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850" yWindow="530" windowWidth="21840" windowHeight="12220" activeTab="1"/>
  </bookViews>
  <sheets>
    <sheet name="Фінансування" sheetId="1" r:id="rId1"/>
    <sheet name="Кошторис  витрат" sheetId="2" r:id="rId2"/>
    <sheet name="Реєстр документів" sheetId="3" r:id="rId3"/>
  </sheets>
  <externalReferences>
    <externalReference r:id="rId4"/>
  </externalReferences>
  <definedNames>
    <definedName name="_xlnm._FilterDatabase" localSheetId="1" hidden="1">'Кошторис  витрат'!$A$10:$AA$305</definedName>
    <definedName name="_xlnm._FilterDatabase" localSheetId="2" hidden="1">'Реєстр документів'!$A$12:$J$171</definedName>
    <definedName name="_xlnm.Print_Area" localSheetId="1">'Кошторис  витрат'!$A$1:$AA$314</definedName>
  </definedNames>
  <calcPr calcId="125725"/>
</workbook>
</file>

<file path=xl/calcChain.xml><?xml version="1.0" encoding="utf-8"?>
<calcChain xmlns="http://schemas.openxmlformats.org/spreadsheetml/2006/main">
  <c r="I29" i="1"/>
  <c r="J30"/>
  <c r="I38" i="3"/>
  <c r="I93"/>
  <c r="F93"/>
  <c r="D93"/>
  <c r="I79"/>
  <c r="F79"/>
  <c r="D79"/>
  <c r="I69"/>
  <c r="F69"/>
  <c r="D69"/>
  <c r="I65"/>
  <c r="F65"/>
  <c r="D65"/>
  <c r="I56"/>
  <c r="F56"/>
  <c r="D56"/>
  <c r="I52"/>
  <c r="F52"/>
  <c r="D52"/>
  <c r="I12"/>
  <c r="D126"/>
  <c r="I121"/>
  <c r="D121"/>
  <c r="I49"/>
  <c r="F49"/>
  <c r="D49"/>
  <c r="I39"/>
  <c r="F39"/>
  <c r="D39"/>
  <c r="I13"/>
  <c r="I173"/>
  <c r="I126"/>
  <c r="D120"/>
  <c r="F121"/>
  <c r="F126"/>
  <c r="F181" l="1"/>
  <c r="D181"/>
  <c r="D183"/>
  <c r="I181" l="1"/>
  <c r="I183" s="1"/>
  <c r="F183"/>
  <c r="I159"/>
  <c r="I171" s="1"/>
  <c r="F159"/>
  <c r="F171" s="1"/>
  <c r="D159"/>
  <c r="D171" s="1"/>
  <c r="F157"/>
  <c r="I157"/>
  <c r="D157"/>
  <c r="I149"/>
  <c r="F149"/>
  <c r="D149"/>
  <c r="I132"/>
  <c r="F132"/>
  <c r="D132"/>
  <c r="D116"/>
  <c r="D111"/>
  <c r="D96"/>
  <c r="D38"/>
  <c r="F13"/>
  <c r="D13"/>
  <c r="D12" l="1"/>
  <c r="D144" s="1"/>
  <c r="D173" s="1"/>
  <c r="F173" l="1"/>
  <c r="W63" i="2" l="1"/>
  <c r="X63"/>
  <c r="W88"/>
  <c r="X88"/>
  <c r="W89"/>
  <c r="X89"/>
  <c r="Y89"/>
  <c r="W99"/>
  <c r="W106"/>
  <c r="W115"/>
  <c r="X115"/>
  <c r="W119"/>
  <c r="Y119" s="1"/>
  <c r="X119"/>
  <c r="W129"/>
  <c r="X129"/>
  <c r="W143"/>
  <c r="W146"/>
  <c r="X146"/>
  <c r="W161"/>
  <c r="X161"/>
  <c r="W166"/>
  <c r="X166"/>
  <c r="W175"/>
  <c r="X175"/>
  <c r="W187"/>
  <c r="X187"/>
  <c r="W248"/>
  <c r="X248"/>
  <c r="X250"/>
  <c r="X251"/>
  <c r="W259"/>
  <c r="X259"/>
  <c r="W266"/>
  <c r="X266"/>
  <c r="W270"/>
  <c r="X270"/>
  <c r="W276"/>
  <c r="X276"/>
  <c r="X299"/>
  <c r="H123"/>
  <c r="I123"/>
  <c r="H124"/>
  <c r="I124"/>
  <c r="H125"/>
  <c r="I125"/>
  <c r="H126"/>
  <c r="I126"/>
  <c r="H127"/>
  <c r="I127"/>
  <c r="H128"/>
  <c r="I128"/>
  <c r="H130"/>
  <c r="I130"/>
  <c r="H131"/>
  <c r="I131"/>
  <c r="H132"/>
  <c r="I132"/>
  <c r="H133"/>
  <c r="I133"/>
  <c r="H134"/>
  <c r="I134"/>
  <c r="H135"/>
  <c r="I135"/>
  <c r="H136"/>
  <c r="I136"/>
  <c r="H137"/>
  <c r="I137"/>
  <c r="H138"/>
  <c r="I138"/>
  <c r="H139"/>
  <c r="I139"/>
  <c r="H140"/>
  <c r="I140"/>
  <c r="H141"/>
  <c r="I141"/>
  <c r="H142"/>
  <c r="I142"/>
  <c r="H143"/>
  <c r="I143"/>
  <c r="J143"/>
  <c r="X143" s="1"/>
  <c r="H144"/>
  <c r="I144"/>
  <c r="H145"/>
  <c r="I145"/>
  <c r="H91"/>
  <c r="I91"/>
  <c r="H92"/>
  <c r="I92"/>
  <c r="H93"/>
  <c r="I93"/>
  <c r="H94"/>
  <c r="I94"/>
  <c r="H95"/>
  <c r="I95"/>
  <c r="H96"/>
  <c r="I96"/>
  <c r="H97"/>
  <c r="I97"/>
  <c r="H98"/>
  <c r="I98"/>
  <c r="H99"/>
  <c r="I99"/>
  <c r="J99"/>
  <c r="X99" s="1"/>
  <c r="H100"/>
  <c r="I100"/>
  <c r="H101"/>
  <c r="I101"/>
  <c r="H102"/>
  <c r="I102"/>
  <c r="H103"/>
  <c r="I103"/>
  <c r="H104"/>
  <c r="I104"/>
  <c r="H105"/>
  <c r="I105"/>
  <c r="H106"/>
  <c r="I106"/>
  <c r="J106"/>
  <c r="X106" s="1"/>
  <c r="H107"/>
  <c r="I107"/>
  <c r="H108"/>
  <c r="I108"/>
  <c r="H109"/>
  <c r="I109"/>
  <c r="H110"/>
  <c r="I110"/>
  <c r="H111"/>
  <c r="I111"/>
  <c r="H112"/>
  <c r="I112"/>
  <c r="H113"/>
  <c r="I113"/>
  <c r="H114"/>
  <c r="I114"/>
  <c r="H116"/>
  <c r="I116"/>
  <c r="H117"/>
  <c r="I117"/>
  <c r="H118"/>
  <c r="I118"/>
  <c r="H120"/>
  <c r="I120"/>
  <c r="H121"/>
  <c r="I121"/>
  <c r="H122"/>
  <c r="I122"/>
  <c r="I90"/>
  <c r="H90"/>
  <c r="J87"/>
  <c r="X87" s="1"/>
  <c r="J86"/>
  <c r="X86" s="1"/>
  <c r="J85"/>
  <c r="X85" s="1"/>
  <c r="J84"/>
  <c r="X84" s="1"/>
  <c r="J83"/>
  <c r="X83" s="1"/>
  <c r="J82"/>
  <c r="X82" s="1"/>
  <c r="J81"/>
  <c r="X81" s="1"/>
  <c r="J80"/>
  <c r="X80" s="1"/>
  <c r="J79"/>
  <c r="X79" s="1"/>
  <c r="J78"/>
  <c r="X78" s="1"/>
  <c r="J77"/>
  <c r="X77" s="1"/>
  <c r="J76"/>
  <c r="X76" s="1"/>
  <c r="J75"/>
  <c r="X75" s="1"/>
  <c r="J74"/>
  <c r="X74" s="1"/>
  <c r="J73"/>
  <c r="X73" s="1"/>
  <c r="I72"/>
  <c r="J72" s="1"/>
  <c r="X72" s="1"/>
  <c r="I71"/>
  <c r="J71" s="1"/>
  <c r="X71" s="1"/>
  <c r="J70"/>
  <c r="X70" s="1"/>
  <c r="J69"/>
  <c r="X69" s="1"/>
  <c r="J68"/>
  <c r="X68" s="1"/>
  <c r="J67"/>
  <c r="X67" s="1"/>
  <c r="J66"/>
  <c r="X66" s="1"/>
  <c r="J65"/>
  <c r="X65" s="1"/>
  <c r="J64"/>
  <c r="X64" s="1"/>
  <c r="J160"/>
  <c r="X160" s="1"/>
  <c r="J159"/>
  <c r="X159" s="1"/>
  <c r="J158"/>
  <c r="X158" s="1"/>
  <c r="J157"/>
  <c r="X157" s="1"/>
  <c r="J156"/>
  <c r="X156" s="1"/>
  <c r="J155"/>
  <c r="X155" s="1"/>
  <c r="J154"/>
  <c r="X154" s="1"/>
  <c r="J153"/>
  <c r="X153" s="1"/>
  <c r="J152"/>
  <c r="X152" s="1"/>
  <c r="J151"/>
  <c r="X151" s="1"/>
  <c r="J150"/>
  <c r="X150" s="1"/>
  <c r="J149"/>
  <c r="X149" s="1"/>
  <c r="J148"/>
  <c r="X148" s="1"/>
  <c r="J147"/>
  <c r="X147" s="1"/>
  <c r="G159"/>
  <c r="W159" s="1"/>
  <c r="J165"/>
  <c r="X165" s="1"/>
  <c r="J164"/>
  <c r="X164" s="1"/>
  <c r="J163"/>
  <c r="X163" s="1"/>
  <c r="J162"/>
  <c r="X162" s="1"/>
  <c r="J169"/>
  <c r="X169" s="1"/>
  <c r="J168"/>
  <c r="X168" s="1"/>
  <c r="J167"/>
  <c r="X167" s="1"/>
  <c r="J185"/>
  <c r="X185" s="1"/>
  <c r="J184"/>
  <c r="X184" s="1"/>
  <c r="J183"/>
  <c r="X183" s="1"/>
  <c r="J182"/>
  <c r="X182" s="1"/>
  <c r="J181"/>
  <c r="X181" s="1"/>
  <c r="J180"/>
  <c r="X180" s="1"/>
  <c r="J179"/>
  <c r="X179" s="1"/>
  <c r="J178"/>
  <c r="X178" s="1"/>
  <c r="J177"/>
  <c r="X177" s="1"/>
  <c r="J176"/>
  <c r="J174" s="1"/>
  <c r="J197"/>
  <c r="X197" s="1"/>
  <c r="J196"/>
  <c r="X196" s="1"/>
  <c r="J195"/>
  <c r="X195" s="1"/>
  <c r="J194"/>
  <c r="X194" s="1"/>
  <c r="J193"/>
  <c r="X193" s="1"/>
  <c r="J192"/>
  <c r="X192" s="1"/>
  <c r="J191"/>
  <c r="X191" s="1"/>
  <c r="J190"/>
  <c r="X190" s="1"/>
  <c r="J189"/>
  <c r="X189" s="1"/>
  <c r="J188"/>
  <c r="X188" s="1"/>
  <c r="J249"/>
  <c r="J300"/>
  <c r="X300" s="1"/>
  <c r="J301"/>
  <c r="X301" s="1"/>
  <c r="J298"/>
  <c r="X298" s="1"/>
  <c r="J297"/>
  <c r="X297" s="1"/>
  <c r="J296"/>
  <c r="X296" s="1"/>
  <c r="J254"/>
  <c r="X254" s="1"/>
  <c r="J253"/>
  <c r="X253" s="1"/>
  <c r="J252"/>
  <c r="X252" s="1"/>
  <c r="Y129" l="1"/>
  <c r="Y115"/>
  <c r="Y88"/>
  <c r="Y270"/>
  <c r="Y259"/>
  <c r="Y248"/>
  <c r="Y166"/>
  <c r="Y161"/>
  <c r="Y146"/>
  <c r="J186"/>
  <c r="X186" s="1"/>
  <c r="Y276"/>
  <c r="Y266"/>
  <c r="Y175"/>
  <c r="Y99"/>
  <c r="Y143"/>
  <c r="Y159"/>
  <c r="Z159" s="1"/>
  <c r="X176"/>
  <c r="X249"/>
  <c r="Y63"/>
  <c r="Y187"/>
  <c r="Y106"/>
  <c r="G160"/>
  <c r="W160" s="1"/>
  <c r="Y160" s="1"/>
  <c r="Z160" s="1"/>
  <c r="G299" l="1"/>
  <c r="W299" s="1"/>
  <c r="Y299" s="1"/>
  <c r="Z299" s="1"/>
  <c r="G301"/>
  <c r="W301" s="1"/>
  <c r="Y301" s="1"/>
  <c r="Z301" s="1"/>
  <c r="G300"/>
  <c r="W300" s="1"/>
  <c r="Y300" s="1"/>
  <c r="Z300" s="1"/>
  <c r="G298"/>
  <c r="W298" s="1"/>
  <c r="Y298" s="1"/>
  <c r="Z298" s="1"/>
  <c r="G297"/>
  <c r="W297" s="1"/>
  <c r="Y297" s="1"/>
  <c r="Z297" s="1"/>
  <c r="G296"/>
  <c r="W296" s="1"/>
  <c r="Y296" s="1"/>
  <c r="Z296" s="1"/>
  <c r="G257"/>
  <c r="G256"/>
  <c r="G255"/>
  <c r="G254"/>
  <c r="W254" s="1"/>
  <c r="Y254" s="1"/>
  <c r="Z254" s="1"/>
  <c r="G253"/>
  <c r="W253" s="1"/>
  <c r="Y253" s="1"/>
  <c r="Z253" s="1"/>
  <c r="G252"/>
  <c r="W252" s="1"/>
  <c r="Y252" s="1"/>
  <c r="Z252" s="1"/>
  <c r="G251"/>
  <c r="W251" s="1"/>
  <c r="Y251" s="1"/>
  <c r="G250"/>
  <c r="W250" s="1"/>
  <c r="Y250" s="1"/>
  <c r="G249"/>
  <c r="W249" s="1"/>
  <c r="Y249" s="1"/>
  <c r="Z249" s="1"/>
  <c r="G225"/>
  <c r="G224"/>
  <c r="G223"/>
  <c r="G197"/>
  <c r="W197" s="1"/>
  <c r="Y197" s="1"/>
  <c r="Z197" s="1"/>
  <c r="G196"/>
  <c r="W196" s="1"/>
  <c r="Y196" s="1"/>
  <c r="Z196" s="1"/>
  <c r="G195"/>
  <c r="W195" s="1"/>
  <c r="Y195" s="1"/>
  <c r="Z195" s="1"/>
  <c r="G194"/>
  <c r="W194" s="1"/>
  <c r="Y194" s="1"/>
  <c r="Z194" s="1"/>
  <c r="G193"/>
  <c r="W193" s="1"/>
  <c r="Y193" s="1"/>
  <c r="Z193" s="1"/>
  <c r="G192"/>
  <c r="W192" s="1"/>
  <c r="Y192" s="1"/>
  <c r="Z192" s="1"/>
  <c r="G191"/>
  <c r="W191" s="1"/>
  <c r="Y191" s="1"/>
  <c r="Z191" s="1"/>
  <c r="G190"/>
  <c r="W190" s="1"/>
  <c r="Y190" s="1"/>
  <c r="Z190" s="1"/>
  <c r="G189"/>
  <c r="W189" s="1"/>
  <c r="Y189" s="1"/>
  <c r="Z189" s="1"/>
  <c r="G188"/>
  <c r="W188" s="1"/>
  <c r="Y188" s="1"/>
  <c r="Z188" s="1"/>
  <c r="G185"/>
  <c r="W185" s="1"/>
  <c r="Y185" s="1"/>
  <c r="Z185" s="1"/>
  <c r="G184"/>
  <c r="W184" s="1"/>
  <c r="Y184" s="1"/>
  <c r="Z184" s="1"/>
  <c r="G183"/>
  <c r="W183" s="1"/>
  <c r="Y183" s="1"/>
  <c r="Z183" s="1"/>
  <c r="G182"/>
  <c r="W182" s="1"/>
  <c r="Y182" s="1"/>
  <c r="Z182" s="1"/>
  <c r="G181"/>
  <c r="W181" s="1"/>
  <c r="Y181" s="1"/>
  <c r="Z181" s="1"/>
  <c r="G180"/>
  <c r="W180" s="1"/>
  <c r="Y180" s="1"/>
  <c r="G179"/>
  <c r="W179" s="1"/>
  <c r="Y179" s="1"/>
  <c r="Z179" s="1"/>
  <c r="G178"/>
  <c r="W178" s="1"/>
  <c r="Y178" s="1"/>
  <c r="Z178" s="1"/>
  <c r="G177"/>
  <c r="W177" s="1"/>
  <c r="Y177" s="1"/>
  <c r="Z177" s="1"/>
  <c r="G176"/>
  <c r="G174" l="1"/>
  <c r="W176"/>
  <c r="Y176" s="1"/>
  <c r="Z176" s="1"/>
  <c r="G186"/>
  <c r="W186" s="1"/>
  <c r="Y186" s="1"/>
  <c r="Z186" s="1"/>
  <c r="G258"/>
  <c r="G169" l="1"/>
  <c r="W169" s="1"/>
  <c r="Y169" s="1"/>
  <c r="Z169" s="1"/>
  <c r="G168"/>
  <c r="W168" s="1"/>
  <c r="Y168" s="1"/>
  <c r="Z168" s="1"/>
  <c r="G167"/>
  <c r="W167" s="1"/>
  <c r="Y167" s="1"/>
  <c r="Z167" s="1"/>
  <c r="G165"/>
  <c r="W165" s="1"/>
  <c r="Y165" s="1"/>
  <c r="Z165" s="1"/>
  <c r="G164"/>
  <c r="W164" s="1"/>
  <c r="Y164" s="1"/>
  <c r="Z164" s="1"/>
  <c r="G163"/>
  <c r="W163" s="1"/>
  <c r="Y163" s="1"/>
  <c r="Z163" s="1"/>
  <c r="G162"/>
  <c r="W162" s="1"/>
  <c r="Y162" s="1"/>
  <c r="Z162" s="1"/>
  <c r="G158"/>
  <c r="W158" s="1"/>
  <c r="Y158" s="1"/>
  <c r="Z158" s="1"/>
  <c r="G157"/>
  <c r="W157" s="1"/>
  <c r="Y157" s="1"/>
  <c r="Z157" s="1"/>
  <c r="G156"/>
  <c r="W156" s="1"/>
  <c r="Y156" s="1"/>
  <c r="Z156" s="1"/>
  <c r="G155"/>
  <c r="W155" s="1"/>
  <c r="Y155" s="1"/>
  <c r="Z155" s="1"/>
  <c r="G154"/>
  <c r="W154" s="1"/>
  <c r="Y154" s="1"/>
  <c r="Z154" s="1"/>
  <c r="G153"/>
  <c r="W153" s="1"/>
  <c r="Y153" s="1"/>
  <c r="Z153" s="1"/>
  <c r="G152"/>
  <c r="W152" s="1"/>
  <c r="Y152" s="1"/>
  <c r="Z152" s="1"/>
  <c r="G151"/>
  <c r="W151" s="1"/>
  <c r="Y151" s="1"/>
  <c r="Z151" s="1"/>
  <c r="G150"/>
  <c r="W150" s="1"/>
  <c r="Y150" s="1"/>
  <c r="Z150" s="1"/>
  <c r="G149"/>
  <c r="W149" s="1"/>
  <c r="Y149" s="1"/>
  <c r="Z149" s="1"/>
  <c r="G148"/>
  <c r="W148" s="1"/>
  <c r="Y148" s="1"/>
  <c r="Z148" s="1"/>
  <c r="G147"/>
  <c r="W147" s="1"/>
  <c r="Y147" s="1"/>
  <c r="Z147" s="1"/>
  <c r="G145"/>
  <c r="G144"/>
  <c r="G142"/>
  <c r="G141"/>
  <c r="G140"/>
  <c r="G139"/>
  <c r="G138"/>
  <c r="G137"/>
  <c r="G136"/>
  <c r="G135"/>
  <c r="G134"/>
  <c r="G133"/>
  <c r="G132"/>
  <c r="G131"/>
  <c r="G130"/>
  <c r="G128"/>
  <c r="G127"/>
  <c r="G126"/>
  <c r="G125"/>
  <c r="G124"/>
  <c r="G123"/>
  <c r="G122"/>
  <c r="G121"/>
  <c r="G120"/>
  <c r="G118"/>
  <c r="G117"/>
  <c r="G116"/>
  <c r="G114"/>
  <c r="G113"/>
  <c r="G112"/>
  <c r="G111"/>
  <c r="G110"/>
  <c r="G109"/>
  <c r="G108"/>
  <c r="G107"/>
  <c r="G105"/>
  <c r="G104"/>
  <c r="G103"/>
  <c r="G102"/>
  <c r="G101"/>
  <c r="G100"/>
  <c r="G98"/>
  <c r="G97"/>
  <c r="G96"/>
  <c r="G95"/>
  <c r="G94"/>
  <c r="G93"/>
  <c r="G92"/>
  <c r="G91"/>
  <c r="G90"/>
  <c r="G87"/>
  <c r="W87" s="1"/>
  <c r="Y87" s="1"/>
  <c r="G86"/>
  <c r="W86" s="1"/>
  <c r="Y86" s="1"/>
  <c r="Z86" s="1"/>
  <c r="G85"/>
  <c r="W85" s="1"/>
  <c r="Y85" s="1"/>
  <c r="Z85" s="1"/>
  <c r="G84"/>
  <c r="W84" s="1"/>
  <c r="Y84" s="1"/>
  <c r="Z84" s="1"/>
  <c r="G83"/>
  <c r="W83" s="1"/>
  <c r="Y83" s="1"/>
  <c r="Z83" s="1"/>
  <c r="G82"/>
  <c r="W82" s="1"/>
  <c r="Y82" s="1"/>
  <c r="Z82" s="1"/>
  <c r="G81"/>
  <c r="W81" s="1"/>
  <c r="Y81" s="1"/>
  <c r="Z81" s="1"/>
  <c r="G80"/>
  <c r="W80" s="1"/>
  <c r="Y80" s="1"/>
  <c r="Z80" s="1"/>
  <c r="G79"/>
  <c r="W79" s="1"/>
  <c r="Y79" s="1"/>
  <c r="Z79" s="1"/>
  <c r="G78"/>
  <c r="W78" s="1"/>
  <c r="Y78" s="1"/>
  <c r="Z78" s="1"/>
  <c r="G77"/>
  <c r="W77" s="1"/>
  <c r="Y77" s="1"/>
  <c r="Z77" s="1"/>
  <c r="G76"/>
  <c r="W76" s="1"/>
  <c r="Y76" s="1"/>
  <c r="Z76" s="1"/>
  <c r="G75"/>
  <c r="W75" s="1"/>
  <c r="Y75" s="1"/>
  <c r="Z75" s="1"/>
  <c r="G74"/>
  <c r="W74" s="1"/>
  <c r="Y74" s="1"/>
  <c r="Z74" s="1"/>
  <c r="G73"/>
  <c r="W73" s="1"/>
  <c r="Y73" s="1"/>
  <c r="Z73" s="1"/>
  <c r="F72"/>
  <c r="G72" s="1"/>
  <c r="W72" s="1"/>
  <c r="Y72" s="1"/>
  <c r="Z72" s="1"/>
  <c r="F71"/>
  <c r="G71" s="1"/>
  <c r="W71" s="1"/>
  <c r="Y71" s="1"/>
  <c r="Z71" s="1"/>
  <c r="G70"/>
  <c r="W70" s="1"/>
  <c r="Y70" s="1"/>
  <c r="Z70" s="1"/>
  <c r="G69"/>
  <c r="W69" s="1"/>
  <c r="Y69" s="1"/>
  <c r="Z69" s="1"/>
  <c r="G68"/>
  <c r="W68" s="1"/>
  <c r="Y68" s="1"/>
  <c r="Z68" s="1"/>
  <c r="G67"/>
  <c r="W67" s="1"/>
  <c r="Y67" s="1"/>
  <c r="Z67" s="1"/>
  <c r="G66"/>
  <c r="W66" s="1"/>
  <c r="Y66" s="1"/>
  <c r="Z66" s="1"/>
  <c r="G65"/>
  <c r="W65" s="1"/>
  <c r="Y65" s="1"/>
  <c r="Z65" s="1"/>
  <c r="G64"/>
  <c r="W64" s="1"/>
  <c r="Y64" s="1"/>
  <c r="W141" l="1"/>
  <c r="J141"/>
  <c r="X141" s="1"/>
  <c r="J127"/>
  <c r="X127" s="1"/>
  <c r="W127"/>
  <c r="J114"/>
  <c r="X114" s="1"/>
  <c r="W114"/>
  <c r="J140"/>
  <c r="X140" s="1"/>
  <c r="W140"/>
  <c r="W111"/>
  <c r="J111"/>
  <c r="X111" s="1"/>
  <c r="W138"/>
  <c r="J138"/>
  <c r="X138" s="1"/>
  <c r="W98"/>
  <c r="J98"/>
  <c r="X98" s="1"/>
  <c r="W122"/>
  <c r="J122"/>
  <c r="X122" s="1"/>
  <c r="W100"/>
  <c r="J100"/>
  <c r="X100" s="1"/>
  <c r="J128"/>
  <c r="X128" s="1"/>
  <c r="W128"/>
  <c r="W112"/>
  <c r="J112"/>
  <c r="X112" s="1"/>
  <c r="J125"/>
  <c r="X125" s="1"/>
  <c r="W125"/>
  <c r="W109"/>
  <c r="J109"/>
  <c r="X109" s="1"/>
  <c r="W107"/>
  <c r="J107"/>
  <c r="X107" s="1"/>
  <c r="W120"/>
  <c r="J120"/>
  <c r="X120" s="1"/>
  <c r="J113"/>
  <c r="X113" s="1"/>
  <c r="W113"/>
  <c r="W139"/>
  <c r="J139"/>
  <c r="X139" s="1"/>
  <c r="W97"/>
  <c r="J97"/>
  <c r="X97" s="1"/>
  <c r="W123"/>
  <c r="Y123" s="1"/>
  <c r="Z123" s="1"/>
  <c r="J123"/>
  <c r="X123" s="1"/>
  <c r="W94"/>
  <c r="J94"/>
  <c r="X94" s="1"/>
  <c r="W108"/>
  <c r="Y108" s="1"/>
  <c r="Z108" s="1"/>
  <c r="J108"/>
  <c r="X108" s="1"/>
  <c r="W92"/>
  <c r="J92"/>
  <c r="X92" s="1"/>
  <c r="W133"/>
  <c r="Y133" s="1"/>
  <c r="Z133" s="1"/>
  <c r="J133"/>
  <c r="X133" s="1"/>
  <c r="W104"/>
  <c r="J104"/>
  <c r="X104" s="1"/>
  <c r="W118"/>
  <c r="Y118" s="1"/>
  <c r="Z118" s="1"/>
  <c r="J118"/>
  <c r="X118" s="1"/>
  <c r="J145"/>
  <c r="X145" s="1"/>
  <c r="W145"/>
  <c r="W101"/>
  <c r="Y101" s="1"/>
  <c r="Z101" s="1"/>
  <c r="J101"/>
  <c r="X101" s="1"/>
  <c r="J126"/>
  <c r="X126" s="1"/>
  <c r="W126"/>
  <c r="W110"/>
  <c r="Y110" s="1"/>
  <c r="Z110" s="1"/>
  <c r="J110"/>
  <c r="X110" s="1"/>
  <c r="J135"/>
  <c r="X135" s="1"/>
  <c r="W135"/>
  <c r="W90"/>
  <c r="J90"/>
  <c r="W117"/>
  <c r="J117"/>
  <c r="X117" s="1"/>
  <c r="J144"/>
  <c r="X144" s="1"/>
  <c r="W144"/>
  <c r="W96"/>
  <c r="J96"/>
  <c r="X96" s="1"/>
  <c r="W124"/>
  <c r="Y124" s="1"/>
  <c r="Z124" s="1"/>
  <c r="J124"/>
  <c r="X124" s="1"/>
  <c r="W137"/>
  <c r="J137"/>
  <c r="X137" s="1"/>
  <c r="W95"/>
  <c r="Y95" s="1"/>
  <c r="Z95" s="1"/>
  <c r="J95"/>
  <c r="X95" s="1"/>
  <c r="J136"/>
  <c r="X136" s="1"/>
  <c r="W136"/>
  <c r="J93"/>
  <c r="X93" s="1"/>
  <c r="W93"/>
  <c r="W121"/>
  <c r="J121"/>
  <c r="X121" s="1"/>
  <c r="W134"/>
  <c r="Y134" s="1"/>
  <c r="Z134" s="1"/>
  <c r="J134"/>
  <c r="X134" s="1"/>
  <c r="W105"/>
  <c r="J105"/>
  <c r="X105" s="1"/>
  <c r="W91"/>
  <c r="Y91" s="1"/>
  <c r="Z91" s="1"/>
  <c r="J91"/>
  <c r="X91" s="1"/>
  <c r="J132"/>
  <c r="X132" s="1"/>
  <c r="W132"/>
  <c r="W103"/>
  <c r="Y103" s="1"/>
  <c r="Z103" s="1"/>
  <c r="J103"/>
  <c r="X103" s="1"/>
  <c r="J131"/>
  <c r="X131" s="1"/>
  <c r="W131"/>
  <c r="J102"/>
  <c r="X102" s="1"/>
  <c r="W102"/>
  <c r="W116"/>
  <c r="J116"/>
  <c r="X116" s="1"/>
  <c r="W130"/>
  <c r="Y130" s="1"/>
  <c r="Z130" s="1"/>
  <c r="J130"/>
  <c r="X130" s="1"/>
  <c r="W142"/>
  <c r="J142"/>
  <c r="X142" s="1"/>
  <c r="G62"/>
  <c r="W62" s="1"/>
  <c r="Y116" l="1"/>
  <c r="Z116" s="1"/>
  <c r="Y121"/>
  <c r="Z121" s="1"/>
  <c r="Y137"/>
  <c r="Z137" s="1"/>
  <c r="Y96"/>
  <c r="Z96" s="1"/>
  <c r="Y117"/>
  <c r="Z117" s="1"/>
  <c r="Y104"/>
  <c r="Z104" s="1"/>
  <c r="Y92"/>
  <c r="Z92" s="1"/>
  <c r="Y94"/>
  <c r="Z94" s="1"/>
  <c r="Y97"/>
  <c r="Z97" s="1"/>
  <c r="Y107"/>
  <c r="Z107" s="1"/>
  <c r="Y125"/>
  <c r="Z125" s="1"/>
  <c r="Y122"/>
  <c r="Z122" s="1"/>
  <c r="Y138"/>
  <c r="Z138" s="1"/>
  <c r="Y142"/>
  <c r="Z142" s="1"/>
  <c r="Y105"/>
  <c r="Z105" s="1"/>
  <c r="Y139"/>
  <c r="Z139" s="1"/>
  <c r="Y120"/>
  <c r="Z120" s="1"/>
  <c r="Y109"/>
  <c r="Z109" s="1"/>
  <c r="Y112"/>
  <c r="Z112" s="1"/>
  <c r="Y100"/>
  <c r="Z100" s="1"/>
  <c r="Y98"/>
  <c r="Z98" s="1"/>
  <c r="Y111"/>
  <c r="Z111" s="1"/>
  <c r="Y141"/>
  <c r="Z141" s="1"/>
  <c r="Y114"/>
  <c r="Z114" s="1"/>
  <c r="Y136"/>
  <c r="Z136" s="1"/>
  <c r="Y127"/>
  <c r="Z127" s="1"/>
  <c r="Y126"/>
  <c r="Z126" s="1"/>
  <c r="Y140"/>
  <c r="Z140" s="1"/>
  <c r="Y145"/>
  <c r="Z145" s="1"/>
  <c r="Y144"/>
  <c r="Z144" s="1"/>
  <c r="Y132"/>
  <c r="Z132" s="1"/>
  <c r="Y113"/>
  <c r="Z113" s="1"/>
  <c r="X90"/>
  <c r="Y90" s="1"/>
  <c r="Z90" s="1"/>
  <c r="J62"/>
  <c r="X62" s="1"/>
  <c r="Y62" s="1"/>
  <c r="Z62" s="1"/>
  <c r="Y93"/>
  <c r="Z93" s="1"/>
  <c r="Y131"/>
  <c r="Z131" s="1"/>
  <c r="Y128"/>
  <c r="Z128" s="1"/>
  <c r="Y102"/>
  <c r="Y135"/>
  <c r="Z135" s="1"/>
  <c r="J294"/>
  <c r="G294"/>
  <c r="J27" i="1" l="1"/>
  <c r="J28"/>
  <c r="H30"/>
  <c r="G30"/>
  <c r="F30"/>
  <c r="E30"/>
  <c r="D30"/>
  <c r="N29"/>
  <c r="K29" l="1"/>
  <c r="V295" i="2"/>
  <c r="V294"/>
  <c r="V293"/>
  <c r="V292"/>
  <c r="V291"/>
  <c r="T290"/>
  <c r="V289"/>
  <c r="V288"/>
  <c r="V287"/>
  <c r="T286"/>
  <c r="V285"/>
  <c r="V284"/>
  <c r="V283"/>
  <c r="V282"/>
  <c r="T281"/>
  <c r="V280"/>
  <c r="V279"/>
  <c r="V278"/>
  <c r="T277"/>
  <c r="T275"/>
  <c r="V274"/>
  <c r="V273"/>
  <c r="V272"/>
  <c r="V271"/>
  <c r="T269"/>
  <c r="V268"/>
  <c r="V267"/>
  <c r="T265"/>
  <c r="V264"/>
  <c r="V263"/>
  <c r="V262"/>
  <c r="V261"/>
  <c r="V260"/>
  <c r="T258"/>
  <c r="V257"/>
  <c r="V256"/>
  <c r="V255"/>
  <c r="T247"/>
  <c r="V246"/>
  <c r="V245"/>
  <c r="V244"/>
  <c r="V243"/>
  <c r="V242"/>
  <c r="V241"/>
  <c r="T239"/>
  <c r="V238"/>
  <c r="V237"/>
  <c r="V236"/>
  <c r="V235"/>
  <c r="V234"/>
  <c r="V233"/>
  <c r="V232"/>
  <c r="V231"/>
  <c r="V230"/>
  <c r="V229"/>
  <c r="V228"/>
  <c r="V225"/>
  <c r="V224"/>
  <c r="V223"/>
  <c r="T222"/>
  <c r="V221"/>
  <c r="V220"/>
  <c r="V219"/>
  <c r="T218"/>
  <c r="V217"/>
  <c r="V216"/>
  <c r="V215"/>
  <c r="T214"/>
  <c r="V211"/>
  <c r="V210"/>
  <c r="V209"/>
  <c r="T208"/>
  <c r="V207"/>
  <c r="V206"/>
  <c r="V205"/>
  <c r="T204"/>
  <c r="V203"/>
  <c r="V202"/>
  <c r="V201"/>
  <c r="T200"/>
  <c r="T174"/>
  <c r="V173"/>
  <c r="V172"/>
  <c r="V171"/>
  <c r="T170"/>
  <c r="V61"/>
  <c r="V60"/>
  <c r="V59"/>
  <c r="T58"/>
  <c r="V55"/>
  <c r="V54"/>
  <c r="T53"/>
  <c r="V52"/>
  <c r="V51"/>
  <c r="V50"/>
  <c r="T49"/>
  <c r="V46"/>
  <c r="V45"/>
  <c r="V44"/>
  <c r="T43"/>
  <c r="V42"/>
  <c r="V41"/>
  <c r="V40"/>
  <c r="T39"/>
  <c r="V38"/>
  <c r="V37"/>
  <c r="V36"/>
  <c r="T35"/>
  <c r="V32"/>
  <c r="V31"/>
  <c r="V30"/>
  <c r="T29"/>
  <c r="V24"/>
  <c r="V23"/>
  <c r="V22"/>
  <c r="T21"/>
  <c r="V20"/>
  <c r="V19"/>
  <c r="V18"/>
  <c r="T17"/>
  <c r="V16"/>
  <c r="V15"/>
  <c r="V14"/>
  <c r="T13"/>
  <c r="P295"/>
  <c r="P294"/>
  <c r="X294" s="1"/>
  <c r="P293"/>
  <c r="P292"/>
  <c r="P291"/>
  <c r="N290"/>
  <c r="P289"/>
  <c r="P288"/>
  <c r="P287"/>
  <c r="N286"/>
  <c r="P285"/>
  <c r="P284"/>
  <c r="P283"/>
  <c r="P282"/>
  <c r="N281"/>
  <c r="P280"/>
  <c r="P279"/>
  <c r="P278"/>
  <c r="N277"/>
  <c r="N275"/>
  <c r="P274"/>
  <c r="P273"/>
  <c r="P272"/>
  <c r="P271"/>
  <c r="N269"/>
  <c r="P268"/>
  <c r="P267"/>
  <c r="N265"/>
  <c r="P264"/>
  <c r="P263"/>
  <c r="P262"/>
  <c r="P261"/>
  <c r="P260"/>
  <c r="N258"/>
  <c r="P257"/>
  <c r="P256"/>
  <c r="P255"/>
  <c r="N247"/>
  <c r="P246"/>
  <c r="P245"/>
  <c r="P244"/>
  <c r="P243"/>
  <c r="P242"/>
  <c r="P241"/>
  <c r="N239"/>
  <c r="P238"/>
  <c r="P237"/>
  <c r="P236"/>
  <c r="P235"/>
  <c r="P234"/>
  <c r="P233"/>
  <c r="P232"/>
  <c r="P231"/>
  <c r="P230"/>
  <c r="P229"/>
  <c r="P228"/>
  <c r="P225"/>
  <c r="P224"/>
  <c r="P223"/>
  <c r="N222"/>
  <c r="P221"/>
  <c r="P220"/>
  <c r="P219"/>
  <c r="N218"/>
  <c r="P217"/>
  <c r="P216"/>
  <c r="P215"/>
  <c r="N214"/>
  <c r="P211"/>
  <c r="P210"/>
  <c r="P209"/>
  <c r="N208"/>
  <c r="P207"/>
  <c r="P206"/>
  <c r="P205"/>
  <c r="N204"/>
  <c r="P203"/>
  <c r="P202"/>
  <c r="P201"/>
  <c r="N200"/>
  <c r="N174"/>
  <c r="P173"/>
  <c r="P172"/>
  <c r="P171"/>
  <c r="N170"/>
  <c r="P61"/>
  <c r="P60"/>
  <c r="P59"/>
  <c r="N58"/>
  <c r="P55"/>
  <c r="X55" s="1"/>
  <c r="P54"/>
  <c r="N53"/>
  <c r="P52"/>
  <c r="P51"/>
  <c r="P50"/>
  <c r="N49"/>
  <c r="P46"/>
  <c r="P45"/>
  <c r="P44"/>
  <c r="N43"/>
  <c r="P42"/>
  <c r="P41"/>
  <c r="P40"/>
  <c r="N39"/>
  <c r="P38"/>
  <c r="P37"/>
  <c r="P36"/>
  <c r="N35"/>
  <c r="P32"/>
  <c r="P31"/>
  <c r="P30"/>
  <c r="N29"/>
  <c r="P24"/>
  <c r="P23"/>
  <c r="P22"/>
  <c r="N21"/>
  <c r="P20"/>
  <c r="P19"/>
  <c r="P18"/>
  <c r="N17"/>
  <c r="P16"/>
  <c r="P15"/>
  <c r="P14"/>
  <c r="N13"/>
  <c r="J295"/>
  <c r="J293"/>
  <c r="X293" s="1"/>
  <c r="J292"/>
  <c r="X292" s="1"/>
  <c r="J291"/>
  <c r="H290"/>
  <c r="J289"/>
  <c r="X289" s="1"/>
  <c r="J288"/>
  <c r="X288" s="1"/>
  <c r="J287"/>
  <c r="H286"/>
  <c r="J285"/>
  <c r="X285" s="1"/>
  <c r="J284"/>
  <c r="X284" s="1"/>
  <c r="J283"/>
  <c r="J282"/>
  <c r="H281"/>
  <c r="J280"/>
  <c r="X280" s="1"/>
  <c r="J279"/>
  <c r="J278"/>
  <c r="H277"/>
  <c r="H275"/>
  <c r="J274"/>
  <c r="J273"/>
  <c r="J272"/>
  <c r="X272" s="1"/>
  <c r="J271"/>
  <c r="X271" s="1"/>
  <c r="H269"/>
  <c r="J268"/>
  <c r="J267"/>
  <c r="X267" s="1"/>
  <c r="H265"/>
  <c r="J264"/>
  <c r="J263"/>
  <c r="J262"/>
  <c r="X262" s="1"/>
  <c r="J261"/>
  <c r="X261" s="1"/>
  <c r="J260"/>
  <c r="H258"/>
  <c r="J257"/>
  <c r="X257" s="1"/>
  <c r="J256"/>
  <c r="X256" s="1"/>
  <c r="J255"/>
  <c r="H247"/>
  <c r="J246"/>
  <c r="X246" s="1"/>
  <c r="J245"/>
  <c r="X245" s="1"/>
  <c r="J244"/>
  <c r="J243"/>
  <c r="J242"/>
  <c r="X242" s="1"/>
  <c r="J241"/>
  <c r="X241" s="1"/>
  <c r="H239"/>
  <c r="J238"/>
  <c r="J237"/>
  <c r="X237" s="1"/>
  <c r="J236"/>
  <c r="X236" s="1"/>
  <c r="J235"/>
  <c r="J234"/>
  <c r="J233"/>
  <c r="X233" s="1"/>
  <c r="J232"/>
  <c r="X232" s="1"/>
  <c r="J231"/>
  <c r="J230"/>
  <c r="J229"/>
  <c r="X229" s="1"/>
  <c r="J228"/>
  <c r="X228" s="1"/>
  <c r="J225"/>
  <c r="J224"/>
  <c r="J223"/>
  <c r="X223" s="1"/>
  <c r="J221"/>
  <c r="J220"/>
  <c r="J219"/>
  <c r="H218"/>
  <c r="J217"/>
  <c r="J216"/>
  <c r="J215"/>
  <c r="X215" s="1"/>
  <c r="H214"/>
  <c r="J211"/>
  <c r="J210"/>
  <c r="J209"/>
  <c r="H208"/>
  <c r="J207"/>
  <c r="J206"/>
  <c r="J205"/>
  <c r="H204"/>
  <c r="J203"/>
  <c r="J202"/>
  <c r="J201"/>
  <c r="X201" s="1"/>
  <c r="H200"/>
  <c r="H174"/>
  <c r="J173"/>
  <c r="J172"/>
  <c r="J171"/>
  <c r="X171" s="1"/>
  <c r="H170"/>
  <c r="J61"/>
  <c r="J60"/>
  <c r="J59"/>
  <c r="H58"/>
  <c r="J52"/>
  <c r="J51"/>
  <c r="J50"/>
  <c r="H49"/>
  <c r="J46"/>
  <c r="J45"/>
  <c r="J44"/>
  <c r="H43"/>
  <c r="J42"/>
  <c r="J41"/>
  <c r="J40"/>
  <c r="H39"/>
  <c r="J38"/>
  <c r="J37"/>
  <c r="J36"/>
  <c r="H35"/>
  <c r="J32"/>
  <c r="J31"/>
  <c r="J30"/>
  <c r="H29"/>
  <c r="J24"/>
  <c r="J23"/>
  <c r="J22"/>
  <c r="H21"/>
  <c r="J20"/>
  <c r="J19"/>
  <c r="J18"/>
  <c r="H17"/>
  <c r="J16"/>
  <c r="J15"/>
  <c r="J14"/>
  <c r="H13"/>
  <c r="X231" l="1"/>
  <c r="X235"/>
  <c r="X244"/>
  <c r="X264"/>
  <c r="X279"/>
  <c r="X291"/>
  <c r="X211"/>
  <c r="X221"/>
  <c r="X203"/>
  <c r="X207"/>
  <c r="X217"/>
  <c r="X243"/>
  <c r="X263"/>
  <c r="X278"/>
  <c r="X210"/>
  <c r="X260"/>
  <c r="X287"/>
  <c r="X230"/>
  <c r="X173"/>
  <c r="X225"/>
  <c r="X274"/>
  <c r="X172"/>
  <c r="X209"/>
  <c r="X224"/>
  <c r="X238"/>
  <c r="X273"/>
  <c r="X255"/>
  <c r="J258"/>
  <c r="X206"/>
  <c r="X283"/>
  <c r="X220"/>
  <c r="X60"/>
  <c r="X205"/>
  <c r="X219"/>
  <c r="X234"/>
  <c r="X268"/>
  <c r="X282"/>
  <c r="X295"/>
  <c r="X202"/>
  <c r="X216"/>
  <c r="X40"/>
  <c r="X41"/>
  <c r="X32"/>
  <c r="X46"/>
  <c r="P53"/>
  <c r="P43"/>
  <c r="X20"/>
  <c r="X38"/>
  <c r="X52"/>
  <c r="X37"/>
  <c r="X51"/>
  <c r="X36"/>
  <c r="V53"/>
  <c r="X59"/>
  <c r="V43"/>
  <c r="V218"/>
  <c r="V277"/>
  <c r="J170"/>
  <c r="X54"/>
  <c r="X53" s="1"/>
  <c r="X45"/>
  <c r="X44"/>
  <c r="X30"/>
  <c r="P35"/>
  <c r="P49"/>
  <c r="X24"/>
  <c r="X42"/>
  <c r="X61"/>
  <c r="V35"/>
  <c r="V49"/>
  <c r="X15"/>
  <c r="X19"/>
  <c r="X23"/>
  <c r="X31"/>
  <c r="J200"/>
  <c r="P265"/>
  <c r="P281"/>
  <c r="J265"/>
  <c r="J281"/>
  <c r="P58"/>
  <c r="V58"/>
  <c r="P13"/>
  <c r="N26" s="1"/>
  <c r="P17"/>
  <c r="N27" s="1"/>
  <c r="P27" s="1"/>
  <c r="X22"/>
  <c r="P29"/>
  <c r="N47"/>
  <c r="V17"/>
  <c r="T27" s="1"/>
  <c r="V27" s="1"/>
  <c r="V29"/>
  <c r="T47"/>
  <c r="J49"/>
  <c r="J56" s="1"/>
  <c r="X50"/>
  <c r="X16"/>
  <c r="J204"/>
  <c r="J208"/>
  <c r="J290"/>
  <c r="V265"/>
  <c r="V281"/>
  <c r="X18"/>
  <c r="J214"/>
  <c r="J218"/>
  <c r="J222"/>
  <c r="J239"/>
  <c r="J269"/>
  <c r="X14"/>
  <c r="J13"/>
  <c r="H26" s="1"/>
  <c r="J21"/>
  <c r="H28" s="1"/>
  <c r="J28" s="1"/>
  <c r="J29"/>
  <c r="J35"/>
  <c r="J39"/>
  <c r="H47"/>
  <c r="P218"/>
  <c r="P277"/>
  <c r="P170"/>
  <c r="P174"/>
  <c r="P286"/>
  <c r="P290"/>
  <c r="V170"/>
  <c r="V174"/>
  <c r="V286"/>
  <c r="V290"/>
  <c r="P204"/>
  <c r="P208"/>
  <c r="P214"/>
  <c r="N226"/>
  <c r="P239"/>
  <c r="P247"/>
  <c r="P275"/>
  <c r="V13"/>
  <c r="T26" s="1"/>
  <c r="V204"/>
  <c r="V208"/>
  <c r="V214"/>
  <c r="T226"/>
  <c r="V239"/>
  <c r="V247"/>
  <c r="V275"/>
  <c r="H198"/>
  <c r="H302"/>
  <c r="J17"/>
  <c r="H27" s="1"/>
  <c r="J43"/>
  <c r="H56"/>
  <c r="J58"/>
  <c r="J247"/>
  <c r="J275"/>
  <c r="J277"/>
  <c r="J286"/>
  <c r="X286" s="1"/>
  <c r="P21"/>
  <c r="N28" s="1"/>
  <c r="P28" s="1"/>
  <c r="P39"/>
  <c r="N56"/>
  <c r="N198"/>
  <c r="P200"/>
  <c r="P222"/>
  <c r="P258"/>
  <c r="P269"/>
  <c r="N302"/>
  <c r="V21"/>
  <c r="T28" s="1"/>
  <c r="V28" s="1"/>
  <c r="V39"/>
  <c r="T56"/>
  <c r="T198"/>
  <c r="V200"/>
  <c r="V222"/>
  <c r="V258"/>
  <c r="V269"/>
  <c r="T302"/>
  <c r="S268"/>
  <c r="M268"/>
  <c r="G268"/>
  <c r="G274"/>
  <c r="M274"/>
  <c r="E290"/>
  <c r="W268" l="1"/>
  <c r="Y268" s="1"/>
  <c r="X174"/>
  <c r="X239"/>
  <c r="X265"/>
  <c r="X214"/>
  <c r="X200"/>
  <c r="X218"/>
  <c r="X222"/>
  <c r="X258"/>
  <c r="X281"/>
  <c r="X269"/>
  <c r="X204"/>
  <c r="X247"/>
  <c r="X208"/>
  <c r="X275"/>
  <c r="X290"/>
  <c r="X170"/>
  <c r="X277"/>
  <c r="X43"/>
  <c r="X39"/>
  <c r="P56"/>
  <c r="X49"/>
  <c r="X56" s="1"/>
  <c r="X29"/>
  <c r="X35"/>
  <c r="X21"/>
  <c r="X58"/>
  <c r="V56"/>
  <c r="P302"/>
  <c r="P212"/>
  <c r="X17"/>
  <c r="X13"/>
  <c r="V47"/>
  <c r="P47"/>
  <c r="P226"/>
  <c r="P198"/>
  <c r="V198"/>
  <c r="J226"/>
  <c r="J212"/>
  <c r="V212"/>
  <c r="J47"/>
  <c r="V226"/>
  <c r="J198"/>
  <c r="X28"/>
  <c r="V302"/>
  <c r="J302"/>
  <c r="J27"/>
  <c r="T25"/>
  <c r="V26"/>
  <c r="V25" s="1"/>
  <c r="V33" s="1"/>
  <c r="N25"/>
  <c r="P26"/>
  <c r="P25" s="1"/>
  <c r="P33" s="1"/>
  <c r="J26"/>
  <c r="H25"/>
  <c r="E204"/>
  <c r="E208"/>
  <c r="E200"/>
  <c r="E49"/>
  <c r="E56" s="1"/>
  <c r="X198" l="1"/>
  <c r="X302"/>
  <c r="X226"/>
  <c r="X212"/>
  <c r="X47"/>
  <c r="V303"/>
  <c r="L28" i="1" s="1"/>
  <c r="V305" i="2" s="1"/>
  <c r="P303"/>
  <c r="P305" s="1"/>
  <c r="X26"/>
  <c r="X27"/>
  <c r="J25"/>
  <c r="J33" s="1"/>
  <c r="J303" s="1"/>
  <c r="Q290"/>
  <c r="K290"/>
  <c r="Q286"/>
  <c r="K286"/>
  <c r="E286"/>
  <c r="Q281"/>
  <c r="K281"/>
  <c r="E281"/>
  <c r="Q277"/>
  <c r="K277"/>
  <c r="E277"/>
  <c r="G280"/>
  <c r="Q275"/>
  <c r="K275"/>
  <c r="E275"/>
  <c r="Q269"/>
  <c r="K269"/>
  <c r="E269"/>
  <c r="E265"/>
  <c r="Q258"/>
  <c r="K258"/>
  <c r="E258"/>
  <c r="Q247"/>
  <c r="K247"/>
  <c r="E247"/>
  <c r="Q239"/>
  <c r="K239"/>
  <c r="E239"/>
  <c r="Q222"/>
  <c r="K222"/>
  <c r="Q218"/>
  <c r="K218"/>
  <c r="E218"/>
  <c r="Q214"/>
  <c r="K214"/>
  <c r="E214"/>
  <c r="Q208"/>
  <c r="K208"/>
  <c r="Q204"/>
  <c r="K204"/>
  <c r="Q200"/>
  <c r="K200"/>
  <c r="Q174"/>
  <c r="K174"/>
  <c r="Q170"/>
  <c r="K170"/>
  <c r="E170"/>
  <c r="Q58"/>
  <c r="K58"/>
  <c r="E58"/>
  <c r="E43"/>
  <c r="K43"/>
  <c r="Q43"/>
  <c r="Q39"/>
  <c r="K39"/>
  <c r="E39"/>
  <c r="Q35"/>
  <c r="K35"/>
  <c r="E35"/>
  <c r="Q29"/>
  <c r="K29"/>
  <c r="E29"/>
  <c r="E21"/>
  <c r="K21"/>
  <c r="Q21"/>
  <c r="Q17"/>
  <c r="K17"/>
  <c r="E17"/>
  <c r="Q13"/>
  <c r="K13"/>
  <c r="E13"/>
  <c r="C28" i="1" l="1"/>
  <c r="B29" s="1"/>
  <c r="X303" i="2"/>
  <c r="L30" i="1"/>
  <c r="X25" i="2"/>
  <c r="X33" s="1"/>
  <c r="E302"/>
  <c r="K47"/>
  <c r="E198"/>
  <c r="K302"/>
  <c r="Q47"/>
  <c r="E47"/>
  <c r="Q302"/>
  <c r="J305" l="1"/>
  <c r="C30" i="1"/>
  <c r="N28"/>
  <c r="M209" i="2"/>
  <c r="Q226"/>
  <c r="K226"/>
  <c r="Q265"/>
  <c r="K265"/>
  <c r="K53"/>
  <c r="Q53"/>
  <c r="B28" i="1" l="1"/>
  <c r="B30" s="1"/>
  <c r="M29"/>
  <c r="N30"/>
  <c r="I28"/>
  <c r="I30" s="1"/>
  <c r="M30"/>
  <c r="K28"/>
  <c r="K30" s="1"/>
  <c r="A5" i="2"/>
  <c r="A4"/>
  <c r="A3"/>
  <c r="A2"/>
  <c r="S295" l="1"/>
  <c r="M295"/>
  <c r="G295"/>
  <c r="S294"/>
  <c r="M294"/>
  <c r="S293"/>
  <c r="M293"/>
  <c r="G293"/>
  <c r="S292"/>
  <c r="M292"/>
  <c r="G292"/>
  <c r="S291"/>
  <c r="M291"/>
  <c r="G291"/>
  <c r="S289"/>
  <c r="M289"/>
  <c r="G289"/>
  <c r="S288"/>
  <c r="M288"/>
  <c r="G288"/>
  <c r="S287"/>
  <c r="M287"/>
  <c r="G287"/>
  <c r="S284"/>
  <c r="M284"/>
  <c r="G284"/>
  <c r="S283"/>
  <c r="M283"/>
  <c r="G283"/>
  <c r="S282"/>
  <c r="M282"/>
  <c r="G282"/>
  <c r="S280"/>
  <c r="M280"/>
  <c r="W280" s="1"/>
  <c r="Y280" s="1"/>
  <c r="M279"/>
  <c r="G279"/>
  <c r="S278"/>
  <c r="M278"/>
  <c r="G278"/>
  <c r="S273"/>
  <c r="M273"/>
  <c r="G273"/>
  <c r="S272"/>
  <c r="M272"/>
  <c r="G272"/>
  <c r="S271"/>
  <c r="M271"/>
  <c r="G271"/>
  <c r="S267"/>
  <c r="M267"/>
  <c r="G267"/>
  <c r="S263"/>
  <c r="M263"/>
  <c r="G263"/>
  <c r="S262"/>
  <c r="M262"/>
  <c r="G262"/>
  <c r="S261"/>
  <c r="M261"/>
  <c r="G261"/>
  <c r="S260"/>
  <c r="M260"/>
  <c r="G260"/>
  <c r="S257"/>
  <c r="M257"/>
  <c r="S256"/>
  <c r="M256"/>
  <c r="W256" s="1"/>
  <c r="Y256" s="1"/>
  <c r="S255"/>
  <c r="M255"/>
  <c r="S245"/>
  <c r="M245"/>
  <c r="G245"/>
  <c r="S244"/>
  <c r="M244"/>
  <c r="G244"/>
  <c r="S243"/>
  <c r="M243"/>
  <c r="G243"/>
  <c r="S242"/>
  <c r="M242"/>
  <c r="G242"/>
  <c r="S241"/>
  <c r="M241"/>
  <c r="G241"/>
  <c r="S238"/>
  <c r="S246" s="1"/>
  <c r="S237"/>
  <c r="M237"/>
  <c r="G237"/>
  <c r="S236"/>
  <c r="M236"/>
  <c r="G236"/>
  <c r="S235"/>
  <c r="M235"/>
  <c r="G235"/>
  <c r="S234"/>
  <c r="M234"/>
  <c r="G234"/>
  <c r="S233"/>
  <c r="M233"/>
  <c r="G233"/>
  <c r="S232"/>
  <c r="M232"/>
  <c r="G232"/>
  <c r="S231"/>
  <c r="M231"/>
  <c r="M238" s="1"/>
  <c r="G231"/>
  <c r="S230"/>
  <c r="M230"/>
  <c r="G230"/>
  <c r="S229"/>
  <c r="M229"/>
  <c r="G229"/>
  <c r="S228"/>
  <c r="M228"/>
  <c r="G228"/>
  <c r="S225"/>
  <c r="M225"/>
  <c r="S224"/>
  <c r="M224"/>
  <c r="S223"/>
  <c r="M223"/>
  <c r="S221"/>
  <c r="M221"/>
  <c r="G221"/>
  <c r="S220"/>
  <c r="M220"/>
  <c r="G220"/>
  <c r="S219"/>
  <c r="M219"/>
  <c r="G219"/>
  <c r="S217"/>
  <c r="M217"/>
  <c r="G217"/>
  <c r="S216"/>
  <c r="M216"/>
  <c r="G216"/>
  <c r="S215"/>
  <c r="M215"/>
  <c r="G215"/>
  <c r="S211"/>
  <c r="M211"/>
  <c r="G211"/>
  <c r="S210"/>
  <c r="M210"/>
  <c r="G210"/>
  <c r="S209"/>
  <c r="G209"/>
  <c r="S207"/>
  <c r="M207"/>
  <c r="G207"/>
  <c r="S206"/>
  <c r="M206"/>
  <c r="G206"/>
  <c r="S205"/>
  <c r="M205"/>
  <c r="G205"/>
  <c r="S203"/>
  <c r="M203"/>
  <c r="G203"/>
  <c r="S202"/>
  <c r="M202"/>
  <c r="G202"/>
  <c r="S201"/>
  <c r="M201"/>
  <c r="G201"/>
  <c r="K198"/>
  <c r="S173"/>
  <c r="M173"/>
  <c r="G173"/>
  <c r="S172"/>
  <c r="M172"/>
  <c r="G172"/>
  <c r="S171"/>
  <c r="M171"/>
  <c r="G171"/>
  <c r="S61"/>
  <c r="M61"/>
  <c r="G61"/>
  <c r="S60"/>
  <c r="M60"/>
  <c r="G60"/>
  <c r="S59"/>
  <c r="M59"/>
  <c r="G59"/>
  <c r="S55"/>
  <c r="M55"/>
  <c r="S54"/>
  <c r="M54"/>
  <c r="S52"/>
  <c r="M52"/>
  <c r="G52"/>
  <c r="S51"/>
  <c r="M51"/>
  <c r="G51"/>
  <c r="S50"/>
  <c r="M50"/>
  <c r="G50"/>
  <c r="Q49"/>
  <c r="Q56" s="1"/>
  <c r="K49"/>
  <c r="K56" s="1"/>
  <c r="S46"/>
  <c r="M46"/>
  <c r="G46"/>
  <c r="S45"/>
  <c r="M45"/>
  <c r="G45"/>
  <c r="S44"/>
  <c r="M44"/>
  <c r="G44"/>
  <c r="S42"/>
  <c r="M42"/>
  <c r="G42"/>
  <c r="S41"/>
  <c r="M41"/>
  <c r="G41"/>
  <c r="S40"/>
  <c r="M40"/>
  <c r="G40"/>
  <c r="S38"/>
  <c r="M38"/>
  <c r="G38"/>
  <c r="S37"/>
  <c r="M37"/>
  <c r="G37"/>
  <c r="S36"/>
  <c r="M36"/>
  <c r="G36"/>
  <c r="S32"/>
  <c r="M32"/>
  <c r="G32"/>
  <c r="S31"/>
  <c r="M31"/>
  <c r="G31"/>
  <c r="S30"/>
  <c r="M30"/>
  <c r="G30"/>
  <c r="S24"/>
  <c r="M24"/>
  <c r="G24"/>
  <c r="S23"/>
  <c r="M23"/>
  <c r="G23"/>
  <c r="S22"/>
  <c r="M22"/>
  <c r="G22"/>
  <c r="S20"/>
  <c r="M20"/>
  <c r="G20"/>
  <c r="S19"/>
  <c r="M19"/>
  <c r="G19"/>
  <c r="S18"/>
  <c r="M18"/>
  <c r="G18"/>
  <c r="S16"/>
  <c r="M16"/>
  <c r="G16"/>
  <c r="S15"/>
  <c r="M15"/>
  <c r="G15"/>
  <c r="S14"/>
  <c r="M14"/>
  <c r="G14"/>
  <c r="W172" l="1"/>
  <c r="Y172" s="1"/>
  <c r="W205"/>
  <c r="Y205" s="1"/>
  <c r="W216"/>
  <c r="Y216" s="1"/>
  <c r="W221"/>
  <c r="Y221" s="1"/>
  <c r="W229"/>
  <c r="Y229" s="1"/>
  <c r="W233"/>
  <c r="Y233" s="1"/>
  <c r="W237"/>
  <c r="Y237" s="1"/>
  <c r="W241"/>
  <c r="Y241" s="1"/>
  <c r="W245"/>
  <c r="Y245" s="1"/>
  <c r="W261"/>
  <c r="Y261" s="1"/>
  <c r="W279"/>
  <c r="Y279" s="1"/>
  <c r="Z279" s="1"/>
  <c r="W255"/>
  <c r="Y255" s="1"/>
  <c r="W262"/>
  <c r="Y262" s="1"/>
  <c r="W272"/>
  <c r="Y272" s="1"/>
  <c r="W271"/>
  <c r="Y271" s="1"/>
  <c r="W225"/>
  <c r="Y225" s="1"/>
  <c r="W242"/>
  <c r="Y242" s="1"/>
  <c r="W257"/>
  <c r="Y257" s="1"/>
  <c r="W210"/>
  <c r="Y210" s="1"/>
  <c r="W223"/>
  <c r="Y223" s="1"/>
  <c r="Z223" s="1"/>
  <c r="W284"/>
  <c r="Y284" s="1"/>
  <c r="W291"/>
  <c r="Y291" s="1"/>
  <c r="W217"/>
  <c r="Y217" s="1"/>
  <c r="W234"/>
  <c r="Y234" s="1"/>
  <c r="W295"/>
  <c r="Y295" s="1"/>
  <c r="W173"/>
  <c r="Y173" s="1"/>
  <c r="W230"/>
  <c r="Y230" s="1"/>
  <c r="W203"/>
  <c r="Y203" s="1"/>
  <c r="W209"/>
  <c r="Y209" s="1"/>
  <c r="W244"/>
  <c r="Y244" s="1"/>
  <c r="W260"/>
  <c r="Y260" s="1"/>
  <c r="W267"/>
  <c r="Y267" s="1"/>
  <c r="W278"/>
  <c r="Y278" s="1"/>
  <c r="W283"/>
  <c r="Y283" s="1"/>
  <c r="W289"/>
  <c r="Y289" s="1"/>
  <c r="W294"/>
  <c r="Y294" s="1"/>
  <c r="W202"/>
  <c r="Y202" s="1"/>
  <c r="W207"/>
  <c r="Y207" s="1"/>
  <c r="W243"/>
  <c r="Y243" s="1"/>
  <c r="W263"/>
  <c r="Y263" s="1"/>
  <c r="W273"/>
  <c r="Y273" s="1"/>
  <c r="W215"/>
  <c r="Y215" s="1"/>
  <c r="W220"/>
  <c r="Y220" s="1"/>
  <c r="W232"/>
  <c r="Y232" s="1"/>
  <c r="W236"/>
  <c r="Y236" s="1"/>
  <c r="W282"/>
  <c r="Y282" s="1"/>
  <c r="W288"/>
  <c r="Y288" s="1"/>
  <c r="W293"/>
  <c r="Y293" s="1"/>
  <c r="W228"/>
  <c r="Y228" s="1"/>
  <c r="W171"/>
  <c r="Y171" s="1"/>
  <c r="W206"/>
  <c r="Y206" s="1"/>
  <c r="W219"/>
  <c r="Y219" s="1"/>
  <c r="W231"/>
  <c r="Y231" s="1"/>
  <c r="W235"/>
  <c r="Y235" s="1"/>
  <c r="W287"/>
  <c r="Y287" s="1"/>
  <c r="W292"/>
  <c r="Y292" s="1"/>
  <c r="W201"/>
  <c r="Y201" s="1"/>
  <c r="W211"/>
  <c r="Y211" s="1"/>
  <c r="W224"/>
  <c r="Y224" s="1"/>
  <c r="Z224" s="1"/>
  <c r="W55"/>
  <c r="Y55" s="1"/>
  <c r="W30"/>
  <c r="W14"/>
  <c r="Y14" s="1"/>
  <c r="W24"/>
  <c r="Y24" s="1"/>
  <c r="W41"/>
  <c r="Y41" s="1"/>
  <c r="W46"/>
  <c r="Y46" s="1"/>
  <c r="W51"/>
  <c r="Y51" s="1"/>
  <c r="W61"/>
  <c r="Y61" s="1"/>
  <c r="W19"/>
  <c r="Y19" s="1"/>
  <c r="W36"/>
  <c r="Y36" s="1"/>
  <c r="W18"/>
  <c r="S58"/>
  <c r="W16"/>
  <c r="Y16" s="1"/>
  <c r="W22"/>
  <c r="W31"/>
  <c r="Y31" s="1"/>
  <c r="W38"/>
  <c r="Y38" s="1"/>
  <c r="W44"/>
  <c r="W54"/>
  <c r="W59"/>
  <c r="S247"/>
  <c r="W15"/>
  <c r="Y15" s="1"/>
  <c r="S17"/>
  <c r="Q27" s="1"/>
  <c r="S27" s="1"/>
  <c r="W20"/>
  <c r="Y20" s="1"/>
  <c r="W23"/>
  <c r="Y23" s="1"/>
  <c r="S29"/>
  <c r="W32"/>
  <c r="Y32" s="1"/>
  <c r="W37"/>
  <c r="Y37" s="1"/>
  <c r="W40"/>
  <c r="W42"/>
  <c r="Y42" s="1"/>
  <c r="W45"/>
  <c r="Y45" s="1"/>
  <c r="W50"/>
  <c r="S49"/>
  <c r="W52"/>
  <c r="Y52" s="1"/>
  <c r="W60"/>
  <c r="Y60" s="1"/>
  <c r="M170"/>
  <c r="S174"/>
  <c r="M200"/>
  <c r="S208"/>
  <c r="M208"/>
  <c r="S218"/>
  <c r="M222"/>
  <c r="S239"/>
  <c r="S13"/>
  <c r="Q26" s="1"/>
  <c r="S39"/>
  <c r="S53"/>
  <c r="S204"/>
  <c r="M214"/>
  <c r="S286"/>
  <c r="S21"/>
  <c r="Q28" s="1"/>
  <c r="S28" s="1"/>
  <c r="M29"/>
  <c r="S35"/>
  <c r="M39"/>
  <c r="S43"/>
  <c r="S269"/>
  <c r="M290"/>
  <c r="M49"/>
  <c r="M13"/>
  <c r="S170"/>
  <c r="M174"/>
  <c r="S214"/>
  <c r="M21"/>
  <c r="K28" s="1"/>
  <c r="M28" s="1"/>
  <c r="M35"/>
  <c r="M43"/>
  <c r="M58"/>
  <c r="S200"/>
  <c r="M204"/>
  <c r="M218"/>
  <c r="S222"/>
  <c r="M239"/>
  <c r="M286"/>
  <c r="G17"/>
  <c r="G29"/>
  <c r="G39"/>
  <c r="G49"/>
  <c r="G204"/>
  <c r="G218"/>
  <c r="W218" s="1"/>
  <c r="Y218" s="1"/>
  <c r="M275"/>
  <c r="M269"/>
  <c r="G277"/>
  <c r="S285"/>
  <c r="S281" s="1"/>
  <c r="S277"/>
  <c r="G286"/>
  <c r="G13"/>
  <c r="M17"/>
  <c r="K27" s="1"/>
  <c r="M27" s="1"/>
  <c r="G21"/>
  <c r="G35"/>
  <c r="G43"/>
  <c r="G58"/>
  <c r="G170"/>
  <c r="G200"/>
  <c r="G208"/>
  <c r="G214"/>
  <c r="W214" s="1"/>
  <c r="Y214" s="1"/>
  <c r="G222"/>
  <c r="G238"/>
  <c r="W238" s="1"/>
  <c r="Y238" s="1"/>
  <c r="G269"/>
  <c r="M285"/>
  <c r="M281" s="1"/>
  <c r="M277"/>
  <c r="M53"/>
  <c r="G246"/>
  <c r="G285"/>
  <c r="S274"/>
  <c r="W274" s="1"/>
  <c r="Y274" s="1"/>
  <c r="Q198"/>
  <c r="M246"/>
  <c r="M258" s="1"/>
  <c r="S258"/>
  <c r="W39" l="1"/>
  <c r="W286"/>
  <c r="Y286" s="1"/>
  <c r="W246"/>
  <c r="Y246" s="1"/>
  <c r="W269"/>
  <c r="Y269" s="1"/>
  <c r="W174"/>
  <c r="Y174" s="1"/>
  <c r="W222"/>
  <c r="Y222" s="1"/>
  <c r="Z222" s="1"/>
  <c r="W285"/>
  <c r="Y285" s="1"/>
  <c r="W204"/>
  <c r="Y204" s="1"/>
  <c r="W170"/>
  <c r="Y170" s="1"/>
  <c r="W200"/>
  <c r="Y200" s="1"/>
  <c r="W258"/>
  <c r="Y258" s="1"/>
  <c r="Z258" s="1"/>
  <c r="W208"/>
  <c r="Y208" s="1"/>
  <c r="W277"/>
  <c r="Y277" s="1"/>
  <c r="Z277" s="1"/>
  <c r="S226"/>
  <c r="S47"/>
  <c r="S212"/>
  <c r="S56"/>
  <c r="W17"/>
  <c r="Y17" s="1"/>
  <c r="M47"/>
  <c r="W43"/>
  <c r="W13"/>
  <c r="Y30"/>
  <c r="W29"/>
  <c r="Y29" s="1"/>
  <c r="Y39"/>
  <c r="Y40"/>
  <c r="M56"/>
  <c r="W49"/>
  <c r="Y49" s="1"/>
  <c r="Y50"/>
  <c r="W35"/>
  <c r="Y35" s="1"/>
  <c r="Y18"/>
  <c r="Y44"/>
  <c r="M198"/>
  <c r="M302"/>
  <c r="Q25"/>
  <c r="M212"/>
  <c r="W58"/>
  <c r="Y58" s="1"/>
  <c r="Y59"/>
  <c r="K26"/>
  <c r="K25" s="1"/>
  <c r="M226"/>
  <c r="S198"/>
  <c r="W53"/>
  <c r="Y54"/>
  <c r="W21"/>
  <c r="Y21" s="1"/>
  <c r="Y22"/>
  <c r="S275"/>
  <c r="G47"/>
  <c r="G226"/>
  <c r="W226" s="1"/>
  <c r="Y226" s="1"/>
  <c r="Z226" s="1"/>
  <c r="G212"/>
  <c r="G247"/>
  <c r="E28"/>
  <c r="G28" s="1"/>
  <c r="W28" s="1"/>
  <c r="Y28" s="1"/>
  <c r="E26"/>
  <c r="G26" s="1"/>
  <c r="M247"/>
  <c r="G239"/>
  <c r="W239" s="1"/>
  <c r="Y239" s="1"/>
  <c r="G56"/>
  <c r="E27"/>
  <c r="G27" s="1"/>
  <c r="W27" s="1"/>
  <c r="Y27" s="1"/>
  <c r="S290"/>
  <c r="S302" s="1"/>
  <c r="G281"/>
  <c r="W281" s="1"/>
  <c r="Y281" s="1"/>
  <c r="G275"/>
  <c r="G198"/>
  <c r="M264"/>
  <c r="M265" s="1"/>
  <c r="M26"/>
  <c r="M25" s="1"/>
  <c r="M33" s="1"/>
  <c r="G264"/>
  <c r="S26"/>
  <c r="S25" s="1"/>
  <c r="S33" s="1"/>
  <c r="S264"/>
  <c r="S265" s="1"/>
  <c r="W247" l="1"/>
  <c r="Y247" s="1"/>
  <c r="W212"/>
  <c r="Y212" s="1"/>
  <c r="W264"/>
  <c r="Y264" s="1"/>
  <c r="W275"/>
  <c r="Y275" s="1"/>
  <c r="W198"/>
  <c r="Y198" s="1"/>
  <c r="Z198" s="1"/>
  <c r="W26"/>
  <c r="W25" s="1"/>
  <c r="W33" s="1"/>
  <c r="M303"/>
  <c r="M305" s="1"/>
  <c r="W56"/>
  <c r="Y56" s="1"/>
  <c r="Y53"/>
  <c r="Y13"/>
  <c r="W47"/>
  <c r="Y47" s="1"/>
  <c r="Y43"/>
  <c r="S303"/>
  <c r="G25"/>
  <c r="G265"/>
  <c r="W265" s="1"/>
  <c r="Y265" s="1"/>
  <c r="E25"/>
  <c r="L27" i="1" l="1"/>
  <c r="S305" i="2" s="1"/>
  <c r="Y26"/>
  <c r="G33"/>
  <c r="Y25" l="1"/>
  <c r="Y33" l="1"/>
  <c r="G290" l="1"/>
  <c r="G302" l="1"/>
  <c r="W290"/>
  <c r="Y290" s="1"/>
  <c r="Z290" s="1"/>
  <c r="G303" l="1"/>
  <c r="W302"/>
  <c r="Y302" s="1"/>
  <c r="Z302" s="1"/>
  <c r="C27" i="1" l="1"/>
  <c r="W303" i="2"/>
  <c r="Y303" s="1"/>
  <c r="Z303" s="1"/>
  <c r="G305" l="1"/>
  <c r="N27" i="1"/>
  <c r="K27" l="1"/>
  <c r="I27"/>
  <c r="B27"/>
</calcChain>
</file>

<file path=xl/sharedStrings.xml><?xml version="1.0" encoding="utf-8"?>
<sst xmlns="http://schemas.openxmlformats.org/spreadsheetml/2006/main" count="1861" uniqueCount="684">
  <si>
    <t xml:space="preserve">
</t>
  </si>
  <si>
    <t>Власні кошти організації-заявника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</si>
  <si>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</si>
  <si>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</si>
  <si>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</si>
  <si>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</si>
  <si>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</si>
  <si>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</si>
  <si>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</si>
  <si>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</si>
  <si>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</si>
  <si>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</si>
  <si>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</si>
  <si>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</si>
  <si>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</si>
  <si>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</si>
  <si>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</si>
  <si>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</si>
  <si>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</si>
  <si>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</si>
  <si>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</si>
  <si>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</si>
  <si>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</si>
  <si>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</si>
  <si>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</si>
  <si>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</si>
  <si>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</si>
  <si>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</si>
  <si>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</si>
  <si>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</si>
  <si>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</si>
  <si>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</si>
  <si>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</si>
  <si>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</si>
  <si>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</si>
  <si>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</si>
  <si>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</si>
  <si>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</si>
  <si>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</si>
  <si>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</si>
  <si>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</si>
  <si>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</si>
  <si>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</si>
  <si>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</si>
  <si>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</si>
  <si>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</si>
  <si>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</si>
  <si>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</si>
  <si>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</si>
  <si>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</si>
  <si>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</si>
  <si>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</si>
  <si>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</si>
  <si>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</si>
  <si>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</si>
  <si>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</si>
  <si>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</si>
  <si>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</si>
  <si>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</si>
  <si>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</si>
  <si>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</si>
  <si>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</si>
  <si>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</si>
  <si>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</si>
  <si>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</si>
  <si>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</si>
  <si>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</si>
  <si>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</si>
  <si>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</si>
  <si>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</si>
  <si>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</si>
  <si>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</si>
  <si>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</si>
  <si>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</si>
  <si>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</si>
  <si>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</si>
  <si>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</si>
  <si>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</si>
  <si>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</si>
  <si>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</si>
  <si>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</si>
  <si>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</si>
  <si>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</si>
  <si>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</si>
  <si>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</si>
  <si>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</si>
  <si>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</si>
  <si>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</si>
  <si>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</si>
  <si>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</si>
  <si>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</si>
  <si>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</si>
  <si>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</si>
  <si>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</si>
  <si>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</si>
  <si>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</si>
  <si>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</si>
  <si>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</si>
  <si>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</si>
  <si>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</si>
  <si>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</si>
  <si>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</si>
  <si>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</si>
  <si>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</si>
  <si>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</si>
  <si>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</si>
  <si>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</si>
  <si>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</si>
  <si>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</si>
  <si>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</si>
  <si>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</si>
  <si>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</si>
  <si>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</si>
  <si>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</si>
  <si>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</si>
  <si>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</si>
  <si>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</si>
  <si>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</si>
  <si>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</si>
  <si>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</si>
  <si>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</si>
  <si>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</si>
  <si>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</si>
  <si>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</si>
  <si>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</si>
  <si>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</si>
  <si>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</si>
  <si>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</si>
  <si>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</si>
  <si>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</si>
  <si>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</si>
  <si>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</si>
  <si>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</si>
  <si>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</si>
  <si>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</si>
  <si>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</si>
  <si>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</si>
  <si>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</si>
  <si>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</si>
  <si>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</si>
  <si>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</si>
  <si>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</si>
  <si>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</si>
  <si>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</si>
  <si>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</si>
  <si>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</si>
  <si>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</si>
  <si>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</si>
  <si>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</si>
  <si>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</si>
  <si>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</si>
  <si>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</si>
  <si>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</si>
  <si>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</si>
  <si>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</si>
  <si>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</si>
  <si>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</si>
  <si>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</si>
  <si>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</si>
  <si>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</si>
  <si>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</si>
  <si>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</si>
  <si>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</si>
  <si>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</si>
  <si>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</si>
  <si>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</si>
  <si>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</si>
  <si>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</si>
  <si>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</si>
  <si>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</si>
  <si>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</si>
  <si>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</si>
  <si>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</si>
  <si>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</si>
  <si>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</si>
  <si>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</si>
  <si>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</si>
  <si>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</si>
  <si>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</si>
  <si>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</si>
  <si>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</si>
  <si>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</si>
  <si>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</si>
  <si>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</si>
  <si>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</si>
  <si>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</si>
  <si>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</si>
  <si>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</si>
  <si>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</si>
  <si>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</si>
  <si>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</si>
  <si>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</si>
  <si>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</si>
  <si>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</si>
  <si>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</si>
  <si>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</si>
  <si>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</si>
  <si>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</si>
  <si>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</si>
  <si>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</si>
  <si>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</si>
  <si>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</si>
  <si>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</si>
  <si>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</si>
  <si>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</si>
  <si>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</si>
  <si>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</si>
  <si>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</si>
  <si>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</si>
  <si>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</si>
  <si>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</si>
  <si>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</si>
  <si>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</si>
  <si>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</si>
  <si>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</si>
  <si>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</si>
  <si>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</si>
  <si>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</si>
  <si>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</si>
  <si>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</si>
  <si>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</si>
  <si>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</si>
  <si>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</si>
  <si>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</si>
  <si>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</si>
  <si>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</si>
  <si>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</si>
  <si>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</si>
  <si>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</si>
  <si>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</si>
  <si>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</si>
  <si>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</si>
  <si>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</si>
  <si>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</si>
  <si>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</si>
  <si>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</si>
  <si>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</si>
  <si>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</si>
  <si>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</si>
  <si>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</si>
  <si>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</si>
  <si>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</si>
  <si>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</si>
  <si>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</si>
  <si>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</si>
  <si>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Інші прямі витрати (деталізувати кожний вид витрат)</t>
  </si>
  <si>
    <t>Послуги інтернет-провайдера (вказати період надання послуг)</t>
  </si>
  <si>
    <t>Письмовий переклад (зазначити, з якої на яку мову)</t>
  </si>
  <si>
    <t xml:space="preserve">Витрати з обслуговування сайту </t>
  </si>
  <si>
    <t>Фотофіксація</t>
  </si>
  <si>
    <t>Відеофіксація</t>
  </si>
  <si>
    <t>Рекламні витрати (зазначити конкретну назву рекламних послуг)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</si>
  <si>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</si>
  <si>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</si>
  <si>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</si>
  <si>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</si>
  <si>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</si>
  <si>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</si>
  <si>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</si>
  <si>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</si>
  <si>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</si>
  <si>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</si>
  <si>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</si>
  <si>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</si>
  <si>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</si>
  <si>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</si>
  <si>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</si>
  <si>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>Загальна сума гранту</t>
  </si>
  <si>
    <t>Загальна сума співфінансування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</si>
  <si>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</si>
  <si>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</si>
  <si>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</si>
  <si>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</si>
  <si>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</si>
  <si>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</si>
  <si>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</si>
  <si>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</si>
  <si>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</si>
  <si>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</si>
  <si>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</si>
  <si>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</si>
  <si>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</si>
  <si>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</si>
  <si>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</si>
  <si>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</si>
  <si>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</si>
  <si>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</si>
  <si>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</si>
  <si>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</si>
  <si>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</si>
  <si>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</si>
  <si>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</si>
  <si>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</si>
  <si>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</si>
  <si>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</si>
  <si>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</si>
  <si>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</si>
  <si>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</si>
  <si>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</si>
  <si>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</si>
  <si>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</si>
  <si>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Звіт про надходження та використання коштів для реалізації проекту</t>
  </si>
  <si>
    <t>Примітки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</si>
  <si>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</si>
  <si>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</si>
  <si>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Загальна сума реінвестицій
(дохід отриманий від реалізації книг, квитків, програм та інше)</t>
  </si>
  <si>
    <t xml:space="preserve">про надходження та використання коштів для реалізації проєкту </t>
  </si>
  <si>
    <t>Загальна сума всього проєкту</t>
  </si>
  <si>
    <t>Розділ ІІ:</t>
  </si>
  <si>
    <t xml:space="preserve">Оренда сценічного обладнання </t>
  </si>
  <si>
    <t>4.2.1.1</t>
  </si>
  <si>
    <t>Main grid- S52V. Towers- S40T. Loading capacity- 8000kg(основна конструкція.,обвяка ферм S52V,опортні стовби(S40T )грузопдьемність 8000кг</t>
  </si>
  <si>
    <t>4.2.1.2</t>
  </si>
  <si>
    <t>Багатофункціональна конструкція (опрні єлементи Лаер) шт. -238грн.</t>
  </si>
  <si>
    <t>4.2.1.3</t>
  </si>
  <si>
    <t>Подіумний настіл Event deck 2,07x1,04/ 2,57x2,07</t>
  </si>
  <si>
    <t>4.2.1.4</t>
  </si>
  <si>
    <t>Сходи з перилами H=0,5-2,0 m</t>
  </si>
  <si>
    <t>4.2.1.5</t>
  </si>
  <si>
    <t>Пультова рубка , Крита , одно-рівнева 4,14x2,57 h-3м</t>
  </si>
  <si>
    <t>4.2.1.6</t>
  </si>
  <si>
    <t>Алюмініева ферма (квадратна), 198 м.п.</t>
  </si>
  <si>
    <t>4.2.1.7</t>
  </si>
  <si>
    <t>Алюмініева ферма (квадратна), 284 м.п.</t>
  </si>
  <si>
    <t>4.2.1.8</t>
  </si>
  <si>
    <t>Куб H40V/S40T, 6 граній</t>
  </si>
  <si>
    <t>4.2.1.9</t>
  </si>
  <si>
    <t>Top section / Sleeve Block / Base with outriggers</t>
  </si>
  <si>
    <t>4.2.1.10</t>
  </si>
  <si>
    <t>Сценічний кабінет, чорного кольору, вініл 2,07-2,57 х 14,0 м.</t>
  </si>
  <si>
    <t>4.2.1.11</t>
  </si>
  <si>
    <t>Огорожа сценічна, посиленна, 1,2 х 2 м</t>
  </si>
  <si>
    <t>4.2.1.12</t>
  </si>
  <si>
    <t>Лебідка електро, 850кг, l=18 м.</t>
  </si>
  <si>
    <t>4.2.1.13</t>
  </si>
  <si>
    <t>Лебідка електро, 1000кг, l=24 м.</t>
  </si>
  <si>
    <t>4.2.1.14</t>
  </si>
  <si>
    <t>Контролер управління лебідками 230/400V 34KWt 12Channels</t>
  </si>
  <si>
    <t>4.2.1.15</t>
  </si>
  <si>
    <t xml:space="preserve">Міст кабельний, l=0,8м 5 ліній, 800 х 250 х 45 мм, 30х30 мм, 12 кг </t>
  </si>
  <si>
    <t>4.2.1.16</t>
  </si>
  <si>
    <t xml:space="preserve">Міст кабельний, l=1м 3 лініі, 1000 х 250 х 45 мм, 30х30 мм, 10 кг </t>
  </si>
  <si>
    <t>4.2.1.17</t>
  </si>
  <si>
    <t>Силова підстанція 125А, 3 фазова</t>
  </si>
  <si>
    <t>4.2.1.18</t>
  </si>
  <si>
    <t>Силова підстанція 63А, 3 фазова</t>
  </si>
  <si>
    <t>4.2.1.19</t>
  </si>
  <si>
    <t>Силова підстанція 32А, 3 фазова</t>
  </si>
  <si>
    <t>4.2.1.20</t>
  </si>
  <si>
    <t>кабель 125A</t>
  </si>
  <si>
    <t>4.2.1.21</t>
  </si>
  <si>
    <t>кабель H07RNF  5G16mm</t>
  </si>
  <si>
    <t>4.2.1.22</t>
  </si>
  <si>
    <t>кабель H07RNF  5G6mm</t>
  </si>
  <si>
    <t>4.2.1.23</t>
  </si>
  <si>
    <t>кабель H07RNF  5G4mm</t>
  </si>
  <si>
    <t>4.2.1.24</t>
  </si>
  <si>
    <t>кабель H07RNF  3G2,5mm</t>
  </si>
  <si>
    <t xml:space="preserve">Оренда звукового обладнання </t>
  </si>
  <si>
    <t>АКУСТИКА / SPEAKERS</t>
  </si>
  <si>
    <t>4.2.2.1</t>
  </si>
  <si>
    <t>Трьохсмугові акустичні системи(RMS 1550Вт), частотний діапазон (-10 дБ): 57 Гц - 20 кГц</t>
  </si>
  <si>
    <t>4.2.2.2</t>
  </si>
  <si>
    <t>Двухсмугові акустичні системи (RMS 400Вт), частотний діапазон (-10 дБ): 37 Гц - 20 кГц;</t>
  </si>
  <si>
    <t>4.2.2.3</t>
  </si>
  <si>
    <t>Низькочастотна акустична система,(RMS 1200Вт), частотний діапазон (-10 дБ):28 Гц - 220 Гц</t>
  </si>
  <si>
    <t>4.2.2.4</t>
  </si>
  <si>
    <t>Низькочастотна акустична система, (RMS 1200 Вт), частотний діапазон (-10 дБ): 25 Гц - 220 Гц</t>
  </si>
  <si>
    <t>4.2.2.5</t>
  </si>
  <si>
    <t>Низькочастотна акустична система,(RMS 1200Вт), частотний діапазон (-10 дБ): 27 Гц - 220 Гц</t>
  </si>
  <si>
    <t>4.2.2.6</t>
  </si>
  <si>
    <t>Моніторна акустична система (1000Вт), частотний діапазон (-10 дБ): 60 Гц - 20 кГц</t>
  </si>
  <si>
    <t>4.2.2.7</t>
  </si>
  <si>
    <t>рама для підвісу V-Dosc</t>
  </si>
  <si>
    <t>4.2.2.8</t>
  </si>
  <si>
    <t>рама для підвісу DV-Dosc</t>
  </si>
  <si>
    <t>4.2.2.9</t>
  </si>
  <si>
    <t>фіксатор вуглів наклону</t>
  </si>
  <si>
    <t>ПІДСИЛЮВАЧ ПОТУЖНОСТІ/ AMPLIFIRES</t>
  </si>
  <si>
    <t>4.2.2.10</t>
  </si>
  <si>
    <t>Підсилювач потужності (4X1800W/4 Ohms)</t>
  </si>
  <si>
    <t>4.2.2.11</t>
  </si>
  <si>
    <t>Підсилювач потужності (4 x 2900W/2Ohm)</t>
  </si>
  <si>
    <t>СИСТЕМНІ ПРОЦЕССОРИ, ЕКВ., ПРОЦЕСОРИ ЭФЕКТІВ / SPEAKERS PROCESSORS, EQ'S, EFFECT PROCESSORS</t>
  </si>
  <si>
    <t>4.2.2.12</t>
  </si>
  <si>
    <t>Цифровий процесор, 2 входи, 4 виходи</t>
  </si>
  <si>
    <t>4.2.2.13</t>
  </si>
  <si>
    <t>Цифровий процесор, 2 входи, 6 виходів</t>
  </si>
  <si>
    <t>4.2.2.14</t>
  </si>
  <si>
    <t>Цифровий процесор, 4 входи, 4 виходи</t>
  </si>
  <si>
    <t>МІКШЕРНІ ПУЛЬТИ, ГЕЙТИ, КОМПРЕСОРИ, МУЛЬТИКОРИ / F.O.H &amp; MONITOR MIXERS, GATES, COMPRESSORS, MULTICORES.</t>
  </si>
  <si>
    <t>4.2.2.15</t>
  </si>
  <si>
    <t>Цифрова звукова консоль 64 in 48 out</t>
  </si>
  <si>
    <t>4.2.2.16</t>
  </si>
  <si>
    <t>Цифрова звукова консоль 64 in 32 out</t>
  </si>
  <si>
    <t>4.2.2.17</t>
  </si>
  <si>
    <t>Цифрова звукова консоль 32 in 16 out</t>
  </si>
  <si>
    <t>4.2.2.18</t>
  </si>
  <si>
    <t>Цифрова звукова консоль 16 in 8 out</t>
  </si>
  <si>
    <t>4.2.2.19</t>
  </si>
  <si>
    <t xml:space="preserve">DJ-пульт (4chanel:5line,3phono, 2mic) </t>
  </si>
  <si>
    <t>4.2.2.20</t>
  </si>
  <si>
    <t>StageBox 12/4 50m</t>
  </si>
  <si>
    <t>4.2.2.21</t>
  </si>
  <si>
    <t>StageBox 32/8 25m</t>
  </si>
  <si>
    <t>4.2.2.22</t>
  </si>
  <si>
    <t>Джерело безперебійного живлення, 1кВт</t>
  </si>
  <si>
    <t>CD-MD ПРОГРАВАЧІ / CD-MD PLAYERS</t>
  </si>
  <si>
    <t>4.2.2.23</t>
  </si>
  <si>
    <t>Ноутбук Dell Precision</t>
  </si>
  <si>
    <t>4.2.2.24</t>
  </si>
  <si>
    <t xml:space="preserve">Ноутбук HP ZBook Studio G7 </t>
  </si>
  <si>
    <t>4.2.2.25</t>
  </si>
  <si>
    <t>DJ-CD-DVD-MP3-USB-WMA-AAC-програвач,</t>
  </si>
  <si>
    <t>СЦЕНІЧНЕ ОБЛАДНАННЯ ДЛЯ МУЗИКАНТІВ / BACKLINE</t>
  </si>
  <si>
    <t>4.2.2.26</t>
  </si>
  <si>
    <t>Комплект барабанів з 6-ти точок (10";12";14";16"18";22")</t>
  </si>
  <si>
    <t>4.2.2.27</t>
  </si>
  <si>
    <t>Звукоізоляційний екран</t>
  </si>
  <si>
    <t>4.2.2.28</t>
  </si>
  <si>
    <t xml:space="preserve">Басовий комбо (Bass combo 1 x 15"+1 x 1",200W) </t>
  </si>
  <si>
    <t>4.2.2.29</t>
  </si>
  <si>
    <t>Басовий підсилювач (Bass amp 2x500W, 4 Ohms )</t>
  </si>
  <si>
    <t>4.2.2.30</t>
  </si>
  <si>
    <t>Басовий кабінет (Bass cabinet 4x10", 500W)</t>
  </si>
  <si>
    <t>4.2.2.31</t>
  </si>
  <si>
    <t>Ламповий гітарний підсилювач, 100Вт (Guitar amp. 100W)</t>
  </si>
  <si>
    <t>4.2.2.32</t>
  </si>
  <si>
    <t xml:space="preserve">Гітарний кабінет, 4х12", 300Вт (guitar cabinet, 4х12", 300W) </t>
  </si>
  <si>
    <t>4.2.2.33</t>
  </si>
  <si>
    <t xml:space="preserve">Гітарний комбо (guitar combo,100W) </t>
  </si>
  <si>
    <t>4.2.2.34</t>
  </si>
  <si>
    <t xml:space="preserve">Гітарний комбо (guitar combo,40W) </t>
  </si>
  <si>
    <t>МІКРОФОНИ, ДІ-БОКСИ / MICROPHONES, DIRECT BOXES</t>
  </si>
  <si>
    <t>4.2.2.36</t>
  </si>
  <si>
    <t xml:space="preserve">Радіо система (wireless system) </t>
  </si>
  <si>
    <t>4.2.2.37</t>
  </si>
  <si>
    <t>передавач (transmiter)</t>
  </si>
  <si>
    <t>4.2.2.38</t>
  </si>
  <si>
    <t>Сплітер на 4 бази EW</t>
  </si>
  <si>
    <t>4.2.2.39</t>
  </si>
  <si>
    <t>Винтажний динамічний мікрофон</t>
  </si>
  <si>
    <t>4.2.2.40</t>
  </si>
  <si>
    <t>Виносна антена</t>
  </si>
  <si>
    <t>4.2.2.41</t>
  </si>
  <si>
    <t>Антенний підсилювач (бустер)</t>
  </si>
  <si>
    <t>4.2.2.42</t>
  </si>
  <si>
    <t>Інструментальний динамічний мікрофон для ударних</t>
  </si>
  <si>
    <t>4.2.2.43</t>
  </si>
  <si>
    <t>Інструментальний динамічний мікрофон</t>
  </si>
  <si>
    <t>4.2.2.44</t>
  </si>
  <si>
    <t>Інструментальний конденсаторний мікрофон</t>
  </si>
  <si>
    <t>4.2.2.45</t>
  </si>
  <si>
    <t>Гарнітура</t>
  </si>
  <si>
    <t>4.2.2.46</t>
  </si>
  <si>
    <t>Вокальний динамічний мікрофон</t>
  </si>
  <si>
    <t>4.2.2.47</t>
  </si>
  <si>
    <t>Конденсаторний мікрофон</t>
  </si>
  <si>
    <t>4.2.2.48</t>
  </si>
  <si>
    <t>Активний ді-бокс</t>
  </si>
  <si>
    <t>4.2.2.49</t>
  </si>
  <si>
    <t>МІКРОФОННІ СТІЙКИ, ПІДСТАВКИ/ STANDS,</t>
  </si>
  <si>
    <t>4.2.2.50</t>
  </si>
  <si>
    <t>Мікрофонна стійка журавель new</t>
  </si>
  <si>
    <t>4.2.2.51</t>
  </si>
  <si>
    <t>Пряма мікрофонна стійка з блином</t>
  </si>
  <si>
    <t xml:space="preserve">Оренда світлового обладнання </t>
  </si>
  <si>
    <t>4.2.3.1</t>
  </si>
  <si>
    <t>Clay Paky - A.leda B-EYE K20(Динамічне світло Клай Паки К20)</t>
  </si>
  <si>
    <t>4.2.3.2</t>
  </si>
  <si>
    <t>Clay Paky Scenius ProfileДинамічне світло Клай Паки Профаил)</t>
  </si>
  <si>
    <t>4.2.3.3</t>
  </si>
  <si>
    <t>Clay Paky Sharpy(Динамічне світло Клай Паки Шарп)</t>
  </si>
  <si>
    <t>4.2.3.4</t>
  </si>
  <si>
    <t>Clay Paky ShotLite Wash(Динамічне світло Клай Паки Вош)</t>
  </si>
  <si>
    <t>4.2.3.5</t>
  </si>
  <si>
    <t>Coemar Infinyty Wash 1500(Динамічне світло Коемар1500)</t>
  </si>
  <si>
    <t>4.2.3.6</t>
  </si>
  <si>
    <t>VL 3500 FX(Динамічне світло  ВЛ 3500)</t>
  </si>
  <si>
    <t>4.2.3.7</t>
  </si>
  <si>
    <t>JB-lighting A7 zoom(Динамічне світло Дж А7)</t>
  </si>
  <si>
    <t>4.2.3.8</t>
  </si>
  <si>
    <t>SGM strobe LED X5(Динамічне світлоХ5)</t>
  </si>
  <si>
    <t>4.2.3.9</t>
  </si>
  <si>
    <t>Smoke Factory 2(Дим машина)</t>
  </si>
  <si>
    <t>4.2.3.10</t>
  </si>
  <si>
    <t>Grand MA Full Size II(Світловий пульт)</t>
  </si>
  <si>
    <t>4.2.3.11</t>
  </si>
  <si>
    <t>Лебідки PROLIFT електричні</t>
  </si>
  <si>
    <t>4.2.3.12</t>
  </si>
  <si>
    <t>Ферма PROLYTE (m)</t>
  </si>
  <si>
    <t>4.2.3.13</t>
  </si>
  <si>
    <t>Сигнальна комутація</t>
  </si>
  <si>
    <t>4.2.3.14</t>
  </si>
  <si>
    <t>Силова комутація</t>
  </si>
  <si>
    <t>4.2.4</t>
  </si>
  <si>
    <t xml:space="preserve">  Оренда відеоекранів з керуючим комплексом:</t>
  </si>
  <si>
    <t>4.2.4.1</t>
  </si>
  <si>
    <t>LED-екран "LTM 18D" розміром 11.52m x 6.91m (центральний)</t>
  </si>
  <si>
    <t>4.2.4.2</t>
  </si>
  <si>
    <t>LED-екран "LVM9C-S" розміром 5.80м х 7.35м (боковий)  -2 шт</t>
  </si>
  <si>
    <t>4.2.4.3</t>
  </si>
  <si>
    <t>LED-екран "LVM9C-S" розміром 1.94м х 7.35м (боковий)-2шт.</t>
  </si>
  <si>
    <t>4.2.4.4</t>
  </si>
  <si>
    <t>медіасервер Catalist Pro with Road HOG board, пульти, мікшери</t>
  </si>
  <si>
    <t>4.2.5</t>
  </si>
  <si>
    <t xml:space="preserve">Генератори високої напруги </t>
  </si>
  <si>
    <t>4.2.5.1</t>
  </si>
  <si>
    <t xml:space="preserve">  Оренда  Мобільний генератор 250 кВт</t>
  </si>
  <si>
    <t>4.2.5.2</t>
  </si>
  <si>
    <t xml:space="preserve">  Оренда Мобільний генератор 200 кВт</t>
  </si>
  <si>
    <t>4.2.5.3</t>
  </si>
  <si>
    <t xml:space="preserve">  ОрендаКомплект  електрокомунікацій-200м,кап-50м,</t>
  </si>
  <si>
    <t xml:space="preserve">Декоративне оформлення </t>
  </si>
  <si>
    <t>Оренда сцени +пультова</t>
  </si>
  <si>
    <t>4.4.2</t>
  </si>
  <si>
    <t>Оренда банер на паркан 6.12х1.2</t>
  </si>
  <si>
    <t>4.4.3</t>
  </si>
  <si>
    <t>Оренда юбка сцени</t>
  </si>
  <si>
    <t>4.4.4</t>
  </si>
  <si>
    <t>Оренда столів</t>
  </si>
  <si>
    <t xml:space="preserve">Сцена </t>
  </si>
  <si>
    <t>4.4.5</t>
  </si>
  <si>
    <t>Оренда портали конструктиви</t>
  </si>
  <si>
    <t>4.4.6</t>
  </si>
  <si>
    <t xml:space="preserve"> Оренда юбка конструктиви</t>
  </si>
  <si>
    <t>4.4.7</t>
  </si>
  <si>
    <t xml:space="preserve"> Оренда банери</t>
  </si>
  <si>
    <t>4.4.8</t>
  </si>
  <si>
    <t xml:space="preserve"> Оренда пола</t>
  </si>
  <si>
    <t>4.4.9</t>
  </si>
  <si>
    <t xml:space="preserve"> Оренда декораціі бекстейдж </t>
  </si>
  <si>
    <t>Витрати оренди Інтернет каналу для проведення  трансляції концерту 4 вересня в соц.мережі Facebook</t>
  </si>
  <si>
    <t>Оренда Інтернет каналу для онлайн-трансляції и технологічного Wifi (сцена)</t>
  </si>
  <si>
    <t xml:space="preserve"> Оренда  інтернет-каналу 100 Мбит/с, ДК, Прес-центр</t>
  </si>
  <si>
    <t>4.5.4</t>
  </si>
  <si>
    <t>Оренда Комутаторів LAN Asus 100/1000 24порт.</t>
  </si>
  <si>
    <t>4.5.5</t>
  </si>
  <si>
    <t>Оренда освітлення для трансляціі в мережі фейсбук</t>
  </si>
  <si>
    <t>4.5.6</t>
  </si>
  <si>
    <t> Оренда комлекту додаткової комутації, конвертерів і перехідників</t>
  </si>
  <si>
    <t>4.5.7</t>
  </si>
  <si>
    <t>Оренда : Контролер WiFi</t>
  </si>
  <si>
    <t>4.5.8</t>
  </si>
  <si>
    <t>Оренда: Точки доступу WiFi</t>
  </si>
  <si>
    <t>4.5.9</t>
  </si>
  <si>
    <t>Оренда: Кабель FTP cat5e мідь, 305m</t>
  </si>
  <si>
    <t>4.5.10</t>
  </si>
  <si>
    <t xml:space="preserve">Оренда: конектор RJ 45 </t>
  </si>
  <si>
    <t>4.5.11</t>
  </si>
  <si>
    <t>Оренда  : стяжка монтажна, 150х3.0 .</t>
  </si>
  <si>
    <t>Забезпечення учасників  концерту захисними медичними масками.</t>
  </si>
  <si>
    <t>упаковка</t>
  </si>
  <si>
    <t>Забезпечення учасників концерту дезінфікуючим засобом.</t>
  </si>
  <si>
    <t>каністра</t>
  </si>
  <si>
    <t>Реклама концерта та організаторів на Радіо. 6 радіостанцій - 85% знижка. Всього - 570 виходів</t>
  </si>
  <si>
    <t>вихід в ефір</t>
  </si>
  <si>
    <t>розміщення зовнішньої реклами – 100 100 показів по 10 сек рекламного анонсу події у Києві на DNP екранах</t>
  </si>
  <si>
    <t>покази</t>
  </si>
  <si>
    <t>розміщення зовнішньої реклами –50шт на бордах  у Києві</t>
  </si>
  <si>
    <t>13.4.5.1.</t>
  </si>
  <si>
    <t>Віджеїнг (створення відео-роликів для 30 виконавців на концерті)</t>
  </si>
  <si>
    <t>13.4.5.2.</t>
  </si>
  <si>
    <t xml:space="preserve">Забезпечення режиму безпеки проведення заходу </t>
  </si>
  <si>
    <t>13.4.5.3.</t>
  </si>
  <si>
    <t>Швидка допомога</t>
  </si>
  <si>
    <t>13.4.5.4.</t>
  </si>
  <si>
    <t xml:space="preserve">Забезпечення чергування поліції </t>
  </si>
  <si>
    <t>13.4.5.5.</t>
  </si>
  <si>
    <t>Забеспечення чергування пожежної служби</t>
  </si>
  <si>
    <t>13.4.5.6.</t>
  </si>
  <si>
    <t xml:space="preserve"> Оренда біотуалетів</t>
  </si>
  <si>
    <t>13.1</t>
  </si>
  <si>
    <t>Додаток №1</t>
  </si>
  <si>
    <t>до Звіту незалежного аудитора
"___" _____________________ 2021 року</t>
  </si>
  <si>
    <t>від 25 жовтня 2021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</si>
  <si>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</si>
  <si>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</si>
  <si>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</si>
  <si>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</si>
  <si>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</si>
  <si>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</si>
  <si>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</si>
  <si>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</si>
  <si>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</si>
  <si>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</si>
  <si>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</si>
  <si>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</si>
  <si>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Підрозділ:</t>
  </si>
  <si>
    <t>-</t>
  </si>
  <si>
    <t>Фізична особа-підприємець Калашніков Андрій Володимирович (3108804336)</t>
  </si>
  <si>
    <t>ЗАГАЛЬНА СУМА:</t>
  </si>
  <si>
    <t>Витрати за даними звіту за рахунок співфінансування</t>
  </si>
  <si>
    <t>Назва контрагента (код ЄДРПОУ) / Виконавець (ІПН)</t>
  </si>
  <si>
    <t>Назва конкурсної програми: Знакові події</t>
  </si>
  <si>
    <t>Назва ЛОТ-у: Знакові події історії України</t>
  </si>
  <si>
    <t>у період з 11 серпня 2021 року по 30 жовтня 2021 року</t>
  </si>
  <si>
    <t>Акт надання послуг № 11 від 04 вересня 2021 року</t>
  </si>
  <si>
    <t>Фізична особа-підприємець Водоп'янова Катерина Олександрівна (3147415695)</t>
  </si>
  <si>
    <t>Договір № 30/08 про надання послуг від 30 серпня 2021 року, Додаток №1 до Договору про надання послуг № 30/08 від 30 серпня 2021 року</t>
  </si>
  <si>
    <t>Договір № 30/08В про надання послуг від 30 серпня 2021 року, Додаток №1 до Договору про надання послуг № 30/08В від 30 серпня 2021 року</t>
  </si>
  <si>
    <t>Акт надання послуг № 09 від 04 вересня 2021 року</t>
  </si>
  <si>
    <t>Товариство з обмеженою відповідальністю "МЕДІАЛАЙТ" (38013409)</t>
  </si>
  <si>
    <t>Договір № 30/0821 про надання технічних послуг від 30 серпня 2021 року, Додаток №1 до Договору про надання послуг № 30/0821 від 30 серпня 2021 року</t>
  </si>
  <si>
    <t>Акт надання послуг № 01 від 04 вересня 2021 року</t>
  </si>
  <si>
    <t>Дочірнє підприємство "РТМ ДІДЖИТАЛ" (32253675)</t>
  </si>
  <si>
    <t>Договір № ДЖИ-24 про надання із оренди відеоекранів від 30 серпня 2021 року, Додаток до Договору № ДЖИ-24 від 30 серпня 2021 року</t>
  </si>
  <si>
    <t>Акт №ДЖ-0000297 від 06 вересня 2021 року</t>
  </si>
  <si>
    <t>Фізична особа-підприємець Дубровський Лев Данилович (2148605850)</t>
  </si>
  <si>
    <t>Договір № 01/09 від 01 вересня 2021 року, Додаток №1 до Договору №01/09 від 01 вересня 2021 року</t>
  </si>
  <si>
    <t xml:space="preserve">за проектом «Головні хіти Незалежності. 30 років. 30 пісень. 30 артистів» </t>
  </si>
  <si>
    <t>9.1</t>
  </si>
  <si>
    <t>9.2</t>
  </si>
  <si>
    <t>9.3</t>
  </si>
  <si>
    <t>9.4</t>
  </si>
  <si>
    <t>9.5</t>
  </si>
  <si>
    <t>9.6</t>
  </si>
  <si>
    <t>Фізична особа-підприємець Семирог-Орлик Денис Миколайович(2767917774)</t>
  </si>
  <si>
    <t>Договір № 30/08 від 30 серпня 2021 року, Додаток №1 до Договору №30/08 від 30 серпня 2021 року</t>
  </si>
  <si>
    <t>Акт здачі-прийняття робіт (надання послуг)  до Договору №30/08 від 06 вересня 2021 року</t>
  </si>
  <si>
    <t>Акт приймання-передачі наданих послуг до Договору №01/09 від 01 вересня 2021 року</t>
  </si>
  <si>
    <t>Фізична особа-підприємець Григоряк Василь Танасійович (2153904015)</t>
  </si>
  <si>
    <t>Договір № 22 про надання послуг від 01 вересня 2021 року, Додаток №1 до Договору про надання послуг №22 від 01 вересня 2021 року</t>
  </si>
  <si>
    <t>Акт прийому-передачі наданих послуг За Додатком 1 до Договору про надання послуг № 22 від 01.09.2021 року</t>
  </si>
  <si>
    <t>Товариство з обмеженою відповідальністю "Епіцентр К"</t>
  </si>
  <si>
    <t>Видаткова накладна 29002178379 від 02.09.2021 року</t>
  </si>
  <si>
    <t>Товариство з обмеженою відповідальністю "Вілліс Трейд"</t>
  </si>
  <si>
    <t>Видаткова накладна №42 від 02.09.2021 року</t>
  </si>
  <si>
    <t>Товариство з обмеженою відповідальністю "РТМ-УКРАЇНА"</t>
  </si>
  <si>
    <t>Договір № 6861 про проведення рекламної кампанії на спеціальних конструкціях від 15 лютого 2019 року, Додаткова угода №1 до Договору №6861 від 30 липня 2021 року</t>
  </si>
  <si>
    <t>Акт здачі-приймання робіт (надання послуг) №РТ-0002853 від 04 вересня 2021 року</t>
  </si>
  <si>
    <t>Фізична особа-підприємець Глотов Дмитро Валерійович (2932220497)</t>
  </si>
  <si>
    <t>Договір № 16/08Д про надання дизайнерських послуг від 16 серпня 2021 року, Завдання №1 до Договору № 16/08Д про надання дизайнерських послуг від 16 серпня 2021 року</t>
  </si>
  <si>
    <t>Акт приймання-передачі наданих послуг від 04 вересня 2021 року до Договру № 16/08Д про надання дизайнерських послуг від 16 серпня 2021 року</t>
  </si>
  <si>
    <t>Додаток №2 від 16 серпня 2021 року до Договору про надання рекламних послуг №31-12-20-1П від 31 грудня 2020 року
Додаток №6 від 16 серпня 2021 року до Договору про надання рекламних послуг №31-12-20-1МП від 31 грудня 2020 року
Додаток №9 від 16 серпня 2021 року до Договору про надання рекламних послуг №31-12-20-1РП від 31 грудня 2020 року
Додаток №21 від 16 серпня 2021 року до Договору про надання рекламних послуг №20-03-20-1НП від 20 березня 2020 року
Додаток №5 від 16 серпня 2021 року до Договору про надання рекламних послуг №31-12-20-1RП від 31 грудня 2020 року
Додаток №9 від 16 серпня 2021 року до Договору про надання рекламних послуг №3112-20ХП від 31 грудня 2020 року</t>
  </si>
  <si>
    <t xml:space="preserve">Товариство з обмеженою відповідальністю "Мюзікрадіо" (30525175)
Товариство з обмеженою відповідальністю "Телерадіокомпанія "Радіо Кохання" (31451403)
Товариство з обмеженою відповідальністю "Телерадіокомпанія "Русское радио" - Україна" (31407092)
Приватне Акціонерне Товариство "Наше Радіо" (23530551)
Приватне підприємство Фірма "Лямін" (19488636)
Товариство з обмеженою відповідальністю "Телерадіокомпанія "Медіа маркет"  (31306998)
</t>
  </si>
  <si>
    <t>Комунальне некомерційне підприємство "Центр екстреної медичної допомоги та медичних катастроф міста Києва" виконавчого органу Київської міської ради (Київської міської державної адміністрації) (39007616)</t>
  </si>
  <si>
    <t>Договір №148 про надання послуг від 31 серпня 2021 року, Додаток 1 до Договору №148 від 31 серпня 2021 року</t>
  </si>
  <si>
    <t>Акт здачі-приймання послуг № 881 від 04 вересня 2021 року</t>
  </si>
  <si>
    <t>Договір № ПП/07/001/307 про надання платних послуг підрозділами ГУ ДСНС України у м.Києві від 02 вересня 2021 року</t>
  </si>
  <si>
    <t>Акт наданих послуг №001/307 від 09 вересня 2021 року</t>
  </si>
  <si>
    <t>Товариство з обмеженою відповідальністю "ЕКО-СІТІ Плюс" (42107864)</t>
  </si>
  <si>
    <t>Договір №101/21ДЮ оренди мобільних туалетних кабін від 04 вересня 2021 року</t>
  </si>
  <si>
    <t>Акт №1 приймання-передачі від 04 вересня 2021 року</t>
  </si>
  <si>
    <t>Приватне підприємство аудиторська компанія "ДІ ДЖІ КЕЙ ЮКРЕЙН" (21326993)</t>
  </si>
  <si>
    <t>Договір №27/09-А про надання аудиторських послуг від 27 вересня 2021 року</t>
  </si>
  <si>
    <t>Товариство з обмеженою відповідальністю "УПРАВЛІННЯ БЕЗПЕКИ" (44367178)</t>
  </si>
  <si>
    <t>Договір №У-00003 від 30 серпня 2021 року, Додаток №1 до Договору №У-00003 від 30 серпня 2021 року</t>
  </si>
  <si>
    <t>Акт про приймання наданих послуг (Додаток №2 до Договору №У-00003 від 30 серпня 2021 року)</t>
  </si>
  <si>
    <t>Договір №1/09/2021 про надання послуг від 01 вересня 2021 року</t>
  </si>
  <si>
    <t>Акт №ОУ-0000568 здачі-прийняття робіт (надання послуг) від 04 вересня 2021 року
Акт надання послуг №373 від 04 вересня 2021 року
Акт №ОУ-0000560 здачі-прийняття робіт (надання послуг) від 04 вересня 2021 року
Акт №ОУ-0000293 здачі-прийняття робіт (надання послуг) від 04 вересня 2021 року
Акт №ОУ-0000235 здачі-прийняття робіт (надання послуг) від 04 вересня 2021 року
Акт №ОУ-0000383 здачі-прийняття робіт (надання послуг) від 04 вересня 2021 року</t>
  </si>
  <si>
    <t>Платіжне доручення №4145 від 31 серпня 2021 року</t>
  </si>
  <si>
    <t>Платіжне доручення №4154 від 01 вересня 2021 року</t>
  </si>
  <si>
    <t>Платіжне доручення №4159 від 01 вересня 2021 року
Платіжне доручення №4160 від 01 вересня 2021 року
Платіжне доручення №4163 від 01 вересня 2021 року
Платіжне доручення №4162 від 01 вересня 2021 року
Платіжне доручення №4158 від 01 вересня 2021 року
Платіжне доручення №4161 від 01 вересня 2021 року</t>
  </si>
  <si>
    <t>Платіжне доручення №4155 від 01 вересня 2021 року</t>
  </si>
  <si>
    <t>Платіжне доручення №4147 від 31 серпня 2021 року</t>
  </si>
  <si>
    <t>Платіжне доручення №4142 від 31 серпня 2021 року</t>
  </si>
  <si>
    <t>Платіжне доручення №4152 від 31 серпня 2021 року</t>
  </si>
  <si>
    <t>Платіжне доручення №4141 від 31 серпня 2021 року</t>
  </si>
  <si>
    <t>Платіжне доручення №4153 від 31 серпня 2021 року</t>
  </si>
  <si>
    <t>Платіжне доручення №4140 від 31 серпня 2021 року</t>
  </si>
  <si>
    <t>Платіжне доручення №4150 від 31 серпня 2021</t>
  </si>
  <si>
    <t>Платіжне доручення №4139 від 31 серпня 2021 року</t>
  </si>
  <si>
    <t>Платіжне доручення №4146 від 31 серпня 2021 року</t>
  </si>
  <si>
    <t>Платіжне доручення №4165 від 02 вересня 2021 року</t>
  </si>
  <si>
    <t>Платіжне доручення №4164 від 02 вересня 2021 року</t>
  </si>
  <si>
    <t>Фізична особа-підприємець Барильська Інна Вікторівна (2340406241)</t>
  </si>
  <si>
    <t>Договір № 20210901 про надання телекомунікаційних послуг від 01 вересня 2021 року, Додаток №1 до Договору № 20210901 про надання телекомунікаційних послуг від 01 вересня 2021 року</t>
  </si>
  <si>
    <t>Акт здачі-приймання робіт (надання послуг) №250 від 06 вересня 2021 року</t>
  </si>
  <si>
    <t>Фізична особа-підприємець Петров Андрій Іванович (26445008838)</t>
  </si>
  <si>
    <t>Платіжне доручення №4169 від 03 вересня 2021 року</t>
  </si>
  <si>
    <t>Акт наданих послуг від 07 вересня 2021 року до Договору про надання послуг №1/09/2021 від 01 вересня 2021 року</t>
  </si>
  <si>
    <t>Платієне доручення №4172 від 09 вересня 2021 року</t>
  </si>
  <si>
    <t>Головне управління Державної служби України з надзвичайних ситуацій у м.Києві (38620155)</t>
  </si>
  <si>
    <t>за період з 11 серпня 2021 року по 30 жовтня 2021 року</t>
  </si>
  <si>
    <t>Назва Грантоотримувача: ТОВАРИСТВО З ОБМЕЖЕНОЮ ВІДПОВІДАЛЬНІСТЮ "ТЕЛЕОДИН"</t>
  </si>
  <si>
    <t>Назва проєкту:Головні хіти Незалежності. 30 років. 30 пісень. 30 артистів</t>
  </si>
  <si>
    <t>Дата початку проєкту: 11 серпня 2021 року</t>
  </si>
  <si>
    <t>Дата завершення проєкту: 30 жовтня 2021 року</t>
  </si>
  <si>
    <t>Додаток №4</t>
  </si>
  <si>
    <t>до Договору про надання гранту №4EVE41-01081</t>
  </si>
  <si>
    <t>від "11" серпня 2021 року</t>
  </si>
  <si>
    <t>Акт виконаних робіт від 25 жовтня 2021 року до Договору про надання аудиторських послуг №27/09-А від 27 вересня 2021 року</t>
  </si>
  <si>
    <t>Платіжне доручення №2908 від 24 вересня 2021 року</t>
  </si>
</sst>
</file>

<file path=xl/styles.xml><?xml version="1.0" encoding="utf-8"?>
<styleSheet xmlns="http://schemas.openxmlformats.org/spreadsheetml/2006/main">
  <numFmts count="3">
    <numFmt numFmtId="164" formatCode="_-* #,##0.00\ _₴_-;\-* #,##0.00\ _₴_-;_-* &quot;-&quot;??\ _₴_-;_-@"/>
    <numFmt numFmtId="165" formatCode="&quot;$&quot;#,##0"/>
    <numFmt numFmtId="166" formatCode="d\.m"/>
  </numFmts>
  <fonts count="45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b/>
      <sz val="14"/>
      <color theme="1"/>
      <name val="Arial"/>
      <family val="2"/>
      <charset val="204"/>
    </font>
    <font>
      <sz val="14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</font>
    <font>
      <b/>
      <sz val="14"/>
      <color rgb="FF000000"/>
      <name val="Arial"/>
      <family val="2"/>
      <charset val="204"/>
    </font>
    <font>
      <b/>
      <sz val="10"/>
      <color theme="1"/>
      <name val="Arial Cyr"/>
      <charset val="204"/>
    </font>
    <font>
      <b/>
      <sz val="14"/>
      <color theme="1"/>
      <name val="Times New Roman"/>
      <family val="1"/>
      <charset val="204"/>
    </font>
    <font>
      <sz val="14"/>
      <name val="Arial"/>
      <family val="2"/>
    </font>
    <font>
      <sz val="11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0"/>
      <color theme="1"/>
      <name val="Arial"/>
      <family val="2"/>
    </font>
    <font>
      <i/>
      <sz val="11"/>
      <color theme="1"/>
      <name val="Arial"/>
      <family val="2"/>
      <charset val="204"/>
    </font>
    <font>
      <vertAlign val="superscript"/>
      <sz val="14"/>
      <color theme="1"/>
      <name val="Arial"/>
      <family val="2"/>
      <charset val="204"/>
    </font>
    <font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9" tint="0.79998168889431442"/>
        <bgColor rgb="FFDEEAF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EEAF6"/>
      </patternFill>
    </fill>
    <fill>
      <patternFill patternType="solid">
        <fgColor theme="0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rgb="FFE2EFD9"/>
      </patternFill>
    </fill>
  </fills>
  <borders count="2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2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wrapText="1"/>
    </xf>
    <xf numFmtId="4" fontId="8" fillId="0" borderId="0" xfId="0" applyNumberFormat="1" applyFont="1" applyAlignment="1">
      <alignment horizontal="right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right" vertical="center"/>
    </xf>
    <xf numFmtId="4" fontId="11" fillId="2" borderId="31" xfId="0" applyNumberFormat="1" applyFont="1" applyFill="1" applyBorder="1" applyAlignment="1">
      <alignment horizontal="right" vertical="center"/>
    </xf>
    <xf numFmtId="0" fontId="2" fillId="5" borderId="3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6" fillId="5" borderId="3" xfId="0" applyNumberFormat="1" applyFont="1" applyFill="1" applyBorder="1" applyAlignment="1">
      <alignment horizontal="right" vertical="center"/>
    </xf>
    <xf numFmtId="164" fontId="2" fillId="6" borderId="33" xfId="0" applyNumberFormat="1" applyFont="1" applyFill="1" applyBorder="1" applyAlignment="1">
      <alignment vertical="top"/>
    </xf>
    <xf numFmtId="49" fontId="2" fillId="6" borderId="34" xfId="0" applyNumberFormat="1" applyFont="1" applyFill="1" applyBorder="1" applyAlignment="1">
      <alignment horizontal="center" vertical="top"/>
    </xf>
    <xf numFmtId="0" fontId="12" fillId="6" borderId="35" xfId="0" applyFont="1" applyFill="1" applyBorder="1" applyAlignment="1">
      <alignment vertical="top" wrapText="1"/>
    </xf>
    <xf numFmtId="0" fontId="2" fillId="6" borderId="36" xfId="0" applyFont="1" applyFill="1" applyBorder="1" applyAlignment="1">
      <alignment horizontal="center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2" fillId="6" borderId="39" xfId="0" applyNumberFormat="1" applyFont="1" applyFill="1" applyBorder="1" applyAlignment="1">
      <alignment horizontal="right" vertical="top"/>
    </xf>
    <xf numFmtId="4" fontId="6" fillId="6" borderId="40" xfId="0" applyNumberFormat="1" applyFont="1" applyFill="1" applyBorder="1" applyAlignment="1">
      <alignment horizontal="right" vertical="top"/>
    </xf>
    <xf numFmtId="164" fontId="2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4" fontId="6" fillId="0" borderId="45" xfId="0" applyNumberFormat="1" applyFont="1" applyBorder="1" applyAlignment="1">
      <alignment horizontal="right" vertical="top"/>
    </xf>
    <xf numFmtId="164" fontId="2" fillId="0" borderId="46" xfId="0" applyNumberFormat="1" applyFont="1" applyBorder="1" applyAlignment="1">
      <alignment vertical="top"/>
    </xf>
    <xf numFmtId="49" fontId="3" fillId="0" borderId="47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6" fillId="0" borderId="48" xfId="0" applyNumberFormat="1" applyFont="1" applyBorder="1" applyAlignment="1">
      <alignment horizontal="right" vertical="top"/>
    </xf>
    <xf numFmtId="0" fontId="12" fillId="6" borderId="49" xfId="0" applyFont="1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164" fontId="2" fillId="0" borderId="53" xfId="0" applyNumberFormat="1" applyFont="1" applyBorder="1" applyAlignment="1">
      <alignment vertical="top"/>
    </xf>
    <xf numFmtId="0" fontId="1" fillId="0" borderId="53" xfId="0" applyFont="1" applyBorder="1" applyAlignment="1">
      <alignment horizontal="center" vertical="top"/>
    </xf>
    <xf numFmtId="4" fontId="1" fillId="0" borderId="54" xfId="0" applyNumberFormat="1" applyFont="1" applyBorder="1" applyAlignment="1">
      <alignment horizontal="right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0" fontId="13" fillId="6" borderId="49" xfId="0" applyFont="1" applyFill="1" applyBorder="1" applyAlignment="1">
      <alignment vertical="top" wrapText="1"/>
    </xf>
    <xf numFmtId="49" fontId="3" fillId="0" borderId="57" xfId="0" applyNumberFormat="1" applyFont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164" fontId="2" fillId="0" borderId="58" xfId="0" applyNumberFormat="1" applyFont="1" applyBorder="1" applyAlignment="1">
      <alignment vertical="top"/>
    </xf>
    <xf numFmtId="49" fontId="3" fillId="0" borderId="59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60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6" fillId="0" borderId="62" xfId="0" applyNumberFormat="1" applyFont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4" fontId="2" fillId="7" borderId="65" xfId="0" applyNumberFormat="1" applyFont="1" applyFill="1" applyBorder="1" applyAlignment="1">
      <alignment horizontal="right" vertical="center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6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1" fillId="0" borderId="43" xfId="0" applyFont="1" applyBorder="1" applyAlignment="1">
      <alignment vertical="top" wrapText="1"/>
    </xf>
    <xf numFmtId="0" fontId="4" fillId="0" borderId="68" xfId="0" applyFont="1" applyBorder="1" applyAlignment="1">
      <alignment vertical="top" wrapText="1"/>
    </xf>
    <xf numFmtId="4" fontId="6" fillId="7" borderId="30" xfId="0" applyNumberFormat="1" applyFont="1" applyFill="1" applyBorder="1" applyAlignment="1">
      <alignment horizontal="right" vertical="center"/>
    </xf>
    <xf numFmtId="0" fontId="13" fillId="6" borderId="35" xfId="0" applyFont="1" applyFill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43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0" fontId="1" fillId="0" borderId="63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/>
    </xf>
    <xf numFmtId="164" fontId="12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3" xfId="0" applyNumberFormat="1" applyFont="1" applyFill="1" applyBorder="1" applyAlignment="1">
      <alignment horizontal="right" vertical="center"/>
    </xf>
    <xf numFmtId="0" fontId="1" fillId="5" borderId="75" xfId="0" applyFont="1" applyFill="1" applyBorder="1" applyAlignment="1">
      <alignment horizontal="center" vertical="center"/>
    </xf>
    <xf numFmtId="0" fontId="4" fillId="0" borderId="76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2" fillId="5" borderId="74" xfId="0" applyFont="1" applyFill="1" applyBorder="1" applyAlignment="1">
      <alignment vertical="center"/>
    </xf>
    <xf numFmtId="0" fontId="3" fillId="5" borderId="78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vertical="center"/>
    </xf>
    <xf numFmtId="0" fontId="13" fillId="6" borderId="35" xfId="0" applyFont="1" applyFill="1" applyBorder="1" applyAlignment="1">
      <alignment horizontal="left" vertical="top" wrapText="1"/>
    </xf>
    <xf numFmtId="0" fontId="13" fillId="6" borderId="49" xfId="0" applyFont="1" applyFill="1" applyBorder="1" applyAlignment="1">
      <alignment horizontal="left" vertical="top" wrapText="1"/>
    </xf>
    <xf numFmtId="0" fontId="4" fillId="0" borderId="79" xfId="0" applyFont="1" applyBorder="1" applyAlignment="1">
      <alignment vertical="top" wrapText="1"/>
    </xf>
    <xf numFmtId="0" fontId="3" fillId="5" borderId="75" xfId="0" applyFont="1" applyFill="1" applyBorder="1" applyAlignment="1">
      <alignment vertical="center"/>
    </xf>
    <xf numFmtId="0" fontId="1" fillId="0" borderId="76" xfId="0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0" fontId="1" fillId="0" borderId="34" xfId="0" applyFont="1" applyBorder="1" applyAlignment="1">
      <alignment horizontal="center" vertical="top"/>
    </xf>
    <xf numFmtId="166" fontId="3" fillId="0" borderId="42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4" fontId="1" fillId="0" borderId="45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top"/>
    </xf>
    <xf numFmtId="4" fontId="1" fillId="0" borderId="48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4" fontId="1" fillId="0" borderId="62" xfId="0" applyNumberFormat="1" applyFont="1" applyBorder="1" applyAlignment="1">
      <alignment horizontal="right" vertical="top"/>
    </xf>
    <xf numFmtId="166" fontId="3" fillId="0" borderId="47" xfId="0" applyNumberFormat="1" applyFont="1" applyBorder="1" applyAlignment="1">
      <alignment horizontal="center" vertical="top"/>
    </xf>
    <xf numFmtId="166" fontId="3" fillId="0" borderId="57" xfId="0" applyNumberFormat="1" applyFont="1" applyBorder="1" applyAlignment="1">
      <alignment horizontal="center" vertical="top"/>
    </xf>
    <xf numFmtId="0" fontId="1" fillId="0" borderId="57" xfId="0" applyFont="1" applyBorder="1" applyAlignment="1">
      <alignment horizontal="center" vertical="top"/>
    </xf>
    <xf numFmtId="164" fontId="2" fillId="0" borderId="42" xfId="0" applyNumberFormat="1" applyFont="1" applyBorder="1" applyAlignment="1">
      <alignment vertical="top"/>
    </xf>
    <xf numFmtId="164" fontId="2" fillId="0" borderId="47" xfId="0" applyNumberFormat="1" applyFont="1" applyBorder="1" applyAlignment="1">
      <alignment vertical="top"/>
    </xf>
    <xf numFmtId="166" fontId="3" fillId="0" borderId="59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164" fontId="12" fillId="7" borderId="29" xfId="0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89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0" fillId="0" borderId="0" xfId="0" applyFont="1" applyAlignment="1"/>
    <xf numFmtId="0" fontId="16" fillId="0" borderId="76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63" xfId="0" applyFont="1" applyBorder="1" applyAlignment="1">
      <alignment vertical="top" wrapText="1"/>
    </xf>
    <xf numFmtId="0" fontId="16" fillId="0" borderId="43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7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 vertical="center"/>
    </xf>
    <xf numFmtId="0" fontId="17" fillId="5" borderId="3" xfId="0" applyFont="1" applyFill="1" applyBorder="1" applyAlignment="1">
      <alignment vertical="center"/>
    </xf>
    <xf numFmtId="0" fontId="15" fillId="6" borderId="35" xfId="0" applyFont="1" applyFill="1" applyBorder="1" applyAlignment="1">
      <alignment vertical="top" wrapText="1"/>
    </xf>
    <xf numFmtId="0" fontId="18" fillId="5" borderId="3" xfId="0" applyFont="1" applyFill="1" applyBorder="1" applyAlignment="1">
      <alignment vertical="center"/>
    </xf>
    <xf numFmtId="164" fontId="2" fillId="6" borderId="80" xfId="0" applyNumberFormat="1" applyFont="1" applyFill="1" applyBorder="1" applyAlignment="1">
      <alignment vertical="top"/>
    </xf>
    <xf numFmtId="49" fontId="3" fillId="6" borderId="98" xfId="0" applyNumberFormat="1" applyFont="1" applyFill="1" applyBorder="1" applyAlignment="1">
      <alignment horizontal="center" vertical="top"/>
    </xf>
    <xf numFmtId="49" fontId="3" fillId="0" borderId="99" xfId="0" applyNumberFormat="1" applyFont="1" applyBorder="1" applyAlignment="1">
      <alignment horizontal="center" vertical="top"/>
    </xf>
    <xf numFmtId="0" fontId="2" fillId="6" borderId="96" xfId="0" applyFont="1" applyFill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12" fillId="6" borderId="98" xfId="0" applyFont="1" applyFill="1" applyBorder="1" applyAlignment="1">
      <alignment vertical="top" wrapText="1"/>
    </xf>
    <xf numFmtId="0" fontId="1" fillId="0" borderId="99" xfId="0" applyFont="1" applyBorder="1" applyAlignment="1">
      <alignment vertical="top" wrapText="1"/>
    </xf>
    <xf numFmtId="0" fontId="1" fillId="0" borderId="80" xfId="0" applyFont="1" applyBorder="1" applyAlignment="1">
      <alignment vertical="top" wrapText="1"/>
    </xf>
    <xf numFmtId="0" fontId="1" fillId="5" borderId="84" xfId="0" applyFont="1" applyFill="1" applyBorder="1" applyAlignment="1">
      <alignment horizontal="center" vertical="center"/>
    </xf>
    <xf numFmtId="0" fontId="2" fillId="7" borderId="90" xfId="0" applyFont="1" applyFill="1" applyBorder="1" applyAlignment="1">
      <alignment horizontal="center" vertical="center"/>
    </xf>
    <xf numFmtId="0" fontId="1" fillId="0" borderId="98" xfId="0" applyFont="1" applyBorder="1" applyAlignment="1">
      <alignment horizontal="center" vertical="top"/>
    </xf>
    <xf numFmtId="0" fontId="1" fillId="0" borderId="99" xfId="0" applyFont="1" applyBorder="1" applyAlignment="1">
      <alignment horizontal="center" vertical="top"/>
    </xf>
    <xf numFmtId="0" fontId="1" fillId="0" borderId="101" xfId="0" applyFont="1" applyBorder="1" applyAlignment="1">
      <alignment horizontal="center" vertical="top"/>
    </xf>
    <xf numFmtId="0" fontId="1" fillId="0" borderId="100" xfId="0" applyFont="1" applyBorder="1" applyAlignment="1">
      <alignment horizontal="center" vertical="top"/>
    </xf>
    <xf numFmtId="0" fontId="4" fillId="0" borderId="63" xfId="0" applyFont="1" applyBorder="1" applyAlignment="1">
      <alignment vertical="top" wrapText="1"/>
    </xf>
    <xf numFmtId="0" fontId="2" fillId="5" borderId="91" xfId="0" applyFont="1" applyFill="1" applyBorder="1" applyAlignment="1">
      <alignment vertical="center"/>
    </xf>
    <xf numFmtId="0" fontId="2" fillId="5" borderId="97" xfId="0" applyFont="1" applyFill="1" applyBorder="1" applyAlignment="1">
      <alignment vertical="center"/>
    </xf>
    <xf numFmtId="0" fontId="1" fillId="5" borderId="97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2" fillId="7" borderId="102" xfId="0" applyNumberFormat="1" applyFont="1" applyFill="1" applyBorder="1" applyAlignment="1">
      <alignment vertical="center"/>
    </xf>
    <xf numFmtId="164" fontId="2" fillId="7" borderId="103" xfId="0" applyNumberFormat="1" applyFont="1" applyFill="1" applyBorder="1" applyAlignment="1">
      <alignment horizontal="center" vertical="center"/>
    </xf>
    <xf numFmtId="0" fontId="2" fillId="7" borderId="103" xfId="0" applyFont="1" applyFill="1" applyBorder="1" applyAlignment="1">
      <alignment vertical="center" wrapText="1"/>
    </xf>
    <xf numFmtId="0" fontId="2" fillId="7" borderId="104" xfId="0" applyFont="1" applyFill="1" applyBorder="1" applyAlignment="1">
      <alignment horizontal="center" vertical="center"/>
    </xf>
    <xf numFmtId="4" fontId="2" fillId="7" borderId="105" xfId="0" applyNumberFormat="1" applyFont="1" applyFill="1" applyBorder="1" applyAlignment="1">
      <alignment horizontal="right" vertical="center"/>
    </xf>
    <xf numFmtId="164" fontId="15" fillId="7" borderId="102" xfId="0" applyNumberFormat="1" applyFont="1" applyFill="1" applyBorder="1" applyAlignment="1">
      <alignment vertical="center"/>
    </xf>
    <xf numFmtId="49" fontId="3" fillId="0" borderId="101" xfId="0" applyNumberFormat="1" applyFont="1" applyBorder="1" applyAlignment="1">
      <alignment horizontal="center" vertical="top"/>
    </xf>
    <xf numFmtId="0" fontId="1" fillId="0" borderId="101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164" fontId="2" fillId="6" borderId="95" xfId="0" applyNumberFormat="1" applyFont="1" applyFill="1" applyBorder="1" applyAlignment="1">
      <alignment vertical="top"/>
    </xf>
    <xf numFmtId="0" fontId="13" fillId="6" borderId="88" xfId="0" applyFont="1" applyFill="1" applyBorder="1" applyAlignment="1">
      <alignment horizontal="left" vertical="top" wrapText="1"/>
    </xf>
    <xf numFmtId="0" fontId="1" fillId="0" borderId="62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3" fillId="6" borderId="96" xfId="0" applyFont="1" applyFill="1" applyBorder="1" applyAlignment="1">
      <alignment horizontal="left" vertical="top" wrapText="1"/>
    </xf>
    <xf numFmtId="0" fontId="12" fillId="6" borderId="96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center"/>
    </xf>
    <xf numFmtId="49" fontId="3" fillId="0" borderId="106" xfId="0" applyNumberFormat="1" applyFont="1" applyBorder="1" applyAlignment="1">
      <alignment horizontal="center" vertical="top"/>
    </xf>
    <xf numFmtId="49" fontId="3" fillId="6" borderId="107" xfId="0" applyNumberFormat="1" applyFont="1" applyFill="1" applyBorder="1" applyAlignment="1">
      <alignment horizontal="center" vertical="top"/>
    </xf>
    <xf numFmtId="49" fontId="3" fillId="6" borderId="108" xfId="0" applyNumberFormat="1" applyFont="1" applyFill="1" applyBorder="1" applyAlignment="1">
      <alignment horizontal="center" vertical="top"/>
    </xf>
    <xf numFmtId="4" fontId="18" fillId="3" borderId="30" xfId="0" applyNumberFormat="1" applyFont="1" applyFill="1" applyBorder="1" applyAlignment="1">
      <alignment horizontal="center" vertical="center" wrapText="1"/>
    </xf>
    <xf numFmtId="0" fontId="19" fillId="0" borderId="79" xfId="0" applyFont="1" applyBorder="1" applyAlignment="1">
      <alignment vertical="top" wrapText="1"/>
    </xf>
    <xf numFmtId="0" fontId="20" fillId="0" borderId="0" xfId="0" applyFont="1" applyAlignment="1">
      <alignment wrapText="1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 applyAlignment="1"/>
    <xf numFmtId="0" fontId="20" fillId="0" borderId="0" xfId="0" applyFont="1" applyAlignment="1">
      <alignment vertical="center" wrapText="1"/>
    </xf>
    <xf numFmtId="0" fontId="22" fillId="0" borderId="0" xfId="0" applyFont="1" applyAlignment="1"/>
    <xf numFmtId="0" fontId="16" fillId="0" borderId="41" xfId="0" applyFont="1" applyBorder="1" applyAlignment="1">
      <alignment horizontal="center" vertical="top"/>
    </xf>
    <xf numFmtId="0" fontId="16" fillId="0" borderId="46" xfId="0" applyFont="1" applyBorder="1" applyAlignment="1">
      <alignment horizontal="center" vertical="top"/>
    </xf>
    <xf numFmtId="4" fontId="2" fillId="8" borderId="84" xfId="0" applyNumberFormat="1" applyFont="1" applyFill="1" applyBorder="1" applyAlignment="1">
      <alignment horizontal="right" vertical="center"/>
    </xf>
    <xf numFmtId="0" fontId="4" fillId="0" borderId="95" xfId="0" applyFont="1" applyBorder="1" applyAlignment="1">
      <alignment horizontal="center" vertical="top"/>
    </xf>
    <xf numFmtId="4" fontId="2" fillId="6" borderId="81" xfId="0" applyNumberFormat="1" applyFont="1" applyFill="1" applyBorder="1" applyAlignment="1">
      <alignment horizontal="right" vertical="top"/>
    </xf>
    <xf numFmtId="0" fontId="2" fillId="6" borderId="109" xfId="0" applyFont="1" applyFill="1" applyBorder="1" applyAlignment="1">
      <alignment horizontal="center" vertical="top"/>
    </xf>
    <xf numFmtId="4" fontId="1" fillId="0" borderId="55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92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6" fillId="0" borderId="40" xfId="0" applyNumberFormat="1" applyFont="1" applyFill="1" applyBorder="1" applyAlignment="1">
      <alignment horizontal="right" vertical="top"/>
    </xf>
    <xf numFmtId="0" fontId="0" fillId="0" borderId="0" xfId="0" applyFont="1" applyAlignment="1"/>
    <xf numFmtId="4" fontId="6" fillId="7" borderId="84" xfId="0" applyNumberFormat="1" applyFont="1" applyFill="1" applyBorder="1" applyAlignment="1">
      <alignment horizontal="right" vertical="center"/>
    </xf>
    <xf numFmtId="4" fontId="6" fillId="0" borderId="94" xfId="0" applyNumberFormat="1" applyFont="1" applyFill="1" applyBorder="1" applyAlignment="1">
      <alignment horizontal="right" vertical="top"/>
    </xf>
    <xf numFmtId="0" fontId="23" fillId="0" borderId="0" xfId="0" applyFont="1"/>
    <xf numFmtId="10" fontId="23" fillId="0" borderId="0" xfId="0" applyNumberFormat="1" applyFont="1"/>
    <xf numFmtId="4" fontId="23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25" fillId="0" borderId="0" xfId="0" applyNumberFormat="1" applyFont="1"/>
    <xf numFmtId="4" fontId="25" fillId="0" borderId="0" xfId="0" applyNumberFormat="1" applyFont="1"/>
    <xf numFmtId="0" fontId="26" fillId="0" borderId="0" xfId="0" applyFont="1" applyAlignment="1">
      <alignment horizontal="center" vertical="center" wrapText="1"/>
    </xf>
    <xf numFmtId="14" fontId="0" fillId="0" borderId="0" xfId="0" applyNumberFormat="1" applyFont="1" applyAlignment="1"/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28" fillId="0" borderId="0" xfId="0" applyFont="1"/>
    <xf numFmtId="0" fontId="28" fillId="0" borderId="35" xfId="0" applyFont="1" applyBorder="1"/>
    <xf numFmtId="10" fontId="28" fillId="0" borderId="0" xfId="0" applyNumberFormat="1" applyFont="1"/>
    <xf numFmtId="0" fontId="25" fillId="0" borderId="0" xfId="0" applyFont="1" applyAlignment="1">
      <alignment horizontal="right"/>
    </xf>
    <xf numFmtId="0" fontId="25" fillId="0" borderId="0" xfId="0" applyFont="1"/>
    <xf numFmtId="4" fontId="2" fillId="3" borderId="30" xfId="0" applyNumberFormat="1" applyFont="1" applyFill="1" applyBorder="1" applyAlignment="1">
      <alignment horizontal="center" vertical="center" wrapText="1"/>
    </xf>
    <xf numFmtId="10" fontId="25" fillId="0" borderId="110" xfId="0" applyNumberFormat="1" applyFont="1" applyBorder="1" applyAlignment="1">
      <alignment horizontal="center" vertical="center"/>
    </xf>
    <xf numFmtId="4" fontId="25" fillId="0" borderId="110" xfId="0" applyNumberFormat="1" applyFont="1" applyBorder="1" applyAlignment="1">
      <alignment horizontal="center" vertical="center"/>
    </xf>
    <xf numFmtId="10" fontId="25" fillId="0" borderId="111" xfId="0" applyNumberFormat="1" applyFont="1" applyBorder="1" applyAlignment="1">
      <alignment horizontal="center" vertical="center"/>
    </xf>
    <xf numFmtId="4" fontId="25" fillId="0" borderId="112" xfId="0" applyNumberFormat="1" applyFont="1" applyBorder="1" applyAlignment="1">
      <alignment horizontal="center" vertical="center"/>
    </xf>
    <xf numFmtId="4" fontId="25" fillId="0" borderId="113" xfId="0" applyNumberFormat="1" applyFont="1" applyBorder="1" applyAlignment="1">
      <alignment horizontal="center" vertical="center"/>
    </xf>
    <xf numFmtId="4" fontId="25" fillId="0" borderId="114" xfId="0" applyNumberFormat="1" applyFont="1" applyBorder="1" applyAlignment="1">
      <alignment horizontal="center" vertical="center"/>
    </xf>
    <xf numFmtId="10" fontId="25" fillId="0" borderId="114" xfId="0" applyNumberFormat="1" applyFont="1" applyBorder="1" applyAlignment="1">
      <alignment horizontal="center" vertical="center"/>
    </xf>
    <xf numFmtId="10" fontId="25" fillId="0" borderId="113" xfId="0" applyNumberFormat="1" applyFont="1" applyBorder="1" applyAlignment="1">
      <alignment horizontal="center" vertical="center"/>
    </xf>
    <xf numFmtId="10" fontId="29" fillId="0" borderId="113" xfId="0" applyNumberFormat="1" applyFont="1" applyBorder="1" applyAlignment="1">
      <alignment horizontal="center" vertical="center"/>
    </xf>
    <xf numFmtId="4" fontId="26" fillId="0" borderId="115" xfId="0" applyNumberFormat="1" applyFont="1" applyBorder="1" applyAlignment="1">
      <alignment horizontal="center" vertical="center"/>
    </xf>
    <xf numFmtId="0" fontId="25" fillId="0" borderId="107" xfId="0" applyFont="1" applyBorder="1" applyAlignment="1">
      <alignment horizontal="center" vertical="center" wrapText="1"/>
    </xf>
    <xf numFmtId="0" fontId="25" fillId="0" borderId="99" xfId="0" applyFont="1" applyBorder="1" applyAlignment="1">
      <alignment horizontal="center" vertical="center" wrapText="1"/>
    </xf>
    <xf numFmtId="0" fontId="25" fillId="0" borderId="101" xfId="0" applyFont="1" applyBorder="1" applyAlignment="1">
      <alignment horizontal="center" vertical="center" wrapText="1"/>
    </xf>
    <xf numFmtId="0" fontId="25" fillId="0" borderId="109" xfId="0" applyFont="1" applyBorder="1" applyAlignment="1">
      <alignment horizontal="center" vertical="center" wrapText="1"/>
    </xf>
    <xf numFmtId="4" fontId="2" fillId="7" borderId="120" xfId="0" applyNumberFormat="1" applyFont="1" applyFill="1" applyBorder="1" applyAlignment="1">
      <alignment horizontal="right" vertical="center"/>
    </xf>
    <xf numFmtId="4" fontId="2" fillId="7" borderId="109" xfId="0" applyNumberFormat="1" applyFont="1" applyFill="1" applyBorder="1" applyAlignment="1">
      <alignment horizontal="right" vertical="center"/>
    </xf>
    <xf numFmtId="4" fontId="2" fillId="6" borderId="121" xfId="0" applyNumberFormat="1" applyFont="1" applyFill="1" applyBorder="1" applyAlignment="1">
      <alignment horizontal="right" vertical="top"/>
    </xf>
    <xf numFmtId="4" fontId="6" fillId="10" borderId="94" xfId="0" applyNumberFormat="1" applyFont="1" applyFill="1" applyBorder="1" applyAlignment="1">
      <alignment horizontal="right" vertical="top"/>
    </xf>
    <xf numFmtId="4" fontId="2" fillId="6" borderId="122" xfId="0" applyNumberFormat="1" applyFont="1" applyFill="1" applyBorder="1" applyAlignment="1">
      <alignment horizontal="right" vertical="top"/>
    </xf>
    <xf numFmtId="4" fontId="1" fillId="6" borderId="52" xfId="0" applyNumberFormat="1" applyFont="1" applyFill="1" applyBorder="1" applyAlignment="1">
      <alignment horizontal="right" vertical="top"/>
    </xf>
    <xf numFmtId="4" fontId="6" fillId="6" borderId="51" xfId="0" applyNumberFormat="1" applyFont="1" applyFill="1" applyBorder="1" applyAlignment="1">
      <alignment horizontal="right" vertical="top"/>
    </xf>
    <xf numFmtId="4" fontId="25" fillId="0" borderId="123" xfId="0" applyNumberFormat="1" applyFont="1" applyBorder="1" applyAlignment="1">
      <alignment horizontal="center" vertical="center"/>
    </xf>
    <xf numFmtId="10" fontId="25" fillId="0" borderId="123" xfId="0" applyNumberFormat="1" applyFont="1" applyBorder="1" applyAlignment="1">
      <alignment horizontal="center" vertical="center"/>
    </xf>
    <xf numFmtId="49" fontId="25" fillId="0" borderId="109" xfId="0" applyNumberFormat="1" applyFont="1" applyBorder="1" applyAlignment="1">
      <alignment horizontal="center" vertical="center" wrapText="1"/>
    </xf>
    <xf numFmtId="49" fontId="25" fillId="0" borderId="114" xfId="0" applyNumberFormat="1" applyFont="1" applyBorder="1" applyAlignment="1">
      <alignment horizontal="center" vertical="center"/>
    </xf>
    <xf numFmtId="49" fontId="25" fillId="0" borderId="115" xfId="0" applyNumberFormat="1" applyFont="1" applyBorder="1" applyAlignment="1">
      <alignment horizontal="center" vertical="center"/>
    </xf>
    <xf numFmtId="49" fontId="25" fillId="0" borderId="126" xfId="0" applyNumberFormat="1" applyFont="1" applyBorder="1" applyAlignment="1">
      <alignment horizontal="center" vertical="center"/>
    </xf>
    <xf numFmtId="10" fontId="26" fillId="0" borderId="127" xfId="0" applyNumberFormat="1" applyFont="1" applyBorder="1" applyAlignment="1">
      <alignment horizontal="center" vertical="center"/>
    </xf>
    <xf numFmtId="4" fontId="26" fillId="0" borderId="128" xfId="0" applyNumberFormat="1" applyFont="1" applyBorder="1" applyAlignment="1">
      <alignment horizontal="center" vertical="center"/>
    </xf>
    <xf numFmtId="10" fontId="29" fillId="0" borderId="129" xfId="0" applyNumberFormat="1" applyFont="1" applyBorder="1" applyAlignment="1">
      <alignment horizontal="center" vertical="center"/>
    </xf>
    <xf numFmtId="4" fontId="26" fillId="0" borderId="130" xfId="0" applyNumberFormat="1" applyFont="1" applyBorder="1" applyAlignment="1">
      <alignment horizontal="center" vertical="center"/>
    </xf>
    <xf numFmtId="10" fontId="29" fillId="0" borderId="131" xfId="0" applyNumberFormat="1" applyFont="1" applyBorder="1" applyAlignment="1">
      <alignment horizontal="center" vertical="center"/>
    </xf>
    <xf numFmtId="4" fontId="26" fillId="0" borderId="132" xfId="0" applyNumberFormat="1" applyFont="1" applyBorder="1" applyAlignment="1">
      <alignment horizontal="center" vertical="center"/>
    </xf>
    <xf numFmtId="10" fontId="25" fillId="0" borderId="127" xfId="0" applyNumberFormat="1" applyFont="1" applyBorder="1" applyAlignment="1">
      <alignment horizontal="center" vertical="center"/>
    </xf>
    <xf numFmtId="4" fontId="25" fillId="0" borderId="128" xfId="0" applyNumberFormat="1" applyFont="1" applyBorder="1" applyAlignment="1">
      <alignment horizontal="center" vertical="center"/>
    </xf>
    <xf numFmtId="10" fontId="25" fillId="0" borderId="129" xfId="0" applyNumberFormat="1" applyFont="1" applyBorder="1" applyAlignment="1">
      <alignment horizontal="center" vertical="center"/>
    </xf>
    <xf numFmtId="4" fontId="25" fillId="0" borderId="130" xfId="0" applyNumberFormat="1" applyFont="1" applyBorder="1" applyAlignment="1">
      <alignment horizontal="center" vertical="center"/>
    </xf>
    <xf numFmtId="10" fontId="25" fillId="0" borderId="131" xfId="0" applyNumberFormat="1" applyFont="1" applyBorder="1" applyAlignment="1">
      <alignment horizontal="center" vertical="center"/>
    </xf>
    <xf numFmtId="4" fontId="25" fillId="0" borderId="132" xfId="0" applyNumberFormat="1" applyFont="1" applyBorder="1" applyAlignment="1">
      <alignment horizontal="center" vertical="center"/>
    </xf>
    <xf numFmtId="4" fontId="25" fillId="0" borderId="127" xfId="0" applyNumberFormat="1" applyFont="1" applyBorder="1" applyAlignment="1">
      <alignment horizontal="center" vertical="center"/>
    </xf>
    <xf numFmtId="4" fontId="25" fillId="0" borderId="129" xfId="0" applyNumberFormat="1" applyFont="1" applyBorder="1" applyAlignment="1">
      <alignment horizontal="center" vertical="center"/>
    </xf>
    <xf numFmtId="4" fontId="25" fillId="0" borderId="131" xfId="0" applyNumberFormat="1" applyFont="1" applyBorder="1" applyAlignment="1">
      <alignment horizontal="center" vertical="center"/>
    </xf>
    <xf numFmtId="4" fontId="25" fillId="0" borderId="135" xfId="0" applyNumberFormat="1" applyFont="1" applyBorder="1" applyAlignment="1">
      <alignment horizontal="center" vertical="center"/>
    </xf>
    <xf numFmtId="10" fontId="25" fillId="0" borderId="135" xfId="0" applyNumberFormat="1" applyFont="1" applyBorder="1" applyAlignment="1">
      <alignment horizontal="center" vertical="center"/>
    </xf>
    <xf numFmtId="4" fontId="30" fillId="0" borderId="130" xfId="0" applyNumberFormat="1" applyFont="1" applyBorder="1" applyAlignment="1">
      <alignment horizontal="center" vertical="center"/>
    </xf>
    <xf numFmtId="4" fontId="2" fillId="6" borderId="136" xfId="0" applyNumberFormat="1" applyFont="1" applyFill="1" applyBorder="1" applyAlignment="1">
      <alignment horizontal="right" vertical="top"/>
    </xf>
    <xf numFmtId="4" fontId="1" fillId="0" borderId="76" xfId="0" applyNumberFormat="1" applyFont="1" applyBorder="1" applyAlignment="1">
      <alignment horizontal="right" vertical="top"/>
    </xf>
    <xf numFmtId="4" fontId="1" fillId="0" borderId="79" xfId="0" applyNumberFormat="1" applyFont="1" applyBorder="1" applyAlignment="1">
      <alignment horizontal="right" vertical="top"/>
    </xf>
    <xf numFmtId="4" fontId="2" fillId="6" borderId="137" xfId="0" applyNumberFormat="1" applyFont="1" applyFill="1" applyBorder="1" applyAlignment="1">
      <alignment horizontal="right" vertical="top"/>
    </xf>
    <xf numFmtId="4" fontId="2" fillId="7" borderId="84" xfId="0" applyNumberFormat="1" applyFont="1" applyFill="1" applyBorder="1" applyAlignment="1">
      <alignment horizontal="right" vertical="center"/>
    </xf>
    <xf numFmtId="4" fontId="1" fillId="0" borderId="87" xfId="0" applyNumberFormat="1" applyFont="1" applyBorder="1" applyAlignment="1">
      <alignment horizontal="right" vertical="top"/>
    </xf>
    <xf numFmtId="4" fontId="1" fillId="0" borderId="121" xfId="0" applyNumberFormat="1" applyFont="1" applyBorder="1" applyAlignment="1">
      <alignment horizontal="right" vertical="top"/>
    </xf>
    <xf numFmtId="10" fontId="25" fillId="0" borderId="141" xfId="0" applyNumberFormat="1" applyFont="1" applyBorder="1" applyAlignment="1">
      <alignment horizontal="center" vertical="center"/>
    </xf>
    <xf numFmtId="4" fontId="25" fillId="0" borderId="142" xfId="0" applyNumberFormat="1" applyFont="1" applyBorder="1" applyAlignment="1">
      <alignment horizontal="center" vertical="center"/>
    </xf>
    <xf numFmtId="10" fontId="25" fillId="0" borderId="143" xfId="0" applyNumberFormat="1" applyFont="1" applyBorder="1" applyAlignment="1">
      <alignment horizontal="center" vertical="center"/>
    </xf>
    <xf numFmtId="4" fontId="25" fillId="0" borderId="142" xfId="0" applyNumberFormat="1" applyFont="1" applyBorder="1" applyAlignment="1">
      <alignment horizontal="center" vertical="center" wrapText="1"/>
    </xf>
    <xf numFmtId="10" fontId="26" fillId="0" borderId="141" xfId="0" applyNumberFormat="1" applyFont="1" applyBorder="1" applyAlignment="1">
      <alignment horizontal="center" vertical="center"/>
    </xf>
    <xf numFmtId="4" fontId="26" fillId="0" borderId="142" xfId="0" applyNumberFormat="1" applyFont="1" applyBorder="1" applyAlignment="1">
      <alignment horizontal="center" vertical="center"/>
    </xf>
    <xf numFmtId="10" fontId="25" fillId="0" borderId="141" xfId="0" applyNumberFormat="1" applyFont="1" applyBorder="1" applyAlignment="1">
      <alignment horizontal="center" vertical="center" wrapText="1"/>
    </xf>
    <xf numFmtId="10" fontId="25" fillId="0" borderId="143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2" fillId="0" borderId="43" xfId="0" applyFont="1" applyBorder="1" applyAlignment="1">
      <alignment vertical="top" wrapText="1"/>
    </xf>
    <xf numFmtId="49" fontId="3" fillId="11" borderId="42" xfId="0" applyNumberFormat="1" applyFont="1" applyFill="1" applyBorder="1" applyAlignment="1">
      <alignment horizontal="center" vertical="top"/>
    </xf>
    <xf numFmtId="0" fontId="0" fillId="11" borderId="110" xfId="0" applyFont="1" applyFill="1" applyBorder="1" applyAlignment="1"/>
    <xf numFmtId="4" fontId="1" fillId="11" borderId="110" xfId="0" applyNumberFormat="1" applyFont="1" applyFill="1" applyBorder="1" applyAlignment="1"/>
    <xf numFmtId="0" fontId="1" fillId="0" borderId="147" xfId="0" applyFont="1" applyFill="1" applyBorder="1" applyAlignment="1">
      <alignment horizontal="center" vertical="top"/>
    </xf>
    <xf numFmtId="0" fontId="0" fillId="12" borderId="110" xfId="0" applyFont="1" applyFill="1" applyBorder="1" applyAlignment="1"/>
    <xf numFmtId="4" fontId="1" fillId="12" borderId="110" xfId="0" applyNumberFormat="1" applyFont="1" applyFill="1" applyBorder="1" applyAlignment="1"/>
    <xf numFmtId="49" fontId="4" fillId="13" borderId="107" xfId="0" applyNumberFormat="1" applyFont="1" applyFill="1" applyBorder="1" applyAlignment="1">
      <alignment horizontal="center" vertical="top"/>
    </xf>
    <xf numFmtId="0" fontId="1" fillId="12" borderId="43" xfId="0" applyFont="1" applyFill="1" applyBorder="1" applyAlignment="1">
      <alignment vertical="top" wrapText="1"/>
    </xf>
    <xf numFmtId="0" fontId="1" fillId="12" borderId="147" xfId="0" applyFont="1" applyFill="1" applyBorder="1" applyAlignment="1">
      <alignment horizontal="center" vertical="top"/>
    </xf>
    <xf numFmtId="49" fontId="3" fillId="12" borderId="42" xfId="0" applyNumberFormat="1" applyFont="1" applyFill="1" applyBorder="1" applyAlignment="1">
      <alignment horizontal="center" vertical="top"/>
    </xf>
    <xf numFmtId="0" fontId="1" fillId="12" borderId="63" xfId="0" applyFont="1" applyFill="1" applyBorder="1" applyAlignment="1">
      <alignment vertical="top" wrapText="1"/>
    </xf>
    <xf numFmtId="164" fontId="31" fillId="13" borderId="147" xfId="0" applyNumberFormat="1" applyFont="1" applyFill="1" applyBorder="1" applyAlignment="1">
      <alignment vertical="top"/>
    </xf>
    <xf numFmtId="164" fontId="2" fillId="13" borderId="95" xfId="0" applyNumberFormat="1" applyFont="1" applyFill="1" applyBorder="1" applyAlignment="1">
      <alignment vertical="top"/>
    </xf>
    <xf numFmtId="4" fontId="2" fillId="13" borderId="37" xfId="0" applyNumberFormat="1" applyFont="1" applyFill="1" applyBorder="1" applyAlignment="1">
      <alignment horizontal="right" vertical="top"/>
    </xf>
    <xf numFmtId="4" fontId="2" fillId="13" borderId="60" xfId="0" applyNumberFormat="1" applyFont="1" applyFill="1" applyBorder="1" applyAlignment="1">
      <alignment horizontal="right" vertical="top"/>
    </xf>
    <xf numFmtId="4" fontId="2" fillId="13" borderId="61" xfId="0" applyNumberFormat="1" applyFont="1" applyFill="1" applyBorder="1" applyAlignment="1">
      <alignment horizontal="right" vertical="top"/>
    </xf>
    <xf numFmtId="0" fontId="0" fillId="12" borderId="0" xfId="0" applyFont="1" applyFill="1" applyAlignment="1"/>
    <xf numFmtId="49" fontId="4" fillId="13" borderId="118" xfId="0" applyNumberFormat="1" applyFont="1" applyFill="1" applyBorder="1" applyAlignment="1">
      <alignment horizontal="center" vertical="top"/>
    </xf>
    <xf numFmtId="164" fontId="2" fillId="13" borderId="32" xfId="0" applyNumberFormat="1" applyFont="1" applyFill="1" applyBorder="1" applyAlignment="1">
      <alignment vertical="top"/>
    </xf>
    <xf numFmtId="0" fontId="2" fillId="12" borderId="149" xfId="0" applyFont="1" applyFill="1" applyBorder="1" applyAlignment="1">
      <alignment horizontal="left" vertical="top" wrapText="1"/>
    </xf>
    <xf numFmtId="164" fontId="31" fillId="13" borderId="150" xfId="0" applyNumberFormat="1" applyFont="1" applyFill="1" applyBorder="1" applyAlignment="1">
      <alignment vertical="top"/>
    </xf>
    <xf numFmtId="0" fontId="32" fillId="12" borderId="151" xfId="0" applyFont="1" applyFill="1" applyBorder="1" applyAlignment="1">
      <alignment horizontal="center" vertical="top"/>
    </xf>
    <xf numFmtId="4" fontId="33" fillId="12" borderId="152" xfId="0" applyNumberFormat="1" applyFont="1" applyFill="1" applyBorder="1" applyAlignment="1">
      <alignment horizontal="right" vertical="top"/>
    </xf>
    <xf numFmtId="4" fontId="34" fillId="12" borderId="153" xfId="0" applyNumberFormat="1" applyFont="1" applyFill="1" applyBorder="1" applyAlignment="1">
      <alignment horizontal="right" vertical="top"/>
    </xf>
    <xf numFmtId="4" fontId="2" fillId="13" borderId="154" xfId="0" applyNumberFormat="1" applyFont="1" applyFill="1" applyBorder="1" applyAlignment="1">
      <alignment horizontal="right" vertical="top"/>
    </xf>
    <xf numFmtId="4" fontId="2" fillId="13" borderId="155" xfId="0" applyNumberFormat="1" applyFont="1" applyFill="1" applyBorder="1" applyAlignment="1">
      <alignment horizontal="right" vertical="top"/>
    </xf>
    <xf numFmtId="4" fontId="2" fillId="13" borderId="156" xfId="0" applyNumberFormat="1" applyFont="1" applyFill="1" applyBorder="1" applyAlignment="1">
      <alignment horizontal="right" vertical="top"/>
    </xf>
    <xf numFmtId="164" fontId="2" fillId="13" borderId="110" xfId="0" applyNumberFormat="1" applyFont="1" applyFill="1" applyBorder="1" applyAlignment="1">
      <alignment vertical="top"/>
    </xf>
    <xf numFmtId="4" fontId="2" fillId="13" borderId="110" xfId="0" applyNumberFormat="1" applyFont="1" applyFill="1" applyBorder="1" applyAlignment="1">
      <alignment horizontal="right" vertical="top"/>
    </xf>
    <xf numFmtId="49" fontId="35" fillId="13" borderId="107" xfId="0" applyNumberFormat="1" applyFont="1" applyFill="1" applyBorder="1" applyAlignment="1">
      <alignment horizontal="center" vertical="top"/>
    </xf>
    <xf numFmtId="164" fontId="31" fillId="13" borderId="159" xfId="0" applyNumberFormat="1" applyFont="1" applyFill="1" applyBorder="1" applyAlignment="1">
      <alignment vertical="top"/>
    </xf>
    <xf numFmtId="0" fontId="0" fillId="12" borderId="148" xfId="0" applyFont="1" applyFill="1" applyBorder="1" applyAlignment="1"/>
    <xf numFmtId="0" fontId="0" fillId="12" borderId="152" xfId="0" applyFont="1" applyFill="1" applyBorder="1" applyAlignment="1"/>
    <xf numFmtId="4" fontId="1" fillId="12" borderId="152" xfId="0" applyNumberFormat="1" applyFont="1" applyFill="1" applyBorder="1" applyAlignment="1"/>
    <xf numFmtId="4" fontId="1" fillId="12" borderId="135" xfId="0" applyNumberFormat="1" applyFont="1" applyFill="1" applyBorder="1" applyAlignment="1"/>
    <xf numFmtId="0" fontId="2" fillId="0" borderId="35" xfId="0" applyFont="1" applyBorder="1" applyAlignment="1">
      <alignment vertical="top" wrapText="1"/>
    </xf>
    <xf numFmtId="0" fontId="0" fillId="12" borderId="123" xfId="0" applyFont="1" applyFill="1" applyBorder="1" applyAlignment="1"/>
    <xf numFmtId="4" fontId="1" fillId="12" borderId="123" xfId="0" applyNumberFormat="1" applyFont="1" applyFill="1" applyBorder="1" applyAlignment="1"/>
    <xf numFmtId="49" fontId="20" fillId="13" borderId="107" xfId="0" applyNumberFormat="1" applyFont="1" applyFill="1" applyBorder="1" applyAlignment="1">
      <alignment horizontal="center" vertical="top"/>
    </xf>
    <xf numFmtId="0" fontId="20" fillId="0" borderId="43" xfId="0" applyFont="1" applyBorder="1" applyAlignment="1">
      <alignment vertical="top" wrapText="1"/>
    </xf>
    <xf numFmtId="0" fontId="20" fillId="0" borderId="41" xfId="0" applyFont="1" applyBorder="1" applyAlignment="1">
      <alignment horizontal="center" vertical="top"/>
    </xf>
    <xf numFmtId="0" fontId="9" fillId="12" borderId="110" xfId="0" applyFont="1" applyFill="1" applyBorder="1" applyAlignment="1"/>
    <xf numFmtId="4" fontId="20" fillId="12" borderId="110" xfId="0" applyNumberFormat="1" applyFont="1" applyFill="1" applyBorder="1" applyAlignment="1"/>
    <xf numFmtId="0" fontId="20" fillId="0" borderId="63" xfId="0" applyFont="1" applyBorder="1" applyAlignment="1">
      <alignment vertical="top" wrapText="1"/>
    </xf>
    <xf numFmtId="0" fontId="20" fillId="12" borderId="63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4" fillId="0" borderId="32" xfId="0" applyFont="1" applyBorder="1" applyAlignment="1">
      <alignment horizontal="center" vertical="top"/>
    </xf>
    <xf numFmtId="49" fontId="2" fillId="13" borderId="162" xfId="0" applyNumberFormat="1" applyFont="1" applyFill="1" applyBorder="1" applyAlignment="1">
      <alignment horizontal="center" vertical="top"/>
    </xf>
    <xf numFmtId="0" fontId="10" fillId="0" borderId="103" xfId="0" applyFont="1" applyBorder="1" applyAlignment="1">
      <alignment vertical="top" wrapText="1"/>
    </xf>
    <xf numFmtId="164" fontId="31" fillId="13" borderId="162" xfId="0" applyNumberFormat="1" applyFont="1" applyFill="1" applyBorder="1" applyAlignment="1">
      <alignment vertical="top"/>
    </xf>
    <xf numFmtId="0" fontId="0" fillId="12" borderId="162" xfId="0" applyFont="1" applyFill="1" applyBorder="1" applyAlignment="1"/>
    <xf numFmtId="4" fontId="1" fillId="12" borderId="162" xfId="0" applyNumberFormat="1" applyFont="1" applyFill="1" applyBorder="1" applyAlignment="1"/>
    <xf numFmtId="49" fontId="4" fillId="13" borderId="163" xfId="0" applyNumberFormat="1" applyFont="1" applyFill="1" applyBorder="1" applyAlignment="1">
      <alignment horizontal="center" vertical="top"/>
    </xf>
    <xf numFmtId="0" fontId="4" fillId="11" borderId="95" xfId="0" applyFont="1" applyFill="1" applyBorder="1" applyAlignment="1">
      <alignment horizontal="center" vertical="top"/>
    </xf>
    <xf numFmtId="49" fontId="1" fillId="13" borderId="109" xfId="0" applyNumberFormat="1" applyFont="1" applyFill="1" applyBorder="1" applyAlignment="1">
      <alignment horizontal="center" vertical="top"/>
    </xf>
    <xf numFmtId="0" fontId="36" fillId="0" borderId="103" xfId="0" applyFont="1" applyBorder="1" applyAlignment="1">
      <alignment vertical="top" wrapText="1"/>
    </xf>
    <xf numFmtId="164" fontId="31" fillId="13" borderId="109" xfId="0" applyNumberFormat="1" applyFont="1" applyFill="1" applyBorder="1" applyAlignment="1">
      <alignment vertical="top"/>
    </xf>
    <xf numFmtId="164" fontId="31" fillId="13" borderId="164" xfId="0" applyNumberFormat="1" applyFont="1" applyFill="1" applyBorder="1" applyAlignment="1">
      <alignment horizontal="center" vertical="top"/>
    </xf>
    <xf numFmtId="4" fontId="2" fillId="13" borderId="162" xfId="0" applyNumberFormat="1" applyFont="1" applyFill="1" applyBorder="1" applyAlignment="1">
      <alignment horizontal="right" vertical="top"/>
    </xf>
    <xf numFmtId="0" fontId="1" fillId="0" borderId="35" xfId="0" applyFont="1" applyBorder="1" applyAlignment="1">
      <alignment horizontal="left" vertical="top" wrapText="1"/>
    </xf>
    <xf numFmtId="49" fontId="4" fillId="13" borderId="147" xfId="0" applyNumberFormat="1" applyFont="1" applyFill="1" applyBorder="1" applyAlignment="1">
      <alignment horizontal="center" vertical="top"/>
    </xf>
    <xf numFmtId="49" fontId="4" fillId="13" borderId="150" xfId="0" applyNumberFormat="1" applyFont="1" applyFill="1" applyBorder="1" applyAlignment="1">
      <alignment horizontal="center" vertical="top"/>
    </xf>
    <xf numFmtId="0" fontId="37" fillId="12" borderId="102" xfId="0" applyFont="1" applyFill="1" applyBorder="1" applyAlignment="1">
      <alignment horizontal="left" vertical="top" wrapText="1"/>
    </xf>
    <xf numFmtId="164" fontId="31" fillId="13" borderId="102" xfId="0" applyNumberFormat="1" applyFont="1" applyFill="1" applyBorder="1" applyAlignment="1">
      <alignment vertical="top"/>
    </xf>
    <xf numFmtId="4" fontId="1" fillId="12" borderId="165" xfId="0" applyNumberFormat="1" applyFont="1" applyFill="1" applyBorder="1" applyAlignment="1"/>
    <xf numFmtId="49" fontId="1" fillId="13" borderId="163" xfId="0" applyNumberFormat="1" applyFont="1" applyFill="1" applyBorder="1" applyAlignment="1">
      <alignment horizontal="center" vertical="top"/>
    </xf>
    <xf numFmtId="0" fontId="0" fillId="12" borderId="163" xfId="0" applyFont="1" applyFill="1" applyBorder="1" applyAlignment="1"/>
    <xf numFmtId="4" fontId="1" fillId="12" borderId="157" xfId="0" applyNumberFormat="1" applyFont="1" applyFill="1" applyBorder="1" applyAlignment="1"/>
    <xf numFmtId="49" fontId="1" fillId="13" borderId="147" xfId="0" applyNumberFormat="1" applyFont="1" applyFill="1" applyBorder="1" applyAlignment="1">
      <alignment horizontal="center" vertical="top"/>
    </xf>
    <xf numFmtId="3" fontId="0" fillId="12" borderId="147" xfId="0" applyNumberFormat="1" applyFont="1" applyFill="1" applyBorder="1" applyAlignment="1"/>
    <xf numFmtId="4" fontId="1" fillId="12" borderId="148" xfId="0" applyNumberFormat="1" applyFont="1" applyFill="1" applyBorder="1" applyAlignment="1"/>
    <xf numFmtId="164" fontId="2" fillId="12" borderId="41" xfId="0" applyNumberFormat="1" applyFont="1" applyFill="1" applyBorder="1" applyAlignment="1">
      <alignment vertical="top"/>
    </xf>
    <xf numFmtId="0" fontId="4" fillId="12" borderId="41" xfId="0" applyFont="1" applyFill="1" applyBorder="1" applyAlignment="1">
      <alignment horizontal="center" vertical="top"/>
    </xf>
    <xf numFmtId="4" fontId="1" fillId="12" borderId="8" xfId="0" applyNumberFormat="1" applyFont="1" applyFill="1" applyBorder="1" applyAlignment="1">
      <alignment horizontal="right" vertical="top"/>
    </xf>
    <xf numFmtId="4" fontId="1" fillId="12" borderId="10" xfId="0" applyNumberFormat="1" applyFont="1" applyFill="1" applyBorder="1" applyAlignment="1">
      <alignment horizontal="right" vertical="top"/>
    </xf>
    <xf numFmtId="4" fontId="1" fillId="12" borderId="44" xfId="0" applyNumberFormat="1" applyFont="1" applyFill="1" applyBorder="1" applyAlignment="1">
      <alignment horizontal="right" vertical="top"/>
    </xf>
    <xf numFmtId="0" fontId="4" fillId="12" borderId="46" xfId="0" applyFont="1" applyFill="1" applyBorder="1" applyAlignment="1">
      <alignment horizontal="center" vertical="top"/>
    </xf>
    <xf numFmtId="49" fontId="3" fillId="13" borderId="109" xfId="0" applyNumberFormat="1" applyFont="1" applyFill="1" applyBorder="1" applyAlignment="1">
      <alignment horizontal="center" vertical="top"/>
    </xf>
    <xf numFmtId="0" fontId="21" fillId="0" borderId="104" xfId="0" applyFont="1" applyBorder="1" applyAlignment="1">
      <alignment vertical="top"/>
    </xf>
    <xf numFmtId="0" fontId="38" fillId="0" borderId="166" xfId="0" applyFont="1" applyBorder="1" applyAlignment="1">
      <alignment horizontal="center" vertical="center"/>
    </xf>
    <xf numFmtId="0" fontId="38" fillId="0" borderId="162" xfId="0" applyFont="1" applyFill="1" applyBorder="1" applyAlignment="1">
      <alignment horizontal="right" vertical="center"/>
    </xf>
    <xf numFmtId="0" fontId="38" fillId="0" borderId="165" xfId="0" applyFont="1" applyFill="1" applyBorder="1" applyAlignment="1">
      <alignment horizontal="right" vertical="center"/>
    </xf>
    <xf numFmtId="49" fontId="3" fillId="11" borderId="59" xfId="0" applyNumberFormat="1" applyFont="1" applyFill="1" applyBorder="1" applyAlignment="1">
      <alignment horizontal="center" vertical="top"/>
    </xf>
    <xf numFmtId="0" fontId="20" fillId="11" borderId="167" xfId="0" applyFont="1" applyFill="1" applyBorder="1" applyAlignment="1">
      <alignment vertical="top" wrapText="1"/>
    </xf>
    <xf numFmtId="0" fontId="1" fillId="11" borderId="168" xfId="0" applyFont="1" applyFill="1" applyBorder="1" applyAlignment="1">
      <alignment horizontal="center" vertical="top" wrapText="1"/>
    </xf>
    <xf numFmtId="0" fontId="0" fillId="11" borderId="127" xfId="0" applyFont="1" applyFill="1" applyBorder="1" applyAlignment="1"/>
    <xf numFmtId="4" fontId="1" fillId="11" borderId="123" xfId="0" applyNumberFormat="1" applyFont="1" applyFill="1" applyBorder="1" applyAlignment="1"/>
    <xf numFmtId="4" fontId="1" fillId="11" borderId="128" xfId="0" applyNumberFormat="1" applyFont="1" applyFill="1" applyBorder="1" applyAlignment="1"/>
    <xf numFmtId="0" fontId="1" fillId="11" borderId="63" xfId="0" applyFont="1" applyFill="1" applyBorder="1" applyAlignment="1">
      <alignment horizontal="left" vertical="top" wrapText="1"/>
    </xf>
    <xf numFmtId="0" fontId="1" fillId="11" borderId="160" xfId="0" applyFont="1" applyFill="1" applyBorder="1" applyAlignment="1">
      <alignment horizontal="center" vertical="top" wrapText="1"/>
    </xf>
    <xf numFmtId="0" fontId="0" fillId="11" borderId="129" xfId="0" applyFont="1" applyFill="1" applyBorder="1" applyAlignment="1"/>
    <xf numFmtId="4" fontId="1" fillId="11" borderId="130" xfId="0" applyNumberFormat="1" applyFont="1" applyFill="1" applyBorder="1" applyAlignment="1"/>
    <xf numFmtId="0" fontId="1" fillId="11" borderId="43" xfId="0" applyFont="1" applyFill="1" applyBorder="1" applyAlignment="1">
      <alignment horizontal="left" vertical="top" wrapText="1"/>
    </xf>
    <xf numFmtId="0" fontId="1" fillId="11" borderId="169" xfId="0" applyFont="1" applyFill="1" applyBorder="1" applyAlignment="1">
      <alignment horizontal="left" vertical="top" wrapText="1"/>
    </xf>
    <xf numFmtId="49" fontId="3" fillId="13" borderId="147" xfId="0" applyNumberFormat="1" applyFont="1" applyFill="1" applyBorder="1" applyAlignment="1">
      <alignment horizontal="center" vertical="top"/>
    </xf>
    <xf numFmtId="0" fontId="2" fillId="0" borderId="147" xfId="0" applyFont="1" applyFill="1" applyBorder="1" applyAlignment="1">
      <alignment vertical="top"/>
    </xf>
    <xf numFmtId="0" fontId="4" fillId="0" borderId="170" xfId="0" applyFont="1" applyBorder="1" applyAlignment="1">
      <alignment horizontal="center" vertical="top"/>
    </xf>
    <xf numFmtId="0" fontId="0" fillId="12" borderId="129" xfId="0" applyFont="1" applyFill="1" applyBorder="1" applyAlignment="1"/>
    <xf numFmtId="4" fontId="1" fillId="12" borderId="130" xfId="0" applyNumberFormat="1" applyFont="1" applyFill="1" applyBorder="1" applyAlignment="1"/>
    <xf numFmtId="0" fontId="1" fillId="0" borderId="168" xfId="0" applyFont="1" applyBorder="1" applyAlignment="1">
      <alignment horizontal="left" vertical="top" wrapText="1"/>
    </xf>
    <xf numFmtId="0" fontId="4" fillId="0" borderId="160" xfId="0" applyFont="1" applyBorder="1" applyAlignment="1">
      <alignment horizontal="center" vertical="top"/>
    </xf>
    <xf numFmtId="0" fontId="1" fillId="0" borderId="170" xfId="0" applyFont="1" applyBorder="1" applyAlignment="1">
      <alignment horizontal="left" vertical="top" wrapText="1"/>
    </xf>
    <xf numFmtId="0" fontId="1" fillId="0" borderId="160" xfId="0" applyFont="1" applyBorder="1" applyAlignment="1">
      <alignment horizontal="left" vertical="top" wrapText="1"/>
    </xf>
    <xf numFmtId="0" fontId="1" fillId="0" borderId="171" xfId="0" applyFont="1" applyBorder="1" applyAlignment="1">
      <alignment horizontal="left" vertical="top" wrapText="1"/>
    </xf>
    <xf numFmtId="0" fontId="20" fillId="0" borderId="144" xfId="0" applyFont="1" applyFill="1" applyBorder="1" applyAlignment="1">
      <alignment vertical="top"/>
    </xf>
    <xf numFmtId="0" fontId="4" fillId="0" borderId="161" xfId="0" applyFont="1" applyBorder="1" applyAlignment="1">
      <alignment horizontal="center" vertical="top"/>
    </xf>
    <xf numFmtId="0" fontId="39" fillId="12" borderId="131" xfId="0" applyFont="1" applyFill="1" applyBorder="1" applyAlignment="1"/>
    <xf numFmtId="4" fontId="1" fillId="12" borderId="132" xfId="0" applyNumberFormat="1" applyFont="1" applyFill="1" applyBorder="1" applyAlignment="1"/>
    <xf numFmtId="164" fontId="2" fillId="6" borderId="83" xfId="0" applyNumberFormat="1" applyFont="1" applyFill="1" applyBorder="1" applyAlignment="1">
      <alignment vertical="top"/>
    </xf>
    <xf numFmtId="49" fontId="3" fillId="6" borderId="14" xfId="0" applyNumberFormat="1" applyFont="1" applyFill="1" applyBorder="1" applyAlignment="1">
      <alignment horizontal="center" vertical="top"/>
    </xf>
    <xf numFmtId="0" fontId="13" fillId="6" borderId="84" xfId="0" applyFont="1" applyFill="1" applyBorder="1" applyAlignment="1">
      <alignment vertical="top" wrapText="1"/>
    </xf>
    <xf numFmtId="0" fontId="2" fillId="6" borderId="83" xfId="0" applyFont="1" applyFill="1" applyBorder="1" applyAlignment="1">
      <alignment horizontal="center" vertical="top"/>
    </xf>
    <xf numFmtId="4" fontId="2" fillId="6" borderId="67" xfId="0" applyNumberFormat="1" applyFont="1" applyFill="1" applyBorder="1" applyAlignment="1">
      <alignment horizontal="right" vertical="top"/>
    </xf>
    <xf numFmtId="4" fontId="2" fillId="6" borderId="66" xfId="0" applyNumberFormat="1" applyFont="1" applyFill="1" applyBorder="1" applyAlignment="1">
      <alignment horizontal="right" vertical="top"/>
    </xf>
    <xf numFmtId="4" fontId="2" fillId="6" borderId="65" xfId="0" applyNumberFormat="1" applyFont="1" applyFill="1" applyBorder="1" applyAlignment="1">
      <alignment horizontal="right" vertical="top"/>
    </xf>
    <xf numFmtId="0" fontId="0" fillId="0" borderId="110" xfId="0" applyFont="1" applyBorder="1" applyAlignment="1"/>
    <xf numFmtId="49" fontId="3" fillId="0" borderId="172" xfId="0" applyNumberFormat="1" applyFont="1" applyBorder="1" applyAlignment="1">
      <alignment horizontal="center" vertical="top"/>
    </xf>
    <xf numFmtId="0" fontId="2" fillId="0" borderId="102" xfId="0" applyFont="1" applyBorder="1" applyAlignment="1">
      <alignment vertical="top" wrapText="1"/>
    </xf>
    <xf numFmtId="0" fontId="2" fillId="13" borderId="162" xfId="0" applyFont="1" applyFill="1" applyBorder="1" applyAlignment="1">
      <alignment horizontal="center" vertical="top"/>
    </xf>
    <xf numFmtId="4" fontId="2" fillId="13" borderId="103" xfId="0" applyNumberFormat="1" applyFont="1" applyFill="1" applyBorder="1" applyAlignment="1">
      <alignment horizontal="right" vertical="top"/>
    </xf>
    <xf numFmtId="4" fontId="2" fillId="13" borderId="112" xfId="0" applyNumberFormat="1" applyFont="1" applyFill="1" applyBorder="1" applyAlignment="1">
      <alignment horizontal="right" vertical="top"/>
    </xf>
    <xf numFmtId="0" fontId="1" fillId="12" borderId="35" xfId="0" applyFont="1" applyFill="1" applyBorder="1" applyAlignment="1">
      <alignment vertical="top" wrapText="1"/>
    </xf>
    <xf numFmtId="0" fontId="1" fillId="0" borderId="163" xfId="0" applyFont="1" applyBorder="1" applyAlignment="1">
      <alignment horizontal="center" vertical="top"/>
    </xf>
    <xf numFmtId="4" fontId="1" fillId="0" borderId="173" xfId="0" applyNumberFormat="1" applyFont="1" applyBorder="1" applyAlignment="1">
      <alignment horizontal="right" vertical="top"/>
    </xf>
    <xf numFmtId="4" fontId="1" fillId="0" borderId="174" xfId="0" applyNumberFormat="1" applyFont="1" applyBorder="1" applyAlignment="1">
      <alignment horizontal="right" vertical="top"/>
    </xf>
    <xf numFmtId="4" fontId="1" fillId="0" borderId="82" xfId="0" applyNumberFormat="1" applyFont="1" applyBorder="1" applyAlignment="1">
      <alignment horizontal="right" vertical="top"/>
    </xf>
    <xf numFmtId="0" fontId="1" fillId="0" borderId="147" xfId="0" applyFont="1" applyBorder="1" applyAlignment="1">
      <alignment horizontal="center" vertical="top"/>
    </xf>
    <xf numFmtId="4" fontId="1" fillId="0" borderId="159" xfId="0" applyNumberFormat="1" applyFont="1" applyBorder="1" applyAlignment="1">
      <alignment horizontal="right" vertical="top"/>
    </xf>
    <xf numFmtId="4" fontId="1" fillId="0" borderId="175" xfId="0" applyNumberFormat="1" applyFont="1" applyBorder="1" applyAlignment="1">
      <alignment horizontal="right" vertical="top"/>
    </xf>
    <xf numFmtId="4" fontId="1" fillId="0" borderId="86" xfId="0" applyNumberFormat="1" applyFont="1" applyBorder="1" applyAlignment="1">
      <alignment horizontal="right" vertical="top"/>
    </xf>
    <xf numFmtId="0" fontId="1" fillId="0" borderId="35" xfId="0" applyFont="1" applyBorder="1" applyAlignment="1">
      <alignment vertical="top" wrapText="1"/>
    </xf>
    <xf numFmtId="4" fontId="1" fillId="0" borderId="176" xfId="0" applyNumberFormat="1" applyFont="1" applyBorder="1" applyAlignment="1">
      <alignment horizontal="right" vertical="top"/>
    </xf>
    <xf numFmtId="4" fontId="1" fillId="0" borderId="177" xfId="0" applyNumberFormat="1" applyFont="1" applyBorder="1" applyAlignment="1">
      <alignment horizontal="right" vertical="top"/>
    </xf>
    <xf numFmtId="4" fontId="1" fillId="0" borderId="69" xfId="0" applyNumberFormat="1" applyFont="1" applyBorder="1" applyAlignment="1">
      <alignment horizontal="right" vertical="top"/>
    </xf>
    <xf numFmtId="0" fontId="1" fillId="11" borderId="35" xfId="0" applyFont="1" applyFill="1" applyBorder="1" applyAlignment="1">
      <alignment vertical="top" wrapText="1"/>
    </xf>
    <xf numFmtId="4" fontId="1" fillId="0" borderId="178" xfId="0" applyNumberFormat="1" applyFont="1" applyBorder="1" applyAlignment="1">
      <alignment horizontal="right" vertical="top"/>
    </xf>
    <xf numFmtId="4" fontId="1" fillId="0" borderId="179" xfId="0" applyNumberFormat="1" applyFont="1" applyBorder="1" applyAlignment="1">
      <alignment horizontal="right" vertical="top"/>
    </xf>
    <xf numFmtId="0" fontId="20" fillId="0" borderId="147" xfId="0" applyFont="1" applyBorder="1" applyAlignment="1">
      <alignment vertical="top" wrapText="1"/>
    </xf>
    <xf numFmtId="4" fontId="1" fillId="0" borderId="180" xfId="0" applyNumberFormat="1" applyFont="1" applyBorder="1" applyAlignment="1">
      <alignment horizontal="center" vertical="top"/>
    </xf>
    <xf numFmtId="4" fontId="1" fillId="0" borderId="181" xfId="0" applyNumberFormat="1" applyFont="1" applyBorder="1" applyAlignment="1">
      <alignment horizontal="right" vertical="top"/>
    </xf>
    <xf numFmtId="4" fontId="1" fillId="0" borderId="182" xfId="0" applyNumberFormat="1" applyFont="1" applyBorder="1" applyAlignment="1">
      <alignment horizontal="right" vertical="top"/>
    </xf>
    <xf numFmtId="4" fontId="1" fillId="0" borderId="183" xfId="0" applyNumberFormat="1" applyFont="1" applyBorder="1" applyAlignment="1">
      <alignment horizontal="center" vertical="top"/>
    </xf>
    <xf numFmtId="4" fontId="1" fillId="0" borderId="184" xfId="0" applyNumberFormat="1" applyFont="1" applyBorder="1" applyAlignment="1">
      <alignment horizontal="right" vertical="top"/>
    </xf>
    <xf numFmtId="164" fontId="12" fillId="7" borderId="124" xfId="0" applyNumberFormat="1" applyFont="1" applyFill="1" applyBorder="1" applyAlignment="1">
      <alignment vertical="center"/>
    </xf>
    <xf numFmtId="164" fontId="2" fillId="7" borderId="185" xfId="0" applyNumberFormat="1" applyFont="1" applyFill="1" applyBorder="1" applyAlignment="1">
      <alignment horizontal="center" vertical="center"/>
    </xf>
    <xf numFmtId="0" fontId="2" fillId="7" borderId="185" xfId="0" applyFont="1" applyFill="1" applyBorder="1" applyAlignment="1">
      <alignment vertical="center" wrapText="1"/>
    </xf>
    <xf numFmtId="0" fontId="2" fillId="7" borderId="116" xfId="0" applyFont="1" applyFill="1" applyBorder="1" applyAlignment="1">
      <alignment horizontal="center" vertical="center"/>
    </xf>
    <xf numFmtId="164" fontId="2" fillId="0" borderId="95" xfId="0" applyNumberFormat="1" applyFont="1" applyBorder="1" applyAlignment="1">
      <alignment vertical="top"/>
    </xf>
    <xf numFmtId="4" fontId="1" fillId="0" borderId="37" xfId="0" applyNumberFormat="1" applyFont="1" applyBorder="1" applyAlignment="1">
      <alignment horizontal="right" vertical="top"/>
    </xf>
    <xf numFmtId="0" fontId="2" fillId="14" borderId="110" xfId="0" applyFont="1" applyFill="1" applyBorder="1" applyAlignment="1">
      <alignment vertical="center"/>
    </xf>
    <xf numFmtId="0" fontId="3" fillId="14" borderId="110" xfId="0" applyFont="1" applyFill="1" applyBorder="1" applyAlignment="1">
      <alignment horizontal="center" vertical="center"/>
    </xf>
    <xf numFmtId="0" fontId="1" fillId="14" borderId="110" xfId="0" applyFont="1" applyFill="1" applyBorder="1" applyAlignment="1">
      <alignment horizontal="center" vertical="center"/>
    </xf>
    <xf numFmtId="4" fontId="1" fillId="14" borderId="110" xfId="0" applyNumberFormat="1" applyFont="1" applyFill="1" applyBorder="1" applyAlignment="1">
      <alignment horizontal="right" vertical="center"/>
    </xf>
    <xf numFmtId="0" fontId="41" fillId="0" borderId="99" xfId="0" applyFont="1" applyBorder="1" applyAlignment="1">
      <alignment horizontal="center" vertical="top"/>
    </xf>
    <xf numFmtId="4" fontId="41" fillId="0" borderId="110" xfId="0" applyNumberFormat="1" applyFont="1" applyBorder="1" applyAlignment="1">
      <alignment horizontal="right" vertical="top"/>
    </xf>
    <xf numFmtId="4" fontId="41" fillId="0" borderId="134" xfId="0" applyNumberFormat="1" applyFont="1" applyBorder="1" applyAlignment="1">
      <alignment horizontal="right" vertical="top"/>
    </xf>
    <xf numFmtId="166" fontId="40" fillId="0" borderId="187" xfId="0" applyNumberFormat="1" applyFont="1" applyBorder="1" applyAlignment="1">
      <alignment horizontal="center" vertical="top"/>
    </xf>
    <xf numFmtId="0" fontId="1" fillId="0" borderId="188" xfId="0" applyFont="1" applyBorder="1" applyAlignment="1">
      <alignment vertical="top" wrapText="1"/>
    </xf>
    <xf numFmtId="0" fontId="41" fillId="0" borderId="171" xfId="0" applyFont="1" applyBorder="1" applyAlignment="1">
      <alignment horizontal="center" vertical="top"/>
    </xf>
    <xf numFmtId="4" fontId="41" fillId="0" borderId="180" xfId="0" applyNumberFormat="1" applyFont="1" applyBorder="1" applyAlignment="1">
      <alignment horizontal="right" vertical="top"/>
    </xf>
    <xf numFmtId="4" fontId="41" fillId="0" borderId="189" xfId="0" applyNumberFormat="1" applyFont="1" applyBorder="1" applyAlignment="1">
      <alignment horizontal="right" vertical="top"/>
    </xf>
    <xf numFmtId="0" fontId="41" fillId="0" borderId="107" xfId="0" applyFont="1" applyBorder="1" applyAlignment="1">
      <alignment horizontal="center" vertical="top"/>
    </xf>
    <xf numFmtId="0" fontId="34" fillId="12" borderId="127" xfId="0" applyFont="1" applyFill="1" applyBorder="1" applyAlignment="1">
      <alignment horizontal="center" vertical="center"/>
    </xf>
    <xf numFmtId="0" fontId="34" fillId="12" borderId="123" xfId="0" applyFont="1" applyFill="1" applyBorder="1" applyAlignment="1">
      <alignment horizontal="right" vertical="center"/>
    </xf>
    <xf numFmtId="0" fontId="34" fillId="12" borderId="167" xfId="0" applyFont="1" applyFill="1" applyBorder="1" applyAlignment="1">
      <alignment horizontal="right" vertical="center"/>
    </xf>
    <xf numFmtId="0" fontId="34" fillId="12" borderId="129" xfId="0" applyFont="1" applyFill="1" applyBorder="1" applyAlignment="1">
      <alignment horizontal="center" vertical="center"/>
    </xf>
    <xf numFmtId="0" fontId="34" fillId="12" borderId="110" xfId="0" applyFont="1" applyFill="1" applyBorder="1" applyAlignment="1">
      <alignment horizontal="right" vertical="center"/>
    </xf>
    <xf numFmtId="0" fontId="34" fillId="12" borderId="182" xfId="0" applyFont="1" applyFill="1" applyBorder="1" applyAlignment="1">
      <alignment horizontal="right" vertical="center"/>
    </xf>
    <xf numFmtId="0" fontId="41" fillId="0" borderId="42" xfId="0" applyFont="1" applyBorder="1" applyAlignment="1">
      <alignment horizontal="center" vertical="top"/>
    </xf>
    <xf numFmtId="4" fontId="41" fillId="0" borderId="190" xfId="0" applyNumberFormat="1" applyFont="1" applyBorder="1" applyAlignment="1">
      <alignment horizontal="right" vertical="top"/>
    </xf>
    <xf numFmtId="0" fontId="41" fillId="0" borderId="47" xfId="0" applyFont="1" applyBorder="1" applyAlignment="1">
      <alignment horizontal="center" vertical="top"/>
    </xf>
    <xf numFmtId="4" fontId="41" fillId="0" borderId="191" xfId="0" applyNumberFormat="1" applyFont="1" applyBorder="1" applyAlignment="1">
      <alignment horizontal="right" vertical="top"/>
    </xf>
    <xf numFmtId="4" fontId="41" fillId="0" borderId="140" xfId="0" applyNumberFormat="1" applyFont="1" applyBorder="1" applyAlignment="1">
      <alignment horizontal="right" vertical="top"/>
    </xf>
    <xf numFmtId="0" fontId="41" fillId="0" borderId="53" xfId="0" applyFont="1" applyBorder="1" applyAlignment="1">
      <alignment horizontal="center" vertical="top"/>
    </xf>
    <xf numFmtId="4" fontId="41" fillId="0" borderId="192" xfId="0" applyNumberFormat="1" applyFont="1" applyBorder="1" applyAlignment="1">
      <alignment horizontal="right" vertical="top"/>
    </xf>
    <xf numFmtId="4" fontId="41" fillId="0" borderId="135" xfId="0" applyNumberFormat="1" applyFont="1" applyBorder="1" applyAlignment="1">
      <alignment horizontal="right" vertical="top"/>
    </xf>
    <xf numFmtId="4" fontId="41" fillId="0" borderId="193" xfId="0" applyNumberFormat="1" applyFont="1" applyBorder="1" applyAlignment="1">
      <alignment horizontal="right" vertical="top"/>
    </xf>
    <xf numFmtId="49" fontId="40" fillId="0" borderId="147" xfId="0" applyNumberFormat="1" applyFont="1" applyBorder="1" applyAlignment="1">
      <alignment horizontal="center" vertical="top"/>
    </xf>
    <xf numFmtId="4" fontId="1" fillId="0" borderId="129" xfId="0" applyNumberFormat="1" applyFont="1" applyBorder="1" applyAlignment="1">
      <alignment horizontal="center" vertical="top"/>
    </xf>
    <xf numFmtId="4" fontId="1" fillId="0" borderId="110" xfId="0" applyNumberFormat="1" applyFont="1" applyBorder="1" applyAlignment="1">
      <alignment horizontal="right" vertical="top"/>
    </xf>
    <xf numFmtId="49" fontId="40" fillId="0" borderId="194" xfId="0" applyNumberFormat="1" applyFont="1" applyBorder="1" applyAlignment="1">
      <alignment horizontal="center" vertical="top"/>
    </xf>
    <xf numFmtId="0" fontId="1" fillId="0" borderId="195" xfId="0" applyFont="1" applyBorder="1" applyAlignment="1">
      <alignment vertical="top" wrapText="1"/>
    </xf>
    <xf numFmtId="0" fontId="1" fillId="0" borderId="194" xfId="0" applyFont="1" applyFill="1" applyBorder="1" applyAlignment="1">
      <alignment horizontal="center" vertical="top"/>
    </xf>
    <xf numFmtId="4" fontId="1" fillId="0" borderId="131" xfId="0" applyNumberFormat="1" applyFont="1" applyBorder="1" applyAlignment="1">
      <alignment horizontal="center" vertical="top"/>
    </xf>
    <xf numFmtId="4" fontId="1" fillId="0" borderId="135" xfId="0" applyNumberFormat="1" applyFont="1" applyBorder="1" applyAlignment="1">
      <alignment horizontal="right" vertical="top"/>
    </xf>
    <xf numFmtId="4" fontId="1" fillId="0" borderId="196" xfId="0" applyNumberFormat="1" applyFont="1" applyBorder="1" applyAlignment="1">
      <alignment horizontal="right" vertical="top"/>
    </xf>
    <xf numFmtId="0" fontId="2" fillId="14" borderId="123" xfId="0" applyFont="1" applyFill="1" applyBorder="1" applyAlignment="1">
      <alignment vertical="center"/>
    </xf>
    <xf numFmtId="166" fontId="40" fillId="0" borderId="59" xfId="0" applyNumberFormat="1" applyFont="1" applyBorder="1" applyAlignment="1">
      <alignment horizontal="center" vertical="top"/>
    </xf>
    <xf numFmtId="4" fontId="41" fillId="0" borderId="197" xfId="0" applyNumberFormat="1" applyFont="1" applyBorder="1" applyAlignment="1">
      <alignment horizontal="right" vertical="top"/>
    </xf>
    <xf numFmtId="4" fontId="41" fillId="0" borderId="123" xfId="0" applyNumberFormat="1" applyFont="1" applyBorder="1" applyAlignment="1">
      <alignment horizontal="right" vertical="top"/>
    </xf>
    <xf numFmtId="4" fontId="41" fillId="0" borderId="198" xfId="0" applyNumberFormat="1" applyFont="1" applyBorder="1" applyAlignment="1">
      <alignment horizontal="right" vertical="top"/>
    </xf>
    <xf numFmtId="4" fontId="1" fillId="14" borderId="123" xfId="0" applyNumberFormat="1" applyFont="1" applyFill="1" applyBorder="1" applyAlignment="1">
      <alignment horizontal="right" vertical="center"/>
    </xf>
    <xf numFmtId="166" fontId="40" fillId="0" borderId="110" xfId="0" applyNumberFormat="1" applyFont="1" applyBorder="1" applyAlignment="1">
      <alignment horizontal="center" vertical="top"/>
    </xf>
    <xf numFmtId="0" fontId="1" fillId="0" borderId="110" xfId="0" applyFont="1" applyBorder="1" applyAlignment="1">
      <alignment vertical="top" wrapText="1"/>
    </xf>
    <xf numFmtId="0" fontId="41" fillId="0" borderId="110" xfId="0" applyFont="1" applyBorder="1" applyAlignment="1">
      <alignment horizontal="center" vertical="top"/>
    </xf>
    <xf numFmtId="0" fontId="2" fillId="12" borderId="43" xfId="0" applyFont="1" applyFill="1" applyBorder="1" applyAlignment="1">
      <alignment vertical="top" wrapText="1"/>
    </xf>
    <xf numFmtId="0" fontId="32" fillId="12" borderId="148" xfId="0" applyFont="1" applyFill="1" applyBorder="1" applyAlignment="1">
      <alignment horizontal="center" vertical="center"/>
    </xf>
    <xf numFmtId="4" fontId="33" fillId="12" borderId="158" xfId="0" applyNumberFormat="1" applyFont="1" applyFill="1" applyBorder="1" applyAlignment="1">
      <alignment horizontal="right" vertical="center"/>
    </xf>
    <xf numFmtId="4" fontId="34" fillId="12" borderId="147" xfId="0" applyNumberFormat="1" applyFont="1" applyFill="1" applyBorder="1" applyAlignment="1">
      <alignment horizontal="right" vertical="center"/>
    </xf>
    <xf numFmtId="0" fontId="2" fillId="12" borderId="63" xfId="0" applyFont="1" applyFill="1" applyBorder="1" applyAlignment="1">
      <alignment vertical="top" wrapText="1"/>
    </xf>
    <xf numFmtId="0" fontId="4" fillId="0" borderId="46" xfId="0" applyFont="1" applyBorder="1" applyAlignment="1">
      <alignment horizontal="center" vertical="top" wrapText="1"/>
    </xf>
    <xf numFmtId="49" fontId="3" fillId="12" borderId="59" xfId="0" applyNumberFormat="1" applyFont="1" applyFill="1" applyBorder="1" applyAlignment="1">
      <alignment horizontal="center" vertical="top"/>
    </xf>
    <xf numFmtId="0" fontId="2" fillId="12" borderId="35" xfId="0" applyFont="1" applyFill="1" applyBorder="1" applyAlignment="1">
      <alignment vertical="top" wrapText="1"/>
    </xf>
    <xf numFmtId="0" fontId="4" fillId="12" borderId="95" xfId="0" applyFont="1" applyFill="1" applyBorder="1" applyAlignment="1">
      <alignment horizontal="center" vertical="top" wrapText="1"/>
    </xf>
    <xf numFmtId="4" fontId="1" fillId="12" borderId="37" xfId="0" applyNumberFormat="1" applyFont="1" applyFill="1" applyBorder="1" applyAlignment="1">
      <alignment horizontal="right" vertical="top" wrapText="1"/>
    </xf>
    <xf numFmtId="4" fontId="1" fillId="12" borderId="60" xfId="0" applyNumberFormat="1" applyFont="1" applyFill="1" applyBorder="1" applyAlignment="1">
      <alignment horizontal="right" vertical="top" wrapText="1"/>
    </xf>
    <xf numFmtId="4" fontId="1" fillId="12" borderId="61" xfId="0" applyNumberFormat="1" applyFont="1" applyFill="1" applyBorder="1" applyAlignment="1">
      <alignment horizontal="right" vertical="top" wrapText="1"/>
    </xf>
    <xf numFmtId="164" fontId="2" fillId="6" borderId="102" xfId="0" applyNumberFormat="1" applyFont="1" applyFill="1" applyBorder="1" applyAlignment="1">
      <alignment vertical="top"/>
    </xf>
    <xf numFmtId="49" fontId="3" fillId="6" borderId="172" xfId="0" applyNumberFormat="1" applyFont="1" applyFill="1" applyBorder="1" applyAlignment="1">
      <alignment horizontal="center" vertical="top"/>
    </xf>
    <xf numFmtId="0" fontId="13" fillId="6" borderId="103" xfId="0" applyFont="1" applyFill="1" applyBorder="1" applyAlignment="1">
      <alignment vertical="top" wrapText="1"/>
    </xf>
    <xf numFmtId="0" fontId="2" fillId="6" borderId="199" xfId="0" applyFont="1" applyFill="1" applyBorder="1" applyAlignment="1">
      <alignment horizontal="center" vertical="top"/>
    </xf>
    <xf numFmtId="4" fontId="2" fillId="6" borderId="113" xfId="0" applyNumberFormat="1" applyFont="1" applyFill="1" applyBorder="1" applyAlignment="1">
      <alignment horizontal="right" vertical="top"/>
    </xf>
    <xf numFmtId="4" fontId="2" fillId="6" borderId="114" xfId="0" applyNumberFormat="1" applyFont="1" applyFill="1" applyBorder="1" applyAlignment="1">
      <alignment horizontal="right" vertical="top"/>
    </xf>
    <xf numFmtId="4" fontId="2" fillId="6" borderId="112" xfId="0" applyNumberFormat="1" applyFont="1" applyFill="1" applyBorder="1" applyAlignment="1">
      <alignment horizontal="right" vertical="top"/>
    </xf>
    <xf numFmtId="0" fontId="0" fillId="0" borderId="103" xfId="0" applyFont="1" applyBorder="1" applyAlignment="1"/>
    <xf numFmtId="4" fontId="34" fillId="12" borderId="182" xfId="0" applyNumberFormat="1" applyFont="1" applyFill="1" applyBorder="1" applyAlignment="1">
      <alignment horizontal="right" vertical="center"/>
    </xf>
    <xf numFmtId="4" fontId="1" fillId="13" borderId="110" xfId="0" applyNumberFormat="1" applyFont="1" applyFill="1" applyBorder="1" applyAlignment="1">
      <alignment horizontal="right" vertical="top"/>
    </xf>
    <xf numFmtId="4" fontId="1" fillId="13" borderId="123" xfId="0" applyNumberFormat="1" applyFont="1" applyFill="1" applyBorder="1" applyAlignment="1">
      <alignment horizontal="right" vertical="top"/>
    </xf>
    <xf numFmtId="49" fontId="4" fillId="13" borderId="110" xfId="0" applyNumberFormat="1" applyFont="1" applyFill="1" applyBorder="1" applyAlignment="1">
      <alignment horizontal="center" vertical="top"/>
    </xf>
    <xf numFmtId="0" fontId="2" fillId="0" borderId="110" xfId="0" applyFont="1" applyBorder="1" applyAlignment="1">
      <alignment vertical="top" wrapText="1"/>
    </xf>
    <xf numFmtId="0" fontId="4" fillId="0" borderId="110" xfId="0" applyFont="1" applyBorder="1" applyAlignment="1">
      <alignment horizontal="center" vertical="top"/>
    </xf>
    <xf numFmtId="49" fontId="3" fillId="13" borderId="110" xfId="0" applyNumberFormat="1" applyFont="1" applyFill="1" applyBorder="1" applyAlignment="1">
      <alignment horizontal="center" vertical="top"/>
    </xf>
    <xf numFmtId="4" fontId="6" fillId="0" borderId="126" xfId="0" applyNumberFormat="1" applyFont="1" applyBorder="1" applyAlignment="1">
      <alignment horizontal="right" vertical="top"/>
    </xf>
    <xf numFmtId="4" fontId="6" fillId="0" borderId="111" xfId="0" applyNumberFormat="1" applyFont="1" applyFill="1" applyBorder="1" applyAlignment="1">
      <alignment horizontal="right" vertical="top"/>
    </xf>
    <xf numFmtId="4" fontId="2" fillId="7" borderId="200" xfId="0" applyNumberFormat="1" applyFont="1" applyFill="1" applyBorder="1" applyAlignment="1">
      <alignment horizontal="right" vertical="center"/>
    </xf>
    <xf numFmtId="4" fontId="6" fillId="0" borderId="94" xfId="0" applyNumberFormat="1" applyFont="1" applyBorder="1" applyAlignment="1">
      <alignment horizontal="right" vertical="top"/>
    </xf>
    <xf numFmtId="4" fontId="2" fillId="2" borderId="18" xfId="0" applyNumberFormat="1" applyFont="1" applyFill="1" applyBorder="1" applyAlignment="1">
      <alignment horizontal="right" vertical="center"/>
    </xf>
    <xf numFmtId="4" fontId="6" fillId="15" borderId="126" xfId="0" applyNumberFormat="1" applyFont="1" applyFill="1" applyBorder="1" applyAlignment="1">
      <alignment horizontal="right" vertical="top"/>
    </xf>
    <xf numFmtId="4" fontId="6" fillId="15" borderId="111" xfId="0" applyNumberFormat="1" applyFont="1" applyFill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0" xfId="0" applyNumberFormat="1" applyFont="1" applyFill="1" applyBorder="1" applyAlignment="1">
      <alignment horizontal="right" vertical="top"/>
    </xf>
    <xf numFmtId="4" fontId="2" fillId="7" borderId="94" xfId="0" applyNumberFormat="1" applyFont="1" applyFill="1" applyBorder="1" applyAlignment="1">
      <alignment horizontal="right" vertical="center"/>
    </xf>
    <xf numFmtId="4" fontId="2" fillId="7" borderId="155" xfId="0" applyNumberFormat="1" applyFont="1" applyFill="1" applyBorder="1" applyAlignment="1">
      <alignment horizontal="right" vertical="center"/>
    </xf>
    <xf numFmtId="4" fontId="2" fillId="6" borderId="201" xfId="0" applyNumberFormat="1" applyFont="1" applyFill="1" applyBorder="1" applyAlignment="1">
      <alignment horizontal="right" vertical="top"/>
    </xf>
    <xf numFmtId="4" fontId="6" fillId="0" borderId="129" xfId="0" applyNumberFormat="1" applyFont="1" applyBorder="1" applyAlignment="1">
      <alignment horizontal="right" vertical="top"/>
    </xf>
    <xf numFmtId="4" fontId="6" fillId="0" borderId="131" xfId="0" applyNumberFormat="1" applyFont="1" applyBorder="1" applyAlignment="1">
      <alignment horizontal="right" vertical="top"/>
    </xf>
    <xf numFmtId="4" fontId="6" fillId="0" borderId="135" xfId="0" applyNumberFormat="1" applyFont="1" applyFill="1" applyBorder="1" applyAlignment="1">
      <alignment horizontal="right" vertical="top"/>
    </xf>
    <xf numFmtId="4" fontId="2" fillId="2" borderId="109" xfId="0" applyNumberFormat="1" applyFont="1" applyFill="1" applyBorder="1" applyAlignment="1">
      <alignment horizontal="right" vertical="center"/>
    </xf>
    <xf numFmtId="4" fontId="2" fillId="2" borderId="97" xfId="0" applyNumberFormat="1" applyFont="1" applyFill="1" applyBorder="1" applyAlignment="1">
      <alignment horizontal="right" vertical="center"/>
    </xf>
    <xf numFmtId="4" fontId="2" fillId="7" borderId="0" xfId="0" applyNumberFormat="1" applyFont="1" applyFill="1" applyBorder="1" applyAlignment="1">
      <alignment horizontal="right" vertical="center"/>
    </xf>
    <xf numFmtId="4" fontId="2" fillId="7" borderId="97" xfId="0" applyNumberFormat="1" applyFont="1" applyFill="1" applyBorder="1" applyAlignment="1">
      <alignment horizontal="right" vertical="center"/>
    </xf>
    <xf numFmtId="4" fontId="2" fillId="2" borderId="90" xfId="0" applyNumberFormat="1" applyFont="1" applyFill="1" applyBorder="1" applyAlignment="1">
      <alignment horizontal="right" vertical="center"/>
    </xf>
    <xf numFmtId="0" fontId="21" fillId="7" borderId="109" xfId="0" applyFont="1" applyFill="1" applyBorder="1" applyAlignment="1">
      <alignment vertical="center" wrapText="1"/>
    </xf>
    <xf numFmtId="4" fontId="2" fillId="6" borderId="126" xfId="0" applyNumberFormat="1" applyFont="1" applyFill="1" applyBorder="1" applyAlignment="1">
      <alignment horizontal="right" vertical="top"/>
    </xf>
    <xf numFmtId="4" fontId="2" fillId="6" borderId="60" xfId="0" applyNumberFormat="1" applyFont="1" applyFill="1" applyBorder="1" applyAlignment="1">
      <alignment horizontal="right" vertical="top"/>
    </xf>
    <xf numFmtId="4" fontId="2" fillId="6" borderId="61" xfId="0" applyNumberFormat="1" applyFont="1" applyFill="1" applyBorder="1" applyAlignment="1">
      <alignment horizontal="right" vertical="top"/>
    </xf>
    <xf numFmtId="4" fontId="1" fillId="5" borderId="102" xfId="0" applyNumberFormat="1" applyFont="1" applyFill="1" applyBorder="1" applyAlignment="1">
      <alignment horizontal="right" vertical="center"/>
    </xf>
    <xf numFmtId="4" fontId="1" fillId="5" borderId="103" xfId="0" applyNumberFormat="1" applyFont="1" applyFill="1" applyBorder="1" applyAlignment="1">
      <alignment horizontal="right" vertical="center"/>
    </xf>
    <xf numFmtId="4" fontId="2" fillId="7" borderId="138" xfId="0" applyNumberFormat="1" applyFont="1" applyFill="1" applyBorder="1" applyAlignment="1">
      <alignment horizontal="right" vertical="center"/>
    </xf>
    <xf numFmtId="4" fontId="2" fillId="7" borderId="113" xfId="0" applyNumberFormat="1" applyFont="1" applyFill="1" applyBorder="1" applyAlignment="1">
      <alignment horizontal="right" vertical="center"/>
    </xf>
    <xf numFmtId="4" fontId="2" fillId="7" borderId="114" xfId="0" applyNumberFormat="1" applyFont="1" applyFill="1" applyBorder="1" applyAlignment="1">
      <alignment horizontal="right" vertical="center"/>
    </xf>
    <xf numFmtId="4" fontId="2" fillId="7" borderId="202" xfId="0" applyNumberFormat="1" applyFont="1" applyFill="1" applyBorder="1" applyAlignment="1">
      <alignment horizontal="right" vertical="center"/>
    </xf>
    <xf numFmtId="4" fontId="2" fillId="7" borderId="203" xfId="0" applyNumberFormat="1" applyFont="1" applyFill="1" applyBorder="1" applyAlignment="1">
      <alignment horizontal="right" vertical="center"/>
    </xf>
    <xf numFmtId="4" fontId="2" fillId="7" borderId="143" xfId="0" applyNumberFormat="1" applyFont="1" applyFill="1" applyBorder="1" applyAlignment="1">
      <alignment horizontal="right" vertical="center"/>
    </xf>
    <xf numFmtId="4" fontId="6" fillId="0" borderId="152" xfId="0" applyNumberFormat="1" applyFont="1" applyBorder="1" applyAlignment="1">
      <alignment horizontal="right" vertical="top"/>
    </xf>
    <xf numFmtId="4" fontId="6" fillId="0" borderId="152" xfId="0" applyNumberFormat="1" applyFont="1" applyFill="1" applyBorder="1" applyAlignment="1">
      <alignment horizontal="right" vertical="top"/>
    </xf>
    <xf numFmtId="4" fontId="6" fillId="0" borderId="201" xfId="0" applyNumberFormat="1" applyFont="1" applyBorder="1" applyAlignment="1">
      <alignment horizontal="right" vertical="top"/>
    </xf>
    <xf numFmtId="4" fontId="6" fillId="0" borderId="122" xfId="0" applyNumberFormat="1" applyFont="1" applyFill="1" applyBorder="1" applyAlignment="1">
      <alignment horizontal="right" vertical="top"/>
    </xf>
    <xf numFmtId="4" fontId="1" fillId="5" borderId="93" xfId="0" applyNumberFormat="1" applyFont="1" applyFill="1" applyBorder="1" applyAlignment="1">
      <alignment horizontal="right" vertical="center"/>
    </xf>
    <xf numFmtId="4" fontId="1" fillId="5" borderId="84" xfId="0" applyNumberFormat="1" applyFont="1" applyFill="1" applyBorder="1" applyAlignment="1">
      <alignment horizontal="right" vertical="center"/>
    </xf>
    <xf numFmtId="4" fontId="2" fillId="7" borderId="156" xfId="0" applyNumberFormat="1" applyFont="1" applyFill="1" applyBorder="1" applyAlignment="1">
      <alignment horizontal="right" vertical="center"/>
    </xf>
    <xf numFmtId="4" fontId="2" fillId="7" borderId="154" xfId="0" applyNumberFormat="1" applyFont="1" applyFill="1" applyBorder="1" applyAlignment="1">
      <alignment horizontal="right" vertical="center"/>
    </xf>
    <xf numFmtId="4" fontId="2" fillId="7" borderId="206" xfId="0" applyNumberFormat="1" applyFont="1" applyFill="1" applyBorder="1" applyAlignment="1">
      <alignment horizontal="right" vertical="center"/>
    </xf>
    <xf numFmtId="4" fontId="6" fillId="0" borderId="123" xfId="0" applyNumberFormat="1" applyFont="1" applyBorder="1" applyAlignment="1">
      <alignment horizontal="right" vertical="top"/>
    </xf>
    <xf numFmtId="4" fontId="6" fillId="0" borderId="123" xfId="0" applyNumberFormat="1" applyFont="1" applyFill="1" applyBorder="1" applyAlignment="1">
      <alignment horizontal="right" vertical="top"/>
    </xf>
    <xf numFmtId="4" fontId="1" fillId="5" borderId="109" xfId="0" applyNumberFormat="1" applyFont="1" applyFill="1" applyBorder="1" applyAlignment="1">
      <alignment horizontal="right" vertical="center"/>
    </xf>
    <xf numFmtId="4" fontId="1" fillId="5" borderId="117" xfId="0" applyNumberFormat="1" applyFont="1" applyFill="1" applyBorder="1" applyAlignment="1">
      <alignment horizontal="right" vertical="center"/>
    </xf>
    <xf numFmtId="4" fontId="2" fillId="7" borderId="118" xfId="0" applyNumberFormat="1" applyFont="1" applyFill="1" applyBorder="1" applyAlignment="1">
      <alignment horizontal="right" vertical="center"/>
    </xf>
    <xf numFmtId="4" fontId="1" fillId="14" borderId="158" xfId="0" applyNumberFormat="1" applyFont="1" applyFill="1" applyBorder="1" applyAlignment="1">
      <alignment horizontal="right" vertical="center"/>
    </xf>
    <xf numFmtId="4" fontId="1" fillId="14" borderId="207" xfId="0" applyNumberFormat="1" applyFont="1" applyFill="1" applyBorder="1" applyAlignment="1">
      <alignment horizontal="right" vertical="center"/>
    </xf>
    <xf numFmtId="4" fontId="1" fillId="0" borderId="139" xfId="0" applyNumberFormat="1" applyFont="1" applyBorder="1" applyAlignment="1">
      <alignment horizontal="right" vertical="top"/>
    </xf>
    <xf numFmtId="4" fontId="1" fillId="0" borderId="208" xfId="0" applyNumberFormat="1" applyFont="1" applyBorder="1" applyAlignment="1">
      <alignment horizontal="right" vertical="top"/>
    </xf>
    <xf numFmtId="4" fontId="1" fillId="0" borderId="133" xfId="0" applyNumberFormat="1" applyFont="1" applyBorder="1" applyAlignment="1">
      <alignment horizontal="right" vertical="top"/>
    </xf>
    <xf numFmtId="4" fontId="4" fillId="0" borderId="133" xfId="0" applyNumberFormat="1" applyFont="1" applyBorder="1" applyAlignment="1">
      <alignment horizontal="right" vertical="top"/>
    </xf>
    <xf numFmtId="4" fontId="1" fillId="0" borderId="125" xfId="0" applyNumberFormat="1" applyFont="1" applyBorder="1" applyAlignment="1">
      <alignment horizontal="right" vertical="top"/>
    </xf>
    <xf numFmtId="4" fontId="1" fillId="0" borderId="209" xfId="0" applyNumberFormat="1" applyFont="1" applyBorder="1" applyAlignment="1">
      <alignment horizontal="right" vertical="top"/>
    </xf>
    <xf numFmtId="4" fontId="1" fillId="0" borderId="210" xfId="0" applyNumberFormat="1" applyFont="1" applyBorder="1" applyAlignment="1">
      <alignment horizontal="right" vertical="top"/>
    </xf>
    <xf numFmtId="4" fontId="1" fillId="0" borderId="211" xfId="0" applyNumberFormat="1" applyFont="1" applyBorder="1" applyAlignment="1">
      <alignment horizontal="right" vertical="top"/>
    </xf>
    <xf numFmtId="4" fontId="6" fillId="0" borderId="127" xfId="0" applyNumberFormat="1" applyFont="1" applyBorder="1" applyAlignment="1">
      <alignment horizontal="right" vertical="top"/>
    </xf>
    <xf numFmtId="4" fontId="2" fillId="7" borderId="166" xfId="0" applyNumberFormat="1" applyFont="1" applyFill="1" applyBorder="1" applyAlignment="1">
      <alignment horizontal="right" vertical="center"/>
    </xf>
    <xf numFmtId="4" fontId="2" fillId="7" borderId="162" xfId="0" applyNumberFormat="1" applyFont="1" applyFill="1" applyBorder="1" applyAlignment="1">
      <alignment horizontal="right" vertical="center"/>
    </xf>
    <xf numFmtId="4" fontId="1" fillId="5" borderId="0" xfId="0" applyNumberFormat="1" applyFont="1" applyFill="1" applyBorder="1" applyAlignment="1">
      <alignment horizontal="right" vertical="center"/>
    </xf>
    <xf numFmtId="4" fontId="6" fillId="0" borderId="124" xfId="0" applyNumberFormat="1" applyFont="1" applyBorder="1" applyAlignment="1">
      <alignment horizontal="right" vertical="top"/>
    </xf>
    <xf numFmtId="4" fontId="6" fillId="0" borderId="170" xfId="0" applyNumberFormat="1" applyFont="1" applyBorder="1" applyAlignment="1">
      <alignment horizontal="right" vertical="top"/>
    </xf>
    <xf numFmtId="4" fontId="6" fillId="0" borderId="161" xfId="0" applyNumberFormat="1" applyFont="1" applyBorder="1" applyAlignment="1">
      <alignment horizontal="right" vertical="top"/>
    </xf>
    <xf numFmtId="4" fontId="6" fillId="0" borderId="201" xfId="0" applyNumberFormat="1" applyFont="1" applyFill="1" applyBorder="1" applyAlignment="1">
      <alignment horizontal="right" vertical="top"/>
    </xf>
    <xf numFmtId="4" fontId="6" fillId="0" borderId="129" xfId="0" applyNumberFormat="1" applyFont="1" applyFill="1" applyBorder="1" applyAlignment="1">
      <alignment horizontal="right" vertical="top"/>
    </xf>
    <xf numFmtId="4" fontId="6" fillId="0" borderId="131" xfId="0" applyNumberFormat="1" applyFont="1" applyFill="1" applyBorder="1" applyAlignment="1">
      <alignment horizontal="right" vertical="top"/>
    </xf>
    <xf numFmtId="4" fontId="2" fillId="6" borderId="138" xfId="0" applyNumberFormat="1" applyFont="1" applyFill="1" applyBorder="1" applyAlignment="1">
      <alignment horizontal="right" vertical="top"/>
    </xf>
    <xf numFmtId="4" fontId="2" fillId="6" borderId="212" xfId="0" applyNumberFormat="1" applyFont="1" applyFill="1" applyBorder="1" applyAlignment="1">
      <alignment horizontal="right" vertical="top"/>
    </xf>
    <xf numFmtId="4" fontId="2" fillId="6" borderId="208" xfId="0" applyNumberFormat="1" applyFont="1" applyFill="1" applyBorder="1" applyAlignment="1">
      <alignment horizontal="right" vertical="top"/>
    </xf>
    <xf numFmtId="4" fontId="2" fillId="6" borderId="111" xfId="0" applyNumberFormat="1" applyFont="1" applyFill="1" applyBorder="1" applyAlignment="1">
      <alignment horizontal="right" vertical="top"/>
    </xf>
    <xf numFmtId="4" fontId="2" fillId="6" borderId="120" xfId="0" applyNumberFormat="1" applyFont="1" applyFill="1" applyBorder="1" applyAlignment="1">
      <alignment horizontal="right" vertical="top"/>
    </xf>
    <xf numFmtId="0" fontId="0" fillId="0" borderId="158" xfId="0" applyFont="1" applyBorder="1" applyAlignment="1"/>
    <xf numFmtId="4" fontId="2" fillId="6" borderId="186" xfId="0" applyNumberFormat="1" applyFont="1" applyFill="1" applyBorder="1" applyAlignment="1">
      <alignment horizontal="right" vertical="top"/>
    </xf>
    <xf numFmtId="4" fontId="2" fillId="6" borderId="213" xfId="0" applyNumberFormat="1" applyFont="1" applyFill="1" applyBorder="1" applyAlignment="1">
      <alignment horizontal="right" vertical="top"/>
    </xf>
    <xf numFmtId="4" fontId="2" fillId="6" borderId="214" xfId="0" applyNumberFormat="1" applyFont="1" applyFill="1" applyBorder="1" applyAlignment="1">
      <alignment horizontal="right" vertical="top"/>
    </xf>
    <xf numFmtId="4" fontId="2" fillId="6" borderId="166" xfId="0" applyNumberFormat="1" applyFont="1" applyFill="1" applyBorder="1" applyAlignment="1">
      <alignment horizontal="right" vertical="top"/>
    </xf>
    <xf numFmtId="4" fontId="2" fillId="6" borderId="162" xfId="0" applyNumberFormat="1" applyFont="1" applyFill="1" applyBorder="1" applyAlignment="1">
      <alignment horizontal="right" vertical="top"/>
    </xf>
    <xf numFmtId="4" fontId="6" fillId="7" borderId="85" xfId="0" applyNumberFormat="1" applyFont="1" applyFill="1" applyBorder="1" applyAlignment="1">
      <alignment horizontal="right" vertical="center"/>
    </xf>
    <xf numFmtId="49" fontId="3" fillId="6" borderId="59" xfId="0" applyNumberFormat="1" applyFont="1" applyFill="1" applyBorder="1" applyAlignment="1">
      <alignment horizontal="center" vertical="top"/>
    </xf>
    <xf numFmtId="0" fontId="2" fillId="6" borderId="95" xfId="0" applyFont="1" applyFill="1" applyBorder="1" applyAlignment="1">
      <alignment horizontal="center" vertical="top"/>
    </xf>
    <xf numFmtId="4" fontId="6" fillId="6" borderId="215" xfId="0" applyNumberFormat="1" applyFont="1" applyFill="1" applyBorder="1" applyAlignment="1">
      <alignment horizontal="right" vertical="top"/>
    </xf>
    <xf numFmtId="0" fontId="2" fillId="5" borderId="102" xfId="0" applyFont="1" applyFill="1" applyBorder="1" applyAlignment="1">
      <alignment vertical="center"/>
    </xf>
    <xf numFmtId="0" fontId="3" fillId="5" borderId="172" xfId="0" applyFont="1" applyFill="1" applyBorder="1" applyAlignment="1">
      <alignment horizontal="center" vertical="center"/>
    </xf>
    <xf numFmtId="0" fontId="2" fillId="5" borderId="103" xfId="0" applyFont="1" applyFill="1" applyBorder="1" applyAlignment="1">
      <alignment vertical="center"/>
    </xf>
    <xf numFmtId="0" fontId="1" fillId="5" borderId="103" xfId="0" applyFont="1" applyFill="1" applyBorder="1" applyAlignment="1">
      <alignment horizontal="center" vertical="center"/>
    </xf>
    <xf numFmtId="4" fontId="6" fillId="5" borderId="103" xfId="0" applyNumberFormat="1" applyFont="1" applyFill="1" applyBorder="1" applyAlignment="1">
      <alignment horizontal="right" vertical="center"/>
    </xf>
    <xf numFmtId="4" fontId="6" fillId="9" borderId="111" xfId="0" applyNumberFormat="1" applyFont="1" applyFill="1" applyBorder="1" applyAlignment="1">
      <alignment horizontal="right" vertical="top"/>
    </xf>
    <xf numFmtId="4" fontId="2" fillId="6" borderId="35" xfId="0" applyNumberFormat="1" applyFont="1" applyFill="1" applyBorder="1" applyAlignment="1">
      <alignment horizontal="right" vertical="top"/>
    </xf>
    <xf numFmtId="0" fontId="0" fillId="0" borderId="148" xfId="0" applyFont="1" applyBorder="1" applyAlignment="1"/>
    <xf numFmtId="0" fontId="0" fillId="12" borderId="157" xfId="0" applyFont="1" applyFill="1" applyBorder="1" applyAlignment="1"/>
    <xf numFmtId="0" fontId="1" fillId="0" borderId="0" xfId="0" applyFont="1" applyBorder="1"/>
    <xf numFmtId="0" fontId="0" fillId="0" borderId="0" xfId="0" applyFont="1" applyBorder="1" applyAlignment="1"/>
    <xf numFmtId="0" fontId="1" fillId="0" borderId="0" xfId="0" applyNumberFormat="1" applyFont="1" applyBorder="1" applyAlignment="1"/>
    <xf numFmtId="0" fontId="0" fillId="0" borderId="0" xfId="0" applyNumberFormat="1" applyFont="1" applyBorder="1" applyAlignment="1"/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12" borderId="0" xfId="0" applyFont="1" applyFill="1" applyBorder="1" applyAlignment="1">
      <alignment vertical="top"/>
    </xf>
    <xf numFmtId="0" fontId="0" fillId="12" borderId="0" xfId="0" applyFont="1" applyFill="1" applyBorder="1" applyAlignment="1"/>
    <xf numFmtId="0" fontId="1" fillId="12" borderId="0" xfId="0" applyFont="1" applyFill="1" applyBorder="1" applyAlignment="1">
      <alignment vertical="top"/>
    </xf>
    <xf numFmtId="0" fontId="1" fillId="12" borderId="0" xfId="0" applyFont="1" applyFill="1" applyBorder="1" applyAlignment="1">
      <alignment vertical="center"/>
    </xf>
    <xf numFmtId="3" fontId="2" fillId="4" borderId="83" xfId="0" applyNumberFormat="1" applyFont="1" applyFill="1" applyBorder="1" applyAlignment="1">
      <alignment horizontal="center" vertical="center" wrapText="1"/>
    </xf>
    <xf numFmtId="4" fontId="11" fillId="2" borderId="84" xfId="0" applyNumberFormat="1" applyFont="1" applyFill="1" applyBorder="1" applyAlignment="1">
      <alignment horizontal="right" vertical="center"/>
    </xf>
    <xf numFmtId="4" fontId="6" fillId="5" borderId="93" xfId="0" applyNumberFormat="1" applyFont="1" applyFill="1" applyBorder="1" applyAlignment="1">
      <alignment horizontal="right" vertical="center"/>
    </xf>
    <xf numFmtId="10" fontId="6" fillId="6" borderId="35" xfId="0" applyNumberFormat="1" applyFont="1" applyFill="1" applyBorder="1" applyAlignment="1">
      <alignment horizontal="right" vertical="top"/>
    </xf>
    <xf numFmtId="10" fontId="6" fillId="0" borderId="35" xfId="0" applyNumberFormat="1" applyFont="1" applyFill="1" applyBorder="1" applyAlignment="1">
      <alignment horizontal="right" vertical="top"/>
    </xf>
    <xf numFmtId="4" fontId="1" fillId="6" borderId="136" xfId="0" applyNumberFormat="1" applyFont="1" applyFill="1" applyBorder="1" applyAlignment="1">
      <alignment horizontal="right" vertical="top"/>
    </xf>
    <xf numFmtId="4" fontId="6" fillId="6" borderId="136" xfId="0" applyNumberFormat="1" applyFont="1" applyFill="1" applyBorder="1" applyAlignment="1">
      <alignment horizontal="right" vertical="top"/>
    </xf>
    <xf numFmtId="10" fontId="6" fillId="0" borderId="0" xfId="0" applyNumberFormat="1" applyFont="1" applyFill="1" applyBorder="1" applyAlignment="1">
      <alignment horizontal="right" vertical="top"/>
    </xf>
    <xf numFmtId="0" fontId="22" fillId="2" borderId="204" xfId="0" applyFont="1" applyFill="1" applyBorder="1" applyAlignment="1">
      <alignment vertical="center" wrapText="1"/>
    </xf>
    <xf numFmtId="0" fontId="20" fillId="5" borderId="218" xfId="0" applyFont="1" applyFill="1" applyBorder="1" applyAlignment="1">
      <alignment vertical="center"/>
    </xf>
    <xf numFmtId="0" fontId="21" fillId="6" borderId="107" xfId="0" applyFont="1" applyFill="1" applyBorder="1" applyAlignment="1">
      <alignment vertical="top" wrapText="1"/>
    </xf>
    <xf numFmtId="0" fontId="20" fillId="0" borderId="99" xfId="0" applyFont="1" applyBorder="1" applyAlignment="1">
      <alignment vertical="top" wrapText="1"/>
    </xf>
    <xf numFmtId="0" fontId="20" fillId="0" borderId="101" xfId="0" applyFont="1" applyBorder="1" applyAlignment="1">
      <alignment vertical="top" wrapText="1"/>
    </xf>
    <xf numFmtId="0" fontId="21" fillId="6" borderId="108" xfId="0" applyFont="1" applyFill="1" applyBorder="1" applyAlignment="1">
      <alignment vertical="top" wrapText="1"/>
    </xf>
    <xf numFmtId="0" fontId="20" fillId="0" borderId="106" xfId="0" applyFont="1" applyBorder="1" applyAlignment="1">
      <alignment vertical="top" wrapText="1"/>
    </xf>
    <xf numFmtId="0" fontId="20" fillId="0" borderId="107" xfId="0" applyFont="1" applyBorder="1" applyAlignment="1">
      <alignment vertical="top" wrapText="1"/>
    </xf>
    <xf numFmtId="0" fontId="21" fillId="7" borderId="204" xfId="0" applyFont="1" applyFill="1" applyBorder="1" applyAlignment="1">
      <alignment vertical="center" wrapText="1"/>
    </xf>
    <xf numFmtId="0" fontId="20" fillId="5" borderId="109" xfId="0" applyFont="1" applyFill="1" applyBorder="1" applyAlignment="1">
      <alignment vertical="center"/>
    </xf>
    <xf numFmtId="0" fontId="20" fillId="0" borderId="100" xfId="0" applyFont="1" applyBorder="1" applyAlignment="1">
      <alignment vertical="top" wrapText="1"/>
    </xf>
    <xf numFmtId="0" fontId="21" fillId="4" borderId="118" xfId="0" applyFont="1" applyFill="1" applyBorder="1" applyAlignment="1">
      <alignment horizontal="center" vertical="center" wrapText="1"/>
    </xf>
    <xf numFmtId="4" fontId="2" fillId="6" borderId="216" xfId="0" applyNumberFormat="1" applyFont="1" applyFill="1" applyBorder="1" applyAlignment="1">
      <alignment horizontal="right" vertical="top"/>
    </xf>
    <xf numFmtId="0" fontId="21" fillId="6" borderId="109" xfId="0" applyFont="1" applyFill="1" applyBorder="1" applyAlignment="1">
      <alignment vertical="top" wrapText="1"/>
    </xf>
    <xf numFmtId="0" fontId="21" fillId="13" borderId="107" xfId="0" applyFont="1" applyFill="1" applyBorder="1" applyAlignment="1">
      <alignment vertical="top" wrapText="1"/>
    </xf>
    <xf numFmtId="0" fontId="21" fillId="13" borderId="118" xfId="0" applyFont="1" applyFill="1" applyBorder="1" applyAlignment="1">
      <alignment vertical="top" wrapText="1"/>
    </xf>
    <xf numFmtId="0" fontId="21" fillId="13" borderId="147" xfId="0" applyFont="1" applyFill="1" applyBorder="1" applyAlignment="1">
      <alignment vertical="top" wrapText="1"/>
    </xf>
    <xf numFmtId="0" fontId="0" fillId="12" borderId="147" xfId="0" applyFont="1" applyFill="1" applyBorder="1" applyAlignment="1"/>
    <xf numFmtId="0" fontId="21" fillId="13" borderId="119" xfId="0" applyFont="1" applyFill="1" applyBorder="1" applyAlignment="1">
      <alignment vertical="top" wrapText="1"/>
    </xf>
    <xf numFmtId="0" fontId="21" fillId="13" borderId="98" xfId="0" applyFont="1" applyFill="1" applyBorder="1" applyAlignment="1">
      <alignment vertical="top" wrapText="1"/>
    </xf>
    <xf numFmtId="4" fontId="2" fillId="6" borderId="219" xfId="0" applyNumberFormat="1" applyFont="1" applyFill="1" applyBorder="1" applyAlignment="1">
      <alignment horizontal="right" vertical="top"/>
    </xf>
    <xf numFmtId="10" fontId="6" fillId="0" borderId="158" xfId="0" applyNumberFormat="1" applyFont="1" applyFill="1" applyBorder="1" applyAlignment="1">
      <alignment horizontal="right" vertical="top"/>
    </xf>
    <xf numFmtId="10" fontId="6" fillId="0" borderId="220" xfId="0" applyNumberFormat="1" applyFont="1" applyFill="1" applyBorder="1" applyAlignment="1">
      <alignment horizontal="right" vertical="top"/>
    </xf>
    <xf numFmtId="4" fontId="2" fillId="6" borderId="221" xfId="0" applyNumberFormat="1" applyFont="1" applyFill="1" applyBorder="1" applyAlignment="1">
      <alignment horizontal="right" vertical="top"/>
    </xf>
    <xf numFmtId="4" fontId="2" fillId="6" borderId="210" xfId="0" applyNumberFormat="1" applyFont="1" applyFill="1" applyBorder="1" applyAlignment="1">
      <alignment horizontal="right" vertical="top"/>
    </xf>
    <xf numFmtId="4" fontId="2" fillId="7" borderId="216" xfId="0" applyNumberFormat="1" applyFont="1" applyFill="1" applyBorder="1" applyAlignment="1">
      <alignment horizontal="right" vertical="center"/>
    </xf>
    <xf numFmtId="10" fontId="6" fillId="0" borderId="222" xfId="0" applyNumberFormat="1" applyFont="1" applyFill="1" applyBorder="1" applyAlignment="1">
      <alignment horizontal="right" vertical="top"/>
    </xf>
    <xf numFmtId="10" fontId="6" fillId="0" borderId="223" xfId="0" applyNumberFormat="1" applyFont="1" applyFill="1" applyBorder="1" applyAlignment="1">
      <alignment horizontal="right" vertical="top"/>
    </xf>
    <xf numFmtId="10" fontId="6" fillId="0" borderId="207" xfId="0" applyNumberFormat="1" applyFont="1" applyFill="1" applyBorder="1" applyAlignment="1">
      <alignment horizontal="right" vertical="top"/>
    </xf>
    <xf numFmtId="4" fontId="2" fillId="7" borderId="221" xfId="0" applyNumberFormat="1" applyFont="1" applyFill="1" applyBorder="1" applyAlignment="1">
      <alignment horizontal="right" vertical="center"/>
    </xf>
    <xf numFmtId="4" fontId="2" fillId="7" borderId="146" xfId="0" applyNumberFormat="1" applyFont="1" applyFill="1" applyBorder="1" applyAlignment="1">
      <alignment horizontal="right" vertical="center"/>
    </xf>
    <xf numFmtId="4" fontId="2" fillId="6" borderId="222" xfId="0" applyNumberFormat="1" applyFont="1" applyFill="1" applyBorder="1" applyAlignment="1">
      <alignment horizontal="right" vertical="top"/>
    </xf>
    <xf numFmtId="10" fontId="6" fillId="0" borderId="103" xfId="0" applyNumberFormat="1" applyFont="1" applyFill="1" applyBorder="1" applyAlignment="1">
      <alignment horizontal="right" vertical="top"/>
    </xf>
    <xf numFmtId="10" fontId="6" fillId="15" borderId="103" xfId="0" applyNumberFormat="1" applyFont="1" applyFill="1" applyBorder="1" applyAlignment="1">
      <alignment horizontal="right" vertical="top"/>
    </xf>
    <xf numFmtId="0" fontId="20" fillId="12" borderId="99" xfId="0" applyFont="1" applyFill="1" applyBorder="1" applyAlignment="1">
      <alignment vertical="top" wrapText="1"/>
    </xf>
    <xf numFmtId="0" fontId="21" fillId="6" borderId="204" xfId="0" applyFont="1" applyFill="1" applyBorder="1" applyAlignment="1">
      <alignment vertical="top" wrapText="1"/>
    </xf>
    <xf numFmtId="0" fontId="22" fillId="0" borderId="147" xfId="0" applyFont="1" applyBorder="1" applyAlignment="1"/>
    <xf numFmtId="0" fontId="20" fillId="5" borderId="118" xfId="0" applyFont="1" applyFill="1" applyBorder="1" applyAlignment="1">
      <alignment vertical="center"/>
    </xf>
    <xf numFmtId="0" fontId="20" fillId="0" borderId="98" xfId="0" applyFont="1" applyBorder="1" applyAlignment="1">
      <alignment vertical="top" wrapText="1"/>
    </xf>
    <xf numFmtId="0" fontId="21" fillId="7" borderId="117" xfId="0" applyFont="1" applyFill="1" applyBorder="1" applyAlignment="1">
      <alignment vertical="center" wrapText="1"/>
    </xf>
    <xf numFmtId="0" fontId="20" fillId="14" borderId="147" xfId="0" applyFont="1" applyFill="1" applyBorder="1" applyAlignment="1">
      <alignment vertical="center"/>
    </xf>
    <xf numFmtId="0" fontId="20" fillId="14" borderId="163" xfId="0" applyFont="1" applyFill="1" applyBorder="1" applyAlignment="1">
      <alignment vertical="center"/>
    </xf>
    <xf numFmtId="0" fontId="21" fillId="6" borderId="98" xfId="0" applyFont="1" applyFill="1" applyBorder="1" applyAlignment="1">
      <alignment vertical="top" wrapText="1"/>
    </xf>
    <xf numFmtId="4" fontId="2" fillId="6" borderId="107" xfId="0" applyNumberFormat="1" applyFont="1" applyFill="1" applyBorder="1" applyAlignment="1">
      <alignment horizontal="right" vertical="top"/>
    </xf>
    <xf numFmtId="0" fontId="21" fillId="2" borderId="217" xfId="0" applyFont="1" applyFill="1" applyBorder="1" applyAlignment="1">
      <alignment vertical="center" wrapText="1"/>
    </xf>
    <xf numFmtId="0" fontId="20" fillId="0" borderId="118" xfId="0" applyFont="1" applyBorder="1" applyAlignment="1">
      <alignment vertical="center" wrapText="1"/>
    </xf>
    <xf numFmtId="0" fontId="21" fillId="2" borderId="205" xfId="0" applyFont="1" applyFill="1" applyBorder="1" applyAlignment="1">
      <alignment vertical="center" wrapText="1"/>
    </xf>
    <xf numFmtId="0" fontId="39" fillId="0" borderId="0" xfId="0" applyFont="1" applyAlignment="1">
      <alignment wrapText="1"/>
    </xf>
    <xf numFmtId="4" fontId="39" fillId="0" borderId="0" xfId="0" applyNumberFormat="1" applyFont="1"/>
    <xf numFmtId="0" fontId="39" fillId="0" borderId="0" xfId="0" applyFont="1"/>
    <xf numFmtId="0" fontId="42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10" xfId="0" applyFont="1" applyBorder="1" applyAlignment="1">
      <alignment horizontal="center" vertical="center" wrapText="1"/>
    </xf>
    <xf numFmtId="49" fontId="10" fillId="5" borderId="110" xfId="0" applyNumberFormat="1" applyFont="1" applyFill="1" applyBorder="1" applyAlignment="1">
      <alignment horizontal="center" vertical="center" wrapText="1"/>
    </xf>
    <xf numFmtId="164" fontId="10" fillId="5" borderId="110" xfId="0" applyNumberFormat="1" applyFont="1" applyFill="1" applyBorder="1" applyAlignment="1">
      <alignment horizontal="center" vertical="center" wrapText="1"/>
    </xf>
    <xf numFmtId="2" fontId="10" fillId="5" borderId="110" xfId="0" applyNumberFormat="1" applyFont="1" applyFill="1" applyBorder="1" applyAlignment="1">
      <alignment horizontal="center" vertical="center" wrapText="1"/>
    </xf>
    <xf numFmtId="4" fontId="10" fillId="5" borderId="1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right" wrapText="1"/>
    </xf>
    <xf numFmtId="49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" fontId="39" fillId="12" borderId="10" xfId="0" applyNumberFormat="1" applyFont="1" applyFill="1" applyBorder="1" applyAlignment="1">
      <alignment horizontal="center" vertical="center"/>
    </xf>
    <xf numFmtId="0" fontId="39" fillId="11" borderId="110" xfId="0" applyFont="1" applyFill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/>
    </xf>
    <xf numFmtId="0" fontId="39" fillId="0" borderId="110" xfId="0" applyFont="1" applyBorder="1" applyAlignment="1">
      <alignment horizontal="center" vertical="center" wrapText="1"/>
    </xf>
    <xf numFmtId="4" fontId="10" fillId="16" borderId="110" xfId="0" applyNumberFormat="1" applyFont="1" applyFill="1" applyBorder="1" applyAlignment="1">
      <alignment horizontal="center" vertical="center" wrapText="1"/>
    </xf>
    <xf numFmtId="2" fontId="10" fillId="16" borderId="110" xfId="0" applyNumberFormat="1" applyFont="1" applyFill="1" applyBorder="1" applyAlignment="1">
      <alignment horizontal="center" vertical="center" wrapText="1"/>
    </xf>
    <xf numFmtId="0" fontId="10" fillId="16" borderId="110" xfId="0" applyFont="1" applyFill="1" applyBorder="1" applyAlignment="1">
      <alignment horizontal="center" vertical="center" wrapText="1"/>
    </xf>
    <xf numFmtId="4" fontId="10" fillId="16" borderId="110" xfId="0" applyNumberFormat="1" applyFont="1" applyFill="1" applyBorder="1" applyAlignment="1">
      <alignment horizontal="center" vertical="center"/>
    </xf>
    <xf numFmtId="49" fontId="2" fillId="0" borderId="76" xfId="0" applyNumberFormat="1" applyFont="1" applyBorder="1" applyAlignment="1">
      <alignment horizontal="center" vertical="center"/>
    </xf>
    <xf numFmtId="0" fontId="2" fillId="0" borderId="158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60" xfId="0" applyFont="1" applyBorder="1" applyAlignment="1">
      <alignment horizontal="center" vertical="center" wrapText="1"/>
    </xf>
    <xf numFmtId="49" fontId="39" fillId="0" borderId="0" xfId="0" applyNumberFormat="1" applyFont="1" applyAlignment="1">
      <alignment horizontal="right" wrapText="1"/>
    </xf>
    <xf numFmtId="49" fontId="39" fillId="0" borderId="76" xfId="0" applyNumberFormat="1" applyFont="1" applyBorder="1" applyAlignment="1">
      <alignment horizontal="right" wrapText="1"/>
    </xf>
    <xf numFmtId="0" fontId="39" fillId="0" borderId="43" xfId="0" applyFont="1" applyBorder="1" applyAlignment="1">
      <alignment wrapText="1"/>
    </xf>
    <xf numFmtId="4" fontId="39" fillId="0" borderId="10" xfId="0" applyNumberFormat="1" applyFont="1" applyBorder="1"/>
    <xf numFmtId="4" fontId="39" fillId="0" borderId="10" xfId="0" applyNumberFormat="1" applyFont="1" applyBorder="1" applyAlignment="1">
      <alignment wrapText="1"/>
    </xf>
    <xf numFmtId="49" fontId="39" fillId="12" borderId="10" xfId="0" applyNumberFormat="1" applyFont="1" applyFill="1" applyBorder="1" applyAlignment="1">
      <alignment horizontal="center" vertical="center" wrapText="1"/>
    </xf>
    <xf numFmtId="0" fontId="39" fillId="12" borderId="10" xfId="0" applyFont="1" applyFill="1" applyBorder="1" applyAlignment="1">
      <alignment horizontal="center" vertical="center" wrapText="1"/>
    </xf>
    <xf numFmtId="0" fontId="39" fillId="12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/>
    <xf numFmtId="0" fontId="10" fillId="0" borderId="0" xfId="0" applyFont="1" applyBorder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 wrapText="1"/>
    </xf>
    <xf numFmtId="164" fontId="10" fillId="5" borderId="0" xfId="0" applyNumberFormat="1" applyFont="1" applyFill="1" applyBorder="1" applyAlignment="1">
      <alignment horizontal="center" vertical="center" wrapText="1"/>
    </xf>
    <xf numFmtId="4" fontId="10" fillId="5" borderId="0" xfId="0" applyNumberFormat="1" applyFont="1" applyFill="1" applyBorder="1" applyAlignment="1">
      <alignment horizontal="center" vertical="center" wrapText="1"/>
    </xf>
    <xf numFmtId="49" fontId="39" fillId="11" borderId="10" xfId="0" applyNumberFormat="1" applyFont="1" applyFill="1" applyBorder="1" applyAlignment="1">
      <alignment horizontal="right" wrapText="1"/>
    </xf>
    <xf numFmtId="49" fontId="39" fillId="11" borderId="10" xfId="0" applyNumberFormat="1" applyFont="1" applyFill="1" applyBorder="1" applyAlignment="1">
      <alignment horizontal="center" vertical="center" wrapText="1"/>
    </xf>
    <xf numFmtId="0" fontId="39" fillId="11" borderId="10" xfId="0" applyFont="1" applyFill="1" applyBorder="1" applyAlignment="1">
      <alignment horizontal="center" vertical="center" wrapText="1"/>
    </xf>
    <xf numFmtId="4" fontId="39" fillId="11" borderId="10" xfId="0" applyNumberFormat="1" applyFont="1" applyFill="1" applyBorder="1" applyAlignment="1">
      <alignment horizontal="center" vertical="center"/>
    </xf>
    <xf numFmtId="0" fontId="39" fillId="11" borderId="0" xfId="0" applyFont="1" applyFill="1"/>
    <xf numFmtId="0" fontId="10" fillId="11" borderId="110" xfId="0" applyFont="1" applyFill="1" applyBorder="1" applyAlignment="1">
      <alignment horizontal="center" vertical="center" wrapText="1"/>
    </xf>
    <xf numFmtId="49" fontId="10" fillId="17" borderId="110" xfId="0" applyNumberFormat="1" applyFont="1" applyFill="1" applyBorder="1" applyAlignment="1">
      <alignment horizontal="center" vertical="center" wrapText="1"/>
    </xf>
    <xf numFmtId="164" fontId="10" fillId="17" borderId="0" xfId="0" applyNumberFormat="1" applyFont="1" applyFill="1" applyBorder="1" applyAlignment="1">
      <alignment horizontal="center" vertical="center" wrapText="1"/>
    </xf>
    <xf numFmtId="4" fontId="10" fillId="17" borderId="110" xfId="0" applyNumberFormat="1" applyFont="1" applyFill="1" applyBorder="1" applyAlignment="1">
      <alignment horizontal="center" vertical="center" wrapText="1"/>
    </xf>
    <xf numFmtId="164" fontId="10" fillId="17" borderId="110" xfId="0" applyNumberFormat="1" applyFont="1" applyFill="1" applyBorder="1" applyAlignment="1">
      <alignment horizontal="center" vertical="center" wrapText="1"/>
    </xf>
    <xf numFmtId="0" fontId="10" fillId="11" borderId="0" xfId="0" applyFont="1" applyFill="1" applyAlignment="1">
      <alignment horizontal="center" vertical="center" wrapText="1"/>
    </xf>
    <xf numFmtId="0" fontId="39" fillId="11" borderId="60" xfId="0" applyFont="1" applyFill="1" applyBorder="1" applyAlignment="1">
      <alignment horizontal="center" vertical="center" wrapText="1"/>
    </xf>
    <xf numFmtId="0" fontId="39" fillId="11" borderId="0" xfId="0" applyFont="1" applyFill="1" applyAlignment="1">
      <alignment horizontal="center" vertical="center"/>
    </xf>
    <xf numFmtId="0" fontId="10" fillId="0" borderId="152" xfId="0" applyFont="1" applyBorder="1" applyAlignment="1">
      <alignment horizontal="center" vertical="center" wrapText="1"/>
    </xf>
    <xf numFmtId="4" fontId="10" fillId="16" borderId="152" xfId="0" applyNumberFormat="1" applyFont="1" applyFill="1" applyBorder="1" applyAlignment="1">
      <alignment horizontal="center" vertical="center" wrapText="1"/>
    </xf>
    <xf numFmtId="2" fontId="10" fillId="16" borderId="152" xfId="0" applyNumberFormat="1" applyFont="1" applyFill="1" applyBorder="1" applyAlignment="1">
      <alignment horizontal="center" vertical="center" wrapText="1"/>
    </xf>
    <xf numFmtId="0" fontId="10" fillId="16" borderId="152" xfId="0" applyFont="1" applyFill="1" applyBorder="1" applyAlignment="1">
      <alignment horizontal="center" vertical="center" wrapText="1"/>
    </xf>
    <xf numFmtId="4" fontId="10" fillId="16" borderId="152" xfId="0" applyNumberFormat="1" applyFont="1" applyFill="1" applyBorder="1" applyAlignment="1">
      <alignment horizontal="center" vertical="center"/>
    </xf>
    <xf numFmtId="49" fontId="39" fillId="0" borderId="60" xfId="0" applyNumberFormat="1" applyFont="1" applyBorder="1" applyAlignment="1">
      <alignment horizontal="center" vertical="center" wrapText="1"/>
    </xf>
    <xf numFmtId="4" fontId="39" fillId="0" borderId="60" xfId="0" applyNumberFormat="1" applyFont="1" applyBorder="1" applyAlignment="1">
      <alignment horizontal="center" vertical="center"/>
    </xf>
    <xf numFmtId="0" fontId="28" fillId="0" borderId="35" xfId="0" applyFont="1" applyBorder="1" applyAlignment="1">
      <alignment horizontal="center"/>
    </xf>
    <xf numFmtId="0" fontId="9" fillId="0" borderId="35" xfId="0" applyFont="1" applyBorder="1"/>
    <xf numFmtId="0" fontId="25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6" fillId="0" borderId="117" xfId="0" applyFont="1" applyBorder="1" applyAlignment="1">
      <alignment horizontal="center" vertical="center" wrapText="1"/>
    </xf>
    <xf numFmtId="0" fontId="9" fillId="0" borderId="118" xfId="0" applyFont="1" applyBorder="1"/>
    <xf numFmtId="0" fontId="9" fillId="0" borderId="119" xfId="0" applyFont="1" applyBorder="1"/>
    <xf numFmtId="0" fontId="27" fillId="0" borderId="124" xfId="0" applyFont="1" applyBorder="1" applyAlignment="1">
      <alignment horizontal="center" vertical="center" wrapText="1"/>
    </xf>
    <xf numFmtId="0" fontId="9" fillId="0" borderId="116" xfId="0" applyFont="1" applyBorder="1"/>
    <xf numFmtId="0" fontId="9" fillId="0" borderId="144" xfId="0" applyFont="1" applyBorder="1"/>
    <xf numFmtId="0" fontId="9" fillId="0" borderId="145" xfId="0" applyFont="1" applyBorder="1"/>
    <xf numFmtId="0" fontId="27" fillId="0" borderId="102" xfId="0" applyFont="1" applyBorder="1" applyAlignment="1">
      <alignment horizontal="center" vertical="center" wrapText="1"/>
    </xf>
    <xf numFmtId="0" fontId="9" fillId="0" borderId="103" xfId="0" applyFont="1" applyBorder="1"/>
    <xf numFmtId="0" fontId="9" fillId="0" borderId="104" xfId="0" applyFont="1" applyBorder="1"/>
    <xf numFmtId="10" fontId="28" fillId="0" borderId="146" xfId="0" applyNumberFormat="1" applyFont="1" applyBorder="1" applyAlignment="1">
      <alignment horizontal="center" vertical="center"/>
    </xf>
    <xf numFmtId="0" fontId="9" fillId="0" borderId="145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18" fillId="3" borderId="14" xfId="0" applyFont="1" applyFill="1" applyBorder="1" applyAlignment="1">
      <alignment horizontal="center" vertical="center" wrapText="1"/>
    </xf>
    <xf numFmtId="0" fontId="9" fillId="0" borderId="21" xfId="0" applyFont="1" applyBorder="1"/>
    <xf numFmtId="0" fontId="9" fillId="0" borderId="25" xfId="0" applyFont="1" applyBorder="1"/>
    <xf numFmtId="0" fontId="2" fillId="3" borderId="15" xfId="0" applyFont="1" applyFill="1" applyBorder="1" applyAlignment="1">
      <alignment horizontal="center" vertical="center"/>
    </xf>
    <xf numFmtId="0" fontId="9" fillId="0" borderId="22" xfId="0" applyFont="1" applyBorder="1"/>
    <xf numFmtId="0" fontId="9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9" fillId="0" borderId="23" xfId="0" applyFont="1" applyBorder="1"/>
    <xf numFmtId="0" fontId="9" fillId="0" borderId="27" xfId="0" applyFont="1" applyBorder="1"/>
    <xf numFmtId="0" fontId="2" fillId="3" borderId="17" xfId="0" applyFont="1" applyFill="1" applyBorder="1" applyAlignment="1">
      <alignment horizontal="center" vertical="center" wrapText="1"/>
    </xf>
    <xf numFmtId="0" fontId="9" fillId="0" borderId="24" xfId="0" applyFont="1" applyBorder="1"/>
    <xf numFmtId="0" fontId="9" fillId="0" borderId="28" xfId="0" applyFont="1" applyBorder="1"/>
    <xf numFmtId="164" fontId="12" fillId="7" borderId="83" xfId="0" applyNumberFormat="1" applyFont="1" applyFill="1" applyBorder="1" applyAlignment="1">
      <alignment horizontal="left" vertical="center" wrapText="1"/>
    </xf>
    <xf numFmtId="0" fontId="9" fillId="0" borderId="84" xfId="0" applyFont="1" applyBorder="1"/>
    <xf numFmtId="0" fontId="9" fillId="0" borderId="85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8" xfId="0" applyNumberFormat="1" applyFont="1" applyFill="1" applyBorder="1" applyAlignment="1">
      <alignment horizontal="left" vertical="center"/>
    </xf>
    <xf numFmtId="0" fontId="9" fillId="0" borderId="19" xfId="0" applyFont="1" applyBorder="1"/>
    <xf numFmtId="0" fontId="9" fillId="0" borderId="77" xfId="0" applyFont="1" applyBorder="1"/>
    <xf numFmtId="4" fontId="4" fillId="0" borderId="46" xfId="0" applyNumberFormat="1" applyFont="1" applyBorder="1" applyAlignment="1">
      <alignment horizontal="right" vertical="center"/>
    </xf>
    <xf numFmtId="0" fontId="9" fillId="0" borderId="63" xfId="0" applyFont="1" applyBorder="1"/>
    <xf numFmtId="0" fontId="9" fillId="0" borderId="69" xfId="0" applyFont="1" applyBorder="1"/>
    <xf numFmtId="0" fontId="9" fillId="0" borderId="70" xfId="0" applyFont="1" applyBorder="1"/>
    <xf numFmtId="0" fontId="9" fillId="0" borderId="71" xfId="0" applyFont="1" applyBorder="1"/>
    <xf numFmtId="0" fontId="9" fillId="0" borderId="72" xfId="0" applyFont="1" applyBorder="1"/>
    <xf numFmtId="164" fontId="15" fillId="7" borderId="102" xfId="0" applyNumberFormat="1" applyFont="1" applyFill="1" applyBorder="1" applyAlignment="1">
      <alignment horizontal="left" vertical="center" wrapText="1"/>
    </xf>
    <xf numFmtId="164" fontId="15" fillId="7" borderId="103" xfId="0" applyNumberFormat="1" applyFont="1" applyFill="1" applyBorder="1" applyAlignment="1">
      <alignment horizontal="left" vertical="center" wrapText="1"/>
    </xf>
    <xf numFmtId="164" fontId="15" fillId="7" borderId="104" xfId="0" applyNumberFormat="1" applyFont="1" applyFill="1" applyBorder="1" applyAlignment="1">
      <alignment horizontal="left" vertical="center" wrapText="1"/>
    </xf>
    <xf numFmtId="4" fontId="2" fillId="3" borderId="18" xfId="0" applyNumberFormat="1" applyFont="1" applyFill="1" applyBorder="1" applyAlignment="1">
      <alignment horizontal="center" vertical="center"/>
    </xf>
    <xf numFmtId="4" fontId="2" fillId="3" borderId="93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0" fontId="9" fillId="0" borderId="20" xfId="0" applyFont="1" applyBorder="1"/>
    <xf numFmtId="165" fontId="21" fillId="3" borderId="117" xfId="0" applyNumberFormat="1" applyFont="1" applyFill="1" applyBorder="1" applyAlignment="1">
      <alignment horizontal="center" vertical="center" wrapText="1"/>
    </xf>
    <xf numFmtId="165" fontId="21" fillId="3" borderId="118" xfId="0" applyNumberFormat="1" applyFont="1" applyFill="1" applyBorder="1" applyAlignment="1">
      <alignment horizontal="center" vertical="center" wrapText="1"/>
    </xf>
    <xf numFmtId="165" fontId="21" fillId="3" borderId="119" xfId="0" applyNumberFormat="1" applyFont="1" applyFill="1" applyBorder="1" applyAlignment="1">
      <alignment horizontal="center" vertical="center" wrapText="1"/>
    </xf>
    <xf numFmtId="165" fontId="2" fillId="3" borderId="18" xfId="0" applyNumberFormat="1" applyFont="1" applyFill="1" applyBorder="1" applyAlignment="1">
      <alignment horizontal="center" vertical="center" wrapText="1"/>
    </xf>
    <xf numFmtId="165" fontId="2" fillId="3" borderId="93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78" xfId="0" applyNumberFormat="1" applyFont="1" applyFill="1" applyBorder="1" applyAlignment="1">
      <alignment horizontal="center" vertical="center" wrapText="1"/>
    </xf>
    <xf numFmtId="0" fontId="10" fillId="5" borderId="76" xfId="0" applyFont="1" applyFill="1" applyBorder="1" applyAlignment="1">
      <alignment horizontal="center" vertical="center" wrapText="1"/>
    </xf>
    <xf numFmtId="0" fontId="9" fillId="0" borderId="43" xfId="0" applyFont="1" applyBorder="1"/>
    <xf numFmtId="0" fontId="9" fillId="0" borderId="45" xfId="0" applyFont="1" applyBorder="1"/>
    <xf numFmtId="4" fontId="10" fillId="5" borderId="76" xfId="0" applyNumberFormat="1" applyFont="1" applyFill="1" applyBorder="1" applyAlignment="1">
      <alignment horizontal="center" vertical="center" wrapText="1"/>
    </xf>
    <xf numFmtId="0" fontId="10" fillId="16" borderId="220" xfId="0" applyFont="1" applyFill="1" applyBorder="1" applyAlignment="1">
      <alignment horizontal="center" vertical="center" wrapText="1"/>
    </xf>
    <xf numFmtId="0" fontId="10" fillId="16" borderId="151" xfId="0" applyFont="1" applyFill="1" applyBorder="1" applyAlignment="1">
      <alignment horizontal="center" vertical="center" wrapText="1"/>
    </xf>
    <xf numFmtId="0" fontId="10" fillId="16" borderId="224" xfId="0" applyFont="1" applyFill="1" applyBorder="1" applyAlignment="1">
      <alignment horizontal="center" vertical="center" wrapText="1"/>
    </xf>
    <xf numFmtId="0" fontId="10" fillId="16" borderId="19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right" wrapText="1"/>
    </xf>
    <xf numFmtId="0" fontId="31" fillId="0" borderId="0" xfId="0" applyFont="1" applyAlignment="1">
      <alignment horizontal="center" wrapText="1"/>
    </xf>
    <xf numFmtId="0" fontId="39" fillId="0" borderId="0" xfId="0" applyFont="1"/>
    <xf numFmtId="0" fontId="43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10" fillId="16" borderId="158" xfId="0" applyFont="1" applyFill="1" applyBorder="1" applyAlignment="1">
      <alignment horizontal="center" vertical="center" wrapText="1"/>
    </xf>
    <xf numFmtId="0" fontId="10" fillId="16" borderId="14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Nataliya\Desktop\&#1055;&#1086;&#1088;&#1090;&#1092;&#1077;&#1083;&#1100;\&#1058;&#1077;&#1083;&#1077;&#1086;&#1076;&#1080;&#1085;\&#1057;&#1084;&#1077;&#1090;&#1072;%20%20&#1041;&#1086;&#1083;&#1100;&#1096;&#1072;&#1103;%20%20&#1089;&#1074;&#1072;&#1076;&#1100;&#1073;&#1072;\&#1050;&#1086;&#1087;&#1080;&#1103;%20&#1052;1_&#1041;&#1057;2018_1&#1089;&#1074;&#1072;&#1076;&#1100;&#1073;&#1072;%20&#1087;&#1086;&#1089;&#1083;&#1077;&#1076;&#1085;&#1103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Опертех"/>
      <sheetName val="Платформа"/>
      <sheetName val="Алайт"/>
      <sheetName val="Профи"/>
      <sheetName val="ПТС"/>
      <sheetName val="Фиори"/>
      <sheetName val="Декор"/>
      <sheetName val="УФС"/>
      <sheetName val="ТаврИг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1">
          <cell r="G91">
            <v>68900</v>
          </cell>
        </row>
        <row r="98">
          <cell r="G98">
            <v>530</v>
          </cell>
        </row>
        <row r="99">
          <cell r="G99">
            <v>1855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E1000"/>
  <sheetViews>
    <sheetView topLeftCell="A10" zoomScale="70" zoomScaleNormal="70" workbookViewId="0">
      <selection activeCell="E16" sqref="E16"/>
    </sheetView>
  </sheetViews>
  <sheetFormatPr defaultColWidth="12.58203125" defaultRowHeight="15" customHeight="1"/>
  <cols>
    <col min="1" max="1" width="18.08203125" customWidth="1"/>
    <col min="2" max="2" width="16.58203125" customWidth="1"/>
    <col min="3" max="8" width="23.08203125" customWidth="1"/>
    <col min="9" max="9" width="16.58203125" customWidth="1"/>
    <col min="10" max="10" width="23.08203125" customWidth="1"/>
    <col min="11" max="11" width="16.58203125" customWidth="1"/>
    <col min="12" max="12" width="23.08203125" customWidth="1"/>
    <col min="13" max="13" width="16.58203125" customWidth="1"/>
    <col min="14" max="14" width="23.08203125" customWidth="1"/>
    <col min="15" max="23" width="5.58203125" customWidth="1"/>
    <col min="24" max="26" width="11" customWidth="1"/>
  </cols>
  <sheetData>
    <row r="1" spans="1:26" ht="15" customHeight="1">
      <c r="A1" s="756" t="s">
        <v>0</v>
      </c>
      <c r="B1" s="755"/>
      <c r="C1" s="1"/>
      <c r="D1" s="2"/>
      <c r="E1" s="1"/>
      <c r="F1" s="1"/>
      <c r="G1" s="1"/>
      <c r="H1" s="2" t="s">
        <v>679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3"/>
      <c r="B2" s="1"/>
      <c r="C2" s="1"/>
      <c r="D2" s="2"/>
      <c r="E2" s="1"/>
      <c r="F2" s="1"/>
      <c r="G2" s="1"/>
      <c r="H2" s="756" t="s">
        <v>680</v>
      </c>
      <c r="I2" s="756"/>
      <c r="J2" s="75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3"/>
      <c r="B3" s="1"/>
      <c r="C3" s="1"/>
      <c r="D3" s="2"/>
      <c r="E3" s="1"/>
      <c r="F3" s="1"/>
      <c r="G3" s="1"/>
      <c r="H3" s="756" t="s">
        <v>681</v>
      </c>
      <c r="I3" s="756"/>
      <c r="J3" s="75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53" customFormat="1" ht="14.25" customHeight="1">
      <c r="A10" s="151" t="s">
        <v>594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s="153" customFormat="1" ht="14.25" customHeight="1">
      <c r="A11" s="154" t="s">
        <v>595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s="153" customFormat="1" ht="14.25" customHeight="1">
      <c r="A12" s="154" t="s">
        <v>675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s="153" customFormat="1" ht="14.25" customHeight="1">
      <c r="A13" s="154" t="s">
        <v>676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:26" s="153" customFormat="1" ht="14.25" customHeight="1">
      <c r="A14" s="154" t="s">
        <v>677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s="153" customFormat="1" ht="14.25" customHeight="1">
      <c r="A15" s="154" t="s">
        <v>678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</row>
    <row r="16" spans="1:26" ht="1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24" customFormat="1" ht="15.5">
      <c r="A18" s="227"/>
      <c r="B18" s="757" t="s">
        <v>266</v>
      </c>
      <c r="C18" s="755"/>
      <c r="D18" s="755"/>
      <c r="E18" s="755"/>
      <c r="F18" s="755"/>
      <c r="G18" s="755"/>
      <c r="H18" s="755"/>
      <c r="I18" s="755"/>
      <c r="J18" s="755"/>
      <c r="K18" s="755"/>
      <c r="L18" s="755"/>
      <c r="M18" s="755"/>
      <c r="N18" s="755"/>
      <c r="O18" s="228"/>
      <c r="P18" s="229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</row>
    <row r="19" spans="1:31" s="224" customFormat="1" ht="15.5">
      <c r="A19" s="227"/>
      <c r="B19" s="757" t="s">
        <v>306</v>
      </c>
      <c r="C19" s="755"/>
      <c r="D19" s="755"/>
      <c r="E19" s="755"/>
      <c r="F19" s="755"/>
      <c r="G19" s="755"/>
      <c r="H19" s="755"/>
      <c r="I19" s="755"/>
      <c r="J19" s="755"/>
      <c r="K19" s="755"/>
      <c r="L19" s="755"/>
      <c r="M19" s="755"/>
      <c r="N19" s="755"/>
      <c r="O19" s="228"/>
      <c r="P19" s="229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</row>
    <row r="20" spans="1:31" s="224" customFormat="1" ht="15.5">
      <c r="A20" s="227"/>
      <c r="B20" s="758" t="s">
        <v>674</v>
      </c>
      <c r="C20" s="755"/>
      <c r="D20" s="755"/>
      <c r="E20" s="755"/>
      <c r="F20" s="755"/>
      <c r="G20" s="755"/>
      <c r="H20" s="755"/>
      <c r="I20" s="755"/>
      <c r="J20" s="755"/>
      <c r="K20" s="755"/>
      <c r="L20" s="755"/>
      <c r="M20" s="755"/>
      <c r="N20" s="755"/>
      <c r="O20" s="228"/>
      <c r="P20" s="229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</row>
    <row r="21" spans="1:31" s="224" customFormat="1" ht="15.5">
      <c r="A21" s="227"/>
      <c r="B21" s="3"/>
      <c r="C21" s="1"/>
      <c r="D21" s="230"/>
      <c r="E21" s="230"/>
      <c r="F21" s="230"/>
      <c r="G21" s="230"/>
      <c r="H21" s="230"/>
      <c r="I21" s="230"/>
      <c r="J21" s="231"/>
      <c r="K21" s="230"/>
      <c r="L21" s="231"/>
      <c r="M21" s="230"/>
      <c r="N21" s="231"/>
      <c r="O21" s="228"/>
      <c r="P21" s="229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</row>
    <row r="22" spans="1:31" s="224" customFormat="1" thickBot="1">
      <c r="D22" s="232"/>
      <c r="E22" s="232"/>
      <c r="F22" s="232"/>
      <c r="G22" s="232"/>
      <c r="H22" s="232"/>
      <c r="I22" s="232"/>
      <c r="J22" s="233"/>
      <c r="K22" s="232"/>
      <c r="L22" s="233"/>
      <c r="M22" s="232"/>
      <c r="N22" s="233"/>
      <c r="O22" s="232"/>
      <c r="P22" s="233"/>
    </row>
    <row r="23" spans="1:31" s="224" customFormat="1" ht="30" customHeight="1" thickBot="1">
      <c r="A23" s="759"/>
      <c r="B23" s="762" t="s">
        <v>267</v>
      </c>
      <c r="C23" s="763"/>
      <c r="D23" s="766" t="s">
        <v>268</v>
      </c>
      <c r="E23" s="767"/>
      <c r="F23" s="767"/>
      <c r="G23" s="767"/>
      <c r="H23" s="767"/>
      <c r="I23" s="767"/>
      <c r="J23" s="768"/>
      <c r="K23" s="762" t="s">
        <v>305</v>
      </c>
      <c r="L23" s="763"/>
      <c r="M23" s="762" t="s">
        <v>307</v>
      </c>
      <c r="N23" s="763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</row>
    <row r="24" spans="1:31" s="224" customFormat="1" ht="135.65" customHeight="1" thickBot="1">
      <c r="A24" s="760"/>
      <c r="B24" s="764"/>
      <c r="C24" s="765"/>
      <c r="D24" s="303" t="s">
        <v>303</v>
      </c>
      <c r="E24" s="304" t="s">
        <v>304</v>
      </c>
      <c r="F24" s="304" t="s">
        <v>269</v>
      </c>
      <c r="G24" s="304" t="s">
        <v>270</v>
      </c>
      <c r="H24" s="304" t="s">
        <v>1</v>
      </c>
      <c r="I24" s="769" t="s">
        <v>271</v>
      </c>
      <c r="J24" s="770"/>
      <c r="K24" s="764"/>
      <c r="L24" s="765"/>
      <c r="M24" s="764"/>
      <c r="N24" s="765"/>
      <c r="Q24" s="235"/>
    </row>
    <row r="25" spans="1:31" s="224" customFormat="1" ht="29.5" thickBot="1">
      <c r="A25" s="761"/>
      <c r="B25" s="297" t="s">
        <v>263</v>
      </c>
      <c r="C25" s="298" t="s">
        <v>272</v>
      </c>
      <c r="D25" s="297" t="s">
        <v>272</v>
      </c>
      <c r="E25" s="299" t="s">
        <v>272</v>
      </c>
      <c r="F25" s="299" t="s">
        <v>272</v>
      </c>
      <c r="G25" s="299" t="s">
        <v>272</v>
      </c>
      <c r="H25" s="299" t="s">
        <v>272</v>
      </c>
      <c r="I25" s="299" t="s">
        <v>263</v>
      </c>
      <c r="J25" s="300" t="s">
        <v>273</v>
      </c>
      <c r="K25" s="297" t="s">
        <v>263</v>
      </c>
      <c r="L25" s="298" t="s">
        <v>272</v>
      </c>
      <c r="M25" s="301" t="s">
        <v>263</v>
      </c>
      <c r="N25" s="302" t="s">
        <v>272</v>
      </c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</row>
    <row r="26" spans="1:31" s="224" customFormat="1" ht="30" customHeight="1" thickBot="1">
      <c r="A26" s="268" t="s">
        <v>274</v>
      </c>
      <c r="B26" s="271" t="s">
        <v>275</v>
      </c>
      <c r="C26" s="270" t="s">
        <v>276</v>
      </c>
      <c r="D26" s="271" t="s">
        <v>277</v>
      </c>
      <c r="E26" s="269" t="s">
        <v>278</v>
      </c>
      <c r="F26" s="269" t="s">
        <v>279</v>
      </c>
      <c r="G26" s="269" t="s">
        <v>280</v>
      </c>
      <c r="H26" s="269" t="s">
        <v>281</v>
      </c>
      <c r="I26" s="269" t="s">
        <v>282</v>
      </c>
      <c r="J26" s="270" t="s">
        <v>283</v>
      </c>
      <c r="K26" s="271" t="s">
        <v>284</v>
      </c>
      <c r="L26" s="270" t="s">
        <v>285</v>
      </c>
      <c r="M26" s="271" t="s">
        <v>286</v>
      </c>
      <c r="N26" s="270" t="s">
        <v>287</v>
      </c>
      <c r="O26" s="237"/>
      <c r="P26" s="237"/>
      <c r="Q26" s="238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</row>
    <row r="27" spans="1:31" s="224" customFormat="1" ht="30" customHeight="1">
      <c r="A27" s="255" t="s">
        <v>288</v>
      </c>
      <c r="B27" s="278">
        <f>C27/N27</f>
        <v>0.98996920948543654</v>
      </c>
      <c r="C27" s="279">
        <f>'Кошторис  витрат'!G303</f>
        <v>2467326</v>
      </c>
      <c r="D27" s="284">
        <v>0</v>
      </c>
      <c r="E27" s="266">
        <v>0</v>
      </c>
      <c r="F27" s="266">
        <v>0</v>
      </c>
      <c r="G27" s="266">
        <v>0</v>
      </c>
      <c r="H27" s="266">
        <v>25000</v>
      </c>
      <c r="I27" s="267">
        <f>J27/N27</f>
        <v>1.0030790514563504E-2</v>
      </c>
      <c r="J27" s="279">
        <f>D27+E27+F27+G27+H27</f>
        <v>25000</v>
      </c>
      <c r="K27" s="278">
        <f>L27/N27</f>
        <v>0</v>
      </c>
      <c r="L27" s="279">
        <f>'Кошторис  витрат'!S303</f>
        <v>0</v>
      </c>
      <c r="M27" s="272">
        <v>1</v>
      </c>
      <c r="N27" s="273">
        <f>C27+J27+L27</f>
        <v>2492326</v>
      </c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</row>
    <row r="28" spans="1:31" s="224" customFormat="1" ht="30" customHeight="1">
      <c r="A28" s="256" t="s">
        <v>289</v>
      </c>
      <c r="B28" s="280">
        <f>C28/N28</f>
        <v>0.9899484550341161</v>
      </c>
      <c r="C28" s="289">
        <f>'Кошторис  витрат'!J303</f>
        <v>2462179.84</v>
      </c>
      <c r="D28" s="285">
        <v>0</v>
      </c>
      <c r="E28" s="246">
        <v>0</v>
      </c>
      <c r="F28" s="246">
        <v>0</v>
      </c>
      <c r="G28" s="246">
        <v>0</v>
      </c>
      <c r="H28" s="246">
        <v>25000</v>
      </c>
      <c r="I28" s="245">
        <f>J28/N28</f>
        <v>1.0051544965883931E-2</v>
      </c>
      <c r="J28" s="281">
        <f>D28+E28+F28+G28+H28</f>
        <v>25000</v>
      </c>
      <c r="K28" s="280">
        <f>L28/N28</f>
        <v>0</v>
      </c>
      <c r="L28" s="281">
        <f>'Кошторис  витрат'!V303</f>
        <v>0</v>
      </c>
      <c r="M28" s="274">
        <v>1</v>
      </c>
      <c r="N28" s="275">
        <f>C28+J28+L28</f>
        <v>2487179.84</v>
      </c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</row>
    <row r="29" spans="1:31" s="224" customFormat="1" ht="30" customHeight="1" thickBot="1">
      <c r="A29" s="257" t="s">
        <v>290</v>
      </c>
      <c r="B29" s="282">
        <f>C29/C28</f>
        <v>0.75156735910891059</v>
      </c>
      <c r="C29" s="283">
        <v>1850494</v>
      </c>
      <c r="D29" s="286">
        <v>0</v>
      </c>
      <c r="E29" s="287">
        <v>0</v>
      </c>
      <c r="F29" s="287">
        <v>0</v>
      </c>
      <c r="G29" s="287">
        <v>0</v>
      </c>
      <c r="H29" s="287">
        <v>25000</v>
      </c>
      <c r="I29" s="288">
        <f>J29/N29</f>
        <v>1.3329821369729789E-2</v>
      </c>
      <c r="J29" s="283">
        <v>25000</v>
      </c>
      <c r="K29" s="282">
        <f>L29/N29</f>
        <v>0</v>
      </c>
      <c r="L29" s="283">
        <v>0</v>
      </c>
      <c r="M29" s="276">
        <f>(N29*M28)/N28</f>
        <v>0.75406449096982076</v>
      </c>
      <c r="N29" s="277">
        <f>C29+J29+L29</f>
        <v>1875494</v>
      </c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</row>
    <row r="30" spans="1:31" s="224" customFormat="1" ht="30" customHeight="1" thickBot="1">
      <c r="A30" s="258" t="s">
        <v>291</v>
      </c>
      <c r="B30" s="247">
        <f>B28-B29</f>
        <v>0.23838109592520551</v>
      </c>
      <c r="C30" s="248">
        <f t="shared" ref="C30:H30" si="0">C28-C29</f>
        <v>611685.83999999985</v>
      </c>
      <c r="D30" s="249">
        <f t="shared" si="0"/>
        <v>0</v>
      </c>
      <c r="E30" s="250">
        <f t="shared" si="0"/>
        <v>0</v>
      </c>
      <c r="F30" s="250">
        <f t="shared" si="0"/>
        <v>0</v>
      </c>
      <c r="G30" s="250">
        <f t="shared" si="0"/>
        <v>0</v>
      </c>
      <c r="H30" s="250">
        <f t="shared" si="0"/>
        <v>0</v>
      </c>
      <c r="I30" s="251">
        <f>I28-I29</f>
        <v>-3.2782764038458579E-3</v>
      </c>
      <c r="J30" s="248">
        <f>J28-J29</f>
        <v>0</v>
      </c>
      <c r="K30" s="252">
        <f t="shared" ref="K30:M30" si="1">K28-K29</f>
        <v>0</v>
      </c>
      <c r="L30" s="248">
        <f t="shared" si="1"/>
        <v>0</v>
      </c>
      <c r="M30" s="253">
        <f t="shared" si="1"/>
        <v>0.24593550903017924</v>
      </c>
      <c r="N30" s="254">
        <f>N28-N29</f>
        <v>611685.83999999985</v>
      </c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</row>
    <row r="31" spans="1:31" ht="15.75" customHeight="1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224" customFormat="1" ht="15.75" customHeight="1">
      <c r="A32" s="239"/>
      <c r="B32" s="239" t="s">
        <v>292</v>
      </c>
      <c r="C32" s="752"/>
      <c r="D32" s="753"/>
      <c r="E32" s="753"/>
      <c r="F32" s="239"/>
      <c r="G32" s="240"/>
      <c r="H32" s="240"/>
      <c r="I32" s="241"/>
      <c r="J32" s="752"/>
      <c r="K32" s="753"/>
      <c r="L32" s="753"/>
      <c r="M32" s="753"/>
      <c r="N32" s="753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</row>
    <row r="33" spans="1:26" s="224" customFormat="1" ht="15.75" customHeight="1">
      <c r="D33" s="242" t="s">
        <v>293</v>
      </c>
      <c r="F33" s="243"/>
      <c r="G33" s="754" t="s">
        <v>294</v>
      </c>
      <c r="H33" s="755"/>
      <c r="I33" s="232"/>
      <c r="J33" s="754" t="s">
        <v>295</v>
      </c>
      <c r="K33" s="755"/>
      <c r="L33" s="755"/>
      <c r="M33" s="755"/>
      <c r="N33" s="755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C32:E32"/>
    <mergeCell ref="J32:N32"/>
    <mergeCell ref="G33:H33"/>
    <mergeCell ref="J33:N33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</mergeCells>
  <pageMargins left="1.0900000000000001" right="0.70866141732283472" top="0.74803149606299213" bottom="0.57999999999999996" header="0" footer="0"/>
  <pageSetup paperSize="9" scale="3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BU1128"/>
  <sheetViews>
    <sheetView tabSelected="1" topLeftCell="T1" zoomScale="60" zoomScaleNormal="60" workbookViewId="0">
      <pane ySplit="10" topLeftCell="A298" activePane="bottomLeft" state="frozen"/>
      <selection pane="bottomLeft" sqref="A1:AA314"/>
    </sheetView>
  </sheetViews>
  <sheetFormatPr defaultColWidth="12.58203125" defaultRowHeight="15" customHeight="1" outlineLevelCol="1"/>
  <cols>
    <col min="1" max="1" width="10.58203125" customWidth="1"/>
    <col min="2" max="2" width="8.5" customWidth="1"/>
    <col min="3" max="3" width="44.08203125" customWidth="1"/>
    <col min="4" max="4" width="9.58203125" customWidth="1"/>
    <col min="5" max="5" width="10.58203125" customWidth="1"/>
    <col min="6" max="6" width="14.58203125" customWidth="1"/>
    <col min="7" max="7" width="16.08203125" customWidth="1"/>
    <col min="8" max="8" width="10.58203125" style="220" customWidth="1"/>
    <col min="9" max="9" width="14.58203125" style="220" customWidth="1"/>
    <col min="10" max="10" width="16.08203125" style="220" customWidth="1"/>
    <col min="11" max="11" width="10.58203125" customWidth="1" outlineLevel="1"/>
    <col min="12" max="12" width="14.58203125" customWidth="1" outlineLevel="1"/>
    <col min="13" max="13" width="16.08203125" customWidth="1" outlineLevel="1"/>
    <col min="14" max="14" width="10.58203125" style="220" customWidth="1" outlineLevel="1"/>
    <col min="15" max="15" width="14.58203125" style="220" customWidth="1" outlineLevel="1"/>
    <col min="16" max="16" width="16.08203125" style="220" customWidth="1" outlineLevel="1"/>
    <col min="17" max="17" width="10.58203125" customWidth="1" outlineLevel="1"/>
    <col min="18" max="18" width="19" bestFit="1" customWidth="1" outlineLevel="1"/>
    <col min="19" max="19" width="16.08203125" customWidth="1" outlineLevel="1"/>
    <col min="20" max="20" width="10.58203125" style="220" customWidth="1" outlineLevel="1"/>
    <col min="21" max="21" width="14.58203125" style="220" customWidth="1" outlineLevel="1"/>
    <col min="22" max="22" width="16.08203125" style="220" customWidth="1" outlineLevel="1"/>
    <col min="23" max="25" width="12.58203125" style="220" customWidth="1"/>
    <col min="26" max="26" width="13.58203125" style="220" customWidth="1"/>
    <col min="27" max="27" width="19.08203125" style="211" customWidth="1"/>
    <col min="28" max="28" width="16" style="620" customWidth="1"/>
    <col min="29" max="33" width="5.58203125" style="620" customWidth="1"/>
    <col min="34" max="72" width="12.58203125" style="620"/>
  </cols>
  <sheetData>
    <row r="1" spans="1:72" ht="15.5">
      <c r="A1" s="771" t="s">
        <v>301</v>
      </c>
      <c r="B1" s="755"/>
      <c r="C1" s="755"/>
      <c r="D1" s="755"/>
      <c r="E1" s="75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7"/>
      <c r="X1" s="7"/>
      <c r="Y1" s="7"/>
      <c r="Z1" s="7"/>
      <c r="AA1" s="207"/>
      <c r="AB1" s="619"/>
      <c r="AC1" s="619"/>
      <c r="AD1" s="619"/>
      <c r="AE1" s="619"/>
      <c r="AF1" s="619"/>
      <c r="AG1" s="619"/>
    </row>
    <row r="2" spans="1:72" s="153" customFormat="1" ht="19.5" customHeight="1">
      <c r="A2" s="155" t="str">
        <f>Фінансування!A12</f>
        <v>Назва Грантоотримувача: ТОВАРИСТВО З ОБМЕЖЕНОЮ ВІДПОВІДАЛЬНІСТЮ "ТЕЛЕОДИН"</v>
      </c>
      <c r="B2" s="156"/>
      <c r="C2" s="155"/>
      <c r="D2" s="157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9"/>
      <c r="X2" s="159"/>
      <c r="Y2" s="159"/>
      <c r="Z2" s="159"/>
      <c r="AA2" s="208"/>
      <c r="AB2" s="621"/>
      <c r="AC2" s="621"/>
      <c r="AD2" s="621"/>
      <c r="AE2" s="621"/>
      <c r="AF2" s="621"/>
      <c r="AG2" s="621"/>
      <c r="AH2" s="622"/>
      <c r="AI2" s="622"/>
      <c r="AJ2" s="622"/>
      <c r="AK2" s="622"/>
      <c r="AL2" s="622"/>
      <c r="AM2" s="622"/>
      <c r="AN2" s="622"/>
      <c r="AO2" s="622"/>
      <c r="AP2" s="622"/>
      <c r="AQ2" s="622"/>
      <c r="AR2" s="622"/>
      <c r="AS2" s="622"/>
      <c r="AT2" s="622"/>
      <c r="AU2" s="622"/>
      <c r="AV2" s="622"/>
      <c r="AW2" s="622"/>
      <c r="AX2" s="622"/>
      <c r="AY2" s="622"/>
      <c r="AZ2" s="622"/>
      <c r="BA2" s="622"/>
      <c r="BB2" s="622"/>
      <c r="BC2" s="622"/>
      <c r="BD2" s="622"/>
      <c r="BE2" s="622"/>
      <c r="BF2" s="622"/>
      <c r="BG2" s="622"/>
      <c r="BH2" s="622"/>
      <c r="BI2" s="622"/>
      <c r="BJ2" s="622"/>
      <c r="BK2" s="622"/>
      <c r="BL2" s="622"/>
      <c r="BM2" s="622"/>
      <c r="BN2" s="622"/>
      <c r="BO2" s="622"/>
      <c r="BP2" s="622"/>
      <c r="BQ2" s="622"/>
      <c r="BR2" s="622"/>
      <c r="BS2" s="622"/>
      <c r="BT2" s="622"/>
    </row>
    <row r="3" spans="1:72" s="153" customFormat="1" ht="19.5" customHeight="1">
      <c r="A3" s="161" t="str">
        <f>Фінансування!A13</f>
        <v>Назва проєкту:Головні хіти Незалежності. 30 років. 30 пісень. 30 артистів</v>
      </c>
      <c r="B3" s="156"/>
      <c r="C3" s="155"/>
      <c r="D3" s="157"/>
      <c r="E3" s="158"/>
      <c r="F3" s="158"/>
      <c r="G3" s="158"/>
      <c r="H3" s="158"/>
      <c r="I3" s="158"/>
      <c r="J3" s="158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3"/>
      <c r="X3" s="163"/>
      <c r="Y3" s="163"/>
      <c r="Z3" s="163"/>
      <c r="AA3" s="208"/>
      <c r="AB3" s="621"/>
      <c r="AC3" s="621"/>
      <c r="AD3" s="621"/>
      <c r="AE3" s="621"/>
      <c r="AF3" s="621"/>
      <c r="AG3" s="621"/>
      <c r="AH3" s="622"/>
      <c r="AI3" s="622"/>
      <c r="AJ3" s="622"/>
      <c r="AK3" s="622"/>
      <c r="AL3" s="622"/>
      <c r="AM3" s="622"/>
      <c r="AN3" s="622"/>
      <c r="AO3" s="622"/>
      <c r="AP3" s="622"/>
      <c r="AQ3" s="622"/>
      <c r="AR3" s="622"/>
      <c r="AS3" s="622"/>
      <c r="AT3" s="622"/>
      <c r="AU3" s="622"/>
      <c r="AV3" s="622"/>
      <c r="AW3" s="622"/>
      <c r="AX3" s="622"/>
      <c r="AY3" s="622"/>
      <c r="AZ3" s="622"/>
      <c r="BA3" s="622"/>
      <c r="BB3" s="622"/>
      <c r="BC3" s="622"/>
      <c r="BD3" s="622"/>
      <c r="BE3" s="622"/>
      <c r="BF3" s="622"/>
      <c r="BG3" s="622"/>
      <c r="BH3" s="622"/>
      <c r="BI3" s="622"/>
      <c r="BJ3" s="622"/>
      <c r="BK3" s="622"/>
      <c r="BL3" s="622"/>
      <c r="BM3" s="622"/>
      <c r="BN3" s="622"/>
      <c r="BO3" s="622"/>
      <c r="BP3" s="622"/>
      <c r="BQ3" s="622"/>
      <c r="BR3" s="622"/>
      <c r="BS3" s="622"/>
      <c r="BT3" s="622"/>
    </row>
    <row r="4" spans="1:72" s="153" customFormat="1" ht="19.5" customHeight="1">
      <c r="A4" s="161" t="str">
        <f>Фінансування!A14</f>
        <v>Дата початку проєкту: 11 серпня 2021 року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209"/>
      <c r="AB4" s="621"/>
      <c r="AC4" s="621"/>
      <c r="AD4" s="621"/>
      <c r="AE4" s="621"/>
      <c r="AF4" s="621"/>
      <c r="AG4" s="621"/>
      <c r="AH4" s="622"/>
      <c r="AI4" s="622"/>
      <c r="AJ4" s="622"/>
      <c r="AK4" s="622"/>
      <c r="AL4" s="622"/>
      <c r="AM4" s="622"/>
      <c r="AN4" s="622"/>
      <c r="AO4" s="622"/>
      <c r="AP4" s="622"/>
      <c r="AQ4" s="622"/>
      <c r="AR4" s="622"/>
      <c r="AS4" s="622"/>
      <c r="AT4" s="622"/>
      <c r="AU4" s="622"/>
      <c r="AV4" s="622"/>
      <c r="AW4" s="622"/>
      <c r="AX4" s="622"/>
      <c r="AY4" s="622"/>
      <c r="AZ4" s="622"/>
      <c r="BA4" s="622"/>
      <c r="BB4" s="622"/>
      <c r="BC4" s="622"/>
      <c r="BD4" s="622"/>
      <c r="BE4" s="622"/>
      <c r="BF4" s="622"/>
      <c r="BG4" s="622"/>
      <c r="BH4" s="622"/>
      <c r="BI4" s="622"/>
      <c r="BJ4" s="622"/>
      <c r="BK4" s="622"/>
      <c r="BL4" s="622"/>
      <c r="BM4" s="622"/>
      <c r="BN4" s="622"/>
      <c r="BO4" s="622"/>
      <c r="BP4" s="622"/>
      <c r="BQ4" s="622"/>
      <c r="BR4" s="622"/>
      <c r="BS4" s="622"/>
      <c r="BT4" s="622"/>
    </row>
    <row r="5" spans="1:72" s="153" customFormat="1" ht="19.5" customHeight="1">
      <c r="A5" s="161" t="str">
        <f>Фінансування!A15</f>
        <v>Дата завершення проєкту: 30 жовтня 2021 року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209"/>
      <c r="AB5" s="621"/>
      <c r="AC5" s="621"/>
      <c r="AD5" s="621"/>
      <c r="AE5" s="621"/>
      <c r="AF5" s="621"/>
      <c r="AG5" s="621"/>
      <c r="AH5" s="622"/>
      <c r="AI5" s="622"/>
      <c r="AJ5" s="622"/>
      <c r="AK5" s="622"/>
      <c r="AL5" s="622"/>
      <c r="AM5" s="622"/>
      <c r="AN5" s="622"/>
      <c r="AO5" s="622"/>
      <c r="AP5" s="622"/>
      <c r="AQ5" s="622"/>
      <c r="AR5" s="622"/>
      <c r="AS5" s="622"/>
      <c r="AT5" s="622"/>
      <c r="AU5" s="622"/>
      <c r="AV5" s="622"/>
      <c r="AW5" s="622"/>
      <c r="AX5" s="622"/>
      <c r="AY5" s="622"/>
      <c r="AZ5" s="622"/>
      <c r="BA5" s="622"/>
      <c r="BB5" s="622"/>
      <c r="BC5" s="622"/>
      <c r="BD5" s="622"/>
      <c r="BE5" s="622"/>
      <c r="BF5" s="622"/>
      <c r="BG5" s="622"/>
      <c r="BH5" s="622"/>
      <c r="BI5" s="622"/>
      <c r="BJ5" s="622"/>
      <c r="BK5" s="622"/>
      <c r="BL5" s="622"/>
      <c r="BM5" s="622"/>
      <c r="BN5" s="622"/>
      <c r="BO5" s="622"/>
      <c r="BP5" s="622"/>
      <c r="BQ5" s="622"/>
      <c r="BR5" s="622"/>
      <c r="BS5" s="622"/>
      <c r="BT5" s="622"/>
    </row>
    <row r="6" spans="1:72" ht="14.5" thickBot="1">
      <c r="A6" s="3"/>
      <c r="B6" s="8"/>
      <c r="C6" s="9"/>
      <c r="D6" s="10"/>
      <c r="E6" s="11"/>
      <c r="F6" s="11"/>
      <c r="G6" s="11"/>
      <c r="H6" s="11"/>
      <c r="I6" s="11"/>
      <c r="J6" s="11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3"/>
      <c r="X6" s="13"/>
      <c r="Y6" s="13"/>
      <c r="Z6" s="13"/>
      <c r="AA6" s="210"/>
      <c r="AB6" s="619"/>
      <c r="AC6" s="619"/>
      <c r="AD6" s="619"/>
      <c r="AE6" s="619"/>
      <c r="AF6" s="619"/>
      <c r="AG6" s="619"/>
    </row>
    <row r="7" spans="1:72" ht="26.25" customHeight="1" thickBot="1">
      <c r="A7" s="772" t="s">
        <v>258</v>
      </c>
      <c r="B7" s="775" t="s">
        <v>2</v>
      </c>
      <c r="C7" s="778" t="s">
        <v>3</v>
      </c>
      <c r="D7" s="781" t="s">
        <v>4</v>
      </c>
      <c r="E7" s="800" t="s">
        <v>5</v>
      </c>
      <c r="F7" s="801"/>
      <c r="G7" s="801"/>
      <c r="H7" s="801"/>
      <c r="I7" s="801"/>
      <c r="J7" s="802"/>
      <c r="K7" s="800" t="s">
        <v>242</v>
      </c>
      <c r="L7" s="801"/>
      <c r="M7" s="801"/>
      <c r="N7" s="801"/>
      <c r="O7" s="801"/>
      <c r="P7" s="802"/>
      <c r="Q7" s="800" t="s">
        <v>243</v>
      </c>
      <c r="R7" s="801"/>
      <c r="S7" s="801"/>
      <c r="T7" s="801"/>
      <c r="U7" s="801"/>
      <c r="V7" s="802"/>
      <c r="W7" s="808" t="s">
        <v>260</v>
      </c>
      <c r="X7" s="809"/>
      <c r="Y7" s="809"/>
      <c r="Z7" s="809"/>
      <c r="AA7" s="805" t="s">
        <v>302</v>
      </c>
      <c r="AB7" s="619"/>
      <c r="AC7" s="619"/>
      <c r="AD7" s="619"/>
      <c r="AE7" s="619"/>
      <c r="AF7" s="619"/>
      <c r="AG7" s="619"/>
    </row>
    <row r="8" spans="1:72" ht="42" customHeight="1" thickBot="1">
      <c r="A8" s="773"/>
      <c r="B8" s="776"/>
      <c r="C8" s="779"/>
      <c r="D8" s="782"/>
      <c r="E8" s="803" t="s">
        <v>6</v>
      </c>
      <c r="F8" s="789"/>
      <c r="G8" s="804"/>
      <c r="H8" s="803" t="s">
        <v>259</v>
      </c>
      <c r="I8" s="789"/>
      <c r="J8" s="804"/>
      <c r="K8" s="803" t="s">
        <v>6</v>
      </c>
      <c r="L8" s="789"/>
      <c r="M8" s="804"/>
      <c r="N8" s="803" t="s">
        <v>259</v>
      </c>
      <c r="O8" s="789"/>
      <c r="P8" s="804"/>
      <c r="Q8" s="803" t="s">
        <v>6</v>
      </c>
      <c r="R8" s="789"/>
      <c r="S8" s="804"/>
      <c r="T8" s="803" t="s">
        <v>259</v>
      </c>
      <c r="U8" s="789"/>
      <c r="V8" s="804"/>
      <c r="W8" s="810" t="s">
        <v>264</v>
      </c>
      <c r="X8" s="810" t="s">
        <v>265</v>
      </c>
      <c r="Y8" s="808" t="s">
        <v>261</v>
      </c>
      <c r="Z8" s="809"/>
      <c r="AA8" s="806"/>
      <c r="AB8" s="619"/>
      <c r="AC8" s="619"/>
      <c r="AD8" s="619"/>
      <c r="AE8" s="619"/>
      <c r="AF8" s="619"/>
      <c r="AG8" s="619"/>
    </row>
    <row r="9" spans="1:72" ht="30" customHeight="1" thickBot="1">
      <c r="A9" s="774"/>
      <c r="B9" s="777"/>
      <c r="C9" s="780"/>
      <c r="D9" s="783"/>
      <c r="E9" s="14" t="s">
        <v>7</v>
      </c>
      <c r="F9" s="15" t="s">
        <v>8</v>
      </c>
      <c r="G9" s="205" t="s">
        <v>256</v>
      </c>
      <c r="H9" s="14" t="s">
        <v>7</v>
      </c>
      <c r="I9" s="15" t="s">
        <v>8</v>
      </c>
      <c r="J9" s="244" t="s">
        <v>300</v>
      </c>
      <c r="K9" s="14" t="s">
        <v>7</v>
      </c>
      <c r="L9" s="15" t="s">
        <v>9</v>
      </c>
      <c r="M9" s="244" t="s">
        <v>296</v>
      </c>
      <c r="N9" s="14" t="s">
        <v>7</v>
      </c>
      <c r="O9" s="15" t="s">
        <v>9</v>
      </c>
      <c r="P9" s="244" t="s">
        <v>297</v>
      </c>
      <c r="Q9" s="14" t="s">
        <v>7</v>
      </c>
      <c r="R9" s="15" t="s">
        <v>9</v>
      </c>
      <c r="S9" s="244" t="s">
        <v>298</v>
      </c>
      <c r="T9" s="14" t="s">
        <v>7</v>
      </c>
      <c r="U9" s="15" t="s">
        <v>9</v>
      </c>
      <c r="V9" s="244" t="s">
        <v>299</v>
      </c>
      <c r="W9" s="811"/>
      <c r="X9" s="811"/>
      <c r="Y9" s="221" t="s">
        <v>262</v>
      </c>
      <c r="Z9" s="222" t="s">
        <v>263</v>
      </c>
      <c r="AA9" s="807"/>
      <c r="AB9" s="619"/>
      <c r="AC9" s="619"/>
      <c r="AD9" s="619"/>
      <c r="AE9" s="619"/>
      <c r="AF9" s="619"/>
      <c r="AG9" s="619"/>
    </row>
    <row r="10" spans="1:72" ht="24.75" customHeight="1" thickBot="1">
      <c r="A10" s="16">
        <v>1</v>
      </c>
      <c r="B10" s="16">
        <v>2</v>
      </c>
      <c r="C10" s="17">
        <v>3</v>
      </c>
      <c r="D10" s="17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  <c r="K10" s="18">
        <v>11</v>
      </c>
      <c r="L10" s="18">
        <v>12</v>
      </c>
      <c r="M10" s="18">
        <v>13</v>
      </c>
      <c r="N10" s="18">
        <v>14</v>
      </c>
      <c r="O10" s="18">
        <v>15</v>
      </c>
      <c r="P10" s="18">
        <v>16</v>
      </c>
      <c r="Q10" s="18">
        <v>17</v>
      </c>
      <c r="R10" s="18">
        <v>18</v>
      </c>
      <c r="S10" s="18">
        <v>19</v>
      </c>
      <c r="T10" s="18">
        <v>20</v>
      </c>
      <c r="U10" s="18">
        <v>21</v>
      </c>
      <c r="V10" s="18">
        <v>22</v>
      </c>
      <c r="W10" s="18">
        <v>23</v>
      </c>
      <c r="X10" s="18">
        <v>24</v>
      </c>
      <c r="Y10" s="18">
        <v>25</v>
      </c>
      <c r="Z10" s="634">
        <v>26</v>
      </c>
      <c r="AA10" s="653">
        <v>27</v>
      </c>
      <c r="AB10" s="619"/>
      <c r="AC10" s="619"/>
      <c r="AD10" s="619"/>
      <c r="AE10" s="619"/>
      <c r="AF10" s="619"/>
      <c r="AG10" s="619"/>
    </row>
    <row r="11" spans="1:72" ht="23.25" customHeight="1" thickBot="1">
      <c r="A11" s="19" t="s">
        <v>308</v>
      </c>
      <c r="B11" s="20"/>
      <c r="C11" s="21" t="s">
        <v>10</v>
      </c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4"/>
      <c r="X11" s="24"/>
      <c r="Y11" s="24"/>
      <c r="Z11" s="635"/>
      <c r="AA11" s="642"/>
      <c r="AB11" s="623"/>
      <c r="AC11" s="623"/>
      <c r="AD11" s="623"/>
      <c r="AE11" s="623"/>
      <c r="AF11" s="623"/>
      <c r="AG11" s="623"/>
    </row>
    <row r="12" spans="1:72" ht="30" customHeight="1" thickBot="1">
      <c r="A12" s="25" t="s">
        <v>11</v>
      </c>
      <c r="B12" s="26">
        <v>1</v>
      </c>
      <c r="C12" s="164" t="s">
        <v>253</v>
      </c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9"/>
      <c r="X12" s="29"/>
      <c r="Y12" s="29"/>
      <c r="Z12" s="636"/>
      <c r="AA12" s="643"/>
      <c r="AB12" s="624"/>
      <c r="AC12" s="625"/>
      <c r="AD12" s="625"/>
      <c r="AE12" s="625"/>
      <c r="AF12" s="625"/>
      <c r="AG12" s="625"/>
    </row>
    <row r="13" spans="1:72" ht="30" customHeight="1">
      <c r="A13" s="30" t="s">
        <v>12</v>
      </c>
      <c r="B13" s="31" t="s">
        <v>13</v>
      </c>
      <c r="C13" s="165" t="s">
        <v>254</v>
      </c>
      <c r="D13" s="33"/>
      <c r="E13" s="34">
        <f>SUM(E14:E16)</f>
        <v>0</v>
      </c>
      <c r="F13" s="35"/>
      <c r="G13" s="36">
        <f>SUM(G14:G16)</f>
        <v>0</v>
      </c>
      <c r="H13" s="34">
        <f>SUM(H14:H16)</f>
        <v>0</v>
      </c>
      <c r="I13" s="35"/>
      <c r="J13" s="36">
        <f>SUM(J14:J16)</f>
        <v>0</v>
      </c>
      <c r="K13" s="34">
        <f>SUM(K14:K16)</f>
        <v>0</v>
      </c>
      <c r="L13" s="35"/>
      <c r="M13" s="36">
        <f>SUM(M14:M16)</f>
        <v>0</v>
      </c>
      <c r="N13" s="34">
        <f>SUM(N14:N16)</f>
        <v>0</v>
      </c>
      <c r="O13" s="35"/>
      <c r="P13" s="36">
        <f>SUM(P14:P16)</f>
        <v>0</v>
      </c>
      <c r="Q13" s="34">
        <f>SUM(Q14:Q16)</f>
        <v>0</v>
      </c>
      <c r="R13" s="35"/>
      <c r="S13" s="36">
        <f>SUM(S14:S16)</f>
        <v>0</v>
      </c>
      <c r="T13" s="34">
        <f>SUM(T14:T16)</f>
        <v>0</v>
      </c>
      <c r="U13" s="35"/>
      <c r="V13" s="36">
        <f>SUM(V14:V16)</f>
        <v>0</v>
      </c>
      <c r="W13" s="36">
        <f>SUM(W14:W16)</f>
        <v>0</v>
      </c>
      <c r="X13" s="36">
        <f>SUM(X14:X16)</f>
        <v>0</v>
      </c>
      <c r="Y13" s="37">
        <f>W13-X13</f>
        <v>0</v>
      </c>
      <c r="Z13" s="637">
        <v>0</v>
      </c>
      <c r="AA13" s="644"/>
      <c r="AB13" s="626"/>
      <c r="AC13" s="626"/>
      <c r="AD13" s="626"/>
      <c r="AE13" s="626"/>
      <c r="AF13" s="626"/>
      <c r="AG13" s="626"/>
    </row>
    <row r="14" spans="1:72" ht="30" customHeight="1">
      <c r="A14" s="38" t="s">
        <v>14</v>
      </c>
      <c r="B14" s="39" t="s">
        <v>15</v>
      </c>
      <c r="C14" s="40" t="s">
        <v>16</v>
      </c>
      <c r="D14" s="41" t="s">
        <v>17</v>
      </c>
      <c r="E14" s="42"/>
      <c r="F14" s="43"/>
      <c r="G14" s="44">
        <f t="shared" ref="G14:G16" si="0">E14*F14</f>
        <v>0</v>
      </c>
      <c r="H14" s="42"/>
      <c r="I14" s="43"/>
      <c r="J14" s="44">
        <f t="shared" ref="J14:J16" si="1">H14*I14</f>
        <v>0</v>
      </c>
      <c r="K14" s="42"/>
      <c r="L14" s="43"/>
      <c r="M14" s="44">
        <f t="shared" ref="M14:M16" si="2">K14*L14</f>
        <v>0</v>
      </c>
      <c r="N14" s="42"/>
      <c r="O14" s="43"/>
      <c r="P14" s="44">
        <f t="shared" ref="P14:P16" si="3">N14*O14</f>
        <v>0</v>
      </c>
      <c r="Q14" s="42"/>
      <c r="R14" s="43"/>
      <c r="S14" s="44">
        <f t="shared" ref="S14:S16" si="4">Q14*R14</f>
        <v>0</v>
      </c>
      <c r="T14" s="42"/>
      <c r="U14" s="43"/>
      <c r="V14" s="44">
        <f t="shared" ref="V14:V16" si="5">T14*U14</f>
        <v>0</v>
      </c>
      <c r="W14" s="45">
        <f>G14+M14+S14</f>
        <v>0</v>
      </c>
      <c r="X14" s="223">
        <f t="shared" ref="X14:X32" si="6">J14+P14+V14</f>
        <v>0</v>
      </c>
      <c r="Y14" s="223">
        <f t="shared" ref="Y14:Y61" si="7">W14-X14</f>
        <v>0</v>
      </c>
      <c r="Z14" s="638">
        <v>0</v>
      </c>
      <c r="AA14" s="645"/>
      <c r="AB14" s="627"/>
      <c r="AC14" s="628"/>
      <c r="AD14" s="628"/>
      <c r="AE14" s="628"/>
      <c r="AF14" s="628"/>
      <c r="AG14" s="628"/>
    </row>
    <row r="15" spans="1:72" ht="30" customHeight="1">
      <c r="A15" s="38" t="s">
        <v>14</v>
      </c>
      <c r="B15" s="39" t="s">
        <v>18</v>
      </c>
      <c r="C15" s="40" t="s">
        <v>16</v>
      </c>
      <c r="D15" s="41" t="s">
        <v>17</v>
      </c>
      <c r="E15" s="42"/>
      <c r="F15" s="43"/>
      <c r="G15" s="44">
        <f t="shared" si="0"/>
        <v>0</v>
      </c>
      <c r="H15" s="42"/>
      <c r="I15" s="43"/>
      <c r="J15" s="44">
        <f t="shared" si="1"/>
        <v>0</v>
      </c>
      <c r="K15" s="42"/>
      <c r="L15" s="43"/>
      <c r="M15" s="44">
        <f t="shared" si="2"/>
        <v>0</v>
      </c>
      <c r="N15" s="42"/>
      <c r="O15" s="43"/>
      <c r="P15" s="44">
        <f t="shared" si="3"/>
        <v>0</v>
      </c>
      <c r="Q15" s="42"/>
      <c r="R15" s="43"/>
      <c r="S15" s="44">
        <f t="shared" si="4"/>
        <v>0</v>
      </c>
      <c r="T15" s="42"/>
      <c r="U15" s="43"/>
      <c r="V15" s="44">
        <f t="shared" si="5"/>
        <v>0</v>
      </c>
      <c r="W15" s="45">
        <f t="shared" ref="W15:W32" si="8">G15+M15+S15</f>
        <v>0</v>
      </c>
      <c r="X15" s="223">
        <f t="shared" si="6"/>
        <v>0</v>
      </c>
      <c r="Y15" s="223">
        <f t="shared" si="7"/>
        <v>0</v>
      </c>
      <c r="Z15" s="638">
        <v>0</v>
      </c>
      <c r="AA15" s="645"/>
      <c r="AB15" s="628"/>
      <c r="AC15" s="628"/>
      <c r="AD15" s="628"/>
      <c r="AE15" s="628"/>
      <c r="AF15" s="628"/>
      <c r="AG15" s="628"/>
    </row>
    <row r="16" spans="1:72" ht="30" customHeight="1" thickBot="1">
      <c r="A16" s="46" t="s">
        <v>14</v>
      </c>
      <c r="B16" s="47" t="s">
        <v>19</v>
      </c>
      <c r="C16" s="40" t="s">
        <v>16</v>
      </c>
      <c r="D16" s="48" t="s">
        <v>17</v>
      </c>
      <c r="E16" s="49"/>
      <c r="F16" s="50"/>
      <c r="G16" s="51">
        <f t="shared" si="0"/>
        <v>0</v>
      </c>
      <c r="H16" s="49"/>
      <c r="I16" s="50"/>
      <c r="J16" s="51">
        <f t="shared" si="1"/>
        <v>0</v>
      </c>
      <c r="K16" s="49"/>
      <c r="L16" s="50"/>
      <c r="M16" s="51">
        <f t="shared" si="2"/>
        <v>0</v>
      </c>
      <c r="N16" s="49"/>
      <c r="O16" s="50"/>
      <c r="P16" s="51">
        <f t="shared" si="3"/>
        <v>0</v>
      </c>
      <c r="Q16" s="49"/>
      <c r="R16" s="43"/>
      <c r="S16" s="51">
        <f t="shared" si="4"/>
        <v>0</v>
      </c>
      <c r="T16" s="49"/>
      <c r="U16" s="43"/>
      <c r="V16" s="51">
        <f t="shared" si="5"/>
        <v>0</v>
      </c>
      <c r="W16" s="52">
        <f t="shared" si="8"/>
        <v>0</v>
      </c>
      <c r="X16" s="223">
        <f t="shared" si="6"/>
        <v>0</v>
      </c>
      <c r="Y16" s="223">
        <f t="shared" si="7"/>
        <v>0</v>
      </c>
      <c r="Z16" s="638">
        <v>0</v>
      </c>
      <c r="AA16" s="646"/>
      <c r="AB16" s="628"/>
      <c r="AC16" s="628"/>
      <c r="AD16" s="628"/>
      <c r="AE16" s="628"/>
      <c r="AF16" s="628"/>
      <c r="AG16" s="628"/>
    </row>
    <row r="17" spans="1:72" ht="30" customHeight="1">
      <c r="A17" s="30" t="s">
        <v>12</v>
      </c>
      <c r="B17" s="31" t="s">
        <v>20</v>
      </c>
      <c r="C17" s="53" t="s">
        <v>21</v>
      </c>
      <c r="D17" s="54"/>
      <c r="E17" s="55">
        <f>SUM(E18:E20)</f>
        <v>0</v>
      </c>
      <c r="F17" s="56"/>
      <c r="G17" s="57">
        <f>SUM(G18:G20)</f>
        <v>0</v>
      </c>
      <c r="H17" s="55">
        <f>SUM(H18:H20)</f>
        <v>0</v>
      </c>
      <c r="I17" s="56"/>
      <c r="J17" s="57">
        <f>SUM(J18:J20)</f>
        <v>0</v>
      </c>
      <c r="K17" s="55">
        <f>SUM(K18:K20)</f>
        <v>0</v>
      </c>
      <c r="L17" s="56"/>
      <c r="M17" s="57">
        <f>SUM(M18:M20)</f>
        <v>0</v>
      </c>
      <c r="N17" s="55">
        <f>SUM(N18:N20)</f>
        <v>0</v>
      </c>
      <c r="O17" s="56"/>
      <c r="P17" s="57">
        <f>SUM(P18:P20)</f>
        <v>0</v>
      </c>
      <c r="Q17" s="55">
        <f>SUM(Q18:Q20)</f>
        <v>0</v>
      </c>
      <c r="R17" s="56"/>
      <c r="S17" s="57">
        <f>SUM(S18:S20)</f>
        <v>0</v>
      </c>
      <c r="T17" s="55">
        <f>SUM(T18:T20)</f>
        <v>0</v>
      </c>
      <c r="U17" s="56"/>
      <c r="V17" s="57">
        <f>SUM(V18:V20)</f>
        <v>0</v>
      </c>
      <c r="W17" s="57">
        <f>SUM(W18:W20)</f>
        <v>0</v>
      </c>
      <c r="X17" s="264">
        <f>SUM(X18:X20)</f>
        <v>0</v>
      </c>
      <c r="Y17" s="264">
        <f t="shared" si="7"/>
        <v>0</v>
      </c>
      <c r="Z17" s="639">
        <v>0</v>
      </c>
      <c r="AA17" s="647"/>
      <c r="AB17" s="626"/>
      <c r="AC17" s="626"/>
      <c r="AD17" s="626"/>
      <c r="AE17" s="626"/>
      <c r="AF17" s="626"/>
      <c r="AG17" s="626"/>
    </row>
    <row r="18" spans="1:72" ht="30" customHeight="1">
      <c r="A18" s="38" t="s">
        <v>14</v>
      </c>
      <c r="B18" s="39" t="s">
        <v>22</v>
      </c>
      <c r="C18" s="40" t="s">
        <v>16</v>
      </c>
      <c r="D18" s="41" t="s">
        <v>17</v>
      </c>
      <c r="E18" s="42"/>
      <c r="F18" s="43"/>
      <c r="G18" s="44">
        <f t="shared" ref="G18:G20" si="9">E18*F18</f>
        <v>0</v>
      </c>
      <c r="H18" s="42"/>
      <c r="I18" s="43"/>
      <c r="J18" s="44">
        <f t="shared" ref="J18:J20" si="10">H18*I18</f>
        <v>0</v>
      </c>
      <c r="K18" s="42"/>
      <c r="L18" s="43"/>
      <c r="M18" s="44">
        <f t="shared" ref="M18:M20" si="11">K18*L18</f>
        <v>0</v>
      </c>
      <c r="N18" s="42"/>
      <c r="O18" s="43"/>
      <c r="P18" s="44">
        <f t="shared" ref="P18:P20" si="12">N18*O18</f>
        <v>0</v>
      </c>
      <c r="Q18" s="42"/>
      <c r="R18" s="43"/>
      <c r="S18" s="44">
        <f t="shared" ref="S18:S20" si="13">Q18*R18</f>
        <v>0</v>
      </c>
      <c r="T18" s="42"/>
      <c r="U18" s="43"/>
      <c r="V18" s="44">
        <f t="shared" ref="V18:V20" si="14">T18*U18</f>
        <v>0</v>
      </c>
      <c r="W18" s="45">
        <f>G18+M18+S18</f>
        <v>0</v>
      </c>
      <c r="X18" s="223">
        <f t="shared" si="6"/>
        <v>0</v>
      </c>
      <c r="Y18" s="223">
        <f t="shared" si="7"/>
        <v>0</v>
      </c>
      <c r="Z18" s="638">
        <v>0</v>
      </c>
      <c r="AA18" s="645"/>
      <c r="AB18" s="628"/>
      <c r="AC18" s="628"/>
      <c r="AD18" s="628"/>
      <c r="AE18" s="628"/>
      <c r="AF18" s="628"/>
      <c r="AG18" s="628"/>
    </row>
    <row r="19" spans="1:72" ht="30" customHeight="1">
      <c r="A19" s="38" t="s">
        <v>14</v>
      </c>
      <c r="B19" s="39" t="s">
        <v>23</v>
      </c>
      <c r="C19" s="40" t="s">
        <v>16</v>
      </c>
      <c r="D19" s="41" t="s">
        <v>17</v>
      </c>
      <c r="E19" s="42"/>
      <c r="F19" s="43"/>
      <c r="G19" s="44">
        <f t="shared" si="9"/>
        <v>0</v>
      </c>
      <c r="H19" s="42"/>
      <c r="I19" s="43"/>
      <c r="J19" s="44">
        <f t="shared" si="10"/>
        <v>0</v>
      </c>
      <c r="K19" s="42"/>
      <c r="L19" s="43"/>
      <c r="M19" s="44">
        <f t="shared" si="11"/>
        <v>0</v>
      </c>
      <c r="N19" s="42"/>
      <c r="O19" s="43"/>
      <c r="P19" s="44">
        <f t="shared" si="12"/>
        <v>0</v>
      </c>
      <c r="Q19" s="42"/>
      <c r="R19" s="43"/>
      <c r="S19" s="44">
        <f t="shared" si="13"/>
        <v>0</v>
      </c>
      <c r="T19" s="42"/>
      <c r="U19" s="43"/>
      <c r="V19" s="44">
        <f t="shared" si="14"/>
        <v>0</v>
      </c>
      <c r="W19" s="45">
        <f t="shared" si="8"/>
        <v>0</v>
      </c>
      <c r="X19" s="223">
        <f t="shared" si="6"/>
        <v>0</v>
      </c>
      <c r="Y19" s="223">
        <f t="shared" si="7"/>
        <v>0</v>
      </c>
      <c r="Z19" s="638">
        <v>0</v>
      </c>
      <c r="AA19" s="645"/>
      <c r="AB19" s="628"/>
      <c r="AC19" s="628"/>
      <c r="AD19" s="628"/>
      <c r="AE19" s="628"/>
      <c r="AF19" s="628"/>
      <c r="AG19" s="628"/>
    </row>
    <row r="20" spans="1:72" ht="30" customHeight="1" thickBot="1">
      <c r="A20" s="58" t="s">
        <v>14</v>
      </c>
      <c r="B20" s="47" t="s">
        <v>24</v>
      </c>
      <c r="C20" s="40" t="s">
        <v>16</v>
      </c>
      <c r="D20" s="59" t="s">
        <v>17</v>
      </c>
      <c r="E20" s="60"/>
      <c r="F20" s="61"/>
      <c r="G20" s="62">
        <f t="shared" si="9"/>
        <v>0</v>
      </c>
      <c r="H20" s="60"/>
      <c r="I20" s="61"/>
      <c r="J20" s="62">
        <f t="shared" si="10"/>
        <v>0</v>
      </c>
      <c r="K20" s="60"/>
      <c r="L20" s="61"/>
      <c r="M20" s="62">
        <f t="shared" si="11"/>
        <v>0</v>
      </c>
      <c r="N20" s="60"/>
      <c r="O20" s="61"/>
      <c r="P20" s="62">
        <f t="shared" si="12"/>
        <v>0</v>
      </c>
      <c r="Q20" s="60"/>
      <c r="R20" s="61"/>
      <c r="S20" s="62">
        <f t="shared" si="13"/>
        <v>0</v>
      </c>
      <c r="T20" s="60"/>
      <c r="U20" s="61"/>
      <c r="V20" s="62">
        <f t="shared" si="14"/>
        <v>0</v>
      </c>
      <c r="W20" s="52">
        <f t="shared" si="8"/>
        <v>0</v>
      </c>
      <c r="X20" s="223">
        <f t="shared" si="6"/>
        <v>0</v>
      </c>
      <c r="Y20" s="223">
        <f t="shared" si="7"/>
        <v>0</v>
      </c>
      <c r="Z20" s="638">
        <v>0</v>
      </c>
      <c r="AA20" s="648"/>
      <c r="AB20" s="628"/>
      <c r="AC20" s="628"/>
      <c r="AD20" s="628"/>
      <c r="AE20" s="628"/>
      <c r="AF20" s="628"/>
      <c r="AG20" s="628"/>
    </row>
    <row r="21" spans="1:72" ht="30" customHeight="1">
      <c r="A21" s="30" t="s">
        <v>12</v>
      </c>
      <c r="B21" s="31" t="s">
        <v>25</v>
      </c>
      <c r="C21" s="63" t="s">
        <v>26</v>
      </c>
      <c r="D21" s="54"/>
      <c r="E21" s="55">
        <f>SUM(E22:E24)</f>
        <v>0</v>
      </c>
      <c r="F21" s="56"/>
      <c r="G21" s="57">
        <f>SUM(G22:G24)</f>
        <v>0</v>
      </c>
      <c r="H21" s="55">
        <f>SUM(H22:H24)</f>
        <v>0</v>
      </c>
      <c r="I21" s="56"/>
      <c r="J21" s="57">
        <f>SUM(J22:J24)</f>
        <v>0</v>
      </c>
      <c r="K21" s="55">
        <f>SUM(K22:K24)</f>
        <v>0</v>
      </c>
      <c r="L21" s="56"/>
      <c r="M21" s="57">
        <f>SUM(M22:M24)</f>
        <v>0</v>
      </c>
      <c r="N21" s="55">
        <f>SUM(N22:N24)</f>
        <v>0</v>
      </c>
      <c r="O21" s="56"/>
      <c r="P21" s="57">
        <f>SUM(P22:P24)</f>
        <v>0</v>
      </c>
      <c r="Q21" s="55">
        <f>SUM(Q22:Q24)</f>
        <v>0</v>
      </c>
      <c r="R21" s="56"/>
      <c r="S21" s="57">
        <f>SUM(S22:S24)</f>
        <v>0</v>
      </c>
      <c r="T21" s="55">
        <f>SUM(T22:T24)</f>
        <v>0</v>
      </c>
      <c r="U21" s="56"/>
      <c r="V21" s="57">
        <f>SUM(V22:V24)</f>
        <v>0</v>
      </c>
      <c r="W21" s="57">
        <f>SUM(W22:W24)</f>
        <v>0</v>
      </c>
      <c r="X21" s="57">
        <f>SUM(X22:X24)</f>
        <v>0</v>
      </c>
      <c r="Y21" s="37">
        <f t="shared" si="7"/>
        <v>0</v>
      </c>
      <c r="Z21" s="637">
        <v>0</v>
      </c>
      <c r="AA21" s="647"/>
      <c r="AB21" s="626"/>
      <c r="AC21" s="626"/>
      <c r="AD21" s="626"/>
      <c r="AE21" s="626"/>
      <c r="AF21" s="626"/>
      <c r="AG21" s="626"/>
    </row>
    <row r="22" spans="1:72" s="146" customFormat="1" ht="30" customHeight="1">
      <c r="A22" s="38" t="s">
        <v>14</v>
      </c>
      <c r="B22" s="39" t="s">
        <v>27</v>
      </c>
      <c r="C22" s="40" t="s">
        <v>28</v>
      </c>
      <c r="D22" s="212" t="s">
        <v>17</v>
      </c>
      <c r="E22" s="42"/>
      <c r="F22" s="43"/>
      <c r="G22" s="44">
        <f t="shared" ref="G22:G24" si="15">E22*F22</f>
        <v>0</v>
      </c>
      <c r="H22" s="42"/>
      <c r="I22" s="43"/>
      <c r="J22" s="44">
        <f t="shared" ref="J22:J24" si="16">H22*I22</f>
        <v>0</v>
      </c>
      <c r="K22" s="42"/>
      <c r="L22" s="43"/>
      <c r="M22" s="44">
        <f t="shared" ref="M22:M24" si="17">K22*L22</f>
        <v>0</v>
      </c>
      <c r="N22" s="42"/>
      <c r="O22" s="43"/>
      <c r="P22" s="44">
        <f t="shared" ref="P22:P24" si="18">N22*O22</f>
        <v>0</v>
      </c>
      <c r="Q22" s="42"/>
      <c r="R22" s="43"/>
      <c r="S22" s="44">
        <f t="shared" ref="S22:S24" si="19">Q22*R22</f>
        <v>0</v>
      </c>
      <c r="T22" s="42"/>
      <c r="U22" s="43"/>
      <c r="V22" s="44">
        <f t="shared" ref="V22:V24" si="20">T22*U22</f>
        <v>0</v>
      </c>
      <c r="W22" s="45">
        <f t="shared" si="8"/>
        <v>0</v>
      </c>
      <c r="X22" s="223">
        <f t="shared" si="6"/>
        <v>0</v>
      </c>
      <c r="Y22" s="223">
        <f t="shared" si="7"/>
        <v>0</v>
      </c>
      <c r="Z22" s="638">
        <v>0</v>
      </c>
      <c r="AA22" s="645"/>
      <c r="AB22" s="628"/>
      <c r="AC22" s="628"/>
      <c r="AD22" s="628"/>
      <c r="AE22" s="628"/>
      <c r="AF22" s="628"/>
      <c r="AG22" s="628"/>
      <c r="AH22" s="620"/>
      <c r="AI22" s="620"/>
      <c r="AJ22" s="620"/>
      <c r="AK22" s="620"/>
      <c r="AL22" s="620"/>
      <c r="AM22" s="620"/>
      <c r="AN22" s="620"/>
      <c r="AO22" s="620"/>
      <c r="AP22" s="620"/>
      <c r="AQ22" s="620"/>
      <c r="AR22" s="620"/>
      <c r="AS22" s="620"/>
      <c r="AT22" s="620"/>
      <c r="AU22" s="620"/>
      <c r="AV22" s="620"/>
      <c r="AW22" s="620"/>
      <c r="AX22" s="620"/>
      <c r="AY22" s="620"/>
      <c r="AZ22" s="620"/>
      <c r="BA22" s="620"/>
      <c r="BB22" s="620"/>
      <c r="BC22" s="620"/>
      <c r="BD22" s="620"/>
      <c r="BE22" s="620"/>
      <c r="BF22" s="620"/>
      <c r="BG22" s="620"/>
      <c r="BH22" s="620"/>
      <c r="BI22" s="620"/>
      <c r="BJ22" s="620"/>
      <c r="BK22" s="620"/>
      <c r="BL22" s="620"/>
      <c r="BM22" s="620"/>
      <c r="BN22" s="620"/>
      <c r="BO22" s="620"/>
      <c r="BP22" s="620"/>
      <c r="BQ22" s="620"/>
      <c r="BR22" s="620"/>
      <c r="BS22" s="620"/>
      <c r="BT22" s="620"/>
    </row>
    <row r="23" spans="1:72" ht="30" customHeight="1">
      <c r="A23" s="38" t="s">
        <v>14</v>
      </c>
      <c r="B23" s="39" t="s">
        <v>29</v>
      </c>
      <c r="C23" s="40" t="s">
        <v>28</v>
      </c>
      <c r="D23" s="212" t="s">
        <v>17</v>
      </c>
      <c r="E23" s="42"/>
      <c r="F23" s="43"/>
      <c r="G23" s="44">
        <f t="shared" si="15"/>
        <v>0</v>
      </c>
      <c r="H23" s="42"/>
      <c r="I23" s="43"/>
      <c r="J23" s="44">
        <f t="shared" si="16"/>
        <v>0</v>
      </c>
      <c r="K23" s="42"/>
      <c r="L23" s="43"/>
      <c r="M23" s="44">
        <f t="shared" si="17"/>
        <v>0</v>
      </c>
      <c r="N23" s="42"/>
      <c r="O23" s="43"/>
      <c r="P23" s="44">
        <f t="shared" si="18"/>
        <v>0</v>
      </c>
      <c r="Q23" s="42"/>
      <c r="R23" s="43"/>
      <c r="S23" s="44">
        <f t="shared" si="19"/>
        <v>0</v>
      </c>
      <c r="T23" s="42"/>
      <c r="U23" s="43"/>
      <c r="V23" s="44">
        <f t="shared" si="20"/>
        <v>0</v>
      </c>
      <c r="W23" s="45">
        <f t="shared" si="8"/>
        <v>0</v>
      </c>
      <c r="X23" s="223">
        <f t="shared" si="6"/>
        <v>0</v>
      </c>
      <c r="Y23" s="223">
        <f t="shared" si="7"/>
        <v>0</v>
      </c>
      <c r="Z23" s="638">
        <v>0</v>
      </c>
      <c r="AA23" s="645"/>
      <c r="AB23" s="628"/>
      <c r="AC23" s="628"/>
      <c r="AD23" s="628"/>
      <c r="AE23" s="628"/>
      <c r="AF23" s="628"/>
      <c r="AG23" s="628"/>
    </row>
    <row r="24" spans="1:72" ht="30" customHeight="1" thickBot="1">
      <c r="A24" s="46" t="s">
        <v>14</v>
      </c>
      <c r="B24" s="64" t="s">
        <v>30</v>
      </c>
      <c r="C24" s="40" t="s">
        <v>28</v>
      </c>
      <c r="D24" s="213" t="s">
        <v>17</v>
      </c>
      <c r="E24" s="49"/>
      <c r="F24" s="50"/>
      <c r="G24" s="51">
        <f t="shared" si="15"/>
        <v>0</v>
      </c>
      <c r="H24" s="49"/>
      <c r="I24" s="50"/>
      <c r="J24" s="51">
        <f t="shared" si="16"/>
        <v>0</v>
      </c>
      <c r="K24" s="60"/>
      <c r="L24" s="61"/>
      <c r="M24" s="62">
        <f t="shared" si="17"/>
        <v>0</v>
      </c>
      <c r="N24" s="60"/>
      <c r="O24" s="61"/>
      <c r="P24" s="62">
        <f t="shared" si="18"/>
        <v>0</v>
      </c>
      <c r="Q24" s="60"/>
      <c r="R24" s="61"/>
      <c r="S24" s="62">
        <f t="shared" si="19"/>
        <v>0</v>
      </c>
      <c r="T24" s="60"/>
      <c r="U24" s="61"/>
      <c r="V24" s="62">
        <f t="shared" si="20"/>
        <v>0</v>
      </c>
      <c r="W24" s="52">
        <f t="shared" si="8"/>
        <v>0</v>
      </c>
      <c r="X24" s="223">
        <f t="shared" si="6"/>
        <v>0</v>
      </c>
      <c r="Y24" s="223">
        <f t="shared" si="7"/>
        <v>0</v>
      </c>
      <c r="Z24" s="638">
        <v>0</v>
      </c>
      <c r="AA24" s="648"/>
      <c r="AB24" s="628"/>
      <c r="AC24" s="628"/>
      <c r="AD24" s="628"/>
      <c r="AE24" s="628"/>
      <c r="AF24" s="628"/>
      <c r="AG24" s="628"/>
    </row>
    <row r="25" spans="1:72" ht="30" customHeight="1">
      <c r="A25" s="30" t="s">
        <v>11</v>
      </c>
      <c r="B25" s="65" t="s">
        <v>31</v>
      </c>
      <c r="C25" s="53" t="s">
        <v>32</v>
      </c>
      <c r="D25" s="54"/>
      <c r="E25" s="55">
        <f>SUM(E26:E28)</f>
        <v>0</v>
      </c>
      <c r="F25" s="56"/>
      <c r="G25" s="57">
        <f>SUM(G26:G28)</f>
        <v>0</v>
      </c>
      <c r="H25" s="55">
        <f>SUM(H26:H28)</f>
        <v>0</v>
      </c>
      <c r="I25" s="56"/>
      <c r="J25" s="57">
        <f>SUM(J26:J28)</f>
        <v>0</v>
      </c>
      <c r="K25" s="55">
        <f>SUM(K26:K28)</f>
        <v>0</v>
      </c>
      <c r="L25" s="56"/>
      <c r="M25" s="57">
        <f>SUM(M26:M28)</f>
        <v>0</v>
      </c>
      <c r="N25" s="55">
        <f>SUM(N26:N28)</f>
        <v>0</v>
      </c>
      <c r="O25" s="56"/>
      <c r="P25" s="57">
        <f>SUM(P26:P28)</f>
        <v>0</v>
      </c>
      <c r="Q25" s="55">
        <f>SUM(Q26:Q28)</f>
        <v>0</v>
      </c>
      <c r="R25" s="56"/>
      <c r="S25" s="57">
        <f>SUM(S26:S28)</f>
        <v>0</v>
      </c>
      <c r="T25" s="55">
        <f>SUM(T26:T28)</f>
        <v>0</v>
      </c>
      <c r="U25" s="56"/>
      <c r="V25" s="57">
        <f>SUM(V26:V28)</f>
        <v>0</v>
      </c>
      <c r="W25" s="57">
        <f>SUM(W26:W28)</f>
        <v>0</v>
      </c>
      <c r="X25" s="57">
        <f>SUM(X26:X28)</f>
        <v>0</v>
      </c>
      <c r="Y25" s="37">
        <f t="shared" si="7"/>
        <v>0</v>
      </c>
      <c r="Z25" s="637">
        <v>0</v>
      </c>
      <c r="AA25" s="647"/>
      <c r="AB25" s="625"/>
      <c r="AC25" s="625"/>
      <c r="AD25" s="625"/>
      <c r="AE25" s="625"/>
      <c r="AF25" s="625"/>
      <c r="AG25" s="625"/>
    </row>
    <row r="26" spans="1:72" ht="30" customHeight="1">
      <c r="A26" s="66" t="s">
        <v>14</v>
      </c>
      <c r="B26" s="67" t="s">
        <v>33</v>
      </c>
      <c r="C26" s="40" t="s">
        <v>34</v>
      </c>
      <c r="D26" s="68"/>
      <c r="E26" s="69">
        <f>G13</f>
        <v>0</v>
      </c>
      <c r="F26" s="70">
        <v>0.22</v>
      </c>
      <c r="G26" s="71">
        <f t="shared" ref="G26:G28" si="21">E26*F26</f>
        <v>0</v>
      </c>
      <c r="H26" s="69">
        <f>J13</f>
        <v>0</v>
      </c>
      <c r="I26" s="70">
        <v>0.22</v>
      </c>
      <c r="J26" s="71">
        <f t="shared" ref="J26:J28" si="22">H26*I26</f>
        <v>0</v>
      </c>
      <c r="K26" s="69">
        <f>M13</f>
        <v>0</v>
      </c>
      <c r="L26" s="70">
        <v>0.22</v>
      </c>
      <c r="M26" s="71">
        <f t="shared" ref="M26:M28" si="23">K26*L26</f>
        <v>0</v>
      </c>
      <c r="N26" s="69">
        <f>P13</f>
        <v>0</v>
      </c>
      <c r="O26" s="70">
        <v>0.22</v>
      </c>
      <c r="P26" s="71">
        <f t="shared" ref="P26:P28" si="24">N26*O26</f>
        <v>0</v>
      </c>
      <c r="Q26" s="69">
        <f>S13</f>
        <v>0</v>
      </c>
      <c r="R26" s="70">
        <v>0.22</v>
      </c>
      <c r="S26" s="71">
        <f t="shared" ref="S26:S28" si="25">Q26*R26</f>
        <v>0</v>
      </c>
      <c r="T26" s="69">
        <f>V13</f>
        <v>0</v>
      </c>
      <c r="U26" s="70">
        <v>0.22</v>
      </c>
      <c r="V26" s="71">
        <f t="shared" ref="V26:V28" si="26">T26*U26</f>
        <v>0</v>
      </c>
      <c r="W26" s="72">
        <f>G26+M26+S26</f>
        <v>0</v>
      </c>
      <c r="X26" s="223">
        <f>J26+P26+V26</f>
        <v>0</v>
      </c>
      <c r="Y26" s="223">
        <f t="shared" si="7"/>
        <v>0</v>
      </c>
      <c r="Z26" s="638">
        <v>0</v>
      </c>
      <c r="AA26" s="649"/>
      <c r="AB26" s="627"/>
      <c r="AC26" s="628"/>
      <c r="AD26" s="628"/>
      <c r="AE26" s="628"/>
      <c r="AF26" s="628"/>
      <c r="AG26" s="628"/>
    </row>
    <row r="27" spans="1:72" ht="30" customHeight="1">
      <c r="A27" s="38" t="s">
        <v>14</v>
      </c>
      <c r="B27" s="39" t="s">
        <v>35</v>
      </c>
      <c r="C27" s="40" t="s">
        <v>36</v>
      </c>
      <c r="D27" s="41"/>
      <c r="E27" s="42">
        <f>G17</f>
        <v>0</v>
      </c>
      <c r="F27" s="43">
        <v>0.22</v>
      </c>
      <c r="G27" s="44">
        <f t="shared" si="21"/>
        <v>0</v>
      </c>
      <c r="H27" s="42">
        <f>J17</f>
        <v>0</v>
      </c>
      <c r="I27" s="43">
        <v>0.22</v>
      </c>
      <c r="J27" s="44">
        <f t="shared" si="22"/>
        <v>0</v>
      </c>
      <c r="K27" s="42">
        <f>M17</f>
        <v>0</v>
      </c>
      <c r="L27" s="43">
        <v>0.22</v>
      </c>
      <c r="M27" s="44">
        <f t="shared" si="23"/>
        <v>0</v>
      </c>
      <c r="N27" s="42">
        <f>P17</f>
        <v>0</v>
      </c>
      <c r="O27" s="43">
        <v>0.22</v>
      </c>
      <c r="P27" s="44">
        <f t="shared" si="24"/>
        <v>0</v>
      </c>
      <c r="Q27" s="42">
        <f>S17</f>
        <v>0</v>
      </c>
      <c r="R27" s="43">
        <v>0.22</v>
      </c>
      <c r="S27" s="44">
        <f t="shared" si="25"/>
        <v>0</v>
      </c>
      <c r="T27" s="42">
        <f>V17</f>
        <v>0</v>
      </c>
      <c r="U27" s="43">
        <v>0.22</v>
      </c>
      <c r="V27" s="44">
        <f t="shared" si="26"/>
        <v>0</v>
      </c>
      <c r="W27" s="45">
        <f t="shared" si="8"/>
        <v>0</v>
      </c>
      <c r="X27" s="223">
        <f t="shared" si="6"/>
        <v>0</v>
      </c>
      <c r="Y27" s="223">
        <f t="shared" si="7"/>
        <v>0</v>
      </c>
      <c r="Z27" s="638">
        <v>0</v>
      </c>
      <c r="AA27" s="645"/>
      <c r="AB27" s="628"/>
      <c r="AC27" s="628"/>
      <c r="AD27" s="628"/>
      <c r="AE27" s="628"/>
      <c r="AF27" s="628"/>
      <c r="AG27" s="628"/>
    </row>
    <row r="28" spans="1:72" ht="30" customHeight="1" thickBot="1">
      <c r="A28" s="46" t="s">
        <v>14</v>
      </c>
      <c r="B28" s="64" t="s">
        <v>37</v>
      </c>
      <c r="C28" s="73" t="s">
        <v>26</v>
      </c>
      <c r="D28" s="48"/>
      <c r="E28" s="49">
        <f>G21</f>
        <v>0</v>
      </c>
      <c r="F28" s="50">
        <v>0.22</v>
      </c>
      <c r="G28" s="51">
        <f t="shared" si="21"/>
        <v>0</v>
      </c>
      <c r="H28" s="49">
        <f>J21</f>
        <v>0</v>
      </c>
      <c r="I28" s="50">
        <v>0.22</v>
      </c>
      <c r="J28" s="51">
        <f t="shared" si="22"/>
        <v>0</v>
      </c>
      <c r="K28" s="49">
        <f>M21</f>
        <v>0</v>
      </c>
      <c r="L28" s="50">
        <v>0.22</v>
      </c>
      <c r="M28" s="51">
        <f t="shared" si="23"/>
        <v>0</v>
      </c>
      <c r="N28" s="49">
        <f>P21</f>
        <v>0</v>
      </c>
      <c r="O28" s="50">
        <v>0.22</v>
      </c>
      <c r="P28" s="51">
        <f t="shared" si="24"/>
        <v>0</v>
      </c>
      <c r="Q28" s="49">
        <f>S21</f>
        <v>0</v>
      </c>
      <c r="R28" s="50">
        <v>0.22</v>
      </c>
      <c r="S28" s="51">
        <f t="shared" si="25"/>
        <v>0</v>
      </c>
      <c r="T28" s="49">
        <f>V21</f>
        <v>0</v>
      </c>
      <c r="U28" s="50">
        <v>0.22</v>
      </c>
      <c r="V28" s="51">
        <f t="shared" si="26"/>
        <v>0</v>
      </c>
      <c r="W28" s="52">
        <f t="shared" si="8"/>
        <v>0</v>
      </c>
      <c r="X28" s="223">
        <f t="shared" si="6"/>
        <v>0</v>
      </c>
      <c r="Y28" s="223">
        <f t="shared" si="7"/>
        <v>0</v>
      </c>
      <c r="Z28" s="638">
        <v>0</v>
      </c>
      <c r="AA28" s="646"/>
      <c r="AB28" s="628"/>
      <c r="AC28" s="628"/>
      <c r="AD28" s="628"/>
      <c r="AE28" s="628"/>
      <c r="AF28" s="628"/>
      <c r="AG28" s="628"/>
    </row>
    <row r="29" spans="1:72" ht="30" customHeight="1">
      <c r="A29" s="30" t="s">
        <v>12</v>
      </c>
      <c r="B29" s="65" t="s">
        <v>38</v>
      </c>
      <c r="C29" s="53" t="s">
        <v>39</v>
      </c>
      <c r="D29" s="54"/>
      <c r="E29" s="55">
        <f>SUM(E30:E32)</f>
        <v>0</v>
      </c>
      <c r="F29" s="56"/>
      <c r="G29" s="57">
        <f>SUM(G30:G32)</f>
        <v>0</v>
      </c>
      <c r="H29" s="55">
        <f>SUM(H30:H32)</f>
        <v>0</v>
      </c>
      <c r="I29" s="56"/>
      <c r="J29" s="57">
        <f>SUM(J30:J32)</f>
        <v>0</v>
      </c>
      <c r="K29" s="55">
        <f>SUM(K30:K32)</f>
        <v>0</v>
      </c>
      <c r="L29" s="56"/>
      <c r="M29" s="57">
        <f>SUM(M30:M32)</f>
        <v>0</v>
      </c>
      <c r="N29" s="55">
        <f>SUM(N30:N32)</f>
        <v>0</v>
      </c>
      <c r="O29" s="56"/>
      <c r="P29" s="57">
        <f>SUM(P30:P32)</f>
        <v>0</v>
      </c>
      <c r="Q29" s="55">
        <f>SUM(Q30:Q32)</f>
        <v>0</v>
      </c>
      <c r="R29" s="56"/>
      <c r="S29" s="57">
        <f>SUM(S30:S32)</f>
        <v>0</v>
      </c>
      <c r="T29" s="55">
        <f>SUM(T30:T32)</f>
        <v>0</v>
      </c>
      <c r="U29" s="56"/>
      <c r="V29" s="57">
        <f>SUM(V30:V32)</f>
        <v>0</v>
      </c>
      <c r="W29" s="57">
        <f>SUM(W30:W32)</f>
        <v>0</v>
      </c>
      <c r="X29" s="57">
        <f>SUM(X30:X32)</f>
        <v>0</v>
      </c>
      <c r="Y29" s="57">
        <f t="shared" si="7"/>
        <v>0</v>
      </c>
      <c r="Z29" s="290">
        <v>0</v>
      </c>
      <c r="AA29" s="647"/>
      <c r="AB29" s="625"/>
      <c r="AC29" s="625"/>
      <c r="AD29" s="625"/>
      <c r="AE29" s="625"/>
      <c r="AF29" s="625"/>
      <c r="AG29" s="625"/>
    </row>
    <row r="30" spans="1:72" ht="30" customHeight="1">
      <c r="A30" s="38" t="s">
        <v>14</v>
      </c>
      <c r="B30" s="67" t="s">
        <v>40</v>
      </c>
      <c r="C30" s="40" t="s">
        <v>28</v>
      </c>
      <c r="D30" s="212" t="s">
        <v>17</v>
      </c>
      <c r="E30" s="42"/>
      <c r="F30" s="43"/>
      <c r="G30" s="44">
        <f t="shared" ref="G30:G32" si="27">E30*F30</f>
        <v>0</v>
      </c>
      <c r="H30" s="42"/>
      <c r="I30" s="43"/>
      <c r="J30" s="44">
        <f t="shared" ref="J30:J32" si="28">H30*I30</f>
        <v>0</v>
      </c>
      <c r="K30" s="42"/>
      <c r="L30" s="43"/>
      <c r="M30" s="44">
        <f t="shared" ref="M30:M32" si="29">K30*L30</f>
        <v>0</v>
      </c>
      <c r="N30" s="42"/>
      <c r="O30" s="43"/>
      <c r="P30" s="44">
        <f t="shared" ref="P30:P32" si="30">N30*O30</f>
        <v>0</v>
      </c>
      <c r="Q30" s="42"/>
      <c r="R30" s="43"/>
      <c r="S30" s="44">
        <f t="shared" ref="S30:S32" si="31">Q30*R30</f>
        <v>0</v>
      </c>
      <c r="T30" s="42"/>
      <c r="U30" s="43"/>
      <c r="V30" s="44">
        <f t="shared" ref="V30:V32" si="32">T30*U30</f>
        <v>0</v>
      </c>
      <c r="W30" s="45">
        <f>G30+M30+S30</f>
        <v>0</v>
      </c>
      <c r="X30" s="223">
        <f>J30+P30+V30</f>
        <v>0</v>
      </c>
      <c r="Y30" s="223">
        <f>W30-X30</f>
        <v>0</v>
      </c>
      <c r="Z30" s="638">
        <v>0</v>
      </c>
      <c r="AA30" s="645"/>
      <c r="AB30" s="625"/>
      <c r="AC30" s="625"/>
      <c r="AD30" s="625"/>
      <c r="AE30" s="625"/>
      <c r="AF30" s="625"/>
      <c r="AG30" s="625"/>
    </row>
    <row r="31" spans="1:72" ht="30" customHeight="1">
      <c r="A31" s="38" t="s">
        <v>14</v>
      </c>
      <c r="B31" s="39" t="s">
        <v>41</v>
      </c>
      <c r="C31" s="40" t="s">
        <v>28</v>
      </c>
      <c r="D31" s="212" t="s">
        <v>17</v>
      </c>
      <c r="E31" s="42"/>
      <c r="F31" s="43"/>
      <c r="G31" s="44">
        <f t="shared" si="27"/>
        <v>0</v>
      </c>
      <c r="H31" s="42"/>
      <c r="I31" s="43"/>
      <c r="J31" s="44">
        <f t="shared" si="28"/>
        <v>0</v>
      </c>
      <c r="K31" s="42"/>
      <c r="L31" s="43"/>
      <c r="M31" s="44">
        <f t="shared" si="29"/>
        <v>0</v>
      </c>
      <c r="N31" s="42"/>
      <c r="O31" s="43"/>
      <c r="P31" s="44">
        <f t="shared" si="30"/>
        <v>0</v>
      </c>
      <c r="Q31" s="42"/>
      <c r="R31" s="43"/>
      <c r="S31" s="44">
        <f t="shared" si="31"/>
        <v>0</v>
      </c>
      <c r="T31" s="42"/>
      <c r="U31" s="43"/>
      <c r="V31" s="44">
        <f t="shared" si="32"/>
        <v>0</v>
      </c>
      <c r="W31" s="45">
        <f t="shared" si="8"/>
        <v>0</v>
      </c>
      <c r="X31" s="223">
        <f t="shared" si="6"/>
        <v>0</v>
      </c>
      <c r="Y31" s="223">
        <f t="shared" si="7"/>
        <v>0</v>
      </c>
      <c r="Z31" s="638">
        <v>0</v>
      </c>
      <c r="AA31" s="645"/>
      <c r="AB31" s="625"/>
      <c r="AC31" s="625"/>
      <c r="AD31" s="625"/>
      <c r="AE31" s="625"/>
      <c r="AF31" s="625"/>
      <c r="AG31" s="625"/>
    </row>
    <row r="32" spans="1:72" ht="30" customHeight="1" thickBot="1">
      <c r="A32" s="46" t="s">
        <v>14</v>
      </c>
      <c r="B32" s="47" t="s">
        <v>42</v>
      </c>
      <c r="C32" s="181" t="s">
        <v>28</v>
      </c>
      <c r="D32" s="213" t="s">
        <v>17</v>
      </c>
      <c r="E32" s="49"/>
      <c r="F32" s="50"/>
      <c r="G32" s="51">
        <f t="shared" si="27"/>
        <v>0</v>
      </c>
      <c r="H32" s="49"/>
      <c r="I32" s="50"/>
      <c r="J32" s="51">
        <f t="shared" si="28"/>
        <v>0</v>
      </c>
      <c r="K32" s="60"/>
      <c r="L32" s="61"/>
      <c r="M32" s="62">
        <f t="shared" si="29"/>
        <v>0</v>
      </c>
      <c r="N32" s="60"/>
      <c r="O32" s="61"/>
      <c r="P32" s="62">
        <f t="shared" si="30"/>
        <v>0</v>
      </c>
      <c r="Q32" s="60"/>
      <c r="R32" s="61"/>
      <c r="S32" s="62">
        <f t="shared" si="31"/>
        <v>0</v>
      </c>
      <c r="T32" s="60"/>
      <c r="U32" s="61"/>
      <c r="V32" s="62">
        <f t="shared" si="32"/>
        <v>0</v>
      </c>
      <c r="W32" s="52">
        <f t="shared" si="8"/>
        <v>0</v>
      </c>
      <c r="X32" s="223">
        <f t="shared" si="6"/>
        <v>0</v>
      </c>
      <c r="Y32" s="226">
        <f t="shared" si="7"/>
        <v>0</v>
      </c>
      <c r="Z32" s="638">
        <v>0</v>
      </c>
      <c r="AA32" s="648"/>
      <c r="AB32" s="625"/>
      <c r="AC32" s="625"/>
      <c r="AD32" s="625"/>
      <c r="AE32" s="625"/>
      <c r="AF32" s="625"/>
      <c r="AG32" s="625"/>
    </row>
    <row r="33" spans="1:33" ht="30" customHeight="1" thickBot="1">
      <c r="A33" s="186" t="s">
        <v>43</v>
      </c>
      <c r="B33" s="187"/>
      <c r="C33" s="188"/>
      <c r="D33" s="189"/>
      <c r="E33" s="214"/>
      <c r="F33" s="190"/>
      <c r="G33" s="74">
        <f>G13+G17+G21+G25+G29</f>
        <v>0</v>
      </c>
      <c r="H33" s="214"/>
      <c r="I33" s="190"/>
      <c r="J33" s="74">
        <f>J13+J17+J21+J25+J29</f>
        <v>0</v>
      </c>
      <c r="K33" s="214"/>
      <c r="L33" s="99"/>
      <c r="M33" s="74">
        <f>M13+M17+M21+M25+M29</f>
        <v>0</v>
      </c>
      <c r="N33" s="214"/>
      <c r="O33" s="99"/>
      <c r="P33" s="74">
        <f>P13+P17+P21+P25+P29</f>
        <v>0</v>
      </c>
      <c r="Q33" s="214"/>
      <c r="R33" s="99"/>
      <c r="S33" s="74">
        <f>S13+S17+S21+S25+S29</f>
        <v>0</v>
      </c>
      <c r="T33" s="214"/>
      <c r="U33" s="99"/>
      <c r="V33" s="74">
        <f>V13+V17+V21+V25+V29</f>
        <v>0</v>
      </c>
      <c r="W33" s="74">
        <f>W13+W17+W21+W25+W29</f>
        <v>0</v>
      </c>
      <c r="X33" s="259">
        <f>X13+X17+X21+X25+X29</f>
        <v>0</v>
      </c>
      <c r="Y33" s="260">
        <f t="shared" si="7"/>
        <v>0</v>
      </c>
      <c r="Z33" s="294">
        <v>0</v>
      </c>
      <c r="AA33" s="650"/>
      <c r="AB33" s="624"/>
      <c r="AC33" s="625"/>
      <c r="AD33" s="625"/>
      <c r="AE33" s="625"/>
      <c r="AF33" s="625"/>
      <c r="AG33" s="625"/>
    </row>
    <row r="34" spans="1:33" ht="30" customHeight="1" thickBot="1">
      <c r="A34" s="182" t="s">
        <v>11</v>
      </c>
      <c r="B34" s="105">
        <v>2</v>
      </c>
      <c r="C34" s="183" t="s">
        <v>44</v>
      </c>
      <c r="D34" s="184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9"/>
      <c r="X34" s="29"/>
      <c r="Y34" s="262"/>
      <c r="Z34" s="636"/>
      <c r="AA34" s="643"/>
      <c r="AB34" s="625"/>
      <c r="AC34" s="625"/>
      <c r="AD34" s="625"/>
      <c r="AE34" s="625"/>
      <c r="AF34" s="625"/>
      <c r="AG34" s="625"/>
    </row>
    <row r="35" spans="1:33" ht="30" customHeight="1">
      <c r="A35" s="30" t="s">
        <v>12</v>
      </c>
      <c r="B35" s="65" t="s">
        <v>45</v>
      </c>
      <c r="C35" s="32" t="s">
        <v>46</v>
      </c>
      <c r="D35" s="33"/>
      <c r="E35" s="34">
        <f>SUM(E36:E38)</f>
        <v>0</v>
      </c>
      <c r="F35" s="35"/>
      <c r="G35" s="36">
        <f>SUM(G36:G38)</f>
        <v>0</v>
      </c>
      <c r="H35" s="34">
        <f>SUM(H36:H38)</f>
        <v>0</v>
      </c>
      <c r="I35" s="35"/>
      <c r="J35" s="36">
        <f>SUM(J36:J38)</f>
        <v>0</v>
      </c>
      <c r="K35" s="34">
        <f>SUM(K36:K38)</f>
        <v>0</v>
      </c>
      <c r="L35" s="35"/>
      <c r="M35" s="36">
        <f>SUM(M36:M38)</f>
        <v>0</v>
      </c>
      <c r="N35" s="34">
        <f>SUM(N36:N38)</f>
        <v>0</v>
      </c>
      <c r="O35" s="35"/>
      <c r="P35" s="36">
        <f>SUM(P36:P38)</f>
        <v>0</v>
      </c>
      <c r="Q35" s="34">
        <f>SUM(Q36:Q38)</f>
        <v>0</v>
      </c>
      <c r="R35" s="35"/>
      <c r="S35" s="36">
        <f>SUM(S36:S38)</f>
        <v>0</v>
      </c>
      <c r="T35" s="34">
        <f>SUM(T36:T38)</f>
        <v>0</v>
      </c>
      <c r="U35" s="35"/>
      <c r="V35" s="36">
        <f>SUM(V36:V38)</f>
        <v>0</v>
      </c>
      <c r="W35" s="36">
        <f>SUM(W36:W38)</f>
        <v>0</v>
      </c>
      <c r="X35" s="261">
        <f>SUM(X36:X38)</f>
        <v>0</v>
      </c>
      <c r="Y35" s="263">
        <f t="shared" si="7"/>
        <v>0</v>
      </c>
      <c r="Z35" s="616">
        <v>0</v>
      </c>
      <c r="AA35" s="644"/>
      <c r="AB35" s="629"/>
      <c r="AC35" s="626"/>
      <c r="AD35" s="626"/>
      <c r="AE35" s="626"/>
      <c r="AF35" s="626"/>
      <c r="AG35" s="626"/>
    </row>
    <row r="36" spans="1:33" ht="30" customHeight="1">
      <c r="A36" s="38" t="s">
        <v>14</v>
      </c>
      <c r="B36" s="39" t="s">
        <v>47</v>
      </c>
      <c r="C36" s="40" t="s">
        <v>48</v>
      </c>
      <c r="D36" s="41" t="s">
        <v>49</v>
      </c>
      <c r="E36" s="42"/>
      <c r="F36" s="43"/>
      <c r="G36" s="44">
        <f t="shared" ref="G36:G38" si="33">E36*F36</f>
        <v>0</v>
      </c>
      <c r="H36" s="42"/>
      <c r="I36" s="43"/>
      <c r="J36" s="44">
        <f t="shared" ref="J36:J38" si="34">H36*I36</f>
        <v>0</v>
      </c>
      <c r="K36" s="42"/>
      <c r="L36" s="43"/>
      <c r="M36" s="44">
        <f t="shared" ref="M36:M38" si="35">K36*L36</f>
        <v>0</v>
      </c>
      <c r="N36" s="42"/>
      <c r="O36" s="43"/>
      <c r="P36" s="44">
        <f t="shared" ref="P36:P38" si="36">N36*O36</f>
        <v>0</v>
      </c>
      <c r="Q36" s="42"/>
      <c r="R36" s="43"/>
      <c r="S36" s="44">
        <f t="shared" ref="S36:S38" si="37">Q36*R36</f>
        <v>0</v>
      </c>
      <c r="T36" s="42"/>
      <c r="U36" s="43"/>
      <c r="V36" s="44">
        <f t="shared" ref="V36:V38" si="38">T36*U36</f>
        <v>0</v>
      </c>
      <c r="W36" s="45">
        <f>G36+M36+S36</f>
        <v>0</v>
      </c>
      <c r="X36" s="223">
        <f>J36+P36+V36</f>
        <v>0</v>
      </c>
      <c r="Y36" s="223">
        <f t="shared" si="7"/>
        <v>0</v>
      </c>
      <c r="Z36" s="638">
        <v>0</v>
      </c>
      <c r="AA36" s="645"/>
      <c r="AB36" s="628"/>
      <c r="AC36" s="628"/>
      <c r="AD36" s="628"/>
      <c r="AE36" s="628"/>
      <c r="AF36" s="628"/>
      <c r="AG36" s="628"/>
    </row>
    <row r="37" spans="1:33" ht="30" customHeight="1">
      <c r="A37" s="38" t="s">
        <v>14</v>
      </c>
      <c r="B37" s="39" t="s">
        <v>50</v>
      </c>
      <c r="C37" s="40" t="s">
        <v>48</v>
      </c>
      <c r="D37" s="41" t="s">
        <v>49</v>
      </c>
      <c r="E37" s="42"/>
      <c r="F37" s="43"/>
      <c r="G37" s="44">
        <f t="shared" si="33"/>
        <v>0</v>
      </c>
      <c r="H37" s="42"/>
      <c r="I37" s="43"/>
      <c r="J37" s="44">
        <f t="shared" si="34"/>
        <v>0</v>
      </c>
      <c r="K37" s="42"/>
      <c r="L37" s="43"/>
      <c r="M37" s="44">
        <f t="shared" si="35"/>
        <v>0</v>
      </c>
      <c r="N37" s="42"/>
      <c r="O37" s="43"/>
      <c r="P37" s="44">
        <f t="shared" si="36"/>
        <v>0</v>
      </c>
      <c r="Q37" s="42"/>
      <c r="R37" s="43"/>
      <c r="S37" s="44">
        <f t="shared" si="37"/>
        <v>0</v>
      </c>
      <c r="T37" s="42"/>
      <c r="U37" s="43"/>
      <c r="V37" s="44">
        <f t="shared" si="38"/>
        <v>0</v>
      </c>
      <c r="W37" s="45">
        <f t="shared" ref="W37:W42" si="39">G37+M37+S37</f>
        <v>0</v>
      </c>
      <c r="X37" s="223">
        <f t="shared" ref="X37:X46" si="40">J37+P37+V37</f>
        <v>0</v>
      </c>
      <c r="Y37" s="223">
        <f t="shared" si="7"/>
        <v>0</v>
      </c>
      <c r="Z37" s="638">
        <v>0</v>
      </c>
      <c r="AA37" s="645"/>
      <c r="AB37" s="628"/>
      <c r="AC37" s="628"/>
      <c r="AD37" s="628"/>
      <c r="AE37" s="628"/>
      <c r="AF37" s="628"/>
      <c r="AG37" s="628"/>
    </row>
    <row r="38" spans="1:33" ht="30" customHeight="1" thickBot="1">
      <c r="A38" s="58" t="s">
        <v>14</v>
      </c>
      <c r="B38" s="64" t="s">
        <v>51</v>
      </c>
      <c r="C38" s="40" t="s">
        <v>48</v>
      </c>
      <c r="D38" s="59" t="s">
        <v>49</v>
      </c>
      <c r="E38" s="60"/>
      <c r="F38" s="61"/>
      <c r="G38" s="62">
        <f t="shared" si="33"/>
        <v>0</v>
      </c>
      <c r="H38" s="60"/>
      <c r="I38" s="61"/>
      <c r="J38" s="62">
        <f t="shared" si="34"/>
        <v>0</v>
      </c>
      <c r="K38" s="60"/>
      <c r="L38" s="61"/>
      <c r="M38" s="62">
        <f t="shared" si="35"/>
        <v>0</v>
      </c>
      <c r="N38" s="60"/>
      <c r="O38" s="61"/>
      <c r="P38" s="62">
        <f t="shared" si="36"/>
        <v>0</v>
      </c>
      <c r="Q38" s="60"/>
      <c r="R38" s="61"/>
      <c r="S38" s="62">
        <f t="shared" si="37"/>
        <v>0</v>
      </c>
      <c r="T38" s="60"/>
      <c r="U38" s="61"/>
      <c r="V38" s="62">
        <f t="shared" si="38"/>
        <v>0</v>
      </c>
      <c r="W38" s="52">
        <f t="shared" si="39"/>
        <v>0</v>
      </c>
      <c r="X38" s="223">
        <f t="shared" si="40"/>
        <v>0</v>
      </c>
      <c r="Y38" s="223">
        <f t="shared" si="7"/>
        <v>0</v>
      </c>
      <c r="Z38" s="638">
        <v>0</v>
      </c>
      <c r="AA38" s="648"/>
      <c r="AB38" s="628"/>
      <c r="AC38" s="628"/>
      <c r="AD38" s="628"/>
      <c r="AE38" s="628"/>
      <c r="AF38" s="628"/>
      <c r="AG38" s="628"/>
    </row>
    <row r="39" spans="1:33" ht="30" customHeight="1">
      <c r="A39" s="30" t="s">
        <v>12</v>
      </c>
      <c r="B39" s="65" t="s">
        <v>52</v>
      </c>
      <c r="C39" s="63" t="s">
        <v>53</v>
      </c>
      <c r="D39" s="54"/>
      <c r="E39" s="55">
        <f>SUM(E40:E42)</f>
        <v>0</v>
      </c>
      <c r="F39" s="56"/>
      <c r="G39" s="57">
        <f>SUM(G40:G42)</f>
        <v>0</v>
      </c>
      <c r="H39" s="55">
        <f>SUM(H40:H42)</f>
        <v>0</v>
      </c>
      <c r="I39" s="56"/>
      <c r="J39" s="57">
        <f>SUM(J40:J42)</f>
        <v>0</v>
      </c>
      <c r="K39" s="55">
        <f>SUM(K40:K42)</f>
        <v>0</v>
      </c>
      <c r="L39" s="56"/>
      <c r="M39" s="57">
        <f>SUM(M40:M42)</f>
        <v>0</v>
      </c>
      <c r="N39" s="55">
        <f>SUM(N40:N42)</f>
        <v>0</v>
      </c>
      <c r="O39" s="56"/>
      <c r="P39" s="57">
        <f>SUM(P40:P42)</f>
        <v>0</v>
      </c>
      <c r="Q39" s="55">
        <f>SUM(Q40:Q42)</f>
        <v>0</v>
      </c>
      <c r="R39" s="56"/>
      <c r="S39" s="57">
        <f>SUM(S40:S42)</f>
        <v>0</v>
      </c>
      <c r="T39" s="55">
        <f>SUM(T40:T42)</f>
        <v>0</v>
      </c>
      <c r="U39" s="56"/>
      <c r="V39" s="57">
        <f>SUM(V40:V42)</f>
        <v>0</v>
      </c>
      <c r="W39" s="57">
        <f>SUM(W40:W42)</f>
        <v>0</v>
      </c>
      <c r="X39" s="57">
        <f>SUM(X40:X42)</f>
        <v>0</v>
      </c>
      <c r="Y39" s="265">
        <f t="shared" si="7"/>
        <v>0</v>
      </c>
      <c r="Z39" s="640">
        <v>0</v>
      </c>
      <c r="AA39" s="647"/>
      <c r="AB39" s="626"/>
      <c r="AC39" s="626"/>
      <c r="AD39" s="626"/>
      <c r="AE39" s="626"/>
      <c r="AF39" s="626"/>
      <c r="AG39" s="626"/>
    </row>
    <row r="40" spans="1:33" ht="30" customHeight="1">
      <c r="A40" s="38" t="s">
        <v>14</v>
      </c>
      <c r="B40" s="39" t="s">
        <v>54</v>
      </c>
      <c r="C40" s="40" t="s">
        <v>55</v>
      </c>
      <c r="D40" s="41" t="s">
        <v>56</v>
      </c>
      <c r="E40" s="42"/>
      <c r="F40" s="43"/>
      <c r="G40" s="44">
        <f t="shared" ref="G40:G42" si="41">E40*F40</f>
        <v>0</v>
      </c>
      <c r="H40" s="42"/>
      <c r="I40" s="43"/>
      <c r="J40" s="44">
        <f t="shared" ref="J40:J42" si="42">H40*I40</f>
        <v>0</v>
      </c>
      <c r="K40" s="42"/>
      <c r="L40" s="43"/>
      <c r="M40" s="44">
        <f t="shared" ref="M40:M42" si="43">K40*L40</f>
        <v>0</v>
      </c>
      <c r="N40" s="42"/>
      <c r="O40" s="43"/>
      <c r="P40" s="44">
        <f t="shared" ref="P40:P42" si="44">N40*O40</f>
        <v>0</v>
      </c>
      <c r="Q40" s="42"/>
      <c r="R40" s="43"/>
      <c r="S40" s="44">
        <f t="shared" ref="S40:S42" si="45">Q40*R40</f>
        <v>0</v>
      </c>
      <c r="T40" s="42"/>
      <c r="U40" s="43"/>
      <c r="V40" s="44">
        <f t="shared" ref="V40:V42" si="46">T40*U40</f>
        <v>0</v>
      </c>
      <c r="W40" s="45">
        <f t="shared" si="39"/>
        <v>0</v>
      </c>
      <c r="X40" s="223">
        <f t="shared" si="40"/>
        <v>0</v>
      </c>
      <c r="Y40" s="223">
        <f t="shared" si="7"/>
        <v>0</v>
      </c>
      <c r="Z40" s="638">
        <v>0</v>
      </c>
      <c r="AA40" s="645"/>
      <c r="AB40" s="628"/>
      <c r="AC40" s="628"/>
      <c r="AD40" s="628"/>
      <c r="AE40" s="628"/>
      <c r="AF40" s="628"/>
      <c r="AG40" s="628"/>
    </row>
    <row r="41" spans="1:33" ht="30" customHeight="1">
      <c r="A41" s="38" t="s">
        <v>14</v>
      </c>
      <c r="B41" s="39" t="s">
        <v>57</v>
      </c>
      <c r="C41" s="80" t="s">
        <v>55</v>
      </c>
      <c r="D41" s="41" t="s">
        <v>56</v>
      </c>
      <c r="E41" s="42"/>
      <c r="F41" s="43"/>
      <c r="G41" s="44">
        <f t="shared" si="41"/>
        <v>0</v>
      </c>
      <c r="H41" s="42"/>
      <c r="I41" s="43"/>
      <c r="J41" s="44">
        <f t="shared" si="42"/>
        <v>0</v>
      </c>
      <c r="K41" s="42"/>
      <c r="L41" s="43"/>
      <c r="M41" s="44">
        <f t="shared" si="43"/>
        <v>0</v>
      </c>
      <c r="N41" s="42"/>
      <c r="O41" s="43"/>
      <c r="P41" s="44">
        <f t="shared" si="44"/>
        <v>0</v>
      </c>
      <c r="Q41" s="42"/>
      <c r="R41" s="43"/>
      <c r="S41" s="44">
        <f t="shared" si="45"/>
        <v>0</v>
      </c>
      <c r="T41" s="42"/>
      <c r="U41" s="43"/>
      <c r="V41" s="44">
        <f t="shared" si="46"/>
        <v>0</v>
      </c>
      <c r="W41" s="45">
        <f t="shared" si="39"/>
        <v>0</v>
      </c>
      <c r="X41" s="223">
        <f t="shared" si="40"/>
        <v>0</v>
      </c>
      <c r="Y41" s="223">
        <f t="shared" si="7"/>
        <v>0</v>
      </c>
      <c r="Z41" s="638">
        <v>0</v>
      </c>
      <c r="AA41" s="645"/>
      <c r="AB41" s="628"/>
      <c r="AC41" s="628"/>
      <c r="AD41" s="628"/>
      <c r="AE41" s="628"/>
      <c r="AF41" s="628"/>
      <c r="AG41" s="628"/>
    </row>
    <row r="42" spans="1:33" ht="30" customHeight="1" thickBot="1">
      <c r="A42" s="58" t="s">
        <v>14</v>
      </c>
      <c r="B42" s="64" t="s">
        <v>58</v>
      </c>
      <c r="C42" s="81" t="s">
        <v>55</v>
      </c>
      <c r="D42" s="59" t="s">
        <v>56</v>
      </c>
      <c r="E42" s="60"/>
      <c r="F42" s="61"/>
      <c r="G42" s="62">
        <f t="shared" si="41"/>
        <v>0</v>
      </c>
      <c r="H42" s="60"/>
      <c r="I42" s="61"/>
      <c r="J42" s="62">
        <f t="shared" si="42"/>
        <v>0</v>
      </c>
      <c r="K42" s="60"/>
      <c r="L42" s="61"/>
      <c r="M42" s="62">
        <f t="shared" si="43"/>
        <v>0</v>
      </c>
      <c r="N42" s="60"/>
      <c r="O42" s="61"/>
      <c r="P42" s="62">
        <f t="shared" si="44"/>
        <v>0</v>
      </c>
      <c r="Q42" s="60"/>
      <c r="R42" s="61"/>
      <c r="S42" s="62">
        <f t="shared" si="45"/>
        <v>0</v>
      </c>
      <c r="T42" s="60"/>
      <c r="U42" s="61"/>
      <c r="V42" s="62">
        <f t="shared" si="46"/>
        <v>0</v>
      </c>
      <c r="W42" s="52">
        <f t="shared" si="39"/>
        <v>0</v>
      </c>
      <c r="X42" s="223">
        <f t="shared" si="40"/>
        <v>0</v>
      </c>
      <c r="Y42" s="223">
        <f t="shared" si="7"/>
        <v>0</v>
      </c>
      <c r="Z42" s="638">
        <v>0</v>
      </c>
      <c r="AA42" s="648"/>
      <c r="AB42" s="628"/>
      <c r="AC42" s="628"/>
      <c r="AD42" s="628"/>
      <c r="AE42" s="628"/>
      <c r="AF42" s="628"/>
      <c r="AG42" s="628"/>
    </row>
    <row r="43" spans="1:33" ht="30" customHeight="1">
      <c r="A43" s="30" t="s">
        <v>12</v>
      </c>
      <c r="B43" s="65" t="s">
        <v>59</v>
      </c>
      <c r="C43" s="63" t="s">
        <v>60</v>
      </c>
      <c r="D43" s="54"/>
      <c r="E43" s="55">
        <f>SUM(E44:E46)</f>
        <v>0</v>
      </c>
      <c r="F43" s="56"/>
      <c r="G43" s="57">
        <f>SUM(G44:G46)</f>
        <v>0</v>
      </c>
      <c r="H43" s="55">
        <f>SUM(H44:H46)</f>
        <v>0</v>
      </c>
      <c r="I43" s="56"/>
      <c r="J43" s="57">
        <f>SUM(J44:J46)</f>
        <v>0</v>
      </c>
      <c r="K43" s="55">
        <f>SUM(K44:K46)</f>
        <v>0</v>
      </c>
      <c r="L43" s="56"/>
      <c r="M43" s="57">
        <f>SUM(M44:M46)</f>
        <v>0</v>
      </c>
      <c r="N43" s="55">
        <f>SUM(N44:N46)</f>
        <v>0</v>
      </c>
      <c r="O43" s="56"/>
      <c r="P43" s="57">
        <f>SUM(P44:P46)</f>
        <v>0</v>
      </c>
      <c r="Q43" s="55">
        <f>SUM(Q44:Q46)</f>
        <v>0</v>
      </c>
      <c r="R43" s="56"/>
      <c r="S43" s="57">
        <f>SUM(S44:S46)</f>
        <v>0</v>
      </c>
      <c r="T43" s="55">
        <f>SUM(T44:T46)</f>
        <v>0</v>
      </c>
      <c r="U43" s="56"/>
      <c r="V43" s="57">
        <f>SUM(V44:V46)</f>
        <v>0</v>
      </c>
      <c r="W43" s="57">
        <f>SUM(W44:W46)</f>
        <v>0</v>
      </c>
      <c r="X43" s="57">
        <f>SUM(X44:X46)</f>
        <v>0</v>
      </c>
      <c r="Y43" s="56">
        <f t="shared" si="7"/>
        <v>0</v>
      </c>
      <c r="Z43" s="290">
        <v>0</v>
      </c>
      <c r="AA43" s="647"/>
      <c r="AB43" s="626"/>
      <c r="AC43" s="626"/>
      <c r="AD43" s="626"/>
      <c r="AE43" s="626"/>
      <c r="AF43" s="626"/>
      <c r="AG43" s="626"/>
    </row>
    <row r="44" spans="1:33" ht="30" customHeight="1">
      <c r="A44" s="38" t="s">
        <v>14</v>
      </c>
      <c r="B44" s="39" t="s">
        <v>61</v>
      </c>
      <c r="C44" s="40" t="s">
        <v>62</v>
      </c>
      <c r="D44" s="41" t="s">
        <v>56</v>
      </c>
      <c r="E44" s="42"/>
      <c r="F44" s="43"/>
      <c r="G44" s="44">
        <f t="shared" ref="G44:G46" si="47">E44*F44</f>
        <v>0</v>
      </c>
      <c r="H44" s="42"/>
      <c r="I44" s="43"/>
      <c r="J44" s="44">
        <f t="shared" ref="J44:J46" si="48">H44*I44</f>
        <v>0</v>
      </c>
      <c r="K44" s="42"/>
      <c r="L44" s="43"/>
      <c r="M44" s="44">
        <f t="shared" ref="M44:M46" si="49">K44*L44</f>
        <v>0</v>
      </c>
      <c r="N44" s="42"/>
      <c r="O44" s="43"/>
      <c r="P44" s="44">
        <f t="shared" ref="P44:P46" si="50">N44*O44</f>
        <v>0</v>
      </c>
      <c r="Q44" s="42"/>
      <c r="R44" s="43"/>
      <c r="S44" s="44">
        <f t="shared" ref="S44:S46" si="51">Q44*R44</f>
        <v>0</v>
      </c>
      <c r="T44" s="42"/>
      <c r="U44" s="43"/>
      <c r="V44" s="44">
        <f t="shared" ref="V44:V46" si="52">T44*U44</f>
        <v>0</v>
      </c>
      <c r="W44" s="45">
        <f>G44+M44+S44</f>
        <v>0</v>
      </c>
      <c r="X44" s="223">
        <f t="shared" si="40"/>
        <v>0</v>
      </c>
      <c r="Y44" s="223">
        <f t="shared" si="7"/>
        <v>0</v>
      </c>
      <c r="Z44" s="638">
        <v>0</v>
      </c>
      <c r="AA44" s="645"/>
      <c r="AB44" s="627"/>
      <c r="AC44" s="628"/>
      <c r="AD44" s="628"/>
      <c r="AE44" s="628"/>
      <c r="AF44" s="628"/>
      <c r="AG44" s="628"/>
    </row>
    <row r="45" spans="1:33" ht="30" customHeight="1">
      <c r="A45" s="38" t="s">
        <v>14</v>
      </c>
      <c r="B45" s="39" t="s">
        <v>63</v>
      </c>
      <c r="C45" s="40" t="s">
        <v>64</v>
      </c>
      <c r="D45" s="41" t="s">
        <v>56</v>
      </c>
      <c r="E45" s="42"/>
      <c r="F45" s="43"/>
      <c r="G45" s="44">
        <f t="shared" si="47"/>
        <v>0</v>
      </c>
      <c r="H45" s="42"/>
      <c r="I45" s="43"/>
      <c r="J45" s="44">
        <f t="shared" si="48"/>
        <v>0</v>
      </c>
      <c r="K45" s="42"/>
      <c r="L45" s="43"/>
      <c r="M45" s="44">
        <f t="shared" si="49"/>
        <v>0</v>
      </c>
      <c r="N45" s="42"/>
      <c r="O45" s="43"/>
      <c r="P45" s="44">
        <f t="shared" si="50"/>
        <v>0</v>
      </c>
      <c r="Q45" s="42"/>
      <c r="R45" s="43"/>
      <c r="S45" s="44">
        <f t="shared" si="51"/>
        <v>0</v>
      </c>
      <c r="T45" s="42"/>
      <c r="U45" s="43"/>
      <c r="V45" s="44">
        <f t="shared" si="52"/>
        <v>0</v>
      </c>
      <c r="W45" s="45">
        <f>G45+M45+S45</f>
        <v>0</v>
      </c>
      <c r="X45" s="223">
        <f t="shared" si="40"/>
        <v>0</v>
      </c>
      <c r="Y45" s="223">
        <f t="shared" si="7"/>
        <v>0</v>
      </c>
      <c r="Z45" s="638">
        <v>0</v>
      </c>
      <c r="AA45" s="645"/>
      <c r="AB45" s="628"/>
      <c r="AC45" s="628"/>
      <c r="AD45" s="628"/>
      <c r="AE45" s="628"/>
      <c r="AF45" s="628"/>
      <c r="AG45" s="628"/>
    </row>
    <row r="46" spans="1:33" ht="30" customHeight="1" thickBot="1">
      <c r="A46" s="46" t="s">
        <v>14</v>
      </c>
      <c r="B46" s="47" t="s">
        <v>65</v>
      </c>
      <c r="C46" s="181" t="s">
        <v>62</v>
      </c>
      <c r="D46" s="48" t="s">
        <v>56</v>
      </c>
      <c r="E46" s="60"/>
      <c r="F46" s="61"/>
      <c r="G46" s="62">
        <f t="shared" si="47"/>
        <v>0</v>
      </c>
      <c r="H46" s="60"/>
      <c r="I46" s="61"/>
      <c r="J46" s="62">
        <f t="shared" si="48"/>
        <v>0</v>
      </c>
      <c r="K46" s="60"/>
      <c r="L46" s="61"/>
      <c r="M46" s="62">
        <f t="shared" si="49"/>
        <v>0</v>
      </c>
      <c r="N46" s="60"/>
      <c r="O46" s="61"/>
      <c r="P46" s="62">
        <f t="shared" si="50"/>
        <v>0</v>
      </c>
      <c r="Q46" s="60"/>
      <c r="R46" s="61"/>
      <c r="S46" s="62">
        <f t="shared" si="51"/>
        <v>0</v>
      </c>
      <c r="T46" s="60"/>
      <c r="U46" s="61"/>
      <c r="V46" s="62">
        <f t="shared" si="52"/>
        <v>0</v>
      </c>
      <c r="W46" s="52">
        <f>G46+M46+S46</f>
        <v>0</v>
      </c>
      <c r="X46" s="223">
        <f t="shared" si="40"/>
        <v>0</v>
      </c>
      <c r="Y46" s="223">
        <f t="shared" si="7"/>
        <v>0</v>
      </c>
      <c r="Z46" s="638">
        <v>0</v>
      </c>
      <c r="AA46" s="648"/>
      <c r="AB46" s="628"/>
      <c r="AC46" s="628"/>
      <c r="AD46" s="628"/>
      <c r="AE46" s="628"/>
      <c r="AF46" s="628"/>
      <c r="AG46" s="628"/>
    </row>
    <row r="47" spans="1:33" ht="30" customHeight="1" thickBot="1">
      <c r="A47" s="191" t="s">
        <v>240</v>
      </c>
      <c r="B47" s="187"/>
      <c r="C47" s="188"/>
      <c r="D47" s="189"/>
      <c r="E47" s="99">
        <f>E43+E39+E35</f>
        <v>0</v>
      </c>
      <c r="F47" s="75"/>
      <c r="G47" s="74">
        <f>G43+G39+G35</f>
        <v>0</v>
      </c>
      <c r="H47" s="99">
        <f>H43+H39+H35</f>
        <v>0</v>
      </c>
      <c r="I47" s="75"/>
      <c r="J47" s="74">
        <f>J43+J39+J35</f>
        <v>0</v>
      </c>
      <c r="K47" s="76">
        <f>K43+K39+K35</f>
        <v>0</v>
      </c>
      <c r="L47" s="75"/>
      <c r="M47" s="74">
        <f>M43+M39+M35</f>
        <v>0</v>
      </c>
      <c r="N47" s="76">
        <f>N43+N39+N35</f>
        <v>0</v>
      </c>
      <c r="O47" s="75"/>
      <c r="P47" s="74">
        <f>P43+P39+P35</f>
        <v>0</v>
      </c>
      <c r="Q47" s="76">
        <f>Q43+Q39+Q35</f>
        <v>0</v>
      </c>
      <c r="R47" s="75"/>
      <c r="S47" s="74">
        <f>S43+S39+S35</f>
        <v>0</v>
      </c>
      <c r="T47" s="76">
        <f>T43+T39+T35</f>
        <v>0</v>
      </c>
      <c r="U47" s="75"/>
      <c r="V47" s="74">
        <f>V43+V39+V35</f>
        <v>0</v>
      </c>
      <c r="W47" s="82">
        <f>W43+W39+W35</f>
        <v>0</v>
      </c>
      <c r="X47" s="82">
        <f>X43+X39+X35</f>
        <v>0</v>
      </c>
      <c r="Y47" s="82">
        <f t="shared" si="7"/>
        <v>0</v>
      </c>
      <c r="Z47" s="225">
        <v>0</v>
      </c>
      <c r="AA47" s="650"/>
      <c r="AB47" s="625"/>
      <c r="AC47" s="625"/>
      <c r="AD47" s="625"/>
      <c r="AE47" s="625"/>
      <c r="AF47" s="625"/>
      <c r="AG47" s="625"/>
    </row>
    <row r="48" spans="1:33" ht="30" customHeight="1" thickBot="1">
      <c r="A48" s="182" t="s">
        <v>11</v>
      </c>
      <c r="B48" s="105">
        <v>3</v>
      </c>
      <c r="C48" s="183" t="s">
        <v>66</v>
      </c>
      <c r="D48" s="184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9"/>
      <c r="X48" s="29"/>
      <c r="Y48" s="29"/>
      <c r="Z48" s="636"/>
      <c r="AA48" s="643"/>
      <c r="AB48" s="625"/>
      <c r="AC48" s="625"/>
      <c r="AD48" s="625"/>
      <c r="AE48" s="625"/>
      <c r="AF48" s="625"/>
      <c r="AG48" s="625"/>
    </row>
    <row r="49" spans="1:72" ht="45" customHeight="1">
      <c r="A49" s="30" t="s">
        <v>12</v>
      </c>
      <c r="B49" s="65" t="s">
        <v>67</v>
      </c>
      <c r="C49" s="32" t="s">
        <v>68</v>
      </c>
      <c r="D49" s="33"/>
      <c r="E49" s="34">
        <f>SUM(E50:E52)</f>
        <v>0</v>
      </c>
      <c r="F49" s="35"/>
      <c r="G49" s="36">
        <f>SUM(G50:G52)</f>
        <v>0</v>
      </c>
      <c r="H49" s="34">
        <f>SUM(H50:H52)</f>
        <v>0</v>
      </c>
      <c r="I49" s="35"/>
      <c r="J49" s="36">
        <f>SUM(J50:J52)</f>
        <v>0</v>
      </c>
      <c r="K49" s="34">
        <f t="shared" ref="K49" si="53">SUM(K50:K52)</f>
        <v>0</v>
      </c>
      <c r="L49" s="35"/>
      <c r="M49" s="36">
        <f>SUM(M50:M52)</f>
        <v>0</v>
      </c>
      <c r="N49" s="34">
        <f t="shared" ref="N49" si="54">SUM(N50:N52)</f>
        <v>0</v>
      </c>
      <c r="O49" s="35"/>
      <c r="P49" s="36">
        <f>SUM(P50:P52)</f>
        <v>0</v>
      </c>
      <c r="Q49" s="34">
        <f t="shared" ref="Q49" si="55">SUM(Q50:Q52)</f>
        <v>0</v>
      </c>
      <c r="R49" s="35"/>
      <c r="S49" s="36">
        <f>SUM(S50:S52)</f>
        <v>0</v>
      </c>
      <c r="T49" s="34">
        <f t="shared" ref="T49" si="56">SUM(T50:T52)</f>
        <v>0</v>
      </c>
      <c r="U49" s="35"/>
      <c r="V49" s="36">
        <f>SUM(V50:V52)</f>
        <v>0</v>
      </c>
      <c r="W49" s="36">
        <f>SUM(W50:W52)</f>
        <v>0</v>
      </c>
      <c r="X49" s="36">
        <f>SUM(X50:X52)</f>
        <v>0</v>
      </c>
      <c r="Y49" s="37">
        <f t="shared" si="7"/>
        <v>0</v>
      </c>
      <c r="Z49" s="637">
        <v>0</v>
      </c>
      <c r="AA49" s="644"/>
      <c r="AB49" s="626"/>
      <c r="AC49" s="626"/>
      <c r="AD49" s="626"/>
      <c r="AE49" s="626"/>
      <c r="AF49" s="626"/>
      <c r="AG49" s="626"/>
    </row>
    <row r="50" spans="1:72" ht="30" customHeight="1">
      <c r="A50" s="38" t="s">
        <v>14</v>
      </c>
      <c r="B50" s="39" t="s">
        <v>69</v>
      </c>
      <c r="C50" s="80" t="s">
        <v>70</v>
      </c>
      <c r="D50" s="41" t="s">
        <v>49</v>
      </c>
      <c r="E50" s="42"/>
      <c r="F50" s="43"/>
      <c r="G50" s="44">
        <f t="shared" ref="G50:G52" si="57">E50*F50</f>
        <v>0</v>
      </c>
      <c r="H50" s="42"/>
      <c r="I50" s="43"/>
      <c r="J50" s="44">
        <f t="shared" ref="J50:J52" si="58">H50*I50</f>
        <v>0</v>
      </c>
      <c r="K50" s="42"/>
      <c r="L50" s="43"/>
      <c r="M50" s="44">
        <f t="shared" ref="M50:M52" si="59">K50*L50</f>
        <v>0</v>
      </c>
      <c r="N50" s="42"/>
      <c r="O50" s="43"/>
      <c r="P50" s="44">
        <f t="shared" ref="P50:P52" si="60">N50*O50</f>
        <v>0</v>
      </c>
      <c r="Q50" s="42"/>
      <c r="R50" s="43"/>
      <c r="S50" s="44">
        <f t="shared" ref="S50:S52" si="61">Q50*R50</f>
        <v>0</v>
      </c>
      <c r="T50" s="42"/>
      <c r="U50" s="43"/>
      <c r="V50" s="44">
        <f t="shared" ref="V50:V52" si="62">T50*U50</f>
        <v>0</v>
      </c>
      <c r="W50" s="45">
        <f>G50+M50+S50</f>
        <v>0</v>
      </c>
      <c r="X50" s="223">
        <f t="shared" ref="X50:X55" si="63">J50+P50+V50</f>
        <v>0</v>
      </c>
      <c r="Y50" s="223">
        <f t="shared" si="7"/>
        <v>0</v>
      </c>
      <c r="Z50" s="638">
        <v>0</v>
      </c>
      <c r="AA50" s="645"/>
      <c r="AB50" s="628"/>
      <c r="AC50" s="628"/>
      <c r="AD50" s="628"/>
      <c r="AE50" s="628"/>
      <c r="AF50" s="628"/>
      <c r="AG50" s="628"/>
    </row>
    <row r="51" spans="1:72" ht="30" customHeight="1">
      <c r="A51" s="38" t="s">
        <v>14</v>
      </c>
      <c r="B51" s="39" t="s">
        <v>71</v>
      </c>
      <c r="C51" s="150" t="s">
        <v>72</v>
      </c>
      <c r="D51" s="41" t="s">
        <v>49</v>
      </c>
      <c r="E51" s="42"/>
      <c r="F51" s="43"/>
      <c r="G51" s="44">
        <f t="shared" si="57"/>
        <v>0</v>
      </c>
      <c r="H51" s="42"/>
      <c r="I51" s="43"/>
      <c r="J51" s="44">
        <f t="shared" si="58"/>
        <v>0</v>
      </c>
      <c r="K51" s="42"/>
      <c r="L51" s="43"/>
      <c r="M51" s="44">
        <f t="shared" si="59"/>
        <v>0</v>
      </c>
      <c r="N51" s="42"/>
      <c r="O51" s="43"/>
      <c r="P51" s="44">
        <f t="shared" si="60"/>
        <v>0</v>
      </c>
      <c r="Q51" s="42"/>
      <c r="R51" s="43"/>
      <c r="S51" s="44">
        <f t="shared" si="61"/>
        <v>0</v>
      </c>
      <c r="T51" s="42"/>
      <c r="U51" s="43"/>
      <c r="V51" s="44">
        <f t="shared" si="62"/>
        <v>0</v>
      </c>
      <c r="W51" s="45">
        <f>G51+M51+S51</f>
        <v>0</v>
      </c>
      <c r="X51" s="223">
        <f t="shared" si="63"/>
        <v>0</v>
      </c>
      <c r="Y51" s="223">
        <f t="shared" si="7"/>
        <v>0</v>
      </c>
      <c r="Z51" s="638">
        <v>0</v>
      </c>
      <c r="AA51" s="645"/>
      <c r="AB51" s="628"/>
      <c r="AC51" s="628"/>
      <c r="AD51" s="628"/>
      <c r="AE51" s="628"/>
      <c r="AF51" s="628"/>
      <c r="AG51" s="628"/>
    </row>
    <row r="52" spans="1:72" ht="30" customHeight="1" thickBot="1">
      <c r="A52" s="46" t="s">
        <v>14</v>
      </c>
      <c r="B52" s="47" t="s">
        <v>73</v>
      </c>
      <c r="C52" s="73" t="s">
        <v>74</v>
      </c>
      <c r="D52" s="48" t="s">
        <v>49</v>
      </c>
      <c r="E52" s="49"/>
      <c r="F52" s="50"/>
      <c r="G52" s="51">
        <f t="shared" si="57"/>
        <v>0</v>
      </c>
      <c r="H52" s="49"/>
      <c r="I52" s="50"/>
      <c r="J52" s="51">
        <f t="shared" si="58"/>
        <v>0</v>
      </c>
      <c r="K52" s="49"/>
      <c r="L52" s="50"/>
      <c r="M52" s="51">
        <f t="shared" si="59"/>
        <v>0</v>
      </c>
      <c r="N52" s="49"/>
      <c r="O52" s="50"/>
      <c r="P52" s="51">
        <f t="shared" si="60"/>
        <v>0</v>
      </c>
      <c r="Q52" s="49"/>
      <c r="R52" s="50"/>
      <c r="S52" s="51">
        <f t="shared" si="61"/>
        <v>0</v>
      </c>
      <c r="T52" s="49"/>
      <c r="U52" s="50"/>
      <c r="V52" s="51">
        <f t="shared" si="62"/>
        <v>0</v>
      </c>
      <c r="W52" s="52">
        <f>G52+M52+S52</f>
        <v>0</v>
      </c>
      <c r="X52" s="223">
        <f t="shared" si="63"/>
        <v>0</v>
      </c>
      <c r="Y52" s="223">
        <f t="shared" si="7"/>
        <v>0</v>
      </c>
      <c r="Z52" s="638">
        <v>0</v>
      </c>
      <c r="AA52" s="646"/>
      <c r="AB52" s="628"/>
      <c r="AC52" s="628"/>
      <c r="AD52" s="628"/>
      <c r="AE52" s="628"/>
      <c r="AF52" s="628"/>
      <c r="AG52" s="628"/>
    </row>
    <row r="53" spans="1:72" ht="47.25" customHeight="1">
      <c r="A53" s="30" t="s">
        <v>12</v>
      </c>
      <c r="B53" s="65" t="s">
        <v>75</v>
      </c>
      <c r="C53" s="53" t="s">
        <v>76</v>
      </c>
      <c r="D53" s="54"/>
      <c r="E53" s="55"/>
      <c r="F53" s="56"/>
      <c r="G53" s="57"/>
      <c r="H53" s="55"/>
      <c r="I53" s="56"/>
      <c r="J53" s="57"/>
      <c r="K53" s="55">
        <f>SUM(K54:K55)</f>
        <v>0</v>
      </c>
      <c r="L53" s="56"/>
      <c r="M53" s="57">
        <f>SUM(M54:M55)</f>
        <v>0</v>
      </c>
      <c r="N53" s="55">
        <f>SUM(N54:N55)</f>
        <v>0</v>
      </c>
      <c r="O53" s="56"/>
      <c r="P53" s="57">
        <f>SUM(P54:P55)</f>
        <v>0</v>
      </c>
      <c r="Q53" s="55">
        <f>SUM(Q54:Q55)</f>
        <v>0</v>
      </c>
      <c r="R53" s="56"/>
      <c r="S53" s="57">
        <f>SUM(S54:S55)</f>
        <v>0</v>
      </c>
      <c r="T53" s="55">
        <f>SUM(T54:T55)</f>
        <v>0</v>
      </c>
      <c r="U53" s="56"/>
      <c r="V53" s="57">
        <f>SUM(V54:V55)</f>
        <v>0</v>
      </c>
      <c r="W53" s="57">
        <f>SUM(W54:W55)</f>
        <v>0</v>
      </c>
      <c r="X53" s="57">
        <f>SUM(X54:X55)</f>
        <v>0</v>
      </c>
      <c r="Y53" s="57">
        <f t="shared" si="7"/>
        <v>0</v>
      </c>
      <c r="Z53" s="290">
        <v>0</v>
      </c>
      <c r="AA53" s="647"/>
      <c r="AB53" s="626"/>
      <c r="AC53" s="626"/>
      <c r="AD53" s="626"/>
      <c r="AE53" s="626"/>
      <c r="AF53" s="626"/>
      <c r="AG53" s="626"/>
    </row>
    <row r="54" spans="1:72" ht="30" customHeight="1">
      <c r="A54" s="38" t="s">
        <v>14</v>
      </c>
      <c r="B54" s="39" t="s">
        <v>77</v>
      </c>
      <c r="C54" s="80" t="s">
        <v>78</v>
      </c>
      <c r="D54" s="41" t="s">
        <v>79</v>
      </c>
      <c r="E54" s="791" t="s">
        <v>80</v>
      </c>
      <c r="F54" s="792"/>
      <c r="G54" s="793"/>
      <c r="H54" s="791" t="s">
        <v>80</v>
      </c>
      <c r="I54" s="792"/>
      <c r="J54" s="793"/>
      <c r="K54" s="42"/>
      <c r="L54" s="43"/>
      <c r="M54" s="44">
        <f t="shared" ref="M54:M55" si="64">K54*L54</f>
        <v>0</v>
      </c>
      <c r="N54" s="42"/>
      <c r="O54" s="43"/>
      <c r="P54" s="44">
        <f t="shared" ref="P54:P55" si="65">N54*O54</f>
        <v>0</v>
      </c>
      <c r="Q54" s="42"/>
      <c r="R54" s="43"/>
      <c r="S54" s="44">
        <f t="shared" ref="S54:S55" si="66">Q54*R54</f>
        <v>0</v>
      </c>
      <c r="T54" s="42"/>
      <c r="U54" s="43"/>
      <c r="V54" s="44">
        <f t="shared" ref="V54:V55" si="67">T54*U54</f>
        <v>0</v>
      </c>
      <c r="W54" s="52">
        <f>G54+M54+S54</f>
        <v>0</v>
      </c>
      <c r="X54" s="223">
        <f t="shared" si="63"/>
        <v>0</v>
      </c>
      <c r="Y54" s="223">
        <f t="shared" si="7"/>
        <v>0</v>
      </c>
      <c r="Z54" s="638">
        <v>0</v>
      </c>
      <c r="AA54" s="645"/>
      <c r="AB54" s="628"/>
      <c r="AC54" s="628"/>
      <c r="AD54" s="628"/>
      <c r="AE54" s="628"/>
      <c r="AF54" s="628"/>
      <c r="AG54" s="628"/>
    </row>
    <row r="55" spans="1:72" ht="30" customHeight="1" thickBot="1">
      <c r="A55" s="46" t="s">
        <v>14</v>
      </c>
      <c r="B55" s="47" t="s">
        <v>81</v>
      </c>
      <c r="C55" s="73" t="s">
        <v>82</v>
      </c>
      <c r="D55" s="48" t="s">
        <v>79</v>
      </c>
      <c r="E55" s="794"/>
      <c r="F55" s="795"/>
      <c r="G55" s="796"/>
      <c r="H55" s="794"/>
      <c r="I55" s="795"/>
      <c r="J55" s="796"/>
      <c r="K55" s="60"/>
      <c r="L55" s="61"/>
      <c r="M55" s="62">
        <f t="shared" si="64"/>
        <v>0</v>
      </c>
      <c r="N55" s="60"/>
      <c r="O55" s="61"/>
      <c r="P55" s="62">
        <f t="shared" si="65"/>
        <v>0</v>
      </c>
      <c r="Q55" s="60"/>
      <c r="R55" s="61"/>
      <c r="S55" s="62">
        <f t="shared" si="66"/>
        <v>0</v>
      </c>
      <c r="T55" s="60"/>
      <c r="U55" s="61"/>
      <c r="V55" s="62">
        <f t="shared" si="67"/>
        <v>0</v>
      </c>
      <c r="W55" s="52">
        <f>G55+M55+S55</f>
        <v>0</v>
      </c>
      <c r="X55" s="223">
        <f t="shared" si="63"/>
        <v>0</v>
      </c>
      <c r="Y55" s="226">
        <f t="shared" si="7"/>
        <v>0</v>
      </c>
      <c r="Z55" s="638">
        <v>0</v>
      </c>
      <c r="AA55" s="648"/>
      <c r="AB55" s="628"/>
      <c r="AC55" s="628"/>
      <c r="AD55" s="628"/>
      <c r="AE55" s="628"/>
      <c r="AF55" s="628"/>
      <c r="AG55" s="628"/>
    </row>
    <row r="56" spans="1:72" ht="30" customHeight="1" thickBot="1">
      <c r="A56" s="450" t="s">
        <v>83</v>
      </c>
      <c r="B56" s="451"/>
      <c r="C56" s="452"/>
      <c r="D56" s="453"/>
      <c r="E56" s="99">
        <f>E49</f>
        <v>0</v>
      </c>
      <c r="F56" s="75"/>
      <c r="G56" s="74">
        <f>G49</f>
        <v>0</v>
      </c>
      <c r="H56" s="99">
        <f>H49</f>
        <v>0</v>
      </c>
      <c r="I56" s="75"/>
      <c r="J56" s="74">
        <f>J49</f>
        <v>0</v>
      </c>
      <c r="K56" s="76">
        <f>K53+K49</f>
        <v>0</v>
      </c>
      <c r="L56" s="75"/>
      <c r="M56" s="74">
        <f>M53+M49</f>
        <v>0</v>
      </c>
      <c r="N56" s="76">
        <f>N53+N49</f>
        <v>0</v>
      </c>
      <c r="O56" s="75"/>
      <c r="P56" s="74">
        <f>P53+P49</f>
        <v>0</v>
      </c>
      <c r="Q56" s="76">
        <f>Q53+Q49</f>
        <v>0</v>
      </c>
      <c r="R56" s="75"/>
      <c r="S56" s="74">
        <f>S53+S49</f>
        <v>0</v>
      </c>
      <c r="T56" s="76">
        <f>T53+T49</f>
        <v>0</v>
      </c>
      <c r="U56" s="75"/>
      <c r="V56" s="74">
        <f>V53+V49</f>
        <v>0</v>
      </c>
      <c r="W56" s="606">
        <f>W53+W49</f>
        <v>0</v>
      </c>
      <c r="X56" s="606">
        <f>X53+X49</f>
        <v>0</v>
      </c>
      <c r="Y56" s="606">
        <f t="shared" si="7"/>
        <v>0</v>
      </c>
      <c r="Z56" s="225">
        <v>0</v>
      </c>
      <c r="AA56" s="650"/>
      <c r="AB56" s="628"/>
      <c r="AC56" s="628"/>
      <c r="AD56" s="628"/>
      <c r="AE56" s="625"/>
      <c r="AF56" s="625"/>
      <c r="AG56" s="625"/>
    </row>
    <row r="57" spans="1:72" s="521" customFormat="1" ht="30" customHeight="1" thickBot="1">
      <c r="A57" s="610" t="s">
        <v>11</v>
      </c>
      <c r="B57" s="611">
        <v>4</v>
      </c>
      <c r="C57" s="612" t="s">
        <v>84</v>
      </c>
      <c r="D57" s="613"/>
      <c r="E57" s="554"/>
      <c r="F57" s="554"/>
      <c r="G57" s="554"/>
      <c r="H57" s="554"/>
      <c r="I57" s="554"/>
      <c r="J57" s="554"/>
      <c r="K57" s="554"/>
      <c r="L57" s="554"/>
      <c r="M57" s="554"/>
      <c r="N57" s="554"/>
      <c r="O57" s="554"/>
      <c r="P57" s="554"/>
      <c r="Q57" s="554"/>
      <c r="R57" s="554"/>
      <c r="S57" s="554"/>
      <c r="T57" s="554"/>
      <c r="U57" s="554"/>
      <c r="V57" s="554"/>
      <c r="W57" s="614"/>
      <c r="X57" s="614"/>
      <c r="Y57" s="615"/>
      <c r="Z57" s="614"/>
      <c r="AA57" s="651"/>
      <c r="AB57" s="625"/>
      <c r="AC57" s="625"/>
      <c r="AD57" s="625"/>
      <c r="AE57" s="625"/>
      <c r="AF57" s="625"/>
      <c r="AG57" s="625"/>
      <c r="AH57" s="620"/>
      <c r="AI57" s="620"/>
      <c r="AJ57" s="620"/>
      <c r="AK57" s="620"/>
      <c r="AL57" s="620"/>
      <c r="AM57" s="620"/>
      <c r="AN57" s="620"/>
      <c r="AO57" s="620"/>
      <c r="AP57" s="620"/>
      <c r="AQ57" s="620"/>
      <c r="AR57" s="620"/>
      <c r="AS57" s="620"/>
      <c r="AT57" s="620"/>
      <c r="AU57" s="620"/>
      <c r="AV57" s="620"/>
      <c r="AW57" s="620"/>
      <c r="AX57" s="620"/>
      <c r="AY57" s="620"/>
      <c r="AZ57" s="620"/>
      <c r="BA57" s="620"/>
      <c r="BB57" s="620"/>
      <c r="BC57" s="620"/>
      <c r="BD57" s="620"/>
      <c r="BE57" s="620"/>
      <c r="BF57" s="620"/>
      <c r="BG57" s="620"/>
      <c r="BH57" s="620"/>
      <c r="BI57" s="620"/>
      <c r="BJ57" s="620"/>
      <c r="BK57" s="620"/>
      <c r="BL57" s="620"/>
      <c r="BM57" s="620"/>
      <c r="BN57" s="620"/>
      <c r="BO57" s="620"/>
      <c r="BP57" s="620"/>
      <c r="BQ57" s="620"/>
      <c r="BR57" s="620"/>
      <c r="BS57" s="620"/>
      <c r="BT57" s="620"/>
    </row>
    <row r="58" spans="1:72" ht="30" customHeight="1">
      <c r="A58" s="195" t="s">
        <v>12</v>
      </c>
      <c r="B58" s="607" t="s">
        <v>85</v>
      </c>
      <c r="C58" s="83" t="s">
        <v>86</v>
      </c>
      <c r="D58" s="608"/>
      <c r="E58" s="34">
        <f>SUM(E59:E61)</f>
        <v>0</v>
      </c>
      <c r="F58" s="551"/>
      <c r="G58" s="552">
        <f>SUM(G59:G61)</f>
        <v>0</v>
      </c>
      <c r="H58" s="34">
        <f>SUM(H59:H61)</f>
        <v>0</v>
      </c>
      <c r="I58" s="551"/>
      <c r="J58" s="552">
        <f>SUM(J59:J61)</f>
        <v>0</v>
      </c>
      <c r="K58" s="34">
        <f>SUM(K59:K61)</f>
        <v>0</v>
      </c>
      <c r="L58" s="551"/>
      <c r="M58" s="552">
        <f>SUM(M59:M61)</f>
        <v>0</v>
      </c>
      <c r="N58" s="34">
        <f>SUM(N59:N61)</f>
        <v>0</v>
      </c>
      <c r="O58" s="551"/>
      <c r="P58" s="552">
        <f>SUM(P59:P61)</f>
        <v>0</v>
      </c>
      <c r="Q58" s="34">
        <f>SUM(Q59:Q61)</f>
        <v>0</v>
      </c>
      <c r="R58" s="551"/>
      <c r="S58" s="552">
        <f>SUM(S59:S61)</f>
        <v>0</v>
      </c>
      <c r="T58" s="34">
        <f>SUM(T59:T61)</f>
        <v>0</v>
      </c>
      <c r="U58" s="551"/>
      <c r="V58" s="552">
        <f>SUM(V59:V61)</f>
        <v>0</v>
      </c>
      <c r="W58" s="552">
        <f>SUM(W59:W61)</f>
        <v>0</v>
      </c>
      <c r="X58" s="552">
        <f>SUM(X59:X61)</f>
        <v>0</v>
      </c>
      <c r="Y58" s="609">
        <f t="shared" si="7"/>
        <v>0</v>
      </c>
      <c r="Z58" s="637">
        <v>0</v>
      </c>
      <c r="AA58" s="644"/>
      <c r="AB58" s="626"/>
      <c r="AC58" s="626"/>
      <c r="AD58" s="626"/>
      <c r="AE58" s="626"/>
      <c r="AF58" s="626"/>
      <c r="AG58" s="626"/>
    </row>
    <row r="59" spans="1:72" ht="30" customHeight="1">
      <c r="A59" s="38" t="s">
        <v>14</v>
      </c>
      <c r="B59" s="39" t="s">
        <v>87</v>
      </c>
      <c r="C59" s="80" t="s">
        <v>88</v>
      </c>
      <c r="D59" s="84" t="s">
        <v>89</v>
      </c>
      <c r="E59" s="85"/>
      <c r="F59" s="86"/>
      <c r="G59" s="87">
        <f t="shared" ref="G59:G61" si="68">E59*F59</f>
        <v>0</v>
      </c>
      <c r="H59" s="85"/>
      <c r="I59" s="86"/>
      <c r="J59" s="87">
        <f t="shared" ref="J59:J61" si="69">H59*I59</f>
        <v>0</v>
      </c>
      <c r="K59" s="42"/>
      <c r="L59" s="86"/>
      <c r="M59" s="44">
        <f t="shared" ref="M59:M61" si="70">K59*L59</f>
        <v>0</v>
      </c>
      <c r="N59" s="42"/>
      <c r="O59" s="86"/>
      <c r="P59" s="44">
        <f t="shared" ref="P59:P61" si="71">N59*O59</f>
        <v>0</v>
      </c>
      <c r="Q59" s="42"/>
      <c r="R59" s="86"/>
      <c r="S59" s="44">
        <f t="shared" ref="S59:S61" si="72">Q59*R59</f>
        <v>0</v>
      </c>
      <c r="T59" s="42"/>
      <c r="U59" s="86"/>
      <c r="V59" s="44">
        <f t="shared" ref="V59:V61" si="73">T59*U59</f>
        <v>0</v>
      </c>
      <c r="W59" s="45">
        <f t="shared" ref="W59:W61" si="74">G59+M59+S59</f>
        <v>0</v>
      </c>
      <c r="X59" s="223">
        <f t="shared" ref="X59:X61" si="75">J59+P59+V59</f>
        <v>0</v>
      </c>
      <c r="Y59" s="223">
        <f t="shared" si="7"/>
        <v>0</v>
      </c>
      <c r="Z59" s="638">
        <v>0</v>
      </c>
      <c r="AA59" s="645"/>
      <c r="AB59" s="628"/>
      <c r="AC59" s="628"/>
      <c r="AD59" s="628"/>
      <c r="AE59" s="628"/>
      <c r="AF59" s="628"/>
      <c r="AG59" s="628"/>
    </row>
    <row r="60" spans="1:72" ht="30" customHeight="1">
      <c r="A60" s="38" t="s">
        <v>14</v>
      </c>
      <c r="B60" s="39" t="s">
        <v>90</v>
      </c>
      <c r="C60" s="80" t="s">
        <v>88</v>
      </c>
      <c r="D60" s="84" t="s">
        <v>89</v>
      </c>
      <c r="E60" s="85"/>
      <c r="F60" s="86"/>
      <c r="G60" s="87">
        <f t="shared" si="68"/>
        <v>0</v>
      </c>
      <c r="H60" s="85"/>
      <c r="I60" s="86"/>
      <c r="J60" s="87">
        <f t="shared" si="69"/>
        <v>0</v>
      </c>
      <c r="K60" s="42"/>
      <c r="L60" s="86"/>
      <c r="M60" s="44">
        <f t="shared" si="70"/>
        <v>0</v>
      </c>
      <c r="N60" s="42"/>
      <c r="O60" s="86"/>
      <c r="P60" s="44">
        <f t="shared" si="71"/>
        <v>0</v>
      </c>
      <c r="Q60" s="42"/>
      <c r="R60" s="86"/>
      <c r="S60" s="44">
        <f t="shared" si="72"/>
        <v>0</v>
      </c>
      <c r="T60" s="42"/>
      <c r="U60" s="86"/>
      <c r="V60" s="44">
        <f t="shared" si="73"/>
        <v>0</v>
      </c>
      <c r="W60" s="45">
        <f t="shared" si="74"/>
        <v>0</v>
      </c>
      <c r="X60" s="223">
        <f t="shared" si="75"/>
        <v>0</v>
      </c>
      <c r="Y60" s="223">
        <f t="shared" si="7"/>
        <v>0</v>
      </c>
      <c r="Z60" s="638">
        <v>0</v>
      </c>
      <c r="AA60" s="645"/>
      <c r="AB60" s="628"/>
      <c r="AC60" s="628"/>
      <c r="AD60" s="628"/>
      <c r="AE60" s="628"/>
      <c r="AF60" s="628"/>
      <c r="AG60" s="628"/>
    </row>
    <row r="61" spans="1:72" ht="30" customHeight="1" thickBot="1">
      <c r="A61" s="46" t="s">
        <v>14</v>
      </c>
      <c r="B61" s="47" t="s">
        <v>91</v>
      </c>
      <c r="C61" s="73" t="s">
        <v>88</v>
      </c>
      <c r="D61" s="507" t="s">
        <v>89</v>
      </c>
      <c r="E61" s="88"/>
      <c r="F61" s="89"/>
      <c r="G61" s="90">
        <f t="shared" si="68"/>
        <v>0</v>
      </c>
      <c r="H61" s="88"/>
      <c r="I61" s="89"/>
      <c r="J61" s="90">
        <f t="shared" si="69"/>
        <v>0</v>
      </c>
      <c r="K61" s="49"/>
      <c r="L61" s="89"/>
      <c r="M61" s="51">
        <f t="shared" si="70"/>
        <v>0</v>
      </c>
      <c r="N61" s="49"/>
      <c r="O61" s="89"/>
      <c r="P61" s="51">
        <f t="shared" si="71"/>
        <v>0</v>
      </c>
      <c r="Q61" s="49"/>
      <c r="R61" s="89"/>
      <c r="S61" s="51">
        <f t="shared" si="72"/>
        <v>0</v>
      </c>
      <c r="T61" s="49"/>
      <c r="U61" s="89"/>
      <c r="V61" s="51">
        <f t="shared" si="73"/>
        <v>0</v>
      </c>
      <c r="W61" s="52">
        <f t="shared" si="74"/>
        <v>0</v>
      </c>
      <c r="X61" s="226">
        <f t="shared" si="75"/>
        <v>0</v>
      </c>
      <c r="Y61" s="226">
        <f t="shared" si="7"/>
        <v>0</v>
      </c>
      <c r="Z61" s="641">
        <v>0</v>
      </c>
      <c r="AA61" s="652"/>
      <c r="AB61" s="628"/>
      <c r="AC61" s="628"/>
      <c r="AD61" s="628"/>
      <c r="AE61" s="628"/>
      <c r="AF61" s="628"/>
      <c r="AG61" s="628"/>
    </row>
    <row r="62" spans="1:72" s="521" customFormat="1" ht="30" customHeight="1" thickBot="1">
      <c r="A62" s="514" t="s">
        <v>12</v>
      </c>
      <c r="B62" s="515" t="s">
        <v>92</v>
      </c>
      <c r="C62" s="516" t="s">
        <v>93</v>
      </c>
      <c r="D62" s="517"/>
      <c r="E62" s="518"/>
      <c r="F62" s="519"/>
      <c r="G62" s="520">
        <f>SUM(G64:G169)</f>
        <v>1746255</v>
      </c>
      <c r="H62" s="520"/>
      <c r="I62" s="520"/>
      <c r="J62" s="520">
        <f t="shared" ref="J62" si="76">SUM(J64:J169)</f>
        <v>1746255</v>
      </c>
      <c r="K62" s="518"/>
      <c r="L62" s="519"/>
      <c r="M62" s="520"/>
      <c r="N62" s="518"/>
      <c r="O62" s="519"/>
      <c r="P62" s="520"/>
      <c r="Q62" s="518"/>
      <c r="R62" s="519"/>
      <c r="S62" s="520"/>
      <c r="T62" s="518"/>
      <c r="U62" s="519"/>
      <c r="V62" s="520"/>
      <c r="W62" s="520">
        <f t="shared" ref="W62:W125" si="77">G62+M62+S62</f>
        <v>1746255</v>
      </c>
      <c r="X62" s="518">
        <f t="shared" ref="X62:X125" si="78">J62+P62+V62</f>
        <v>1746255</v>
      </c>
      <c r="Y62" s="519">
        <f t="shared" ref="Y62:Y125" si="79">W62-X62</f>
        <v>0</v>
      </c>
      <c r="Z62" s="654">
        <f t="shared" ref="Z62:Z125" si="80">Y62/W62</f>
        <v>0</v>
      </c>
      <c r="AA62" s="655"/>
      <c r="AB62" s="626"/>
      <c r="AC62" s="626"/>
      <c r="AD62" s="626"/>
      <c r="AE62" s="626"/>
      <c r="AF62" s="626"/>
      <c r="AG62" s="626"/>
      <c r="AH62" s="620"/>
      <c r="AI62" s="620"/>
      <c r="AJ62" s="620"/>
      <c r="AK62" s="620"/>
      <c r="AL62" s="620"/>
      <c r="AM62" s="620"/>
      <c r="AN62" s="620"/>
      <c r="AO62" s="620"/>
      <c r="AP62" s="620"/>
      <c r="AQ62" s="620"/>
      <c r="AR62" s="620"/>
      <c r="AS62" s="620"/>
      <c r="AT62" s="620"/>
      <c r="AU62" s="620"/>
      <c r="AV62" s="620"/>
      <c r="AW62" s="620"/>
      <c r="AX62" s="620"/>
      <c r="AY62" s="620"/>
      <c r="AZ62" s="620"/>
      <c r="BA62" s="620"/>
      <c r="BB62" s="620"/>
      <c r="BC62" s="620"/>
      <c r="BD62" s="620"/>
      <c r="BE62" s="620"/>
      <c r="BF62" s="620"/>
      <c r="BG62" s="620"/>
      <c r="BH62" s="620"/>
      <c r="BI62" s="620"/>
      <c r="BJ62" s="620"/>
      <c r="BK62" s="620"/>
      <c r="BL62" s="620"/>
      <c r="BM62" s="620"/>
      <c r="BN62" s="620"/>
      <c r="BO62" s="620"/>
      <c r="BP62" s="620"/>
      <c r="BQ62" s="620"/>
      <c r="BR62" s="620"/>
      <c r="BS62" s="620"/>
      <c r="BT62" s="620"/>
    </row>
    <row r="63" spans="1:72" s="323" customFormat="1" ht="30" customHeight="1">
      <c r="A63" s="319"/>
      <c r="B63" s="508" t="s">
        <v>94</v>
      </c>
      <c r="C63" s="509" t="s">
        <v>309</v>
      </c>
      <c r="D63" s="510"/>
      <c r="E63" s="511"/>
      <c r="F63" s="512"/>
      <c r="G63" s="513"/>
      <c r="H63" s="320"/>
      <c r="I63" s="321"/>
      <c r="J63" s="322"/>
      <c r="K63" s="320"/>
      <c r="L63" s="321"/>
      <c r="M63" s="322"/>
      <c r="N63" s="320"/>
      <c r="O63" s="321"/>
      <c r="P63" s="322"/>
      <c r="Q63" s="320"/>
      <c r="R63" s="321"/>
      <c r="S63" s="322"/>
      <c r="T63" s="320"/>
      <c r="U63" s="321"/>
      <c r="V63" s="322"/>
      <c r="W63" s="52">
        <f t="shared" si="77"/>
        <v>0</v>
      </c>
      <c r="X63" s="52">
        <f t="shared" si="78"/>
        <v>0</v>
      </c>
      <c r="Y63" s="52">
        <f t="shared" si="79"/>
        <v>0</v>
      </c>
      <c r="Z63" s="52">
        <v>0</v>
      </c>
      <c r="AA63" s="661"/>
      <c r="AB63" s="630"/>
      <c r="AC63" s="630"/>
      <c r="AD63" s="630"/>
      <c r="AE63" s="630"/>
      <c r="AF63" s="630"/>
      <c r="AG63" s="630"/>
      <c r="AH63" s="631"/>
      <c r="AI63" s="631"/>
      <c r="AJ63" s="631"/>
      <c r="AK63" s="631"/>
      <c r="AL63" s="631"/>
      <c r="AM63" s="631"/>
      <c r="AN63" s="631"/>
      <c r="AO63" s="631"/>
      <c r="AP63" s="631"/>
      <c r="AQ63" s="631"/>
      <c r="AR63" s="631"/>
      <c r="AS63" s="631"/>
      <c r="AT63" s="631"/>
      <c r="AU63" s="631"/>
      <c r="AV63" s="631"/>
      <c r="AW63" s="631"/>
      <c r="AX63" s="631"/>
      <c r="AY63" s="631"/>
      <c r="AZ63" s="631"/>
      <c r="BA63" s="631"/>
      <c r="BB63" s="631"/>
      <c r="BC63" s="631"/>
      <c r="BD63" s="631"/>
      <c r="BE63" s="631"/>
      <c r="BF63" s="631"/>
      <c r="BG63" s="631"/>
      <c r="BH63" s="631"/>
      <c r="BI63" s="631"/>
      <c r="BJ63" s="631"/>
      <c r="BK63" s="631"/>
      <c r="BL63" s="631"/>
      <c r="BM63" s="631"/>
      <c r="BN63" s="631"/>
      <c r="BO63" s="631"/>
      <c r="BP63" s="631"/>
      <c r="BQ63" s="631"/>
      <c r="BR63" s="631"/>
      <c r="BS63" s="631"/>
      <c r="BT63" s="631"/>
    </row>
    <row r="64" spans="1:72" s="323" customFormat="1" ht="30" customHeight="1">
      <c r="A64" s="319"/>
      <c r="B64" s="316" t="s">
        <v>310</v>
      </c>
      <c r="C64" s="314" t="s">
        <v>311</v>
      </c>
      <c r="D64" s="315" t="s">
        <v>49</v>
      </c>
      <c r="E64" s="311">
        <v>1</v>
      </c>
      <c r="F64" s="312">
        <v>97876</v>
      </c>
      <c r="G64" s="312">
        <f>E64*F64</f>
        <v>97876</v>
      </c>
      <c r="H64" s="311">
        <v>1</v>
      </c>
      <c r="I64" s="312">
        <v>97876</v>
      </c>
      <c r="J64" s="312">
        <f>H64*I64</f>
        <v>97876</v>
      </c>
      <c r="K64" s="320"/>
      <c r="L64" s="321"/>
      <c r="M64" s="322"/>
      <c r="N64" s="320"/>
      <c r="O64" s="321"/>
      <c r="P64" s="322"/>
      <c r="Q64" s="320"/>
      <c r="R64" s="321"/>
      <c r="S64" s="322"/>
      <c r="T64" s="320"/>
      <c r="U64" s="321"/>
      <c r="V64" s="322"/>
      <c r="W64" s="52">
        <f t="shared" si="77"/>
        <v>97876</v>
      </c>
      <c r="X64" s="52">
        <f t="shared" si="78"/>
        <v>97876</v>
      </c>
      <c r="Y64" s="52">
        <f t="shared" si="79"/>
        <v>0</v>
      </c>
      <c r="Z64" s="52">
        <v>0</v>
      </c>
      <c r="AA64" s="656"/>
      <c r="AB64" s="630"/>
      <c r="AC64" s="630"/>
      <c r="AD64" s="630"/>
      <c r="AE64" s="630"/>
      <c r="AF64" s="630"/>
      <c r="AG64" s="630"/>
      <c r="AH64" s="631"/>
      <c r="AI64" s="631"/>
      <c r="AJ64" s="631"/>
      <c r="AK64" s="631"/>
      <c r="AL64" s="631"/>
      <c r="AM64" s="631"/>
      <c r="AN64" s="631"/>
      <c r="AO64" s="631"/>
      <c r="AP64" s="631"/>
      <c r="AQ64" s="631"/>
      <c r="AR64" s="631"/>
      <c r="AS64" s="631"/>
      <c r="AT64" s="631"/>
      <c r="AU64" s="631"/>
      <c r="AV64" s="631"/>
      <c r="AW64" s="631"/>
      <c r="AX64" s="631"/>
      <c r="AY64" s="631"/>
      <c r="AZ64" s="631"/>
      <c r="BA64" s="631"/>
      <c r="BB64" s="631"/>
      <c r="BC64" s="631"/>
      <c r="BD64" s="631"/>
      <c r="BE64" s="631"/>
      <c r="BF64" s="631"/>
      <c r="BG64" s="631"/>
      <c r="BH64" s="631"/>
      <c r="BI64" s="631"/>
      <c r="BJ64" s="631"/>
      <c r="BK64" s="631"/>
      <c r="BL64" s="631"/>
      <c r="BM64" s="631"/>
      <c r="BN64" s="631"/>
      <c r="BO64" s="631"/>
      <c r="BP64" s="631"/>
      <c r="BQ64" s="631"/>
      <c r="BR64" s="631"/>
      <c r="BS64" s="631"/>
      <c r="BT64" s="631"/>
    </row>
    <row r="65" spans="1:72" s="323" customFormat="1" ht="30" customHeight="1">
      <c r="A65" s="319"/>
      <c r="B65" s="313" t="s">
        <v>312</v>
      </c>
      <c r="C65" s="314" t="s">
        <v>313</v>
      </c>
      <c r="D65" s="315" t="s">
        <v>49</v>
      </c>
      <c r="E65" s="311">
        <v>276</v>
      </c>
      <c r="F65" s="312">
        <v>238</v>
      </c>
      <c r="G65" s="312">
        <f>E65*F65</f>
        <v>65688</v>
      </c>
      <c r="H65" s="311">
        <v>276</v>
      </c>
      <c r="I65" s="312">
        <v>238</v>
      </c>
      <c r="J65" s="312">
        <f>H65*I65</f>
        <v>65688</v>
      </c>
      <c r="K65" s="320"/>
      <c r="L65" s="321"/>
      <c r="M65" s="322"/>
      <c r="N65" s="320"/>
      <c r="O65" s="321"/>
      <c r="P65" s="322"/>
      <c r="Q65" s="320"/>
      <c r="R65" s="321"/>
      <c r="S65" s="322"/>
      <c r="T65" s="320"/>
      <c r="U65" s="321"/>
      <c r="V65" s="322"/>
      <c r="W65" s="52">
        <f t="shared" si="77"/>
        <v>65688</v>
      </c>
      <c r="X65" s="52">
        <f t="shared" si="78"/>
        <v>65688</v>
      </c>
      <c r="Y65" s="52">
        <f t="shared" si="79"/>
        <v>0</v>
      </c>
      <c r="Z65" s="52">
        <f t="shared" si="80"/>
        <v>0</v>
      </c>
      <c r="AA65" s="656"/>
      <c r="AB65" s="630"/>
      <c r="AC65" s="630"/>
      <c r="AD65" s="630"/>
      <c r="AE65" s="630"/>
      <c r="AF65" s="630"/>
      <c r="AG65" s="630"/>
      <c r="AH65" s="631"/>
      <c r="AI65" s="631"/>
      <c r="AJ65" s="631"/>
      <c r="AK65" s="631"/>
      <c r="AL65" s="631"/>
      <c r="AM65" s="631"/>
      <c r="AN65" s="631"/>
      <c r="AO65" s="631"/>
      <c r="AP65" s="631"/>
      <c r="AQ65" s="631"/>
      <c r="AR65" s="631"/>
      <c r="AS65" s="631"/>
      <c r="AT65" s="631"/>
      <c r="AU65" s="631"/>
      <c r="AV65" s="631"/>
      <c r="AW65" s="631"/>
      <c r="AX65" s="631"/>
      <c r="AY65" s="631"/>
      <c r="AZ65" s="631"/>
      <c r="BA65" s="631"/>
      <c r="BB65" s="631"/>
      <c r="BC65" s="631"/>
      <c r="BD65" s="631"/>
      <c r="BE65" s="631"/>
      <c r="BF65" s="631"/>
      <c r="BG65" s="631"/>
      <c r="BH65" s="631"/>
      <c r="BI65" s="631"/>
      <c r="BJ65" s="631"/>
      <c r="BK65" s="631"/>
      <c r="BL65" s="631"/>
      <c r="BM65" s="631"/>
      <c r="BN65" s="631"/>
      <c r="BO65" s="631"/>
      <c r="BP65" s="631"/>
      <c r="BQ65" s="631"/>
      <c r="BR65" s="631"/>
      <c r="BS65" s="631"/>
      <c r="BT65" s="631"/>
    </row>
    <row r="66" spans="1:72" s="323" customFormat="1" ht="30" customHeight="1">
      <c r="A66" s="319"/>
      <c r="B66" s="316" t="s">
        <v>314</v>
      </c>
      <c r="C66" s="317" t="s">
        <v>315</v>
      </c>
      <c r="D66" s="315" t="s">
        <v>49</v>
      </c>
      <c r="E66" s="311">
        <v>144</v>
      </c>
      <c r="F66" s="312">
        <v>521</v>
      </c>
      <c r="G66" s="312">
        <f t="shared" ref="G66:G87" si="81">E66*F66</f>
        <v>75024</v>
      </c>
      <c r="H66" s="311">
        <v>144</v>
      </c>
      <c r="I66" s="312">
        <v>521</v>
      </c>
      <c r="J66" s="312">
        <f t="shared" ref="J66:J87" si="82">H66*I66</f>
        <v>75024</v>
      </c>
      <c r="K66" s="320"/>
      <c r="L66" s="321"/>
      <c r="M66" s="322"/>
      <c r="N66" s="320"/>
      <c r="O66" s="321"/>
      <c r="P66" s="322"/>
      <c r="Q66" s="320"/>
      <c r="R66" s="321"/>
      <c r="S66" s="322"/>
      <c r="T66" s="320"/>
      <c r="U66" s="321"/>
      <c r="V66" s="322"/>
      <c r="W66" s="52">
        <f t="shared" si="77"/>
        <v>75024</v>
      </c>
      <c r="X66" s="52">
        <f t="shared" si="78"/>
        <v>75024</v>
      </c>
      <c r="Y66" s="52">
        <f t="shared" si="79"/>
        <v>0</v>
      </c>
      <c r="Z66" s="52">
        <f t="shared" si="80"/>
        <v>0</v>
      </c>
      <c r="AA66" s="656"/>
      <c r="AB66" s="630"/>
      <c r="AC66" s="630"/>
      <c r="AD66" s="630"/>
      <c r="AE66" s="630"/>
      <c r="AF66" s="630"/>
      <c r="AG66" s="630"/>
      <c r="AH66" s="631"/>
      <c r="AI66" s="631"/>
      <c r="AJ66" s="631"/>
      <c r="AK66" s="631"/>
      <c r="AL66" s="631"/>
      <c r="AM66" s="631"/>
      <c r="AN66" s="631"/>
      <c r="AO66" s="631"/>
      <c r="AP66" s="631"/>
      <c r="AQ66" s="631"/>
      <c r="AR66" s="631"/>
      <c r="AS66" s="631"/>
      <c r="AT66" s="631"/>
      <c r="AU66" s="631"/>
      <c r="AV66" s="631"/>
      <c r="AW66" s="631"/>
      <c r="AX66" s="631"/>
      <c r="AY66" s="631"/>
      <c r="AZ66" s="631"/>
      <c r="BA66" s="631"/>
      <c r="BB66" s="631"/>
      <c r="BC66" s="631"/>
      <c r="BD66" s="631"/>
      <c r="BE66" s="631"/>
      <c r="BF66" s="631"/>
      <c r="BG66" s="631"/>
      <c r="BH66" s="631"/>
      <c r="BI66" s="631"/>
      <c r="BJ66" s="631"/>
      <c r="BK66" s="631"/>
      <c r="BL66" s="631"/>
      <c r="BM66" s="631"/>
      <c r="BN66" s="631"/>
      <c r="BO66" s="631"/>
      <c r="BP66" s="631"/>
      <c r="BQ66" s="631"/>
      <c r="BR66" s="631"/>
      <c r="BS66" s="631"/>
      <c r="BT66" s="631"/>
    </row>
    <row r="67" spans="1:72" s="323" customFormat="1" ht="30" customHeight="1">
      <c r="A67" s="319"/>
      <c r="B67" s="313" t="s">
        <v>316</v>
      </c>
      <c r="C67" s="314" t="s">
        <v>317</v>
      </c>
      <c r="D67" s="315" t="s">
        <v>49</v>
      </c>
      <c r="E67" s="311">
        <v>2</v>
      </c>
      <c r="F67" s="312">
        <v>1626</v>
      </c>
      <c r="G67" s="312">
        <f t="shared" si="81"/>
        <v>3252</v>
      </c>
      <c r="H67" s="311">
        <v>2</v>
      </c>
      <c r="I67" s="312">
        <v>1626</v>
      </c>
      <c r="J67" s="312">
        <f t="shared" si="82"/>
        <v>3252</v>
      </c>
      <c r="K67" s="320"/>
      <c r="L67" s="321"/>
      <c r="M67" s="322"/>
      <c r="N67" s="320"/>
      <c r="O67" s="321"/>
      <c r="P67" s="322"/>
      <c r="Q67" s="320"/>
      <c r="R67" s="321"/>
      <c r="S67" s="322"/>
      <c r="T67" s="320"/>
      <c r="U67" s="321"/>
      <c r="V67" s="322"/>
      <c r="W67" s="52">
        <f t="shared" si="77"/>
        <v>3252</v>
      </c>
      <c r="X67" s="52">
        <f t="shared" si="78"/>
        <v>3252</v>
      </c>
      <c r="Y67" s="52">
        <f t="shared" si="79"/>
        <v>0</v>
      </c>
      <c r="Z67" s="52">
        <f t="shared" si="80"/>
        <v>0</v>
      </c>
      <c r="AA67" s="656"/>
      <c r="AB67" s="630"/>
      <c r="AC67" s="630"/>
      <c r="AD67" s="630"/>
      <c r="AE67" s="630"/>
      <c r="AF67" s="630"/>
      <c r="AG67" s="630"/>
      <c r="AH67" s="631"/>
      <c r="AI67" s="631"/>
      <c r="AJ67" s="631"/>
      <c r="AK67" s="631"/>
      <c r="AL67" s="631"/>
      <c r="AM67" s="631"/>
      <c r="AN67" s="631"/>
      <c r="AO67" s="631"/>
      <c r="AP67" s="631"/>
      <c r="AQ67" s="631"/>
      <c r="AR67" s="631"/>
      <c r="AS67" s="631"/>
      <c r="AT67" s="631"/>
      <c r="AU67" s="631"/>
      <c r="AV67" s="631"/>
      <c r="AW67" s="631"/>
      <c r="AX67" s="631"/>
      <c r="AY67" s="631"/>
      <c r="AZ67" s="631"/>
      <c r="BA67" s="631"/>
      <c r="BB67" s="631"/>
      <c r="BC67" s="631"/>
      <c r="BD67" s="631"/>
      <c r="BE67" s="631"/>
      <c r="BF67" s="631"/>
      <c r="BG67" s="631"/>
      <c r="BH67" s="631"/>
      <c r="BI67" s="631"/>
      <c r="BJ67" s="631"/>
      <c r="BK67" s="631"/>
      <c r="BL67" s="631"/>
      <c r="BM67" s="631"/>
      <c r="BN67" s="631"/>
      <c r="BO67" s="631"/>
      <c r="BP67" s="631"/>
      <c r="BQ67" s="631"/>
      <c r="BR67" s="631"/>
      <c r="BS67" s="631"/>
      <c r="BT67" s="631"/>
    </row>
    <row r="68" spans="1:72" s="323" customFormat="1" ht="30" customHeight="1">
      <c r="A68" s="319"/>
      <c r="B68" s="316" t="s">
        <v>318</v>
      </c>
      <c r="C68" s="314" t="s">
        <v>319</v>
      </c>
      <c r="D68" s="315" t="s">
        <v>49</v>
      </c>
      <c r="E68" s="311">
        <v>1</v>
      </c>
      <c r="F68" s="312">
        <v>3875</v>
      </c>
      <c r="G68" s="312">
        <f t="shared" si="81"/>
        <v>3875</v>
      </c>
      <c r="H68" s="311">
        <v>1</v>
      </c>
      <c r="I68" s="312">
        <v>3875</v>
      </c>
      <c r="J68" s="312">
        <f t="shared" si="82"/>
        <v>3875</v>
      </c>
      <c r="K68" s="320"/>
      <c r="L68" s="321"/>
      <c r="M68" s="322"/>
      <c r="N68" s="320"/>
      <c r="O68" s="321"/>
      <c r="P68" s="322"/>
      <c r="Q68" s="320"/>
      <c r="R68" s="321"/>
      <c r="S68" s="322"/>
      <c r="T68" s="320"/>
      <c r="U68" s="321"/>
      <c r="V68" s="322"/>
      <c r="W68" s="52">
        <f t="shared" si="77"/>
        <v>3875</v>
      </c>
      <c r="X68" s="52">
        <f t="shared" si="78"/>
        <v>3875</v>
      </c>
      <c r="Y68" s="52">
        <f t="shared" si="79"/>
        <v>0</v>
      </c>
      <c r="Z68" s="52">
        <f t="shared" si="80"/>
        <v>0</v>
      </c>
      <c r="AA68" s="656"/>
      <c r="AB68" s="630"/>
      <c r="AC68" s="630"/>
      <c r="AD68" s="630"/>
      <c r="AE68" s="630"/>
      <c r="AF68" s="630"/>
      <c r="AG68" s="630"/>
      <c r="AH68" s="631"/>
      <c r="AI68" s="631"/>
      <c r="AJ68" s="631"/>
      <c r="AK68" s="631"/>
      <c r="AL68" s="631"/>
      <c r="AM68" s="631"/>
      <c r="AN68" s="631"/>
      <c r="AO68" s="631"/>
      <c r="AP68" s="631"/>
      <c r="AQ68" s="631"/>
      <c r="AR68" s="631"/>
      <c r="AS68" s="631"/>
      <c r="AT68" s="631"/>
      <c r="AU68" s="631"/>
      <c r="AV68" s="631"/>
      <c r="AW68" s="631"/>
      <c r="AX68" s="631"/>
      <c r="AY68" s="631"/>
      <c r="AZ68" s="631"/>
      <c r="BA68" s="631"/>
      <c r="BB68" s="631"/>
      <c r="BC68" s="631"/>
      <c r="BD68" s="631"/>
      <c r="BE68" s="631"/>
      <c r="BF68" s="631"/>
      <c r="BG68" s="631"/>
      <c r="BH68" s="631"/>
      <c r="BI68" s="631"/>
      <c r="BJ68" s="631"/>
      <c r="BK68" s="631"/>
      <c r="BL68" s="631"/>
      <c r="BM68" s="631"/>
      <c r="BN68" s="631"/>
      <c r="BO68" s="631"/>
      <c r="BP68" s="631"/>
      <c r="BQ68" s="631"/>
      <c r="BR68" s="631"/>
      <c r="BS68" s="631"/>
      <c r="BT68" s="631"/>
    </row>
    <row r="69" spans="1:72" s="323" customFormat="1" ht="30" customHeight="1">
      <c r="A69" s="319"/>
      <c r="B69" s="313" t="s">
        <v>320</v>
      </c>
      <c r="C69" s="317" t="s">
        <v>321</v>
      </c>
      <c r="D69" s="315" t="s">
        <v>49</v>
      </c>
      <c r="E69" s="311">
        <v>44</v>
      </c>
      <c r="F69" s="312">
        <v>477</v>
      </c>
      <c r="G69" s="312">
        <f t="shared" si="81"/>
        <v>20988</v>
      </c>
      <c r="H69" s="311">
        <v>44</v>
      </c>
      <c r="I69" s="312">
        <v>477</v>
      </c>
      <c r="J69" s="312">
        <f t="shared" si="82"/>
        <v>20988</v>
      </c>
      <c r="K69" s="320"/>
      <c r="L69" s="321"/>
      <c r="M69" s="322"/>
      <c r="N69" s="320"/>
      <c r="O69" s="321"/>
      <c r="P69" s="322"/>
      <c r="Q69" s="320"/>
      <c r="R69" s="321"/>
      <c r="S69" s="322"/>
      <c r="T69" s="320"/>
      <c r="U69" s="321"/>
      <c r="V69" s="322"/>
      <c r="W69" s="52">
        <f t="shared" si="77"/>
        <v>20988</v>
      </c>
      <c r="X69" s="52">
        <f t="shared" si="78"/>
        <v>20988</v>
      </c>
      <c r="Y69" s="52">
        <f t="shared" si="79"/>
        <v>0</v>
      </c>
      <c r="Z69" s="52">
        <f t="shared" si="80"/>
        <v>0</v>
      </c>
      <c r="AA69" s="656"/>
      <c r="AB69" s="630"/>
      <c r="AC69" s="630"/>
      <c r="AD69" s="630"/>
      <c r="AE69" s="630"/>
      <c r="AF69" s="630"/>
      <c r="AG69" s="630"/>
      <c r="AH69" s="631"/>
      <c r="AI69" s="631"/>
      <c r="AJ69" s="631"/>
      <c r="AK69" s="631"/>
      <c r="AL69" s="631"/>
      <c r="AM69" s="631"/>
      <c r="AN69" s="631"/>
      <c r="AO69" s="631"/>
      <c r="AP69" s="631"/>
      <c r="AQ69" s="631"/>
      <c r="AR69" s="631"/>
      <c r="AS69" s="631"/>
      <c r="AT69" s="631"/>
      <c r="AU69" s="631"/>
      <c r="AV69" s="631"/>
      <c r="AW69" s="631"/>
      <c r="AX69" s="631"/>
      <c r="AY69" s="631"/>
      <c r="AZ69" s="631"/>
      <c r="BA69" s="631"/>
      <c r="BB69" s="631"/>
      <c r="BC69" s="631"/>
      <c r="BD69" s="631"/>
      <c r="BE69" s="631"/>
      <c r="BF69" s="631"/>
      <c r="BG69" s="631"/>
      <c r="BH69" s="631"/>
      <c r="BI69" s="631"/>
      <c r="BJ69" s="631"/>
      <c r="BK69" s="631"/>
      <c r="BL69" s="631"/>
      <c r="BM69" s="631"/>
      <c r="BN69" s="631"/>
      <c r="BO69" s="631"/>
      <c r="BP69" s="631"/>
      <c r="BQ69" s="631"/>
      <c r="BR69" s="631"/>
      <c r="BS69" s="631"/>
      <c r="BT69" s="631"/>
    </row>
    <row r="70" spans="1:72" s="323" customFormat="1" ht="30" customHeight="1">
      <c r="A70" s="319"/>
      <c r="B70" s="316" t="s">
        <v>322</v>
      </c>
      <c r="C70" s="314" t="s">
        <v>323</v>
      </c>
      <c r="D70" s="315" t="s">
        <v>49</v>
      </c>
      <c r="E70" s="311">
        <v>44</v>
      </c>
      <c r="F70" s="312">
        <v>843</v>
      </c>
      <c r="G70" s="312">
        <f t="shared" si="81"/>
        <v>37092</v>
      </c>
      <c r="H70" s="311">
        <v>44</v>
      </c>
      <c r="I70" s="312">
        <v>843</v>
      </c>
      <c r="J70" s="312">
        <f t="shared" si="82"/>
        <v>37092</v>
      </c>
      <c r="K70" s="320"/>
      <c r="L70" s="321"/>
      <c r="M70" s="322"/>
      <c r="N70" s="320"/>
      <c r="O70" s="321"/>
      <c r="P70" s="322"/>
      <c r="Q70" s="320"/>
      <c r="R70" s="321"/>
      <c r="S70" s="322"/>
      <c r="T70" s="320"/>
      <c r="U70" s="321"/>
      <c r="V70" s="322"/>
      <c r="W70" s="52">
        <f t="shared" si="77"/>
        <v>37092</v>
      </c>
      <c r="X70" s="52">
        <f t="shared" si="78"/>
        <v>37092</v>
      </c>
      <c r="Y70" s="52">
        <f t="shared" si="79"/>
        <v>0</v>
      </c>
      <c r="Z70" s="52">
        <f t="shared" si="80"/>
        <v>0</v>
      </c>
      <c r="AA70" s="656"/>
      <c r="AB70" s="630"/>
      <c r="AC70" s="630"/>
      <c r="AD70" s="630"/>
      <c r="AE70" s="630"/>
      <c r="AF70" s="630"/>
      <c r="AG70" s="630"/>
      <c r="AH70" s="631"/>
      <c r="AI70" s="631"/>
      <c r="AJ70" s="631"/>
      <c r="AK70" s="631"/>
      <c r="AL70" s="631"/>
      <c r="AM70" s="631"/>
      <c r="AN70" s="631"/>
      <c r="AO70" s="631"/>
      <c r="AP70" s="631"/>
      <c r="AQ70" s="631"/>
      <c r="AR70" s="631"/>
      <c r="AS70" s="631"/>
      <c r="AT70" s="631"/>
      <c r="AU70" s="631"/>
      <c r="AV70" s="631"/>
      <c r="AW70" s="631"/>
      <c r="AX70" s="631"/>
      <c r="AY70" s="631"/>
      <c r="AZ70" s="631"/>
      <c r="BA70" s="631"/>
      <c r="BB70" s="631"/>
      <c r="BC70" s="631"/>
      <c r="BD70" s="631"/>
      <c r="BE70" s="631"/>
      <c r="BF70" s="631"/>
      <c r="BG70" s="631"/>
      <c r="BH70" s="631"/>
      <c r="BI70" s="631"/>
      <c r="BJ70" s="631"/>
      <c r="BK70" s="631"/>
      <c r="BL70" s="631"/>
      <c r="BM70" s="631"/>
      <c r="BN70" s="631"/>
      <c r="BO70" s="631"/>
      <c r="BP70" s="631"/>
      <c r="BQ70" s="631"/>
      <c r="BR70" s="631"/>
      <c r="BS70" s="631"/>
      <c r="BT70" s="631"/>
    </row>
    <row r="71" spans="1:72" s="323" customFormat="1" ht="30" customHeight="1">
      <c r="A71" s="319"/>
      <c r="B71" s="313" t="s">
        <v>324</v>
      </c>
      <c r="C71" s="314" t="s">
        <v>325</v>
      </c>
      <c r="D71" s="315" t="s">
        <v>49</v>
      </c>
      <c r="E71" s="311">
        <v>4</v>
      </c>
      <c r="F71" s="312">
        <f>[1]Профи!$G$98</f>
        <v>530</v>
      </c>
      <c r="G71" s="312">
        <f t="shared" si="81"/>
        <v>2120</v>
      </c>
      <c r="H71" s="311">
        <v>4</v>
      </c>
      <c r="I71" s="312">
        <f>[1]Профи!$G$98</f>
        <v>530</v>
      </c>
      <c r="J71" s="312">
        <f t="shared" si="82"/>
        <v>2120</v>
      </c>
      <c r="K71" s="320"/>
      <c r="L71" s="321"/>
      <c r="M71" s="322"/>
      <c r="N71" s="320"/>
      <c r="O71" s="321"/>
      <c r="P71" s="322"/>
      <c r="Q71" s="320"/>
      <c r="R71" s="321"/>
      <c r="S71" s="322"/>
      <c r="T71" s="320"/>
      <c r="U71" s="321"/>
      <c r="V71" s="322"/>
      <c r="W71" s="52">
        <f t="shared" si="77"/>
        <v>2120</v>
      </c>
      <c r="X71" s="52">
        <f t="shared" si="78"/>
        <v>2120</v>
      </c>
      <c r="Y71" s="52">
        <f t="shared" si="79"/>
        <v>0</v>
      </c>
      <c r="Z71" s="52">
        <f t="shared" si="80"/>
        <v>0</v>
      </c>
      <c r="AA71" s="656"/>
      <c r="AB71" s="630"/>
      <c r="AC71" s="630"/>
      <c r="AD71" s="630"/>
      <c r="AE71" s="630"/>
      <c r="AF71" s="630"/>
      <c r="AG71" s="630"/>
      <c r="AH71" s="631"/>
      <c r="AI71" s="631"/>
      <c r="AJ71" s="631"/>
      <c r="AK71" s="631"/>
      <c r="AL71" s="631"/>
      <c r="AM71" s="631"/>
      <c r="AN71" s="631"/>
      <c r="AO71" s="631"/>
      <c r="AP71" s="631"/>
      <c r="AQ71" s="631"/>
      <c r="AR71" s="631"/>
      <c r="AS71" s="631"/>
      <c r="AT71" s="631"/>
      <c r="AU71" s="631"/>
      <c r="AV71" s="631"/>
      <c r="AW71" s="631"/>
      <c r="AX71" s="631"/>
      <c r="AY71" s="631"/>
      <c r="AZ71" s="631"/>
      <c r="BA71" s="631"/>
      <c r="BB71" s="631"/>
      <c r="BC71" s="631"/>
      <c r="BD71" s="631"/>
      <c r="BE71" s="631"/>
      <c r="BF71" s="631"/>
      <c r="BG71" s="631"/>
      <c r="BH71" s="631"/>
      <c r="BI71" s="631"/>
      <c r="BJ71" s="631"/>
      <c r="BK71" s="631"/>
      <c r="BL71" s="631"/>
      <c r="BM71" s="631"/>
      <c r="BN71" s="631"/>
      <c r="BO71" s="631"/>
      <c r="BP71" s="631"/>
      <c r="BQ71" s="631"/>
      <c r="BR71" s="631"/>
      <c r="BS71" s="631"/>
      <c r="BT71" s="631"/>
    </row>
    <row r="72" spans="1:72" s="323" customFormat="1" ht="30" customHeight="1">
      <c r="A72" s="319"/>
      <c r="B72" s="316" t="s">
        <v>326</v>
      </c>
      <c r="C72" s="317" t="s">
        <v>327</v>
      </c>
      <c r="D72" s="315" t="s">
        <v>49</v>
      </c>
      <c r="E72" s="311">
        <v>2</v>
      </c>
      <c r="F72" s="312">
        <f>[1]Профи!$G$99</f>
        <v>1855</v>
      </c>
      <c r="G72" s="312">
        <f t="shared" si="81"/>
        <v>3710</v>
      </c>
      <c r="H72" s="311">
        <v>2</v>
      </c>
      <c r="I72" s="312">
        <f>[1]Профи!$G$99</f>
        <v>1855</v>
      </c>
      <c r="J72" s="312">
        <f t="shared" si="82"/>
        <v>3710</v>
      </c>
      <c r="K72" s="320"/>
      <c r="L72" s="321"/>
      <c r="M72" s="322"/>
      <c r="N72" s="320"/>
      <c r="O72" s="321"/>
      <c r="P72" s="322"/>
      <c r="Q72" s="320"/>
      <c r="R72" s="321"/>
      <c r="S72" s="322"/>
      <c r="T72" s="320"/>
      <c r="U72" s="321"/>
      <c r="V72" s="322"/>
      <c r="W72" s="52">
        <f t="shared" si="77"/>
        <v>3710</v>
      </c>
      <c r="X72" s="52">
        <f t="shared" si="78"/>
        <v>3710</v>
      </c>
      <c r="Y72" s="52">
        <f t="shared" si="79"/>
        <v>0</v>
      </c>
      <c r="Z72" s="52">
        <f t="shared" si="80"/>
        <v>0</v>
      </c>
      <c r="AA72" s="656"/>
      <c r="AB72" s="630"/>
      <c r="AC72" s="630"/>
      <c r="AD72" s="630"/>
      <c r="AE72" s="630"/>
      <c r="AF72" s="630"/>
      <c r="AG72" s="630"/>
      <c r="AH72" s="631"/>
      <c r="AI72" s="631"/>
      <c r="AJ72" s="631"/>
      <c r="AK72" s="631"/>
      <c r="AL72" s="631"/>
      <c r="AM72" s="631"/>
      <c r="AN72" s="631"/>
      <c r="AO72" s="631"/>
      <c r="AP72" s="631"/>
      <c r="AQ72" s="631"/>
      <c r="AR72" s="631"/>
      <c r="AS72" s="631"/>
      <c r="AT72" s="631"/>
      <c r="AU72" s="631"/>
      <c r="AV72" s="631"/>
      <c r="AW72" s="631"/>
      <c r="AX72" s="631"/>
      <c r="AY72" s="631"/>
      <c r="AZ72" s="631"/>
      <c r="BA72" s="631"/>
      <c r="BB72" s="631"/>
      <c r="BC72" s="631"/>
      <c r="BD72" s="631"/>
      <c r="BE72" s="631"/>
      <c r="BF72" s="631"/>
      <c r="BG72" s="631"/>
      <c r="BH72" s="631"/>
      <c r="BI72" s="631"/>
      <c r="BJ72" s="631"/>
      <c r="BK72" s="631"/>
      <c r="BL72" s="631"/>
      <c r="BM72" s="631"/>
      <c r="BN72" s="631"/>
      <c r="BO72" s="631"/>
      <c r="BP72" s="631"/>
      <c r="BQ72" s="631"/>
      <c r="BR72" s="631"/>
      <c r="BS72" s="631"/>
      <c r="BT72" s="631"/>
    </row>
    <row r="73" spans="1:72" s="323" customFormat="1" ht="30" customHeight="1">
      <c r="A73" s="319"/>
      <c r="B73" s="313" t="s">
        <v>328</v>
      </c>
      <c r="C73" s="314" t="s">
        <v>329</v>
      </c>
      <c r="D73" s="315" t="s">
        <v>49</v>
      </c>
      <c r="E73" s="311">
        <v>6</v>
      </c>
      <c r="F73" s="312">
        <v>1160</v>
      </c>
      <c r="G73" s="312">
        <f t="shared" si="81"/>
        <v>6960</v>
      </c>
      <c r="H73" s="311">
        <v>6</v>
      </c>
      <c r="I73" s="312">
        <v>1160</v>
      </c>
      <c r="J73" s="312">
        <f t="shared" si="82"/>
        <v>6960</v>
      </c>
      <c r="K73" s="320"/>
      <c r="L73" s="321"/>
      <c r="M73" s="322"/>
      <c r="N73" s="320"/>
      <c r="O73" s="321"/>
      <c r="P73" s="322"/>
      <c r="Q73" s="320"/>
      <c r="R73" s="321"/>
      <c r="S73" s="322"/>
      <c r="T73" s="320"/>
      <c r="U73" s="321"/>
      <c r="V73" s="322"/>
      <c r="W73" s="52">
        <f t="shared" si="77"/>
        <v>6960</v>
      </c>
      <c r="X73" s="52">
        <f t="shared" si="78"/>
        <v>6960</v>
      </c>
      <c r="Y73" s="52">
        <f t="shared" si="79"/>
        <v>0</v>
      </c>
      <c r="Z73" s="52">
        <f t="shared" si="80"/>
        <v>0</v>
      </c>
      <c r="AA73" s="656"/>
      <c r="AB73" s="630"/>
      <c r="AC73" s="630"/>
      <c r="AD73" s="630"/>
      <c r="AE73" s="630"/>
      <c r="AF73" s="630"/>
      <c r="AG73" s="630"/>
      <c r="AH73" s="631"/>
      <c r="AI73" s="631"/>
      <c r="AJ73" s="631"/>
      <c r="AK73" s="631"/>
      <c r="AL73" s="631"/>
      <c r="AM73" s="631"/>
      <c r="AN73" s="631"/>
      <c r="AO73" s="631"/>
      <c r="AP73" s="631"/>
      <c r="AQ73" s="631"/>
      <c r="AR73" s="631"/>
      <c r="AS73" s="631"/>
      <c r="AT73" s="631"/>
      <c r="AU73" s="631"/>
      <c r="AV73" s="631"/>
      <c r="AW73" s="631"/>
      <c r="AX73" s="631"/>
      <c r="AY73" s="631"/>
      <c r="AZ73" s="631"/>
      <c r="BA73" s="631"/>
      <c r="BB73" s="631"/>
      <c r="BC73" s="631"/>
      <c r="BD73" s="631"/>
      <c r="BE73" s="631"/>
      <c r="BF73" s="631"/>
      <c r="BG73" s="631"/>
      <c r="BH73" s="631"/>
      <c r="BI73" s="631"/>
      <c r="BJ73" s="631"/>
      <c r="BK73" s="631"/>
      <c r="BL73" s="631"/>
      <c r="BM73" s="631"/>
      <c r="BN73" s="631"/>
      <c r="BO73" s="631"/>
      <c r="BP73" s="631"/>
      <c r="BQ73" s="631"/>
      <c r="BR73" s="631"/>
      <c r="BS73" s="631"/>
      <c r="BT73" s="631"/>
    </row>
    <row r="74" spans="1:72" s="323" customFormat="1" ht="30" customHeight="1">
      <c r="A74" s="319"/>
      <c r="B74" s="316" t="s">
        <v>330</v>
      </c>
      <c r="C74" s="314" t="s">
        <v>331</v>
      </c>
      <c r="D74" s="315" t="s">
        <v>49</v>
      </c>
      <c r="E74" s="311">
        <v>126</v>
      </c>
      <c r="F74" s="312">
        <v>292</v>
      </c>
      <c r="G74" s="312">
        <f t="shared" si="81"/>
        <v>36792</v>
      </c>
      <c r="H74" s="311">
        <v>126</v>
      </c>
      <c r="I74" s="312">
        <v>292</v>
      </c>
      <c r="J74" s="312">
        <f t="shared" si="82"/>
        <v>36792</v>
      </c>
      <c r="K74" s="320"/>
      <c r="L74" s="321"/>
      <c r="M74" s="322"/>
      <c r="N74" s="320"/>
      <c r="O74" s="321"/>
      <c r="P74" s="322"/>
      <c r="Q74" s="320"/>
      <c r="R74" s="321"/>
      <c r="S74" s="322"/>
      <c r="T74" s="320"/>
      <c r="U74" s="321"/>
      <c r="V74" s="322"/>
      <c r="W74" s="52">
        <f t="shared" si="77"/>
        <v>36792</v>
      </c>
      <c r="X74" s="52">
        <f t="shared" si="78"/>
        <v>36792</v>
      </c>
      <c r="Y74" s="52">
        <f t="shared" si="79"/>
        <v>0</v>
      </c>
      <c r="Z74" s="52">
        <f t="shared" si="80"/>
        <v>0</v>
      </c>
      <c r="AA74" s="656"/>
      <c r="AB74" s="630"/>
      <c r="AC74" s="630"/>
      <c r="AD74" s="630"/>
      <c r="AE74" s="630"/>
      <c r="AF74" s="630"/>
      <c r="AG74" s="630"/>
      <c r="AH74" s="631"/>
      <c r="AI74" s="631"/>
      <c r="AJ74" s="631"/>
      <c r="AK74" s="631"/>
      <c r="AL74" s="631"/>
      <c r="AM74" s="631"/>
      <c r="AN74" s="631"/>
      <c r="AO74" s="631"/>
      <c r="AP74" s="631"/>
      <c r="AQ74" s="631"/>
      <c r="AR74" s="631"/>
      <c r="AS74" s="631"/>
      <c r="AT74" s="631"/>
      <c r="AU74" s="631"/>
      <c r="AV74" s="631"/>
      <c r="AW74" s="631"/>
      <c r="AX74" s="631"/>
      <c r="AY74" s="631"/>
      <c r="AZ74" s="631"/>
      <c r="BA74" s="631"/>
      <c r="BB74" s="631"/>
      <c r="BC74" s="631"/>
      <c r="BD74" s="631"/>
      <c r="BE74" s="631"/>
      <c r="BF74" s="631"/>
      <c r="BG74" s="631"/>
      <c r="BH74" s="631"/>
      <c r="BI74" s="631"/>
      <c r="BJ74" s="631"/>
      <c r="BK74" s="631"/>
      <c r="BL74" s="631"/>
      <c r="BM74" s="631"/>
      <c r="BN74" s="631"/>
      <c r="BO74" s="631"/>
      <c r="BP74" s="631"/>
      <c r="BQ74" s="631"/>
      <c r="BR74" s="631"/>
      <c r="BS74" s="631"/>
      <c r="BT74" s="631"/>
    </row>
    <row r="75" spans="1:72" s="323" customFormat="1" ht="30" customHeight="1">
      <c r="A75" s="319"/>
      <c r="B75" s="313" t="s">
        <v>332</v>
      </c>
      <c r="C75" s="317" t="s">
        <v>333</v>
      </c>
      <c r="D75" s="315" t="s">
        <v>49</v>
      </c>
      <c r="E75" s="311">
        <v>4</v>
      </c>
      <c r="F75" s="312">
        <v>1325</v>
      </c>
      <c r="G75" s="312">
        <f t="shared" si="81"/>
        <v>5300</v>
      </c>
      <c r="H75" s="311">
        <v>4</v>
      </c>
      <c r="I75" s="312">
        <v>1325</v>
      </c>
      <c r="J75" s="312">
        <f t="shared" si="82"/>
        <v>5300</v>
      </c>
      <c r="K75" s="320"/>
      <c r="L75" s="321"/>
      <c r="M75" s="322"/>
      <c r="N75" s="320"/>
      <c r="O75" s="321"/>
      <c r="P75" s="322"/>
      <c r="Q75" s="320"/>
      <c r="R75" s="321"/>
      <c r="S75" s="322"/>
      <c r="T75" s="320"/>
      <c r="U75" s="321"/>
      <c r="V75" s="322"/>
      <c r="W75" s="52">
        <f t="shared" si="77"/>
        <v>5300</v>
      </c>
      <c r="X75" s="52">
        <f t="shared" si="78"/>
        <v>5300</v>
      </c>
      <c r="Y75" s="52">
        <f t="shared" si="79"/>
        <v>0</v>
      </c>
      <c r="Z75" s="52">
        <f t="shared" si="80"/>
        <v>0</v>
      </c>
      <c r="AA75" s="656"/>
      <c r="AB75" s="630"/>
      <c r="AC75" s="630"/>
      <c r="AD75" s="630"/>
      <c r="AE75" s="630"/>
      <c r="AF75" s="630"/>
      <c r="AG75" s="630"/>
      <c r="AH75" s="631"/>
      <c r="AI75" s="631"/>
      <c r="AJ75" s="631"/>
      <c r="AK75" s="631"/>
      <c r="AL75" s="631"/>
      <c r="AM75" s="631"/>
      <c r="AN75" s="631"/>
      <c r="AO75" s="631"/>
      <c r="AP75" s="631"/>
      <c r="AQ75" s="631"/>
      <c r="AR75" s="631"/>
      <c r="AS75" s="631"/>
      <c r="AT75" s="631"/>
      <c r="AU75" s="631"/>
      <c r="AV75" s="631"/>
      <c r="AW75" s="631"/>
      <c r="AX75" s="631"/>
      <c r="AY75" s="631"/>
      <c r="AZ75" s="631"/>
      <c r="BA75" s="631"/>
      <c r="BB75" s="631"/>
      <c r="BC75" s="631"/>
      <c r="BD75" s="631"/>
      <c r="BE75" s="631"/>
      <c r="BF75" s="631"/>
      <c r="BG75" s="631"/>
      <c r="BH75" s="631"/>
      <c r="BI75" s="631"/>
      <c r="BJ75" s="631"/>
      <c r="BK75" s="631"/>
      <c r="BL75" s="631"/>
      <c r="BM75" s="631"/>
      <c r="BN75" s="631"/>
      <c r="BO75" s="631"/>
      <c r="BP75" s="631"/>
      <c r="BQ75" s="631"/>
      <c r="BR75" s="631"/>
      <c r="BS75" s="631"/>
      <c r="BT75" s="631"/>
    </row>
    <row r="76" spans="1:72" s="323" customFormat="1" ht="30" customHeight="1">
      <c r="A76" s="319"/>
      <c r="B76" s="316" t="s">
        <v>334</v>
      </c>
      <c r="C76" s="314" t="s">
        <v>335</v>
      </c>
      <c r="D76" s="315" t="s">
        <v>49</v>
      </c>
      <c r="E76" s="311">
        <v>6</v>
      </c>
      <c r="F76" s="312">
        <v>1425</v>
      </c>
      <c r="G76" s="312">
        <f t="shared" si="81"/>
        <v>8550</v>
      </c>
      <c r="H76" s="311">
        <v>6</v>
      </c>
      <c r="I76" s="312">
        <v>1425</v>
      </c>
      <c r="J76" s="312">
        <f t="shared" si="82"/>
        <v>8550</v>
      </c>
      <c r="K76" s="320"/>
      <c r="L76" s="321"/>
      <c r="M76" s="322"/>
      <c r="N76" s="320"/>
      <c r="O76" s="321"/>
      <c r="P76" s="322"/>
      <c r="Q76" s="320"/>
      <c r="R76" s="321"/>
      <c r="S76" s="322"/>
      <c r="T76" s="320"/>
      <c r="U76" s="321"/>
      <c r="V76" s="322"/>
      <c r="W76" s="52">
        <f t="shared" si="77"/>
        <v>8550</v>
      </c>
      <c r="X76" s="52">
        <f t="shared" si="78"/>
        <v>8550</v>
      </c>
      <c r="Y76" s="52">
        <f t="shared" si="79"/>
        <v>0</v>
      </c>
      <c r="Z76" s="52">
        <f t="shared" si="80"/>
        <v>0</v>
      </c>
      <c r="AA76" s="656"/>
      <c r="AB76" s="630"/>
      <c r="AC76" s="630"/>
      <c r="AD76" s="630"/>
      <c r="AE76" s="630"/>
      <c r="AF76" s="630"/>
      <c r="AG76" s="630"/>
      <c r="AH76" s="631"/>
      <c r="AI76" s="631"/>
      <c r="AJ76" s="631"/>
      <c r="AK76" s="631"/>
      <c r="AL76" s="631"/>
      <c r="AM76" s="631"/>
      <c r="AN76" s="631"/>
      <c r="AO76" s="631"/>
      <c r="AP76" s="631"/>
      <c r="AQ76" s="631"/>
      <c r="AR76" s="631"/>
      <c r="AS76" s="631"/>
      <c r="AT76" s="631"/>
      <c r="AU76" s="631"/>
      <c r="AV76" s="631"/>
      <c r="AW76" s="631"/>
      <c r="AX76" s="631"/>
      <c r="AY76" s="631"/>
      <c r="AZ76" s="631"/>
      <c r="BA76" s="631"/>
      <c r="BB76" s="631"/>
      <c r="BC76" s="631"/>
      <c r="BD76" s="631"/>
      <c r="BE76" s="631"/>
      <c r="BF76" s="631"/>
      <c r="BG76" s="631"/>
      <c r="BH76" s="631"/>
      <c r="BI76" s="631"/>
      <c r="BJ76" s="631"/>
      <c r="BK76" s="631"/>
      <c r="BL76" s="631"/>
      <c r="BM76" s="631"/>
      <c r="BN76" s="631"/>
      <c r="BO76" s="631"/>
      <c r="BP76" s="631"/>
      <c r="BQ76" s="631"/>
      <c r="BR76" s="631"/>
      <c r="BS76" s="631"/>
      <c r="BT76" s="631"/>
    </row>
    <row r="77" spans="1:72" s="323" customFormat="1" ht="30" customHeight="1">
      <c r="A77" s="319"/>
      <c r="B77" s="313" t="s">
        <v>336</v>
      </c>
      <c r="C77" s="314" t="s">
        <v>337</v>
      </c>
      <c r="D77" s="315" t="s">
        <v>49</v>
      </c>
      <c r="E77" s="311">
        <v>1</v>
      </c>
      <c r="F77" s="312">
        <v>592</v>
      </c>
      <c r="G77" s="312">
        <f t="shared" si="81"/>
        <v>592</v>
      </c>
      <c r="H77" s="311">
        <v>1</v>
      </c>
      <c r="I77" s="312">
        <v>592</v>
      </c>
      <c r="J77" s="312">
        <f t="shared" si="82"/>
        <v>592</v>
      </c>
      <c r="K77" s="320"/>
      <c r="L77" s="321"/>
      <c r="M77" s="322"/>
      <c r="N77" s="320"/>
      <c r="O77" s="321"/>
      <c r="P77" s="322"/>
      <c r="Q77" s="320"/>
      <c r="R77" s="321"/>
      <c r="S77" s="322"/>
      <c r="T77" s="320"/>
      <c r="U77" s="321"/>
      <c r="V77" s="322"/>
      <c r="W77" s="52">
        <f t="shared" si="77"/>
        <v>592</v>
      </c>
      <c r="X77" s="52">
        <f t="shared" si="78"/>
        <v>592</v>
      </c>
      <c r="Y77" s="52">
        <f t="shared" si="79"/>
        <v>0</v>
      </c>
      <c r="Z77" s="52">
        <f t="shared" si="80"/>
        <v>0</v>
      </c>
      <c r="AA77" s="656"/>
      <c r="AB77" s="630"/>
      <c r="AC77" s="630"/>
      <c r="AD77" s="630"/>
      <c r="AE77" s="630"/>
      <c r="AF77" s="630"/>
      <c r="AG77" s="630"/>
      <c r="AH77" s="631"/>
      <c r="AI77" s="631"/>
      <c r="AJ77" s="631"/>
      <c r="AK77" s="631"/>
      <c r="AL77" s="631"/>
      <c r="AM77" s="631"/>
      <c r="AN77" s="631"/>
      <c r="AO77" s="631"/>
      <c r="AP77" s="631"/>
      <c r="AQ77" s="631"/>
      <c r="AR77" s="631"/>
      <c r="AS77" s="631"/>
      <c r="AT77" s="631"/>
      <c r="AU77" s="631"/>
      <c r="AV77" s="631"/>
      <c r="AW77" s="631"/>
      <c r="AX77" s="631"/>
      <c r="AY77" s="631"/>
      <c r="AZ77" s="631"/>
      <c r="BA77" s="631"/>
      <c r="BB77" s="631"/>
      <c r="BC77" s="631"/>
      <c r="BD77" s="631"/>
      <c r="BE77" s="631"/>
      <c r="BF77" s="631"/>
      <c r="BG77" s="631"/>
      <c r="BH77" s="631"/>
      <c r="BI77" s="631"/>
      <c r="BJ77" s="631"/>
      <c r="BK77" s="631"/>
      <c r="BL77" s="631"/>
      <c r="BM77" s="631"/>
      <c r="BN77" s="631"/>
      <c r="BO77" s="631"/>
      <c r="BP77" s="631"/>
      <c r="BQ77" s="631"/>
      <c r="BR77" s="631"/>
      <c r="BS77" s="631"/>
      <c r="BT77" s="631"/>
    </row>
    <row r="78" spans="1:72" s="323" customFormat="1" ht="30" customHeight="1">
      <c r="A78" s="319"/>
      <c r="B78" s="316" t="s">
        <v>338</v>
      </c>
      <c r="C78" s="317" t="s">
        <v>339</v>
      </c>
      <c r="D78" s="315" t="s">
        <v>49</v>
      </c>
      <c r="E78" s="311">
        <v>50</v>
      </c>
      <c r="F78" s="312">
        <v>356</v>
      </c>
      <c r="G78" s="312">
        <f t="shared" si="81"/>
        <v>17800</v>
      </c>
      <c r="H78" s="311">
        <v>50</v>
      </c>
      <c r="I78" s="312">
        <v>356</v>
      </c>
      <c r="J78" s="312">
        <f t="shared" si="82"/>
        <v>17800</v>
      </c>
      <c r="K78" s="320"/>
      <c r="L78" s="321"/>
      <c r="M78" s="322"/>
      <c r="N78" s="320"/>
      <c r="O78" s="321"/>
      <c r="P78" s="322"/>
      <c r="Q78" s="320"/>
      <c r="R78" s="321"/>
      <c r="S78" s="322"/>
      <c r="T78" s="320"/>
      <c r="U78" s="321"/>
      <c r="V78" s="322"/>
      <c r="W78" s="52">
        <f t="shared" si="77"/>
        <v>17800</v>
      </c>
      <c r="X78" s="52">
        <f t="shared" si="78"/>
        <v>17800</v>
      </c>
      <c r="Y78" s="52">
        <f t="shared" si="79"/>
        <v>0</v>
      </c>
      <c r="Z78" s="52">
        <f t="shared" si="80"/>
        <v>0</v>
      </c>
      <c r="AA78" s="656"/>
      <c r="AB78" s="630"/>
      <c r="AC78" s="630"/>
      <c r="AD78" s="630"/>
      <c r="AE78" s="630"/>
      <c r="AF78" s="630"/>
      <c r="AG78" s="630"/>
      <c r="AH78" s="631"/>
      <c r="AI78" s="631"/>
      <c r="AJ78" s="631"/>
      <c r="AK78" s="631"/>
      <c r="AL78" s="631"/>
      <c r="AM78" s="631"/>
      <c r="AN78" s="631"/>
      <c r="AO78" s="631"/>
      <c r="AP78" s="631"/>
      <c r="AQ78" s="631"/>
      <c r="AR78" s="631"/>
      <c r="AS78" s="631"/>
      <c r="AT78" s="631"/>
      <c r="AU78" s="631"/>
      <c r="AV78" s="631"/>
      <c r="AW78" s="631"/>
      <c r="AX78" s="631"/>
      <c r="AY78" s="631"/>
      <c r="AZ78" s="631"/>
      <c r="BA78" s="631"/>
      <c r="BB78" s="631"/>
      <c r="BC78" s="631"/>
      <c r="BD78" s="631"/>
      <c r="BE78" s="631"/>
      <c r="BF78" s="631"/>
      <c r="BG78" s="631"/>
      <c r="BH78" s="631"/>
      <c r="BI78" s="631"/>
      <c r="BJ78" s="631"/>
      <c r="BK78" s="631"/>
      <c r="BL78" s="631"/>
      <c r="BM78" s="631"/>
      <c r="BN78" s="631"/>
      <c r="BO78" s="631"/>
      <c r="BP78" s="631"/>
      <c r="BQ78" s="631"/>
      <c r="BR78" s="631"/>
      <c r="BS78" s="631"/>
      <c r="BT78" s="631"/>
    </row>
    <row r="79" spans="1:72" s="323" customFormat="1" ht="30" customHeight="1">
      <c r="A79" s="319"/>
      <c r="B79" s="313" t="s">
        <v>340</v>
      </c>
      <c r="C79" s="314" t="s">
        <v>341</v>
      </c>
      <c r="D79" s="315" t="s">
        <v>49</v>
      </c>
      <c r="E79" s="311">
        <v>10</v>
      </c>
      <c r="F79" s="312">
        <v>316</v>
      </c>
      <c r="G79" s="312">
        <f t="shared" si="81"/>
        <v>3160</v>
      </c>
      <c r="H79" s="311">
        <v>10</v>
      </c>
      <c r="I79" s="312">
        <v>316</v>
      </c>
      <c r="J79" s="312">
        <f t="shared" si="82"/>
        <v>3160</v>
      </c>
      <c r="K79" s="320"/>
      <c r="L79" s="321"/>
      <c r="M79" s="322"/>
      <c r="N79" s="320"/>
      <c r="O79" s="321"/>
      <c r="P79" s="322"/>
      <c r="Q79" s="320"/>
      <c r="R79" s="321"/>
      <c r="S79" s="322"/>
      <c r="T79" s="320"/>
      <c r="U79" s="321"/>
      <c r="V79" s="322"/>
      <c r="W79" s="52">
        <f t="shared" si="77"/>
        <v>3160</v>
      </c>
      <c r="X79" s="52">
        <f t="shared" si="78"/>
        <v>3160</v>
      </c>
      <c r="Y79" s="52">
        <f t="shared" si="79"/>
        <v>0</v>
      </c>
      <c r="Z79" s="52">
        <f t="shared" si="80"/>
        <v>0</v>
      </c>
      <c r="AA79" s="656"/>
      <c r="AB79" s="630"/>
      <c r="AC79" s="630"/>
      <c r="AD79" s="630"/>
      <c r="AE79" s="630"/>
      <c r="AF79" s="630"/>
      <c r="AG79" s="630"/>
      <c r="AH79" s="631"/>
      <c r="AI79" s="631"/>
      <c r="AJ79" s="631"/>
      <c r="AK79" s="631"/>
      <c r="AL79" s="631"/>
      <c r="AM79" s="631"/>
      <c r="AN79" s="631"/>
      <c r="AO79" s="631"/>
      <c r="AP79" s="631"/>
      <c r="AQ79" s="631"/>
      <c r="AR79" s="631"/>
      <c r="AS79" s="631"/>
      <c r="AT79" s="631"/>
      <c r="AU79" s="631"/>
      <c r="AV79" s="631"/>
      <c r="AW79" s="631"/>
      <c r="AX79" s="631"/>
      <c r="AY79" s="631"/>
      <c r="AZ79" s="631"/>
      <c r="BA79" s="631"/>
      <c r="BB79" s="631"/>
      <c r="BC79" s="631"/>
      <c r="BD79" s="631"/>
      <c r="BE79" s="631"/>
      <c r="BF79" s="631"/>
      <c r="BG79" s="631"/>
      <c r="BH79" s="631"/>
      <c r="BI79" s="631"/>
      <c r="BJ79" s="631"/>
      <c r="BK79" s="631"/>
      <c r="BL79" s="631"/>
      <c r="BM79" s="631"/>
      <c r="BN79" s="631"/>
      <c r="BO79" s="631"/>
      <c r="BP79" s="631"/>
      <c r="BQ79" s="631"/>
      <c r="BR79" s="631"/>
      <c r="BS79" s="631"/>
      <c r="BT79" s="631"/>
    </row>
    <row r="80" spans="1:72" s="323" customFormat="1" ht="30" customHeight="1">
      <c r="A80" s="319"/>
      <c r="B80" s="316" t="s">
        <v>342</v>
      </c>
      <c r="C80" s="314" t="s">
        <v>343</v>
      </c>
      <c r="D80" s="315" t="s">
        <v>49</v>
      </c>
      <c r="E80" s="311">
        <v>1</v>
      </c>
      <c r="F80" s="312">
        <v>1950</v>
      </c>
      <c r="G80" s="312">
        <f t="shared" si="81"/>
        <v>1950</v>
      </c>
      <c r="H80" s="311">
        <v>1</v>
      </c>
      <c r="I80" s="312">
        <v>1950</v>
      </c>
      <c r="J80" s="312">
        <f t="shared" si="82"/>
        <v>1950</v>
      </c>
      <c r="K80" s="320"/>
      <c r="L80" s="321"/>
      <c r="M80" s="322"/>
      <c r="N80" s="320"/>
      <c r="O80" s="321"/>
      <c r="P80" s="322"/>
      <c r="Q80" s="320"/>
      <c r="R80" s="321"/>
      <c r="S80" s="322"/>
      <c r="T80" s="320"/>
      <c r="U80" s="321"/>
      <c r="V80" s="322"/>
      <c r="W80" s="52">
        <f t="shared" si="77"/>
        <v>1950</v>
      </c>
      <c r="X80" s="52">
        <f t="shared" si="78"/>
        <v>1950</v>
      </c>
      <c r="Y80" s="52">
        <f t="shared" si="79"/>
        <v>0</v>
      </c>
      <c r="Z80" s="52">
        <f t="shared" si="80"/>
        <v>0</v>
      </c>
      <c r="AA80" s="656"/>
      <c r="AB80" s="630"/>
      <c r="AC80" s="630"/>
      <c r="AD80" s="630"/>
      <c r="AE80" s="630"/>
      <c r="AF80" s="630"/>
      <c r="AG80" s="630"/>
      <c r="AH80" s="631"/>
      <c r="AI80" s="631"/>
      <c r="AJ80" s="631"/>
      <c r="AK80" s="631"/>
      <c r="AL80" s="631"/>
      <c r="AM80" s="631"/>
      <c r="AN80" s="631"/>
      <c r="AO80" s="631"/>
      <c r="AP80" s="631"/>
      <c r="AQ80" s="631"/>
      <c r="AR80" s="631"/>
      <c r="AS80" s="631"/>
      <c r="AT80" s="631"/>
      <c r="AU80" s="631"/>
      <c r="AV80" s="631"/>
      <c r="AW80" s="631"/>
      <c r="AX80" s="631"/>
      <c r="AY80" s="631"/>
      <c r="AZ80" s="631"/>
      <c r="BA80" s="631"/>
      <c r="BB80" s="631"/>
      <c r="BC80" s="631"/>
      <c r="BD80" s="631"/>
      <c r="BE80" s="631"/>
      <c r="BF80" s="631"/>
      <c r="BG80" s="631"/>
      <c r="BH80" s="631"/>
      <c r="BI80" s="631"/>
      <c r="BJ80" s="631"/>
      <c r="BK80" s="631"/>
      <c r="BL80" s="631"/>
      <c r="BM80" s="631"/>
      <c r="BN80" s="631"/>
      <c r="BO80" s="631"/>
      <c r="BP80" s="631"/>
      <c r="BQ80" s="631"/>
      <c r="BR80" s="631"/>
      <c r="BS80" s="631"/>
      <c r="BT80" s="631"/>
    </row>
    <row r="81" spans="1:73" s="323" customFormat="1" ht="30" customHeight="1">
      <c r="A81" s="319"/>
      <c r="B81" s="313" t="s">
        <v>344</v>
      </c>
      <c r="C81" s="317" t="s">
        <v>345</v>
      </c>
      <c r="D81" s="315" t="s">
        <v>49</v>
      </c>
      <c r="E81" s="311">
        <v>1</v>
      </c>
      <c r="F81" s="312">
        <v>1418</v>
      </c>
      <c r="G81" s="312">
        <f t="shared" si="81"/>
        <v>1418</v>
      </c>
      <c r="H81" s="311">
        <v>1</v>
      </c>
      <c r="I81" s="312">
        <v>1418</v>
      </c>
      <c r="J81" s="312">
        <f t="shared" si="82"/>
        <v>1418</v>
      </c>
      <c r="K81" s="320"/>
      <c r="L81" s="321"/>
      <c r="M81" s="322"/>
      <c r="N81" s="320"/>
      <c r="O81" s="321"/>
      <c r="P81" s="322"/>
      <c r="Q81" s="320"/>
      <c r="R81" s="321"/>
      <c r="S81" s="322"/>
      <c r="T81" s="320"/>
      <c r="U81" s="321"/>
      <c r="V81" s="322"/>
      <c r="W81" s="52">
        <f t="shared" si="77"/>
        <v>1418</v>
      </c>
      <c r="X81" s="52">
        <f t="shared" si="78"/>
        <v>1418</v>
      </c>
      <c r="Y81" s="52">
        <f t="shared" si="79"/>
        <v>0</v>
      </c>
      <c r="Z81" s="52">
        <f t="shared" si="80"/>
        <v>0</v>
      </c>
      <c r="AA81" s="656"/>
      <c r="AB81" s="630"/>
      <c r="AC81" s="630"/>
      <c r="AD81" s="630"/>
      <c r="AE81" s="630"/>
      <c r="AF81" s="630"/>
      <c r="AG81" s="630"/>
      <c r="AH81" s="631"/>
      <c r="AI81" s="631"/>
      <c r="AJ81" s="631"/>
      <c r="AK81" s="631"/>
      <c r="AL81" s="631"/>
      <c r="AM81" s="631"/>
      <c r="AN81" s="631"/>
      <c r="AO81" s="631"/>
      <c r="AP81" s="631"/>
      <c r="AQ81" s="631"/>
      <c r="AR81" s="631"/>
      <c r="AS81" s="631"/>
      <c r="AT81" s="631"/>
      <c r="AU81" s="631"/>
      <c r="AV81" s="631"/>
      <c r="AW81" s="631"/>
      <c r="AX81" s="631"/>
      <c r="AY81" s="631"/>
      <c r="AZ81" s="631"/>
      <c r="BA81" s="631"/>
      <c r="BB81" s="631"/>
      <c r="BC81" s="631"/>
      <c r="BD81" s="631"/>
      <c r="BE81" s="631"/>
      <c r="BF81" s="631"/>
      <c r="BG81" s="631"/>
      <c r="BH81" s="631"/>
      <c r="BI81" s="631"/>
      <c r="BJ81" s="631"/>
      <c r="BK81" s="631"/>
      <c r="BL81" s="631"/>
      <c r="BM81" s="631"/>
      <c r="BN81" s="631"/>
      <c r="BO81" s="631"/>
      <c r="BP81" s="631"/>
      <c r="BQ81" s="631"/>
      <c r="BR81" s="631"/>
      <c r="BS81" s="631"/>
      <c r="BT81" s="631"/>
    </row>
    <row r="82" spans="1:73" s="323" customFormat="1" ht="30" customHeight="1">
      <c r="A82" s="319"/>
      <c r="B82" s="316" t="s">
        <v>346</v>
      </c>
      <c r="C82" s="314" t="s">
        <v>347</v>
      </c>
      <c r="D82" s="315" t="s">
        <v>49</v>
      </c>
      <c r="E82" s="311">
        <v>2</v>
      </c>
      <c r="F82" s="312">
        <v>812</v>
      </c>
      <c r="G82" s="312">
        <f t="shared" si="81"/>
        <v>1624</v>
      </c>
      <c r="H82" s="311">
        <v>2</v>
      </c>
      <c r="I82" s="312">
        <v>812</v>
      </c>
      <c r="J82" s="312">
        <f t="shared" si="82"/>
        <v>1624</v>
      </c>
      <c r="K82" s="320"/>
      <c r="L82" s="321"/>
      <c r="M82" s="322"/>
      <c r="N82" s="320"/>
      <c r="O82" s="321"/>
      <c r="P82" s="322"/>
      <c r="Q82" s="320"/>
      <c r="R82" s="321"/>
      <c r="S82" s="322"/>
      <c r="T82" s="320"/>
      <c r="U82" s="321"/>
      <c r="V82" s="322"/>
      <c r="W82" s="52">
        <f t="shared" si="77"/>
        <v>1624</v>
      </c>
      <c r="X82" s="52">
        <f t="shared" si="78"/>
        <v>1624</v>
      </c>
      <c r="Y82" s="52">
        <f t="shared" si="79"/>
        <v>0</v>
      </c>
      <c r="Z82" s="52">
        <f t="shared" si="80"/>
        <v>0</v>
      </c>
      <c r="AA82" s="656"/>
      <c r="AB82" s="630"/>
      <c r="AC82" s="630"/>
      <c r="AD82" s="630"/>
      <c r="AE82" s="630"/>
      <c r="AF82" s="630"/>
      <c r="AG82" s="630"/>
      <c r="AH82" s="631"/>
      <c r="AI82" s="631"/>
      <c r="AJ82" s="631"/>
      <c r="AK82" s="631"/>
      <c r="AL82" s="631"/>
      <c r="AM82" s="631"/>
      <c r="AN82" s="631"/>
      <c r="AO82" s="631"/>
      <c r="AP82" s="631"/>
      <c r="AQ82" s="631"/>
      <c r="AR82" s="631"/>
      <c r="AS82" s="631"/>
      <c r="AT82" s="631"/>
      <c r="AU82" s="631"/>
      <c r="AV82" s="631"/>
      <c r="AW82" s="631"/>
      <c r="AX82" s="631"/>
      <c r="AY82" s="631"/>
      <c r="AZ82" s="631"/>
      <c r="BA82" s="631"/>
      <c r="BB82" s="631"/>
      <c r="BC82" s="631"/>
      <c r="BD82" s="631"/>
      <c r="BE82" s="631"/>
      <c r="BF82" s="631"/>
      <c r="BG82" s="631"/>
      <c r="BH82" s="631"/>
      <c r="BI82" s="631"/>
      <c r="BJ82" s="631"/>
      <c r="BK82" s="631"/>
      <c r="BL82" s="631"/>
      <c r="BM82" s="631"/>
      <c r="BN82" s="631"/>
      <c r="BO82" s="631"/>
      <c r="BP82" s="631"/>
      <c r="BQ82" s="631"/>
      <c r="BR82" s="631"/>
      <c r="BS82" s="631"/>
      <c r="BT82" s="631"/>
    </row>
    <row r="83" spans="1:73" s="323" customFormat="1" ht="30" customHeight="1">
      <c r="A83" s="319"/>
      <c r="B83" s="313" t="s">
        <v>348</v>
      </c>
      <c r="C83" s="314" t="s">
        <v>349</v>
      </c>
      <c r="D83" s="315" t="s">
        <v>49</v>
      </c>
      <c r="E83" s="311">
        <v>2</v>
      </c>
      <c r="F83" s="312">
        <v>1060</v>
      </c>
      <c r="G83" s="312">
        <f t="shared" si="81"/>
        <v>2120</v>
      </c>
      <c r="H83" s="311">
        <v>2</v>
      </c>
      <c r="I83" s="312">
        <v>1060</v>
      </c>
      <c r="J83" s="312">
        <f t="shared" si="82"/>
        <v>2120</v>
      </c>
      <c r="K83" s="320"/>
      <c r="L83" s="321"/>
      <c r="M83" s="322"/>
      <c r="N83" s="320"/>
      <c r="O83" s="321"/>
      <c r="P83" s="322"/>
      <c r="Q83" s="320"/>
      <c r="R83" s="321"/>
      <c r="S83" s="322"/>
      <c r="T83" s="320"/>
      <c r="U83" s="321"/>
      <c r="V83" s="322"/>
      <c r="W83" s="52">
        <f t="shared" si="77"/>
        <v>2120</v>
      </c>
      <c r="X83" s="52">
        <f t="shared" si="78"/>
        <v>2120</v>
      </c>
      <c r="Y83" s="52">
        <f t="shared" si="79"/>
        <v>0</v>
      </c>
      <c r="Z83" s="52">
        <f t="shared" si="80"/>
        <v>0</v>
      </c>
      <c r="AA83" s="656"/>
      <c r="AB83" s="630"/>
      <c r="AC83" s="630"/>
      <c r="AD83" s="630"/>
      <c r="AE83" s="630"/>
      <c r="AF83" s="630"/>
      <c r="AG83" s="630"/>
      <c r="AH83" s="631"/>
      <c r="AI83" s="631"/>
      <c r="AJ83" s="631"/>
      <c r="AK83" s="631"/>
      <c r="AL83" s="631"/>
      <c r="AM83" s="631"/>
      <c r="AN83" s="631"/>
      <c r="AO83" s="631"/>
      <c r="AP83" s="631"/>
      <c r="AQ83" s="631"/>
      <c r="AR83" s="631"/>
      <c r="AS83" s="631"/>
      <c r="AT83" s="631"/>
      <c r="AU83" s="631"/>
      <c r="AV83" s="631"/>
      <c r="AW83" s="631"/>
      <c r="AX83" s="631"/>
      <c r="AY83" s="631"/>
      <c r="AZ83" s="631"/>
      <c r="BA83" s="631"/>
      <c r="BB83" s="631"/>
      <c r="BC83" s="631"/>
      <c r="BD83" s="631"/>
      <c r="BE83" s="631"/>
      <c r="BF83" s="631"/>
      <c r="BG83" s="631"/>
      <c r="BH83" s="631"/>
      <c r="BI83" s="631"/>
      <c r="BJ83" s="631"/>
      <c r="BK83" s="631"/>
      <c r="BL83" s="631"/>
      <c r="BM83" s="631"/>
      <c r="BN83" s="631"/>
      <c r="BO83" s="631"/>
      <c r="BP83" s="631"/>
      <c r="BQ83" s="631"/>
      <c r="BR83" s="631"/>
      <c r="BS83" s="631"/>
      <c r="BT83" s="631"/>
    </row>
    <row r="84" spans="1:73" s="323" customFormat="1" ht="30" customHeight="1">
      <c r="A84" s="319"/>
      <c r="B84" s="316" t="s">
        <v>350</v>
      </c>
      <c r="C84" s="314" t="s">
        <v>351</v>
      </c>
      <c r="D84" s="315" t="s">
        <v>49</v>
      </c>
      <c r="E84" s="311">
        <v>1</v>
      </c>
      <c r="F84" s="312">
        <v>795</v>
      </c>
      <c r="G84" s="312">
        <f t="shared" si="81"/>
        <v>795</v>
      </c>
      <c r="H84" s="311">
        <v>1</v>
      </c>
      <c r="I84" s="312">
        <v>795</v>
      </c>
      <c r="J84" s="312">
        <f t="shared" si="82"/>
        <v>795</v>
      </c>
      <c r="K84" s="320"/>
      <c r="L84" s="321"/>
      <c r="M84" s="322"/>
      <c r="N84" s="320"/>
      <c r="O84" s="321"/>
      <c r="P84" s="322"/>
      <c r="Q84" s="320"/>
      <c r="R84" s="321"/>
      <c r="S84" s="322"/>
      <c r="T84" s="320"/>
      <c r="U84" s="321"/>
      <c r="V84" s="322"/>
      <c r="W84" s="52">
        <f t="shared" si="77"/>
        <v>795</v>
      </c>
      <c r="X84" s="52">
        <f t="shared" si="78"/>
        <v>795</v>
      </c>
      <c r="Y84" s="52">
        <f t="shared" si="79"/>
        <v>0</v>
      </c>
      <c r="Z84" s="52">
        <f t="shared" si="80"/>
        <v>0</v>
      </c>
      <c r="AA84" s="656"/>
      <c r="AB84" s="630"/>
      <c r="AC84" s="630"/>
      <c r="AD84" s="630"/>
      <c r="AE84" s="630"/>
      <c r="AF84" s="630"/>
      <c r="AG84" s="630"/>
      <c r="AH84" s="631"/>
      <c r="AI84" s="631"/>
      <c r="AJ84" s="631"/>
      <c r="AK84" s="631"/>
      <c r="AL84" s="631"/>
      <c r="AM84" s="631"/>
      <c r="AN84" s="631"/>
      <c r="AO84" s="631"/>
      <c r="AP84" s="631"/>
      <c r="AQ84" s="631"/>
      <c r="AR84" s="631"/>
      <c r="AS84" s="631"/>
      <c r="AT84" s="631"/>
      <c r="AU84" s="631"/>
      <c r="AV84" s="631"/>
      <c r="AW84" s="631"/>
      <c r="AX84" s="631"/>
      <c r="AY84" s="631"/>
      <c r="AZ84" s="631"/>
      <c r="BA84" s="631"/>
      <c r="BB84" s="631"/>
      <c r="BC84" s="631"/>
      <c r="BD84" s="631"/>
      <c r="BE84" s="631"/>
      <c r="BF84" s="631"/>
      <c r="BG84" s="631"/>
      <c r="BH84" s="631"/>
      <c r="BI84" s="631"/>
      <c r="BJ84" s="631"/>
      <c r="BK84" s="631"/>
      <c r="BL84" s="631"/>
      <c r="BM84" s="631"/>
      <c r="BN84" s="631"/>
      <c r="BO84" s="631"/>
      <c r="BP84" s="631"/>
      <c r="BQ84" s="631"/>
      <c r="BR84" s="631"/>
      <c r="BS84" s="631"/>
      <c r="BT84" s="631"/>
    </row>
    <row r="85" spans="1:73" s="323" customFormat="1" ht="30" customHeight="1">
      <c r="A85" s="319"/>
      <c r="B85" s="313" t="s">
        <v>352</v>
      </c>
      <c r="C85" s="314" t="s">
        <v>353</v>
      </c>
      <c r="D85" s="315" t="s">
        <v>49</v>
      </c>
      <c r="E85" s="311">
        <v>8</v>
      </c>
      <c r="F85" s="312">
        <v>542</v>
      </c>
      <c r="G85" s="312">
        <f t="shared" si="81"/>
        <v>4336</v>
      </c>
      <c r="H85" s="311">
        <v>8</v>
      </c>
      <c r="I85" s="312">
        <v>542</v>
      </c>
      <c r="J85" s="312">
        <f t="shared" si="82"/>
        <v>4336</v>
      </c>
      <c r="K85" s="320"/>
      <c r="L85" s="321"/>
      <c r="M85" s="322"/>
      <c r="N85" s="320"/>
      <c r="O85" s="321"/>
      <c r="P85" s="322"/>
      <c r="Q85" s="320"/>
      <c r="R85" s="321"/>
      <c r="S85" s="322"/>
      <c r="T85" s="320"/>
      <c r="U85" s="321"/>
      <c r="V85" s="322"/>
      <c r="W85" s="52">
        <f t="shared" si="77"/>
        <v>4336</v>
      </c>
      <c r="X85" s="52">
        <f t="shared" si="78"/>
        <v>4336</v>
      </c>
      <c r="Y85" s="52">
        <f t="shared" si="79"/>
        <v>0</v>
      </c>
      <c r="Z85" s="52">
        <f t="shared" si="80"/>
        <v>0</v>
      </c>
      <c r="AA85" s="656"/>
      <c r="AB85" s="630"/>
      <c r="AC85" s="630"/>
      <c r="AD85" s="630"/>
      <c r="AE85" s="630"/>
      <c r="AF85" s="630"/>
      <c r="AG85" s="630"/>
      <c r="AH85" s="631"/>
      <c r="AI85" s="631"/>
      <c r="AJ85" s="631"/>
      <c r="AK85" s="631"/>
      <c r="AL85" s="631"/>
      <c r="AM85" s="631"/>
      <c r="AN85" s="631"/>
      <c r="AO85" s="631"/>
      <c r="AP85" s="631"/>
      <c r="AQ85" s="631"/>
      <c r="AR85" s="631"/>
      <c r="AS85" s="631"/>
      <c r="AT85" s="631"/>
      <c r="AU85" s="631"/>
      <c r="AV85" s="631"/>
      <c r="AW85" s="631"/>
      <c r="AX85" s="631"/>
      <c r="AY85" s="631"/>
      <c r="AZ85" s="631"/>
      <c r="BA85" s="631"/>
      <c r="BB85" s="631"/>
      <c r="BC85" s="631"/>
      <c r="BD85" s="631"/>
      <c r="BE85" s="631"/>
      <c r="BF85" s="631"/>
      <c r="BG85" s="631"/>
      <c r="BH85" s="631"/>
      <c r="BI85" s="631"/>
      <c r="BJ85" s="631"/>
      <c r="BK85" s="631"/>
      <c r="BL85" s="631"/>
      <c r="BM85" s="631"/>
      <c r="BN85" s="631"/>
      <c r="BO85" s="631"/>
      <c r="BP85" s="631"/>
      <c r="BQ85" s="631"/>
      <c r="BR85" s="631"/>
      <c r="BS85" s="631"/>
      <c r="BT85" s="631"/>
    </row>
    <row r="86" spans="1:73" s="323" customFormat="1" ht="24.75" customHeight="1">
      <c r="A86" s="319"/>
      <c r="B86" s="316" t="s">
        <v>354</v>
      </c>
      <c r="C86" s="317" t="s">
        <v>355</v>
      </c>
      <c r="D86" s="315" t="s">
        <v>49</v>
      </c>
      <c r="E86" s="311">
        <v>2</v>
      </c>
      <c r="F86" s="312">
        <v>398</v>
      </c>
      <c r="G86" s="312">
        <f t="shared" si="81"/>
        <v>796</v>
      </c>
      <c r="H86" s="311">
        <v>2</v>
      </c>
      <c r="I86" s="312">
        <v>398</v>
      </c>
      <c r="J86" s="312">
        <f t="shared" si="82"/>
        <v>796</v>
      </c>
      <c r="K86" s="320"/>
      <c r="L86" s="321"/>
      <c r="M86" s="322"/>
      <c r="N86" s="320"/>
      <c r="O86" s="321"/>
      <c r="P86" s="322"/>
      <c r="Q86" s="320"/>
      <c r="R86" s="321"/>
      <c r="S86" s="322"/>
      <c r="T86" s="320"/>
      <c r="U86" s="321"/>
      <c r="V86" s="322"/>
      <c r="W86" s="52">
        <f t="shared" si="77"/>
        <v>796</v>
      </c>
      <c r="X86" s="52">
        <f t="shared" si="78"/>
        <v>796</v>
      </c>
      <c r="Y86" s="52">
        <f t="shared" si="79"/>
        <v>0</v>
      </c>
      <c r="Z86" s="52">
        <f t="shared" si="80"/>
        <v>0</v>
      </c>
      <c r="AA86" s="656"/>
      <c r="AB86" s="630"/>
      <c r="AC86" s="630"/>
      <c r="AD86" s="630"/>
      <c r="AE86" s="630"/>
      <c r="AF86" s="630"/>
      <c r="AG86" s="630"/>
      <c r="AH86" s="631"/>
      <c r="AI86" s="631"/>
      <c r="AJ86" s="631"/>
      <c r="AK86" s="631"/>
      <c r="AL86" s="631"/>
      <c r="AM86" s="631"/>
      <c r="AN86" s="631"/>
      <c r="AO86" s="631"/>
      <c r="AP86" s="631"/>
      <c r="AQ86" s="631"/>
      <c r="AR86" s="631"/>
      <c r="AS86" s="631"/>
      <c r="AT86" s="631"/>
      <c r="AU86" s="631"/>
      <c r="AV86" s="631"/>
      <c r="AW86" s="631"/>
      <c r="AX86" s="631"/>
      <c r="AY86" s="631"/>
      <c r="AZ86" s="631"/>
      <c r="BA86" s="631"/>
      <c r="BB86" s="631"/>
      <c r="BC86" s="631"/>
      <c r="BD86" s="631"/>
      <c r="BE86" s="631"/>
      <c r="BF86" s="631"/>
      <c r="BG86" s="631"/>
      <c r="BH86" s="631"/>
      <c r="BI86" s="631"/>
      <c r="BJ86" s="631"/>
      <c r="BK86" s="631"/>
      <c r="BL86" s="631"/>
      <c r="BM86" s="631"/>
      <c r="BN86" s="631"/>
      <c r="BO86" s="631"/>
      <c r="BP86" s="631"/>
      <c r="BQ86" s="631"/>
      <c r="BR86" s="631"/>
      <c r="BS86" s="631"/>
      <c r="BT86" s="631"/>
    </row>
    <row r="87" spans="1:73" s="323" customFormat="1" ht="30" customHeight="1">
      <c r="A87" s="319"/>
      <c r="B87" s="313" t="s">
        <v>356</v>
      </c>
      <c r="C87" s="317" t="s">
        <v>357</v>
      </c>
      <c r="D87" s="315" t="s">
        <v>49</v>
      </c>
      <c r="E87" s="311">
        <v>22</v>
      </c>
      <c r="F87" s="312">
        <v>151</v>
      </c>
      <c r="G87" s="312">
        <f t="shared" si="81"/>
        <v>3322</v>
      </c>
      <c r="H87" s="311">
        <v>22</v>
      </c>
      <c r="I87" s="312">
        <v>151</v>
      </c>
      <c r="J87" s="312">
        <f t="shared" si="82"/>
        <v>3322</v>
      </c>
      <c r="K87" s="320"/>
      <c r="L87" s="321"/>
      <c r="M87" s="322"/>
      <c r="N87" s="320"/>
      <c r="O87" s="321"/>
      <c r="P87" s="322"/>
      <c r="Q87" s="320"/>
      <c r="R87" s="321"/>
      <c r="S87" s="322"/>
      <c r="T87" s="320"/>
      <c r="U87" s="321"/>
      <c r="V87" s="322"/>
      <c r="W87" s="52">
        <f t="shared" si="77"/>
        <v>3322</v>
      </c>
      <c r="X87" s="52">
        <f t="shared" si="78"/>
        <v>3322</v>
      </c>
      <c r="Y87" s="52">
        <f t="shared" si="79"/>
        <v>0</v>
      </c>
      <c r="Z87" s="52">
        <v>0</v>
      </c>
      <c r="AA87" s="656"/>
      <c r="AB87" s="630"/>
      <c r="AC87" s="630"/>
      <c r="AD87" s="630"/>
      <c r="AE87" s="630"/>
      <c r="AF87" s="630"/>
      <c r="AG87" s="630"/>
      <c r="AH87" s="631"/>
      <c r="AI87" s="631"/>
      <c r="AJ87" s="631"/>
      <c r="AK87" s="631"/>
      <c r="AL87" s="631"/>
      <c r="AM87" s="631"/>
      <c r="AN87" s="631"/>
      <c r="AO87" s="631"/>
      <c r="AP87" s="631"/>
      <c r="AQ87" s="631"/>
      <c r="AR87" s="631"/>
      <c r="AS87" s="631"/>
      <c r="AT87" s="631"/>
      <c r="AU87" s="631"/>
      <c r="AV87" s="631"/>
      <c r="AW87" s="631"/>
      <c r="AX87" s="631"/>
      <c r="AY87" s="631"/>
      <c r="AZ87" s="631"/>
      <c r="BA87" s="631"/>
      <c r="BB87" s="631"/>
      <c r="BC87" s="631"/>
      <c r="BD87" s="631"/>
      <c r="BE87" s="631"/>
      <c r="BF87" s="631"/>
      <c r="BG87" s="631"/>
      <c r="BH87" s="631"/>
      <c r="BI87" s="631"/>
      <c r="BJ87" s="631"/>
      <c r="BK87" s="631"/>
      <c r="BL87" s="631"/>
      <c r="BM87" s="631"/>
      <c r="BN87" s="631"/>
      <c r="BO87" s="631"/>
      <c r="BP87" s="631"/>
      <c r="BQ87" s="631"/>
      <c r="BR87" s="631"/>
      <c r="BS87" s="631"/>
      <c r="BT87" s="631"/>
    </row>
    <row r="88" spans="1:73" s="323" customFormat="1" ht="30" customHeight="1">
      <c r="A88" s="325"/>
      <c r="B88" s="324" t="s">
        <v>95</v>
      </c>
      <c r="C88" s="326" t="s">
        <v>358</v>
      </c>
      <c r="D88" s="327"/>
      <c r="E88" s="328"/>
      <c r="F88" s="329"/>
      <c r="G88" s="330"/>
      <c r="H88" s="331"/>
      <c r="I88" s="332"/>
      <c r="J88" s="333"/>
      <c r="K88" s="331"/>
      <c r="L88" s="332"/>
      <c r="M88" s="333"/>
      <c r="N88" s="331"/>
      <c r="O88" s="332"/>
      <c r="P88" s="333"/>
      <c r="Q88" s="331"/>
      <c r="R88" s="332"/>
      <c r="S88" s="333"/>
      <c r="T88" s="331"/>
      <c r="U88" s="332"/>
      <c r="V88" s="333"/>
      <c r="W88" s="52">
        <f t="shared" si="77"/>
        <v>0</v>
      </c>
      <c r="X88" s="52">
        <f t="shared" si="78"/>
        <v>0</v>
      </c>
      <c r="Y88" s="52">
        <f t="shared" si="79"/>
        <v>0</v>
      </c>
      <c r="Z88" s="52">
        <v>0</v>
      </c>
      <c r="AA88" s="657"/>
      <c r="AB88" s="630"/>
      <c r="AC88" s="630"/>
      <c r="AD88" s="630"/>
      <c r="AE88" s="630"/>
      <c r="AF88" s="630"/>
      <c r="AG88" s="630"/>
      <c r="AH88" s="631"/>
      <c r="AI88" s="631"/>
      <c r="AJ88" s="631"/>
      <c r="AK88" s="631"/>
      <c r="AL88" s="631"/>
      <c r="AM88" s="631"/>
      <c r="AN88" s="631"/>
      <c r="AO88" s="631"/>
      <c r="AP88" s="631"/>
      <c r="AQ88" s="631"/>
      <c r="AR88" s="631"/>
      <c r="AS88" s="631"/>
      <c r="AT88" s="631"/>
      <c r="AU88" s="631"/>
      <c r="AV88" s="631"/>
      <c r="AW88" s="631"/>
      <c r="AX88" s="631"/>
      <c r="AY88" s="631"/>
      <c r="AZ88" s="631"/>
      <c r="BA88" s="631"/>
      <c r="BB88" s="631"/>
      <c r="BC88" s="631"/>
      <c r="BD88" s="631"/>
      <c r="BE88" s="631"/>
      <c r="BF88" s="631"/>
      <c r="BG88" s="631"/>
      <c r="BH88" s="631"/>
      <c r="BI88" s="631"/>
      <c r="BJ88" s="631"/>
      <c r="BK88" s="631"/>
      <c r="BL88" s="631"/>
      <c r="BM88" s="631"/>
      <c r="BN88" s="631"/>
      <c r="BO88" s="631"/>
      <c r="BP88" s="631"/>
      <c r="BQ88" s="631"/>
      <c r="BR88" s="631"/>
      <c r="BS88" s="631"/>
      <c r="BT88" s="631"/>
    </row>
    <row r="89" spans="1:73" s="311" customFormat="1" ht="30" customHeight="1">
      <c r="A89" s="334"/>
      <c r="B89" s="313"/>
      <c r="C89" s="502" t="s">
        <v>359</v>
      </c>
      <c r="D89" s="318"/>
      <c r="E89" s="503"/>
      <c r="F89" s="504"/>
      <c r="G89" s="505"/>
      <c r="H89" s="335"/>
      <c r="I89" s="335"/>
      <c r="J89" s="335"/>
      <c r="K89" s="335"/>
      <c r="L89" s="335"/>
      <c r="M89" s="335"/>
      <c r="N89" s="335"/>
      <c r="O89" s="335"/>
      <c r="P89" s="335"/>
      <c r="Q89" s="335"/>
      <c r="R89" s="335"/>
      <c r="S89" s="335"/>
      <c r="T89" s="335"/>
      <c r="U89" s="335"/>
      <c r="V89" s="335"/>
      <c r="W89" s="52">
        <f t="shared" si="77"/>
        <v>0</v>
      </c>
      <c r="X89" s="52">
        <f t="shared" si="78"/>
        <v>0</v>
      </c>
      <c r="Y89" s="52">
        <f t="shared" si="79"/>
        <v>0</v>
      </c>
      <c r="Z89" s="52">
        <v>0</v>
      </c>
      <c r="AA89" s="658"/>
      <c r="AB89" s="630"/>
      <c r="AC89" s="630"/>
      <c r="AD89" s="630"/>
      <c r="AE89" s="630"/>
      <c r="AF89" s="630"/>
      <c r="AG89" s="630"/>
      <c r="AH89" s="631"/>
      <c r="AI89" s="631"/>
      <c r="AJ89" s="631"/>
      <c r="AK89" s="631"/>
      <c r="AL89" s="631"/>
      <c r="AM89" s="631"/>
      <c r="AN89" s="631"/>
      <c r="AO89" s="631"/>
      <c r="AP89" s="631"/>
      <c r="AQ89" s="631"/>
      <c r="AR89" s="631"/>
      <c r="AS89" s="631"/>
      <c r="AT89" s="631"/>
      <c r="AU89" s="631"/>
      <c r="AV89" s="631"/>
      <c r="AW89" s="631"/>
      <c r="AX89" s="631"/>
      <c r="AY89" s="631"/>
      <c r="AZ89" s="631"/>
      <c r="BA89" s="631"/>
      <c r="BB89" s="631"/>
      <c r="BC89" s="631"/>
      <c r="BD89" s="631"/>
      <c r="BE89" s="631"/>
      <c r="BF89" s="631"/>
      <c r="BG89" s="631"/>
      <c r="BH89" s="631"/>
      <c r="BI89" s="631"/>
      <c r="BJ89" s="631"/>
      <c r="BK89" s="631"/>
      <c r="BL89" s="631"/>
      <c r="BM89" s="631"/>
      <c r="BN89" s="631"/>
      <c r="BO89" s="631"/>
      <c r="BP89" s="631"/>
      <c r="BQ89" s="631"/>
      <c r="BR89" s="631"/>
      <c r="BS89" s="631"/>
      <c r="BT89" s="631"/>
      <c r="BU89" s="338"/>
    </row>
    <row r="90" spans="1:73" s="311" customFormat="1" ht="30" customHeight="1">
      <c r="A90" s="334"/>
      <c r="B90" s="313" t="s">
        <v>360</v>
      </c>
      <c r="C90" s="314" t="s">
        <v>361</v>
      </c>
      <c r="D90" s="379" t="s">
        <v>49</v>
      </c>
      <c r="E90" s="311">
        <v>26</v>
      </c>
      <c r="F90" s="312">
        <v>5574</v>
      </c>
      <c r="G90" s="312">
        <f>E90*F90</f>
        <v>144924</v>
      </c>
      <c r="H90" s="311">
        <f>E90</f>
        <v>26</v>
      </c>
      <c r="I90" s="312">
        <f>F90</f>
        <v>5574</v>
      </c>
      <c r="J90" s="312">
        <f>G90</f>
        <v>144924</v>
      </c>
      <c r="K90" s="335"/>
      <c r="L90" s="335"/>
      <c r="M90" s="335"/>
      <c r="N90" s="335"/>
      <c r="O90" s="335"/>
      <c r="P90" s="335"/>
      <c r="Q90" s="335"/>
      <c r="R90" s="335"/>
      <c r="S90" s="335"/>
      <c r="T90" s="335"/>
      <c r="U90" s="335"/>
      <c r="V90" s="335"/>
      <c r="W90" s="52">
        <f t="shared" si="77"/>
        <v>144924</v>
      </c>
      <c r="X90" s="52">
        <f t="shared" si="78"/>
        <v>144924</v>
      </c>
      <c r="Y90" s="52">
        <f t="shared" si="79"/>
        <v>0</v>
      </c>
      <c r="Z90" s="52">
        <f t="shared" si="80"/>
        <v>0</v>
      </c>
      <c r="AA90" s="658"/>
      <c r="AB90" s="630"/>
      <c r="AC90" s="630"/>
      <c r="AD90" s="630"/>
      <c r="AE90" s="630"/>
      <c r="AF90" s="630"/>
      <c r="AG90" s="630"/>
      <c r="AH90" s="631"/>
      <c r="AI90" s="631"/>
      <c r="AJ90" s="631"/>
      <c r="AK90" s="631"/>
      <c r="AL90" s="631"/>
      <c r="AM90" s="631"/>
      <c r="AN90" s="631"/>
      <c r="AO90" s="631"/>
      <c r="AP90" s="631"/>
      <c r="AQ90" s="631"/>
      <c r="AR90" s="631"/>
      <c r="AS90" s="631"/>
      <c r="AT90" s="631"/>
      <c r="AU90" s="631"/>
      <c r="AV90" s="631"/>
      <c r="AW90" s="631"/>
      <c r="AX90" s="631"/>
      <c r="AY90" s="631"/>
      <c r="AZ90" s="631"/>
      <c r="BA90" s="631"/>
      <c r="BB90" s="631"/>
      <c r="BC90" s="631"/>
      <c r="BD90" s="631"/>
      <c r="BE90" s="631"/>
      <c r="BF90" s="631"/>
      <c r="BG90" s="631"/>
      <c r="BH90" s="631"/>
      <c r="BI90" s="631"/>
      <c r="BJ90" s="631"/>
      <c r="BK90" s="631"/>
      <c r="BL90" s="631"/>
      <c r="BM90" s="631"/>
      <c r="BN90" s="631"/>
      <c r="BO90" s="631"/>
      <c r="BP90" s="631"/>
      <c r="BQ90" s="631"/>
      <c r="BR90" s="631"/>
      <c r="BS90" s="631"/>
      <c r="BT90" s="631"/>
      <c r="BU90" s="338"/>
    </row>
    <row r="91" spans="1:73" s="311" customFormat="1" ht="30" customHeight="1">
      <c r="A91" s="334"/>
      <c r="B91" s="313" t="s">
        <v>362</v>
      </c>
      <c r="C91" s="314" t="s">
        <v>363</v>
      </c>
      <c r="D91" s="379" t="s">
        <v>49</v>
      </c>
      <c r="E91" s="311">
        <v>18</v>
      </c>
      <c r="F91" s="312">
        <v>2691</v>
      </c>
      <c r="G91" s="312">
        <f t="shared" ref="G91:G145" si="83">E91*F91</f>
        <v>48438</v>
      </c>
      <c r="H91" s="311">
        <f t="shared" ref="H91:H122" si="84">E91</f>
        <v>18</v>
      </c>
      <c r="I91" s="312">
        <f t="shared" ref="I91:I122" si="85">F91</f>
        <v>2691</v>
      </c>
      <c r="J91" s="312">
        <f t="shared" ref="J91:J122" si="86">G91</f>
        <v>48438</v>
      </c>
      <c r="K91" s="335"/>
      <c r="L91" s="335"/>
      <c r="M91" s="335"/>
      <c r="N91" s="335"/>
      <c r="O91" s="335"/>
      <c r="P91" s="335"/>
      <c r="Q91" s="335"/>
      <c r="R91" s="335"/>
      <c r="S91" s="335"/>
      <c r="T91" s="335"/>
      <c r="U91" s="335"/>
      <c r="V91" s="335"/>
      <c r="W91" s="52">
        <f t="shared" si="77"/>
        <v>48438</v>
      </c>
      <c r="X91" s="52">
        <f t="shared" si="78"/>
        <v>48438</v>
      </c>
      <c r="Y91" s="52">
        <f t="shared" si="79"/>
        <v>0</v>
      </c>
      <c r="Z91" s="52">
        <f t="shared" si="80"/>
        <v>0</v>
      </c>
      <c r="AA91" s="658"/>
      <c r="AB91" s="630"/>
      <c r="AC91" s="630"/>
      <c r="AD91" s="630"/>
      <c r="AE91" s="630"/>
      <c r="AF91" s="630"/>
      <c r="AG91" s="630"/>
      <c r="AH91" s="631"/>
      <c r="AI91" s="631"/>
      <c r="AJ91" s="631"/>
      <c r="AK91" s="631"/>
      <c r="AL91" s="631"/>
      <c r="AM91" s="631"/>
      <c r="AN91" s="631"/>
      <c r="AO91" s="631"/>
      <c r="AP91" s="631"/>
      <c r="AQ91" s="631"/>
      <c r="AR91" s="631"/>
      <c r="AS91" s="631"/>
      <c r="AT91" s="631"/>
      <c r="AU91" s="631"/>
      <c r="AV91" s="631"/>
      <c r="AW91" s="631"/>
      <c r="AX91" s="631"/>
      <c r="AY91" s="631"/>
      <c r="AZ91" s="631"/>
      <c r="BA91" s="631"/>
      <c r="BB91" s="631"/>
      <c r="BC91" s="631"/>
      <c r="BD91" s="631"/>
      <c r="BE91" s="631"/>
      <c r="BF91" s="631"/>
      <c r="BG91" s="631"/>
      <c r="BH91" s="631"/>
      <c r="BI91" s="631"/>
      <c r="BJ91" s="631"/>
      <c r="BK91" s="631"/>
      <c r="BL91" s="631"/>
      <c r="BM91" s="631"/>
      <c r="BN91" s="631"/>
      <c r="BO91" s="631"/>
      <c r="BP91" s="631"/>
      <c r="BQ91" s="631"/>
      <c r="BR91" s="631"/>
      <c r="BS91" s="631"/>
      <c r="BT91" s="631"/>
      <c r="BU91" s="338"/>
    </row>
    <row r="92" spans="1:73" s="311" customFormat="1" ht="30" customHeight="1">
      <c r="A92" s="334"/>
      <c r="B92" s="313" t="s">
        <v>364</v>
      </c>
      <c r="C92" s="317" t="s">
        <v>365</v>
      </c>
      <c r="D92" s="379" t="s">
        <v>49</v>
      </c>
      <c r="E92" s="311">
        <v>18</v>
      </c>
      <c r="F92" s="312">
        <v>3423</v>
      </c>
      <c r="G92" s="312">
        <f t="shared" si="83"/>
        <v>61614</v>
      </c>
      <c r="H92" s="311">
        <f t="shared" si="84"/>
        <v>18</v>
      </c>
      <c r="I92" s="312">
        <f t="shared" si="85"/>
        <v>3423</v>
      </c>
      <c r="J92" s="312">
        <f t="shared" si="86"/>
        <v>61614</v>
      </c>
      <c r="K92" s="335"/>
      <c r="L92" s="335"/>
      <c r="M92" s="335"/>
      <c r="N92" s="335"/>
      <c r="O92" s="335"/>
      <c r="P92" s="335"/>
      <c r="Q92" s="335"/>
      <c r="R92" s="335"/>
      <c r="S92" s="335"/>
      <c r="T92" s="335"/>
      <c r="U92" s="335"/>
      <c r="V92" s="335"/>
      <c r="W92" s="52">
        <f t="shared" si="77"/>
        <v>61614</v>
      </c>
      <c r="X92" s="52">
        <f t="shared" si="78"/>
        <v>61614</v>
      </c>
      <c r="Y92" s="52">
        <f t="shared" si="79"/>
        <v>0</v>
      </c>
      <c r="Z92" s="52">
        <f t="shared" si="80"/>
        <v>0</v>
      </c>
      <c r="AA92" s="658"/>
      <c r="AB92" s="630"/>
      <c r="AC92" s="630"/>
      <c r="AD92" s="630"/>
      <c r="AE92" s="630"/>
      <c r="AF92" s="630"/>
      <c r="AG92" s="630"/>
      <c r="AH92" s="631"/>
      <c r="AI92" s="631"/>
      <c r="AJ92" s="631"/>
      <c r="AK92" s="631"/>
      <c r="AL92" s="631"/>
      <c r="AM92" s="631"/>
      <c r="AN92" s="631"/>
      <c r="AO92" s="631"/>
      <c r="AP92" s="631"/>
      <c r="AQ92" s="631"/>
      <c r="AR92" s="631"/>
      <c r="AS92" s="631"/>
      <c r="AT92" s="631"/>
      <c r="AU92" s="631"/>
      <c r="AV92" s="631"/>
      <c r="AW92" s="631"/>
      <c r="AX92" s="631"/>
      <c r="AY92" s="631"/>
      <c r="AZ92" s="631"/>
      <c r="BA92" s="631"/>
      <c r="BB92" s="631"/>
      <c r="BC92" s="631"/>
      <c r="BD92" s="631"/>
      <c r="BE92" s="631"/>
      <c r="BF92" s="631"/>
      <c r="BG92" s="631"/>
      <c r="BH92" s="631"/>
      <c r="BI92" s="631"/>
      <c r="BJ92" s="631"/>
      <c r="BK92" s="631"/>
      <c r="BL92" s="631"/>
      <c r="BM92" s="631"/>
      <c r="BN92" s="631"/>
      <c r="BO92" s="631"/>
      <c r="BP92" s="631"/>
      <c r="BQ92" s="631"/>
      <c r="BR92" s="631"/>
      <c r="BS92" s="631"/>
      <c r="BT92" s="631"/>
      <c r="BU92" s="338"/>
    </row>
    <row r="93" spans="1:73" s="311" customFormat="1" ht="21" customHeight="1">
      <c r="A93" s="334"/>
      <c r="B93" s="313" t="s">
        <v>366</v>
      </c>
      <c r="C93" s="314" t="s">
        <v>367</v>
      </c>
      <c r="D93" s="379" t="s">
        <v>49</v>
      </c>
      <c r="E93" s="311">
        <v>8</v>
      </c>
      <c r="F93" s="312">
        <v>2915</v>
      </c>
      <c r="G93" s="312">
        <f t="shared" si="83"/>
        <v>23320</v>
      </c>
      <c r="H93" s="311">
        <f t="shared" si="84"/>
        <v>8</v>
      </c>
      <c r="I93" s="312">
        <f t="shared" si="85"/>
        <v>2915</v>
      </c>
      <c r="J93" s="312">
        <f t="shared" si="86"/>
        <v>23320</v>
      </c>
      <c r="K93" s="335"/>
      <c r="L93" s="335"/>
      <c r="M93" s="335"/>
      <c r="N93" s="335"/>
      <c r="O93" s="335"/>
      <c r="P93" s="335"/>
      <c r="Q93" s="335"/>
      <c r="R93" s="335"/>
      <c r="S93" s="335"/>
      <c r="T93" s="335"/>
      <c r="U93" s="335"/>
      <c r="V93" s="335"/>
      <c r="W93" s="52">
        <f t="shared" si="77"/>
        <v>23320</v>
      </c>
      <c r="X93" s="52">
        <f t="shared" si="78"/>
        <v>23320</v>
      </c>
      <c r="Y93" s="52">
        <f t="shared" si="79"/>
        <v>0</v>
      </c>
      <c r="Z93" s="52">
        <f t="shared" si="80"/>
        <v>0</v>
      </c>
      <c r="AA93" s="658"/>
      <c r="AB93" s="630"/>
      <c r="AC93" s="630"/>
      <c r="AD93" s="630"/>
      <c r="AE93" s="630"/>
      <c r="AF93" s="630"/>
      <c r="AG93" s="630"/>
      <c r="AH93" s="631"/>
      <c r="AI93" s="631"/>
      <c r="AJ93" s="631"/>
      <c r="AK93" s="631"/>
      <c r="AL93" s="631"/>
      <c r="AM93" s="631"/>
      <c r="AN93" s="631"/>
      <c r="AO93" s="631"/>
      <c r="AP93" s="631"/>
      <c r="AQ93" s="631"/>
      <c r="AR93" s="631"/>
      <c r="AS93" s="631"/>
      <c r="AT93" s="631"/>
      <c r="AU93" s="631"/>
      <c r="AV93" s="631"/>
      <c r="AW93" s="631"/>
      <c r="AX93" s="631"/>
      <c r="AY93" s="631"/>
      <c r="AZ93" s="631"/>
      <c r="BA93" s="631"/>
      <c r="BB93" s="631"/>
      <c r="BC93" s="631"/>
      <c r="BD93" s="631"/>
      <c r="BE93" s="631"/>
      <c r="BF93" s="631"/>
      <c r="BG93" s="631"/>
      <c r="BH93" s="631"/>
      <c r="BI93" s="631"/>
      <c r="BJ93" s="631"/>
      <c r="BK93" s="631"/>
      <c r="BL93" s="631"/>
      <c r="BM93" s="631"/>
      <c r="BN93" s="631"/>
      <c r="BO93" s="631"/>
      <c r="BP93" s="631"/>
      <c r="BQ93" s="631"/>
      <c r="BR93" s="631"/>
      <c r="BS93" s="631"/>
      <c r="BT93" s="631"/>
      <c r="BU93" s="338"/>
    </row>
    <row r="94" spans="1:73" s="311" customFormat="1" ht="30" customHeight="1">
      <c r="A94" s="334"/>
      <c r="B94" s="313" t="s">
        <v>368</v>
      </c>
      <c r="C94" s="314" t="s">
        <v>369</v>
      </c>
      <c r="D94" s="379" t="s">
        <v>49</v>
      </c>
      <c r="E94" s="311">
        <v>4</v>
      </c>
      <c r="F94" s="312">
        <v>2915</v>
      </c>
      <c r="G94" s="312">
        <f t="shared" si="83"/>
        <v>11660</v>
      </c>
      <c r="H94" s="311">
        <f t="shared" si="84"/>
        <v>4</v>
      </c>
      <c r="I94" s="312">
        <f t="shared" si="85"/>
        <v>2915</v>
      </c>
      <c r="J94" s="312">
        <f t="shared" si="86"/>
        <v>11660</v>
      </c>
      <c r="K94" s="335"/>
      <c r="L94" s="335"/>
      <c r="M94" s="335"/>
      <c r="N94" s="335"/>
      <c r="O94" s="335"/>
      <c r="P94" s="335"/>
      <c r="Q94" s="335"/>
      <c r="R94" s="335"/>
      <c r="S94" s="335"/>
      <c r="T94" s="335"/>
      <c r="U94" s="335"/>
      <c r="V94" s="335"/>
      <c r="W94" s="52">
        <f t="shared" si="77"/>
        <v>11660</v>
      </c>
      <c r="X94" s="52">
        <f t="shared" si="78"/>
        <v>11660</v>
      </c>
      <c r="Y94" s="52">
        <f t="shared" si="79"/>
        <v>0</v>
      </c>
      <c r="Z94" s="52">
        <f t="shared" si="80"/>
        <v>0</v>
      </c>
      <c r="AA94" s="658"/>
      <c r="AB94" s="630"/>
      <c r="AC94" s="630"/>
      <c r="AD94" s="630"/>
      <c r="AE94" s="630"/>
      <c r="AF94" s="630"/>
      <c r="AG94" s="630"/>
      <c r="AH94" s="631"/>
      <c r="AI94" s="631"/>
      <c r="AJ94" s="631"/>
      <c r="AK94" s="631"/>
      <c r="AL94" s="631"/>
      <c r="AM94" s="631"/>
      <c r="AN94" s="631"/>
      <c r="AO94" s="631"/>
      <c r="AP94" s="631"/>
      <c r="AQ94" s="631"/>
      <c r="AR94" s="631"/>
      <c r="AS94" s="631"/>
      <c r="AT94" s="631"/>
      <c r="AU94" s="631"/>
      <c r="AV94" s="631"/>
      <c r="AW94" s="631"/>
      <c r="AX94" s="631"/>
      <c r="AY94" s="631"/>
      <c r="AZ94" s="631"/>
      <c r="BA94" s="631"/>
      <c r="BB94" s="631"/>
      <c r="BC94" s="631"/>
      <c r="BD94" s="631"/>
      <c r="BE94" s="631"/>
      <c r="BF94" s="631"/>
      <c r="BG94" s="631"/>
      <c r="BH94" s="631"/>
      <c r="BI94" s="631"/>
      <c r="BJ94" s="631"/>
      <c r="BK94" s="631"/>
      <c r="BL94" s="631"/>
      <c r="BM94" s="631"/>
      <c r="BN94" s="631"/>
      <c r="BO94" s="631"/>
      <c r="BP94" s="631"/>
      <c r="BQ94" s="631"/>
      <c r="BR94" s="631"/>
      <c r="BS94" s="631"/>
      <c r="BT94" s="631"/>
      <c r="BU94" s="338"/>
    </row>
    <row r="95" spans="1:73" s="311" customFormat="1" ht="30" customHeight="1">
      <c r="A95" s="334"/>
      <c r="B95" s="313" t="s">
        <v>370</v>
      </c>
      <c r="C95" s="317" t="s">
        <v>371</v>
      </c>
      <c r="D95" s="379" t="s">
        <v>49</v>
      </c>
      <c r="E95" s="311">
        <v>18</v>
      </c>
      <c r="F95" s="312">
        <v>1692</v>
      </c>
      <c r="G95" s="312">
        <f t="shared" si="83"/>
        <v>30456</v>
      </c>
      <c r="H95" s="311">
        <f t="shared" si="84"/>
        <v>18</v>
      </c>
      <c r="I95" s="312">
        <f t="shared" si="85"/>
        <v>1692</v>
      </c>
      <c r="J95" s="312">
        <f t="shared" si="86"/>
        <v>30456</v>
      </c>
      <c r="K95" s="335"/>
      <c r="L95" s="335"/>
      <c r="M95" s="335"/>
      <c r="N95" s="335"/>
      <c r="O95" s="335"/>
      <c r="P95" s="335"/>
      <c r="Q95" s="335"/>
      <c r="R95" s="335"/>
      <c r="S95" s="335"/>
      <c r="T95" s="335"/>
      <c r="U95" s="335"/>
      <c r="V95" s="335"/>
      <c r="W95" s="52">
        <f t="shared" si="77"/>
        <v>30456</v>
      </c>
      <c r="X95" s="52">
        <f t="shared" si="78"/>
        <v>30456</v>
      </c>
      <c r="Y95" s="52">
        <f t="shared" si="79"/>
        <v>0</v>
      </c>
      <c r="Z95" s="52">
        <f t="shared" si="80"/>
        <v>0</v>
      </c>
      <c r="AA95" s="658"/>
      <c r="AB95" s="630"/>
      <c r="AC95" s="630"/>
      <c r="AD95" s="630"/>
      <c r="AE95" s="630"/>
      <c r="AF95" s="630"/>
      <c r="AG95" s="630"/>
      <c r="AH95" s="631"/>
      <c r="AI95" s="631"/>
      <c r="AJ95" s="631"/>
      <c r="AK95" s="631"/>
      <c r="AL95" s="631"/>
      <c r="AM95" s="631"/>
      <c r="AN95" s="631"/>
      <c r="AO95" s="631"/>
      <c r="AP95" s="631"/>
      <c r="AQ95" s="631"/>
      <c r="AR95" s="631"/>
      <c r="AS95" s="631"/>
      <c r="AT95" s="631"/>
      <c r="AU95" s="631"/>
      <c r="AV95" s="631"/>
      <c r="AW95" s="631"/>
      <c r="AX95" s="631"/>
      <c r="AY95" s="631"/>
      <c r="AZ95" s="631"/>
      <c r="BA95" s="631"/>
      <c r="BB95" s="631"/>
      <c r="BC95" s="631"/>
      <c r="BD95" s="631"/>
      <c r="BE95" s="631"/>
      <c r="BF95" s="631"/>
      <c r="BG95" s="631"/>
      <c r="BH95" s="631"/>
      <c r="BI95" s="631"/>
      <c r="BJ95" s="631"/>
      <c r="BK95" s="631"/>
      <c r="BL95" s="631"/>
      <c r="BM95" s="631"/>
      <c r="BN95" s="631"/>
      <c r="BO95" s="631"/>
      <c r="BP95" s="631"/>
      <c r="BQ95" s="631"/>
      <c r="BR95" s="631"/>
      <c r="BS95" s="631"/>
      <c r="BT95" s="631"/>
      <c r="BU95" s="338"/>
    </row>
    <row r="96" spans="1:73" s="311" customFormat="1" ht="30" customHeight="1">
      <c r="A96" s="334"/>
      <c r="B96" s="313" t="s">
        <v>372</v>
      </c>
      <c r="C96" s="314" t="s">
        <v>373</v>
      </c>
      <c r="D96" s="379" t="s">
        <v>49</v>
      </c>
      <c r="E96" s="311">
        <v>2</v>
      </c>
      <c r="F96" s="312">
        <v>1467</v>
      </c>
      <c r="G96" s="312">
        <f t="shared" si="83"/>
        <v>2934</v>
      </c>
      <c r="H96" s="311">
        <f t="shared" si="84"/>
        <v>2</v>
      </c>
      <c r="I96" s="312">
        <f t="shared" si="85"/>
        <v>1467</v>
      </c>
      <c r="J96" s="312">
        <f t="shared" si="86"/>
        <v>2934</v>
      </c>
      <c r="K96" s="335"/>
      <c r="L96" s="335"/>
      <c r="M96" s="335"/>
      <c r="N96" s="335"/>
      <c r="O96" s="335"/>
      <c r="P96" s="335"/>
      <c r="Q96" s="335"/>
      <c r="R96" s="335"/>
      <c r="S96" s="335"/>
      <c r="T96" s="335"/>
      <c r="U96" s="335"/>
      <c r="V96" s="335"/>
      <c r="W96" s="52">
        <f t="shared" si="77"/>
        <v>2934</v>
      </c>
      <c r="X96" s="52">
        <f t="shared" si="78"/>
        <v>2934</v>
      </c>
      <c r="Y96" s="52">
        <f t="shared" si="79"/>
        <v>0</v>
      </c>
      <c r="Z96" s="52">
        <f t="shared" si="80"/>
        <v>0</v>
      </c>
      <c r="AA96" s="658"/>
      <c r="AB96" s="630"/>
      <c r="AC96" s="630"/>
      <c r="AD96" s="630"/>
      <c r="AE96" s="630"/>
      <c r="AF96" s="630"/>
      <c r="AG96" s="630"/>
      <c r="AH96" s="631"/>
      <c r="AI96" s="631"/>
      <c r="AJ96" s="631"/>
      <c r="AK96" s="631"/>
      <c r="AL96" s="631"/>
      <c r="AM96" s="631"/>
      <c r="AN96" s="631"/>
      <c r="AO96" s="631"/>
      <c r="AP96" s="631"/>
      <c r="AQ96" s="631"/>
      <c r="AR96" s="631"/>
      <c r="AS96" s="631"/>
      <c r="AT96" s="631"/>
      <c r="AU96" s="631"/>
      <c r="AV96" s="631"/>
      <c r="AW96" s="631"/>
      <c r="AX96" s="631"/>
      <c r="AY96" s="631"/>
      <c r="AZ96" s="631"/>
      <c r="BA96" s="631"/>
      <c r="BB96" s="631"/>
      <c r="BC96" s="631"/>
      <c r="BD96" s="631"/>
      <c r="BE96" s="631"/>
      <c r="BF96" s="631"/>
      <c r="BG96" s="631"/>
      <c r="BH96" s="631"/>
      <c r="BI96" s="631"/>
      <c r="BJ96" s="631"/>
      <c r="BK96" s="631"/>
      <c r="BL96" s="631"/>
      <c r="BM96" s="631"/>
      <c r="BN96" s="631"/>
      <c r="BO96" s="631"/>
      <c r="BP96" s="631"/>
      <c r="BQ96" s="631"/>
      <c r="BR96" s="631"/>
      <c r="BS96" s="631"/>
      <c r="BT96" s="631"/>
      <c r="BU96" s="338"/>
    </row>
    <row r="97" spans="1:73" s="311" customFormat="1" ht="30" customHeight="1">
      <c r="A97" s="334"/>
      <c r="B97" s="313" t="s">
        <v>374</v>
      </c>
      <c r="C97" s="314" t="s">
        <v>375</v>
      </c>
      <c r="D97" s="379" t="s">
        <v>49</v>
      </c>
      <c r="E97" s="311">
        <v>2</v>
      </c>
      <c r="F97" s="312">
        <v>795</v>
      </c>
      <c r="G97" s="312">
        <f t="shared" si="83"/>
        <v>1590</v>
      </c>
      <c r="H97" s="311">
        <f t="shared" si="84"/>
        <v>2</v>
      </c>
      <c r="I97" s="312">
        <f t="shared" si="85"/>
        <v>795</v>
      </c>
      <c r="J97" s="312">
        <f t="shared" si="86"/>
        <v>1590</v>
      </c>
      <c r="K97" s="335"/>
      <c r="L97" s="335"/>
      <c r="M97" s="335"/>
      <c r="N97" s="335"/>
      <c r="O97" s="335"/>
      <c r="P97" s="335"/>
      <c r="Q97" s="335"/>
      <c r="R97" s="335"/>
      <c r="S97" s="335"/>
      <c r="T97" s="335"/>
      <c r="U97" s="335"/>
      <c r="V97" s="335"/>
      <c r="W97" s="52">
        <f t="shared" si="77"/>
        <v>1590</v>
      </c>
      <c r="X97" s="52">
        <f t="shared" si="78"/>
        <v>1590</v>
      </c>
      <c r="Y97" s="52">
        <f t="shared" si="79"/>
        <v>0</v>
      </c>
      <c r="Z97" s="52">
        <f t="shared" si="80"/>
        <v>0</v>
      </c>
      <c r="AA97" s="658"/>
      <c r="AB97" s="630"/>
      <c r="AC97" s="630"/>
      <c r="AD97" s="630"/>
      <c r="AE97" s="630"/>
      <c r="AF97" s="630"/>
      <c r="AG97" s="630"/>
      <c r="AH97" s="631"/>
      <c r="AI97" s="631"/>
      <c r="AJ97" s="631"/>
      <c r="AK97" s="631"/>
      <c r="AL97" s="631"/>
      <c r="AM97" s="631"/>
      <c r="AN97" s="631"/>
      <c r="AO97" s="631"/>
      <c r="AP97" s="631"/>
      <c r="AQ97" s="631"/>
      <c r="AR97" s="631"/>
      <c r="AS97" s="631"/>
      <c r="AT97" s="631"/>
      <c r="AU97" s="631"/>
      <c r="AV97" s="631"/>
      <c r="AW97" s="631"/>
      <c r="AX97" s="631"/>
      <c r="AY97" s="631"/>
      <c r="AZ97" s="631"/>
      <c r="BA97" s="631"/>
      <c r="BB97" s="631"/>
      <c r="BC97" s="631"/>
      <c r="BD97" s="631"/>
      <c r="BE97" s="631"/>
      <c r="BF97" s="631"/>
      <c r="BG97" s="631"/>
      <c r="BH97" s="631"/>
      <c r="BI97" s="631"/>
      <c r="BJ97" s="631"/>
      <c r="BK97" s="631"/>
      <c r="BL97" s="631"/>
      <c r="BM97" s="631"/>
      <c r="BN97" s="631"/>
      <c r="BO97" s="631"/>
      <c r="BP97" s="631"/>
      <c r="BQ97" s="631"/>
      <c r="BR97" s="631"/>
      <c r="BS97" s="631"/>
      <c r="BT97" s="631"/>
      <c r="BU97" s="338"/>
    </row>
    <row r="98" spans="1:73" s="311" customFormat="1" ht="30" customHeight="1">
      <c r="A98" s="334"/>
      <c r="B98" s="313" t="s">
        <v>376</v>
      </c>
      <c r="C98" s="317" t="s">
        <v>377</v>
      </c>
      <c r="D98" s="379" t="s">
        <v>49</v>
      </c>
      <c r="E98" s="311">
        <v>2</v>
      </c>
      <c r="F98" s="312">
        <v>244</v>
      </c>
      <c r="G98" s="312">
        <f t="shared" si="83"/>
        <v>488</v>
      </c>
      <c r="H98" s="311">
        <f t="shared" si="84"/>
        <v>2</v>
      </c>
      <c r="I98" s="312">
        <f t="shared" si="85"/>
        <v>244</v>
      </c>
      <c r="J98" s="312">
        <f t="shared" si="86"/>
        <v>488</v>
      </c>
      <c r="K98" s="335"/>
      <c r="L98" s="335"/>
      <c r="M98" s="335"/>
      <c r="N98" s="335"/>
      <c r="O98" s="335"/>
      <c r="P98" s="335"/>
      <c r="Q98" s="335"/>
      <c r="R98" s="335"/>
      <c r="S98" s="335"/>
      <c r="T98" s="335"/>
      <c r="U98" s="335"/>
      <c r="V98" s="335"/>
      <c r="W98" s="52">
        <f t="shared" si="77"/>
        <v>488</v>
      </c>
      <c r="X98" s="52">
        <f t="shared" si="78"/>
        <v>488</v>
      </c>
      <c r="Y98" s="52">
        <f t="shared" si="79"/>
        <v>0</v>
      </c>
      <c r="Z98" s="52">
        <f t="shared" si="80"/>
        <v>0</v>
      </c>
      <c r="AA98" s="658"/>
      <c r="AB98" s="630"/>
      <c r="AC98" s="630"/>
      <c r="AD98" s="630"/>
      <c r="AE98" s="630"/>
      <c r="AF98" s="630"/>
      <c r="AG98" s="630"/>
      <c r="AH98" s="631"/>
      <c r="AI98" s="631"/>
      <c r="AJ98" s="631"/>
      <c r="AK98" s="631"/>
      <c r="AL98" s="631"/>
      <c r="AM98" s="631"/>
      <c r="AN98" s="631"/>
      <c r="AO98" s="631"/>
      <c r="AP98" s="631"/>
      <c r="AQ98" s="631"/>
      <c r="AR98" s="631"/>
      <c r="AS98" s="631"/>
      <c r="AT98" s="631"/>
      <c r="AU98" s="631"/>
      <c r="AV98" s="631"/>
      <c r="AW98" s="631"/>
      <c r="AX98" s="631"/>
      <c r="AY98" s="631"/>
      <c r="AZ98" s="631"/>
      <c r="BA98" s="631"/>
      <c r="BB98" s="631"/>
      <c r="BC98" s="631"/>
      <c r="BD98" s="631"/>
      <c r="BE98" s="631"/>
      <c r="BF98" s="631"/>
      <c r="BG98" s="631"/>
      <c r="BH98" s="631"/>
      <c r="BI98" s="631"/>
      <c r="BJ98" s="631"/>
      <c r="BK98" s="631"/>
      <c r="BL98" s="631"/>
      <c r="BM98" s="631"/>
      <c r="BN98" s="631"/>
      <c r="BO98" s="631"/>
      <c r="BP98" s="631"/>
      <c r="BQ98" s="631"/>
      <c r="BR98" s="631"/>
      <c r="BS98" s="631"/>
      <c r="BT98" s="631"/>
      <c r="BU98" s="338"/>
    </row>
    <row r="99" spans="1:73" s="311" customFormat="1" ht="30" customHeight="1">
      <c r="A99" s="334"/>
      <c r="B99" s="336"/>
      <c r="C99" s="502" t="s">
        <v>378</v>
      </c>
      <c r="D99" s="383"/>
      <c r="F99" s="312"/>
      <c r="G99" s="312"/>
      <c r="H99" s="311">
        <f t="shared" si="84"/>
        <v>0</v>
      </c>
      <c r="I99" s="312">
        <f t="shared" si="85"/>
        <v>0</v>
      </c>
      <c r="J99" s="312">
        <f t="shared" si="86"/>
        <v>0</v>
      </c>
      <c r="K99" s="335"/>
      <c r="L99" s="335"/>
      <c r="M99" s="335"/>
      <c r="N99" s="335"/>
      <c r="O99" s="335"/>
      <c r="P99" s="335"/>
      <c r="Q99" s="335"/>
      <c r="R99" s="335"/>
      <c r="S99" s="335"/>
      <c r="T99" s="335"/>
      <c r="U99" s="335"/>
      <c r="V99" s="335"/>
      <c r="W99" s="52">
        <f t="shared" si="77"/>
        <v>0</v>
      </c>
      <c r="X99" s="52">
        <f t="shared" si="78"/>
        <v>0</v>
      </c>
      <c r="Y99" s="52">
        <f t="shared" si="79"/>
        <v>0</v>
      </c>
      <c r="Z99" s="52">
        <v>0</v>
      </c>
      <c r="AA99" s="658"/>
      <c r="AB99" s="630"/>
      <c r="AC99" s="630"/>
      <c r="AD99" s="630"/>
      <c r="AE99" s="630"/>
      <c r="AF99" s="630"/>
      <c r="AG99" s="630"/>
      <c r="AH99" s="631"/>
      <c r="AI99" s="631"/>
      <c r="AJ99" s="631"/>
      <c r="AK99" s="631"/>
      <c r="AL99" s="631"/>
      <c r="AM99" s="631"/>
      <c r="AN99" s="631"/>
      <c r="AO99" s="631"/>
      <c r="AP99" s="631"/>
      <c r="AQ99" s="631"/>
      <c r="AR99" s="631"/>
      <c r="AS99" s="631"/>
      <c r="AT99" s="631"/>
      <c r="AU99" s="631"/>
      <c r="AV99" s="631"/>
      <c r="AW99" s="631"/>
      <c r="AX99" s="631"/>
      <c r="AY99" s="631"/>
      <c r="AZ99" s="631"/>
      <c r="BA99" s="631"/>
      <c r="BB99" s="631"/>
      <c r="BC99" s="631"/>
      <c r="BD99" s="631"/>
      <c r="BE99" s="631"/>
      <c r="BF99" s="631"/>
      <c r="BG99" s="631"/>
      <c r="BH99" s="631"/>
      <c r="BI99" s="631"/>
      <c r="BJ99" s="631"/>
      <c r="BK99" s="631"/>
      <c r="BL99" s="631"/>
      <c r="BM99" s="631"/>
      <c r="BN99" s="631"/>
      <c r="BO99" s="631"/>
      <c r="BP99" s="631"/>
      <c r="BQ99" s="631"/>
      <c r="BR99" s="631"/>
      <c r="BS99" s="631"/>
      <c r="BT99" s="631"/>
      <c r="BU99" s="338"/>
    </row>
    <row r="100" spans="1:73" s="311" customFormat="1" ht="30" customHeight="1">
      <c r="A100" s="334"/>
      <c r="B100" s="313" t="s">
        <v>379</v>
      </c>
      <c r="C100" s="314" t="s">
        <v>380</v>
      </c>
      <c r="D100" s="379" t="s">
        <v>49</v>
      </c>
      <c r="E100" s="311">
        <v>4</v>
      </c>
      <c r="F100" s="312">
        <v>3612</v>
      </c>
      <c r="G100" s="312">
        <f t="shared" si="83"/>
        <v>14448</v>
      </c>
      <c r="H100" s="311">
        <f t="shared" si="84"/>
        <v>4</v>
      </c>
      <c r="I100" s="312">
        <f t="shared" si="85"/>
        <v>3612</v>
      </c>
      <c r="J100" s="312">
        <f t="shared" si="86"/>
        <v>14448</v>
      </c>
      <c r="K100" s="335"/>
      <c r="L100" s="335"/>
      <c r="M100" s="335"/>
      <c r="N100" s="335"/>
      <c r="O100" s="335"/>
      <c r="P100" s="335"/>
      <c r="Q100" s="335"/>
      <c r="R100" s="335"/>
      <c r="S100" s="335"/>
      <c r="T100" s="335"/>
      <c r="U100" s="335"/>
      <c r="V100" s="335"/>
      <c r="W100" s="52">
        <f t="shared" si="77"/>
        <v>14448</v>
      </c>
      <c r="X100" s="52">
        <f t="shared" si="78"/>
        <v>14448</v>
      </c>
      <c r="Y100" s="52">
        <f t="shared" si="79"/>
        <v>0</v>
      </c>
      <c r="Z100" s="52">
        <f t="shared" si="80"/>
        <v>0</v>
      </c>
      <c r="AA100" s="658"/>
      <c r="AB100" s="630"/>
      <c r="AC100" s="630"/>
      <c r="AD100" s="630"/>
      <c r="AE100" s="630"/>
      <c r="AF100" s="630"/>
      <c r="AG100" s="630"/>
      <c r="AH100" s="631"/>
      <c r="AI100" s="631"/>
      <c r="AJ100" s="631"/>
      <c r="AK100" s="631"/>
      <c r="AL100" s="631"/>
      <c r="AM100" s="631"/>
      <c r="AN100" s="631"/>
      <c r="AO100" s="631"/>
      <c r="AP100" s="631"/>
      <c r="AQ100" s="631"/>
      <c r="AR100" s="631"/>
      <c r="AS100" s="631"/>
      <c r="AT100" s="631"/>
      <c r="AU100" s="631"/>
      <c r="AV100" s="631"/>
      <c r="AW100" s="631"/>
      <c r="AX100" s="631"/>
      <c r="AY100" s="631"/>
      <c r="AZ100" s="631"/>
      <c r="BA100" s="631"/>
      <c r="BB100" s="631"/>
      <c r="BC100" s="631"/>
      <c r="BD100" s="631"/>
      <c r="BE100" s="631"/>
      <c r="BF100" s="631"/>
      <c r="BG100" s="631"/>
      <c r="BH100" s="631"/>
      <c r="BI100" s="631"/>
      <c r="BJ100" s="631"/>
      <c r="BK100" s="631"/>
      <c r="BL100" s="631"/>
      <c r="BM100" s="631"/>
      <c r="BN100" s="631"/>
      <c r="BO100" s="631"/>
      <c r="BP100" s="631"/>
      <c r="BQ100" s="631"/>
      <c r="BR100" s="631"/>
      <c r="BS100" s="631"/>
      <c r="BT100" s="631"/>
      <c r="BU100" s="338"/>
    </row>
    <row r="101" spans="1:73" s="311" customFormat="1" ht="30" customHeight="1">
      <c r="A101" s="334"/>
      <c r="B101" s="313" t="s">
        <v>381</v>
      </c>
      <c r="C101" s="317" t="s">
        <v>382</v>
      </c>
      <c r="D101" s="379" t="s">
        <v>49</v>
      </c>
      <c r="E101" s="311">
        <v>4</v>
      </c>
      <c r="F101" s="312">
        <v>3975</v>
      </c>
      <c r="G101" s="312">
        <f t="shared" si="83"/>
        <v>15900</v>
      </c>
      <c r="H101" s="311">
        <f t="shared" si="84"/>
        <v>4</v>
      </c>
      <c r="I101" s="312">
        <f t="shared" si="85"/>
        <v>3975</v>
      </c>
      <c r="J101" s="312">
        <f t="shared" si="86"/>
        <v>15900</v>
      </c>
      <c r="K101" s="335"/>
      <c r="L101" s="335"/>
      <c r="M101" s="335"/>
      <c r="N101" s="335"/>
      <c r="O101" s="335"/>
      <c r="P101" s="335"/>
      <c r="Q101" s="335"/>
      <c r="R101" s="335"/>
      <c r="S101" s="335"/>
      <c r="T101" s="335"/>
      <c r="U101" s="335"/>
      <c r="V101" s="335"/>
      <c r="W101" s="52">
        <f t="shared" si="77"/>
        <v>15900</v>
      </c>
      <c r="X101" s="52">
        <f t="shared" si="78"/>
        <v>15900</v>
      </c>
      <c r="Y101" s="52">
        <f t="shared" si="79"/>
        <v>0</v>
      </c>
      <c r="Z101" s="52">
        <f t="shared" si="80"/>
        <v>0</v>
      </c>
      <c r="AA101" s="658"/>
      <c r="AB101" s="630"/>
      <c r="AC101" s="630"/>
      <c r="AD101" s="630"/>
      <c r="AE101" s="630"/>
      <c r="AF101" s="630"/>
      <c r="AG101" s="630"/>
      <c r="AH101" s="631"/>
      <c r="AI101" s="631"/>
      <c r="AJ101" s="631"/>
      <c r="AK101" s="631"/>
      <c r="AL101" s="631"/>
      <c r="AM101" s="631"/>
      <c r="AN101" s="631"/>
      <c r="AO101" s="631"/>
      <c r="AP101" s="631"/>
      <c r="AQ101" s="631"/>
      <c r="AR101" s="631"/>
      <c r="AS101" s="631"/>
      <c r="AT101" s="631"/>
      <c r="AU101" s="631"/>
      <c r="AV101" s="631"/>
      <c r="AW101" s="631"/>
      <c r="AX101" s="631"/>
      <c r="AY101" s="631"/>
      <c r="AZ101" s="631"/>
      <c r="BA101" s="631"/>
      <c r="BB101" s="631"/>
      <c r="BC101" s="631"/>
      <c r="BD101" s="631"/>
      <c r="BE101" s="631"/>
      <c r="BF101" s="631"/>
      <c r="BG101" s="631"/>
      <c r="BH101" s="631"/>
      <c r="BI101" s="631"/>
      <c r="BJ101" s="631"/>
      <c r="BK101" s="631"/>
      <c r="BL101" s="631"/>
      <c r="BM101" s="631"/>
      <c r="BN101" s="631"/>
      <c r="BO101" s="631"/>
      <c r="BP101" s="631"/>
      <c r="BQ101" s="631"/>
      <c r="BR101" s="631"/>
      <c r="BS101" s="631"/>
      <c r="BT101" s="631"/>
      <c r="BU101" s="338"/>
    </row>
    <row r="102" spans="1:73" s="311" customFormat="1" ht="30" customHeight="1">
      <c r="A102" s="334"/>
      <c r="B102" s="313"/>
      <c r="C102" s="502" t="s">
        <v>383</v>
      </c>
      <c r="D102" s="379"/>
      <c r="F102" s="312"/>
      <c r="G102" s="312">
        <f t="shared" si="83"/>
        <v>0</v>
      </c>
      <c r="H102" s="311">
        <f t="shared" si="84"/>
        <v>0</v>
      </c>
      <c r="I102" s="312">
        <f t="shared" si="85"/>
        <v>0</v>
      </c>
      <c r="J102" s="312">
        <f t="shared" si="86"/>
        <v>0</v>
      </c>
      <c r="K102" s="335"/>
      <c r="L102" s="335"/>
      <c r="M102" s="335"/>
      <c r="N102" s="335"/>
      <c r="O102" s="335"/>
      <c r="P102" s="335"/>
      <c r="Q102" s="335"/>
      <c r="R102" s="335"/>
      <c r="S102" s="335"/>
      <c r="T102" s="335"/>
      <c r="U102" s="335"/>
      <c r="V102" s="335"/>
      <c r="W102" s="52">
        <f t="shared" si="77"/>
        <v>0</v>
      </c>
      <c r="X102" s="52">
        <f t="shared" si="78"/>
        <v>0</v>
      </c>
      <c r="Y102" s="52">
        <f t="shared" si="79"/>
        <v>0</v>
      </c>
      <c r="Z102" s="52">
        <v>0</v>
      </c>
      <c r="AA102" s="658"/>
      <c r="AB102" s="630"/>
      <c r="AC102" s="630"/>
      <c r="AD102" s="630"/>
      <c r="AE102" s="630"/>
      <c r="AF102" s="630"/>
      <c r="AG102" s="630"/>
      <c r="AH102" s="631"/>
      <c r="AI102" s="631"/>
      <c r="AJ102" s="631"/>
      <c r="AK102" s="631"/>
      <c r="AL102" s="631"/>
      <c r="AM102" s="631"/>
      <c r="AN102" s="631"/>
      <c r="AO102" s="631"/>
      <c r="AP102" s="631"/>
      <c r="AQ102" s="631"/>
      <c r="AR102" s="631"/>
      <c r="AS102" s="631"/>
      <c r="AT102" s="631"/>
      <c r="AU102" s="631"/>
      <c r="AV102" s="631"/>
      <c r="AW102" s="631"/>
      <c r="AX102" s="631"/>
      <c r="AY102" s="631"/>
      <c r="AZ102" s="631"/>
      <c r="BA102" s="631"/>
      <c r="BB102" s="631"/>
      <c r="BC102" s="631"/>
      <c r="BD102" s="631"/>
      <c r="BE102" s="631"/>
      <c r="BF102" s="631"/>
      <c r="BG102" s="631"/>
      <c r="BH102" s="631"/>
      <c r="BI102" s="631"/>
      <c r="BJ102" s="631"/>
      <c r="BK102" s="631"/>
      <c r="BL102" s="631"/>
      <c r="BM102" s="631"/>
      <c r="BN102" s="631"/>
      <c r="BO102" s="631"/>
      <c r="BP102" s="631"/>
      <c r="BQ102" s="631"/>
      <c r="BR102" s="631"/>
      <c r="BS102" s="631"/>
      <c r="BT102" s="631"/>
      <c r="BU102" s="338"/>
    </row>
    <row r="103" spans="1:73" s="311" customFormat="1" ht="30" customHeight="1">
      <c r="A103" s="334"/>
      <c r="B103" s="313" t="s">
        <v>384</v>
      </c>
      <c r="C103" s="317" t="s">
        <v>385</v>
      </c>
      <c r="D103" s="379" t="s">
        <v>49</v>
      </c>
      <c r="E103" s="311">
        <v>2</v>
      </c>
      <c r="F103" s="312">
        <v>1537</v>
      </c>
      <c r="G103" s="312">
        <f t="shared" si="83"/>
        <v>3074</v>
      </c>
      <c r="H103" s="311">
        <f t="shared" si="84"/>
        <v>2</v>
      </c>
      <c r="I103" s="312">
        <f t="shared" si="85"/>
        <v>1537</v>
      </c>
      <c r="J103" s="312">
        <f t="shared" si="86"/>
        <v>3074</v>
      </c>
      <c r="K103" s="335"/>
      <c r="L103" s="335"/>
      <c r="M103" s="335"/>
      <c r="N103" s="335"/>
      <c r="O103" s="335"/>
      <c r="P103" s="335"/>
      <c r="Q103" s="335"/>
      <c r="R103" s="335"/>
      <c r="S103" s="335"/>
      <c r="T103" s="335"/>
      <c r="U103" s="335"/>
      <c r="V103" s="335"/>
      <c r="W103" s="52">
        <f t="shared" si="77"/>
        <v>3074</v>
      </c>
      <c r="X103" s="52">
        <f t="shared" si="78"/>
        <v>3074</v>
      </c>
      <c r="Y103" s="52">
        <f t="shared" si="79"/>
        <v>0</v>
      </c>
      <c r="Z103" s="52">
        <f t="shared" si="80"/>
        <v>0</v>
      </c>
      <c r="AA103" s="658"/>
      <c r="AB103" s="630"/>
      <c r="AC103" s="630"/>
      <c r="AD103" s="630"/>
      <c r="AE103" s="630"/>
      <c r="AF103" s="630"/>
      <c r="AG103" s="630"/>
      <c r="AH103" s="631"/>
      <c r="AI103" s="631"/>
      <c r="AJ103" s="631"/>
      <c r="AK103" s="631"/>
      <c r="AL103" s="631"/>
      <c r="AM103" s="631"/>
      <c r="AN103" s="631"/>
      <c r="AO103" s="631"/>
      <c r="AP103" s="631"/>
      <c r="AQ103" s="631"/>
      <c r="AR103" s="631"/>
      <c r="AS103" s="631"/>
      <c r="AT103" s="631"/>
      <c r="AU103" s="631"/>
      <c r="AV103" s="631"/>
      <c r="AW103" s="631"/>
      <c r="AX103" s="631"/>
      <c r="AY103" s="631"/>
      <c r="AZ103" s="631"/>
      <c r="BA103" s="631"/>
      <c r="BB103" s="631"/>
      <c r="BC103" s="631"/>
      <c r="BD103" s="631"/>
      <c r="BE103" s="631"/>
      <c r="BF103" s="631"/>
      <c r="BG103" s="631"/>
      <c r="BH103" s="631"/>
      <c r="BI103" s="631"/>
      <c r="BJ103" s="631"/>
      <c r="BK103" s="631"/>
      <c r="BL103" s="631"/>
      <c r="BM103" s="631"/>
      <c r="BN103" s="631"/>
      <c r="BO103" s="631"/>
      <c r="BP103" s="631"/>
      <c r="BQ103" s="631"/>
      <c r="BR103" s="631"/>
      <c r="BS103" s="631"/>
      <c r="BT103" s="631"/>
      <c r="BU103" s="338"/>
    </row>
    <row r="104" spans="1:73" s="311" customFormat="1" ht="30" customHeight="1">
      <c r="A104" s="334"/>
      <c r="B104" s="313" t="s">
        <v>386</v>
      </c>
      <c r="C104" s="314" t="s">
        <v>387</v>
      </c>
      <c r="D104" s="379" t="s">
        <v>49</v>
      </c>
      <c r="E104" s="311">
        <v>2</v>
      </c>
      <c r="F104" s="312">
        <v>1612</v>
      </c>
      <c r="G104" s="312">
        <f t="shared" si="83"/>
        <v>3224</v>
      </c>
      <c r="H104" s="311">
        <f t="shared" si="84"/>
        <v>2</v>
      </c>
      <c r="I104" s="312">
        <f t="shared" si="85"/>
        <v>1612</v>
      </c>
      <c r="J104" s="312">
        <f t="shared" si="86"/>
        <v>3224</v>
      </c>
      <c r="K104" s="335"/>
      <c r="L104" s="335"/>
      <c r="M104" s="335"/>
      <c r="N104" s="335"/>
      <c r="O104" s="335"/>
      <c r="P104" s="335"/>
      <c r="Q104" s="335"/>
      <c r="R104" s="335"/>
      <c r="S104" s="335"/>
      <c r="T104" s="335"/>
      <c r="U104" s="335"/>
      <c r="V104" s="335"/>
      <c r="W104" s="52">
        <f t="shared" si="77"/>
        <v>3224</v>
      </c>
      <c r="X104" s="52">
        <f t="shared" si="78"/>
        <v>3224</v>
      </c>
      <c r="Y104" s="52">
        <f t="shared" si="79"/>
        <v>0</v>
      </c>
      <c r="Z104" s="52">
        <f t="shared" si="80"/>
        <v>0</v>
      </c>
      <c r="AA104" s="658"/>
      <c r="AB104" s="630"/>
      <c r="AC104" s="630"/>
      <c r="AD104" s="630"/>
      <c r="AE104" s="630"/>
      <c r="AF104" s="630"/>
      <c r="AG104" s="630"/>
      <c r="AH104" s="631"/>
      <c r="AI104" s="631"/>
      <c r="AJ104" s="631"/>
      <c r="AK104" s="631"/>
      <c r="AL104" s="631"/>
      <c r="AM104" s="631"/>
      <c r="AN104" s="631"/>
      <c r="AO104" s="631"/>
      <c r="AP104" s="631"/>
      <c r="AQ104" s="631"/>
      <c r="AR104" s="631"/>
      <c r="AS104" s="631"/>
      <c r="AT104" s="631"/>
      <c r="AU104" s="631"/>
      <c r="AV104" s="631"/>
      <c r="AW104" s="631"/>
      <c r="AX104" s="631"/>
      <c r="AY104" s="631"/>
      <c r="AZ104" s="631"/>
      <c r="BA104" s="631"/>
      <c r="BB104" s="631"/>
      <c r="BC104" s="631"/>
      <c r="BD104" s="631"/>
      <c r="BE104" s="631"/>
      <c r="BF104" s="631"/>
      <c r="BG104" s="631"/>
      <c r="BH104" s="631"/>
      <c r="BI104" s="631"/>
      <c r="BJ104" s="631"/>
      <c r="BK104" s="631"/>
      <c r="BL104" s="631"/>
      <c r="BM104" s="631"/>
      <c r="BN104" s="631"/>
      <c r="BO104" s="631"/>
      <c r="BP104" s="631"/>
      <c r="BQ104" s="631"/>
      <c r="BR104" s="631"/>
      <c r="BS104" s="631"/>
      <c r="BT104" s="631"/>
      <c r="BU104" s="338"/>
    </row>
    <row r="105" spans="1:73" s="311" customFormat="1" ht="30" customHeight="1">
      <c r="A105" s="334"/>
      <c r="B105" s="313" t="s">
        <v>388</v>
      </c>
      <c r="C105" s="314" t="s">
        <v>389</v>
      </c>
      <c r="D105" s="379" t="s">
        <v>49</v>
      </c>
      <c r="E105" s="311">
        <v>2</v>
      </c>
      <c r="F105" s="312">
        <v>2889</v>
      </c>
      <c r="G105" s="312">
        <f t="shared" si="83"/>
        <v>5778</v>
      </c>
      <c r="H105" s="311">
        <f t="shared" si="84"/>
        <v>2</v>
      </c>
      <c r="I105" s="312">
        <f t="shared" si="85"/>
        <v>2889</v>
      </c>
      <c r="J105" s="312">
        <f t="shared" si="86"/>
        <v>5778</v>
      </c>
      <c r="K105" s="335"/>
      <c r="L105" s="335"/>
      <c r="M105" s="335"/>
      <c r="N105" s="335"/>
      <c r="O105" s="335"/>
      <c r="P105" s="335"/>
      <c r="Q105" s="335"/>
      <c r="R105" s="335"/>
      <c r="S105" s="335"/>
      <c r="T105" s="335"/>
      <c r="U105" s="335"/>
      <c r="V105" s="335"/>
      <c r="W105" s="52">
        <f t="shared" si="77"/>
        <v>5778</v>
      </c>
      <c r="X105" s="52">
        <f t="shared" si="78"/>
        <v>5778</v>
      </c>
      <c r="Y105" s="52">
        <f t="shared" si="79"/>
        <v>0</v>
      </c>
      <c r="Z105" s="52">
        <f t="shared" si="80"/>
        <v>0</v>
      </c>
      <c r="AA105" s="658"/>
      <c r="AB105" s="630"/>
      <c r="AC105" s="630"/>
      <c r="AD105" s="630"/>
      <c r="AE105" s="630"/>
      <c r="AF105" s="630"/>
      <c r="AG105" s="630"/>
      <c r="AH105" s="631"/>
      <c r="AI105" s="631"/>
      <c r="AJ105" s="631"/>
      <c r="AK105" s="631"/>
      <c r="AL105" s="631"/>
      <c r="AM105" s="631"/>
      <c r="AN105" s="631"/>
      <c r="AO105" s="631"/>
      <c r="AP105" s="631"/>
      <c r="AQ105" s="631"/>
      <c r="AR105" s="631"/>
      <c r="AS105" s="631"/>
      <c r="AT105" s="631"/>
      <c r="AU105" s="631"/>
      <c r="AV105" s="631"/>
      <c r="AW105" s="631"/>
      <c r="AX105" s="631"/>
      <c r="AY105" s="631"/>
      <c r="AZ105" s="631"/>
      <c r="BA105" s="631"/>
      <c r="BB105" s="631"/>
      <c r="BC105" s="631"/>
      <c r="BD105" s="631"/>
      <c r="BE105" s="631"/>
      <c r="BF105" s="631"/>
      <c r="BG105" s="631"/>
      <c r="BH105" s="631"/>
      <c r="BI105" s="631"/>
      <c r="BJ105" s="631"/>
      <c r="BK105" s="631"/>
      <c r="BL105" s="631"/>
      <c r="BM105" s="631"/>
      <c r="BN105" s="631"/>
      <c r="BO105" s="631"/>
      <c r="BP105" s="631"/>
      <c r="BQ105" s="631"/>
      <c r="BR105" s="631"/>
      <c r="BS105" s="631"/>
      <c r="BT105" s="631"/>
      <c r="BU105" s="338"/>
    </row>
    <row r="106" spans="1:73" s="311" customFormat="1" ht="30" customHeight="1">
      <c r="A106" s="334"/>
      <c r="B106" s="313"/>
      <c r="C106" s="506" t="s">
        <v>390</v>
      </c>
      <c r="D106" s="337"/>
      <c r="E106" s="338"/>
      <c r="F106" s="312"/>
      <c r="G106" s="312"/>
      <c r="H106" s="338">
        <f t="shared" si="84"/>
        <v>0</v>
      </c>
      <c r="I106" s="312">
        <f t="shared" si="85"/>
        <v>0</v>
      </c>
      <c r="J106" s="312">
        <f t="shared" si="86"/>
        <v>0</v>
      </c>
      <c r="K106" s="335"/>
      <c r="L106" s="335"/>
      <c r="M106" s="335"/>
      <c r="N106" s="335"/>
      <c r="O106" s="335"/>
      <c r="P106" s="335"/>
      <c r="Q106" s="335"/>
      <c r="R106" s="335"/>
      <c r="S106" s="335"/>
      <c r="T106" s="335"/>
      <c r="U106" s="335"/>
      <c r="V106" s="335"/>
      <c r="W106" s="52">
        <f t="shared" si="77"/>
        <v>0</v>
      </c>
      <c r="X106" s="52">
        <f t="shared" si="78"/>
        <v>0</v>
      </c>
      <c r="Y106" s="52">
        <f t="shared" si="79"/>
        <v>0</v>
      </c>
      <c r="Z106" s="52">
        <v>0</v>
      </c>
      <c r="AA106" s="658"/>
      <c r="AB106" s="630"/>
      <c r="AC106" s="630"/>
      <c r="AD106" s="630"/>
      <c r="AE106" s="630"/>
      <c r="AF106" s="630"/>
      <c r="AG106" s="630"/>
      <c r="AH106" s="631"/>
      <c r="AI106" s="631"/>
      <c r="AJ106" s="631"/>
      <c r="AK106" s="631"/>
      <c r="AL106" s="631"/>
      <c r="AM106" s="631"/>
      <c r="AN106" s="631"/>
      <c r="AO106" s="631"/>
      <c r="AP106" s="631"/>
      <c r="AQ106" s="631"/>
      <c r="AR106" s="631"/>
      <c r="AS106" s="631"/>
      <c r="AT106" s="631"/>
      <c r="AU106" s="631"/>
      <c r="AV106" s="631"/>
      <c r="AW106" s="631"/>
      <c r="AX106" s="631"/>
      <c r="AY106" s="631"/>
      <c r="AZ106" s="631"/>
      <c r="BA106" s="631"/>
      <c r="BB106" s="631"/>
      <c r="BC106" s="631"/>
      <c r="BD106" s="631"/>
      <c r="BE106" s="631"/>
      <c r="BF106" s="631"/>
      <c r="BG106" s="631"/>
      <c r="BH106" s="631"/>
      <c r="BI106" s="631"/>
      <c r="BJ106" s="631"/>
      <c r="BK106" s="631"/>
      <c r="BL106" s="631"/>
      <c r="BM106" s="631"/>
      <c r="BN106" s="631"/>
      <c r="BO106" s="631"/>
      <c r="BP106" s="631"/>
      <c r="BQ106" s="631"/>
      <c r="BR106" s="631"/>
      <c r="BS106" s="631"/>
      <c r="BT106" s="631"/>
      <c r="BU106" s="338"/>
    </row>
    <row r="107" spans="1:73" s="311" customFormat="1" ht="30" customHeight="1">
      <c r="A107" s="334"/>
      <c r="B107" s="313" t="s">
        <v>391</v>
      </c>
      <c r="C107" s="314" t="s">
        <v>392</v>
      </c>
      <c r="D107" s="379" t="s">
        <v>49</v>
      </c>
      <c r="E107" s="311">
        <v>1</v>
      </c>
      <c r="F107" s="312">
        <v>17710</v>
      </c>
      <c r="G107" s="312">
        <f t="shared" si="83"/>
        <v>17710</v>
      </c>
      <c r="H107" s="311">
        <f t="shared" si="84"/>
        <v>1</v>
      </c>
      <c r="I107" s="312">
        <f t="shared" si="85"/>
        <v>17710</v>
      </c>
      <c r="J107" s="312">
        <f t="shared" si="86"/>
        <v>17710</v>
      </c>
      <c r="K107" s="335"/>
      <c r="L107" s="335"/>
      <c r="M107" s="335"/>
      <c r="N107" s="335"/>
      <c r="O107" s="335"/>
      <c r="P107" s="335"/>
      <c r="Q107" s="335"/>
      <c r="R107" s="335"/>
      <c r="S107" s="335"/>
      <c r="T107" s="335"/>
      <c r="U107" s="335"/>
      <c r="V107" s="335"/>
      <c r="W107" s="52">
        <f t="shared" si="77"/>
        <v>17710</v>
      </c>
      <c r="X107" s="52">
        <f t="shared" si="78"/>
        <v>17710</v>
      </c>
      <c r="Y107" s="52">
        <f t="shared" si="79"/>
        <v>0</v>
      </c>
      <c r="Z107" s="52">
        <f t="shared" si="80"/>
        <v>0</v>
      </c>
      <c r="AA107" s="659"/>
      <c r="AB107" s="630"/>
      <c r="AC107" s="630"/>
      <c r="AD107" s="630"/>
      <c r="AE107" s="630"/>
      <c r="AF107" s="630"/>
      <c r="AG107" s="630"/>
      <c r="AH107" s="631"/>
      <c r="AI107" s="631"/>
      <c r="AJ107" s="631"/>
      <c r="AK107" s="631"/>
      <c r="AL107" s="631"/>
      <c r="AM107" s="631"/>
      <c r="AN107" s="631"/>
      <c r="AO107" s="631"/>
      <c r="AP107" s="631"/>
      <c r="AQ107" s="631"/>
      <c r="AR107" s="631"/>
      <c r="AS107" s="631"/>
      <c r="AT107" s="631"/>
      <c r="AU107" s="631"/>
      <c r="AV107" s="631"/>
      <c r="AW107" s="631"/>
      <c r="AX107" s="631"/>
      <c r="AY107" s="631"/>
      <c r="AZ107" s="631"/>
      <c r="BA107" s="631"/>
      <c r="BB107" s="631"/>
      <c r="BC107" s="631"/>
      <c r="BD107" s="631"/>
      <c r="BE107" s="631"/>
      <c r="BF107" s="631"/>
      <c r="BG107" s="631"/>
      <c r="BH107" s="631"/>
      <c r="BI107" s="631"/>
      <c r="BJ107" s="631"/>
      <c r="BK107" s="631"/>
      <c r="BL107" s="631"/>
      <c r="BM107" s="631"/>
      <c r="BN107" s="631"/>
      <c r="BO107" s="631"/>
      <c r="BP107" s="631"/>
      <c r="BQ107" s="631"/>
      <c r="BR107" s="631"/>
      <c r="BS107" s="631"/>
      <c r="BT107" s="631"/>
      <c r="BU107" s="338"/>
    </row>
    <row r="108" spans="1:73" s="311" customFormat="1" ht="30" customHeight="1">
      <c r="A108" s="334"/>
      <c r="B108" s="313" t="s">
        <v>393</v>
      </c>
      <c r="C108" s="314" t="s">
        <v>394</v>
      </c>
      <c r="D108" s="379" t="s">
        <v>49</v>
      </c>
      <c r="E108" s="311">
        <v>2</v>
      </c>
      <c r="F108" s="312">
        <v>11930</v>
      </c>
      <c r="G108" s="312">
        <f t="shared" si="83"/>
        <v>23860</v>
      </c>
      <c r="H108" s="311">
        <f t="shared" si="84"/>
        <v>2</v>
      </c>
      <c r="I108" s="312">
        <f t="shared" si="85"/>
        <v>11930</v>
      </c>
      <c r="J108" s="312">
        <f t="shared" si="86"/>
        <v>23860</v>
      </c>
      <c r="K108" s="335"/>
      <c r="L108" s="335"/>
      <c r="M108" s="335"/>
      <c r="N108" s="335"/>
      <c r="O108" s="335"/>
      <c r="P108" s="335"/>
      <c r="Q108" s="335"/>
      <c r="R108" s="335"/>
      <c r="S108" s="335"/>
      <c r="T108" s="335"/>
      <c r="U108" s="335"/>
      <c r="V108" s="335"/>
      <c r="W108" s="52">
        <f t="shared" si="77"/>
        <v>23860</v>
      </c>
      <c r="X108" s="52">
        <f t="shared" si="78"/>
        <v>23860</v>
      </c>
      <c r="Y108" s="52">
        <f t="shared" si="79"/>
        <v>0</v>
      </c>
      <c r="Z108" s="52">
        <f t="shared" si="80"/>
        <v>0</v>
      </c>
      <c r="AA108" s="658"/>
      <c r="AB108" s="630"/>
      <c r="AC108" s="630"/>
      <c r="AD108" s="630"/>
      <c r="AE108" s="630"/>
      <c r="AF108" s="630"/>
      <c r="AG108" s="630"/>
      <c r="AH108" s="631"/>
      <c r="AI108" s="631"/>
      <c r="AJ108" s="631"/>
      <c r="AK108" s="631"/>
      <c r="AL108" s="631"/>
      <c r="AM108" s="631"/>
      <c r="AN108" s="631"/>
      <c r="AO108" s="631"/>
      <c r="AP108" s="631"/>
      <c r="AQ108" s="631"/>
      <c r="AR108" s="631"/>
      <c r="AS108" s="631"/>
      <c r="AT108" s="631"/>
      <c r="AU108" s="631"/>
      <c r="AV108" s="631"/>
      <c r="AW108" s="631"/>
      <c r="AX108" s="631"/>
      <c r="AY108" s="631"/>
      <c r="AZ108" s="631"/>
      <c r="BA108" s="631"/>
      <c r="BB108" s="631"/>
      <c r="BC108" s="631"/>
      <c r="BD108" s="631"/>
      <c r="BE108" s="631"/>
      <c r="BF108" s="631"/>
      <c r="BG108" s="631"/>
      <c r="BH108" s="631"/>
      <c r="BI108" s="631"/>
      <c r="BJ108" s="631"/>
      <c r="BK108" s="631"/>
      <c r="BL108" s="631"/>
      <c r="BM108" s="631"/>
      <c r="BN108" s="631"/>
      <c r="BO108" s="631"/>
      <c r="BP108" s="631"/>
      <c r="BQ108" s="631"/>
      <c r="BR108" s="631"/>
      <c r="BS108" s="631"/>
      <c r="BT108" s="631"/>
      <c r="BU108" s="338"/>
    </row>
    <row r="109" spans="1:73" s="311" customFormat="1" ht="30" customHeight="1">
      <c r="A109" s="334"/>
      <c r="B109" s="313" t="s">
        <v>395</v>
      </c>
      <c r="C109" s="73" t="s">
        <v>396</v>
      </c>
      <c r="D109" s="92" t="s">
        <v>49</v>
      </c>
      <c r="E109" s="311">
        <v>1</v>
      </c>
      <c r="F109" s="312">
        <v>5534</v>
      </c>
      <c r="G109" s="312">
        <f t="shared" si="83"/>
        <v>5534</v>
      </c>
      <c r="H109" s="311">
        <f t="shared" si="84"/>
        <v>1</v>
      </c>
      <c r="I109" s="312">
        <f t="shared" si="85"/>
        <v>5534</v>
      </c>
      <c r="J109" s="312">
        <f t="shared" si="86"/>
        <v>5534</v>
      </c>
      <c r="K109" s="335"/>
      <c r="L109" s="335"/>
      <c r="M109" s="335"/>
      <c r="N109" s="335"/>
      <c r="O109" s="335"/>
      <c r="P109" s="335"/>
      <c r="Q109" s="335"/>
      <c r="R109" s="335"/>
      <c r="S109" s="335"/>
      <c r="T109" s="335"/>
      <c r="U109" s="335"/>
      <c r="V109" s="335"/>
      <c r="W109" s="52">
        <f t="shared" si="77"/>
        <v>5534</v>
      </c>
      <c r="X109" s="52">
        <f t="shared" si="78"/>
        <v>5534</v>
      </c>
      <c r="Y109" s="52">
        <f t="shared" si="79"/>
        <v>0</v>
      </c>
      <c r="Z109" s="52">
        <f t="shared" si="80"/>
        <v>0</v>
      </c>
      <c r="AA109" s="658"/>
      <c r="AB109" s="630"/>
      <c r="AC109" s="630"/>
      <c r="AD109" s="630"/>
      <c r="AE109" s="630"/>
      <c r="AF109" s="630"/>
      <c r="AG109" s="630"/>
      <c r="AH109" s="631"/>
      <c r="AI109" s="631"/>
      <c r="AJ109" s="631"/>
      <c r="AK109" s="631"/>
      <c r="AL109" s="631"/>
      <c r="AM109" s="631"/>
      <c r="AN109" s="631"/>
      <c r="AO109" s="631"/>
      <c r="AP109" s="631"/>
      <c r="AQ109" s="631"/>
      <c r="AR109" s="631"/>
      <c r="AS109" s="631"/>
      <c r="AT109" s="631"/>
      <c r="AU109" s="631"/>
      <c r="AV109" s="631"/>
      <c r="AW109" s="631"/>
      <c r="AX109" s="631"/>
      <c r="AY109" s="631"/>
      <c r="AZ109" s="631"/>
      <c r="BA109" s="631"/>
      <c r="BB109" s="631"/>
      <c r="BC109" s="631"/>
      <c r="BD109" s="631"/>
      <c r="BE109" s="631"/>
      <c r="BF109" s="631"/>
      <c r="BG109" s="631"/>
      <c r="BH109" s="631"/>
      <c r="BI109" s="631"/>
      <c r="BJ109" s="631"/>
      <c r="BK109" s="631"/>
      <c r="BL109" s="631"/>
      <c r="BM109" s="631"/>
      <c r="BN109" s="631"/>
      <c r="BO109" s="631"/>
      <c r="BP109" s="631"/>
      <c r="BQ109" s="631"/>
      <c r="BR109" s="631"/>
      <c r="BS109" s="631"/>
      <c r="BT109" s="631"/>
      <c r="BU109" s="338"/>
    </row>
    <row r="110" spans="1:73" s="311" customFormat="1" ht="30" customHeight="1">
      <c r="A110" s="334"/>
      <c r="B110" s="313" t="s">
        <v>397</v>
      </c>
      <c r="C110" s="80" t="s">
        <v>398</v>
      </c>
      <c r="D110" s="92" t="s">
        <v>49</v>
      </c>
      <c r="E110" s="311">
        <v>2</v>
      </c>
      <c r="F110" s="312">
        <v>795</v>
      </c>
      <c r="G110" s="312">
        <f t="shared" si="83"/>
        <v>1590</v>
      </c>
      <c r="H110" s="311">
        <f t="shared" si="84"/>
        <v>2</v>
      </c>
      <c r="I110" s="312">
        <f t="shared" si="85"/>
        <v>795</v>
      </c>
      <c r="J110" s="312">
        <f t="shared" si="86"/>
        <v>1590</v>
      </c>
      <c r="K110" s="335"/>
      <c r="L110" s="335"/>
      <c r="M110" s="335"/>
      <c r="N110" s="335"/>
      <c r="O110" s="335"/>
      <c r="P110" s="335"/>
      <c r="Q110" s="335"/>
      <c r="R110" s="335"/>
      <c r="S110" s="335"/>
      <c r="T110" s="335"/>
      <c r="U110" s="335"/>
      <c r="V110" s="335"/>
      <c r="W110" s="52">
        <f t="shared" si="77"/>
        <v>1590</v>
      </c>
      <c r="X110" s="52">
        <f t="shared" si="78"/>
        <v>1590</v>
      </c>
      <c r="Y110" s="52">
        <f t="shared" si="79"/>
        <v>0</v>
      </c>
      <c r="Z110" s="52">
        <f t="shared" si="80"/>
        <v>0</v>
      </c>
      <c r="AA110" s="658"/>
      <c r="AB110" s="630"/>
      <c r="AC110" s="630"/>
      <c r="AD110" s="630"/>
      <c r="AE110" s="630"/>
      <c r="AF110" s="630"/>
      <c r="AG110" s="630"/>
      <c r="AH110" s="631"/>
      <c r="AI110" s="631"/>
      <c r="AJ110" s="631"/>
      <c r="AK110" s="631"/>
      <c r="AL110" s="631"/>
      <c r="AM110" s="631"/>
      <c r="AN110" s="631"/>
      <c r="AO110" s="631"/>
      <c r="AP110" s="631"/>
      <c r="AQ110" s="631"/>
      <c r="AR110" s="631"/>
      <c r="AS110" s="631"/>
      <c r="AT110" s="631"/>
      <c r="AU110" s="631"/>
      <c r="AV110" s="631"/>
      <c r="AW110" s="631"/>
      <c r="AX110" s="631"/>
      <c r="AY110" s="631"/>
      <c r="AZ110" s="631"/>
      <c r="BA110" s="631"/>
      <c r="BB110" s="631"/>
      <c r="BC110" s="631"/>
      <c r="BD110" s="631"/>
      <c r="BE110" s="631"/>
      <c r="BF110" s="631"/>
      <c r="BG110" s="631"/>
      <c r="BH110" s="631"/>
      <c r="BI110" s="631"/>
      <c r="BJ110" s="631"/>
      <c r="BK110" s="631"/>
      <c r="BL110" s="631"/>
      <c r="BM110" s="631"/>
      <c r="BN110" s="631"/>
      <c r="BO110" s="631"/>
      <c r="BP110" s="631"/>
      <c r="BQ110" s="631"/>
      <c r="BR110" s="631"/>
      <c r="BS110" s="631"/>
      <c r="BT110" s="631"/>
      <c r="BU110" s="338"/>
    </row>
    <row r="111" spans="1:73" s="311" customFormat="1" ht="30" customHeight="1">
      <c r="A111" s="334"/>
      <c r="B111" s="313" t="s">
        <v>399</v>
      </c>
      <c r="C111" s="80" t="s">
        <v>400</v>
      </c>
      <c r="D111" s="92" t="s">
        <v>49</v>
      </c>
      <c r="E111" s="311">
        <v>1</v>
      </c>
      <c r="F111" s="312">
        <v>2320</v>
      </c>
      <c r="G111" s="312">
        <f t="shared" si="83"/>
        <v>2320</v>
      </c>
      <c r="H111" s="311">
        <f t="shared" si="84"/>
        <v>1</v>
      </c>
      <c r="I111" s="312">
        <f t="shared" si="85"/>
        <v>2320</v>
      </c>
      <c r="J111" s="312">
        <f t="shared" si="86"/>
        <v>2320</v>
      </c>
      <c r="K111" s="335"/>
      <c r="L111" s="335"/>
      <c r="M111" s="335"/>
      <c r="N111" s="335"/>
      <c r="O111" s="335"/>
      <c r="P111" s="335"/>
      <c r="Q111" s="335"/>
      <c r="R111" s="335"/>
      <c r="S111" s="335"/>
      <c r="T111" s="335"/>
      <c r="U111" s="335"/>
      <c r="V111" s="335"/>
      <c r="W111" s="52">
        <f t="shared" si="77"/>
        <v>2320</v>
      </c>
      <c r="X111" s="52">
        <f t="shared" si="78"/>
        <v>2320</v>
      </c>
      <c r="Y111" s="52">
        <f t="shared" si="79"/>
        <v>0</v>
      </c>
      <c r="Z111" s="52">
        <f t="shared" si="80"/>
        <v>0</v>
      </c>
      <c r="AA111" s="658"/>
      <c r="AB111" s="630"/>
      <c r="AC111" s="630"/>
      <c r="AD111" s="630"/>
      <c r="AE111" s="630"/>
      <c r="AF111" s="630"/>
      <c r="AG111" s="630"/>
      <c r="AH111" s="631"/>
      <c r="AI111" s="631"/>
      <c r="AJ111" s="631"/>
      <c r="AK111" s="631"/>
      <c r="AL111" s="631"/>
      <c r="AM111" s="631"/>
      <c r="AN111" s="631"/>
      <c r="AO111" s="631"/>
      <c r="AP111" s="631"/>
      <c r="AQ111" s="631"/>
      <c r="AR111" s="631"/>
      <c r="AS111" s="631"/>
      <c r="AT111" s="631"/>
      <c r="AU111" s="631"/>
      <c r="AV111" s="631"/>
      <c r="AW111" s="631"/>
      <c r="AX111" s="631"/>
      <c r="AY111" s="631"/>
      <c r="AZ111" s="631"/>
      <c r="BA111" s="631"/>
      <c r="BB111" s="631"/>
      <c r="BC111" s="631"/>
      <c r="BD111" s="631"/>
      <c r="BE111" s="631"/>
      <c r="BF111" s="631"/>
      <c r="BG111" s="631"/>
      <c r="BH111" s="631"/>
      <c r="BI111" s="631"/>
      <c r="BJ111" s="631"/>
      <c r="BK111" s="631"/>
      <c r="BL111" s="631"/>
      <c r="BM111" s="631"/>
      <c r="BN111" s="631"/>
      <c r="BO111" s="631"/>
      <c r="BP111" s="631"/>
      <c r="BQ111" s="631"/>
      <c r="BR111" s="631"/>
      <c r="BS111" s="631"/>
      <c r="BT111" s="631"/>
      <c r="BU111" s="338"/>
    </row>
    <row r="112" spans="1:73" s="311" customFormat="1" ht="30" customHeight="1">
      <c r="A112" s="334"/>
      <c r="B112" s="313" t="s">
        <v>401</v>
      </c>
      <c r="C112" s="73" t="s">
        <v>402</v>
      </c>
      <c r="D112" s="92" t="s">
        <v>49</v>
      </c>
      <c r="E112" s="311">
        <v>1</v>
      </c>
      <c r="F112" s="312">
        <v>662</v>
      </c>
      <c r="G112" s="312">
        <f t="shared" si="83"/>
        <v>662</v>
      </c>
      <c r="H112" s="311">
        <f t="shared" si="84"/>
        <v>1</v>
      </c>
      <c r="I112" s="312">
        <f t="shared" si="85"/>
        <v>662</v>
      </c>
      <c r="J112" s="312">
        <f t="shared" si="86"/>
        <v>662</v>
      </c>
      <c r="K112" s="335"/>
      <c r="L112" s="335"/>
      <c r="M112" s="335"/>
      <c r="N112" s="335"/>
      <c r="O112" s="335"/>
      <c r="P112" s="335"/>
      <c r="Q112" s="335"/>
      <c r="R112" s="335"/>
      <c r="S112" s="335"/>
      <c r="T112" s="335"/>
      <c r="U112" s="335"/>
      <c r="V112" s="335"/>
      <c r="W112" s="52">
        <f t="shared" si="77"/>
        <v>662</v>
      </c>
      <c r="X112" s="52">
        <f t="shared" si="78"/>
        <v>662</v>
      </c>
      <c r="Y112" s="52">
        <f t="shared" si="79"/>
        <v>0</v>
      </c>
      <c r="Z112" s="52">
        <f t="shared" si="80"/>
        <v>0</v>
      </c>
      <c r="AA112" s="658"/>
      <c r="AB112" s="630"/>
      <c r="AC112" s="630"/>
      <c r="AD112" s="630"/>
      <c r="AE112" s="630"/>
      <c r="AF112" s="630"/>
      <c r="AG112" s="630"/>
      <c r="AH112" s="631"/>
      <c r="AI112" s="631"/>
      <c r="AJ112" s="631"/>
      <c r="AK112" s="631"/>
      <c r="AL112" s="631"/>
      <c r="AM112" s="631"/>
      <c r="AN112" s="631"/>
      <c r="AO112" s="631"/>
      <c r="AP112" s="631"/>
      <c r="AQ112" s="631"/>
      <c r="AR112" s="631"/>
      <c r="AS112" s="631"/>
      <c r="AT112" s="631"/>
      <c r="AU112" s="631"/>
      <c r="AV112" s="631"/>
      <c r="AW112" s="631"/>
      <c r="AX112" s="631"/>
      <c r="AY112" s="631"/>
      <c r="AZ112" s="631"/>
      <c r="BA112" s="631"/>
      <c r="BB112" s="631"/>
      <c r="BC112" s="631"/>
      <c r="BD112" s="631"/>
      <c r="BE112" s="631"/>
      <c r="BF112" s="631"/>
      <c r="BG112" s="631"/>
      <c r="BH112" s="631"/>
      <c r="BI112" s="631"/>
      <c r="BJ112" s="631"/>
      <c r="BK112" s="631"/>
      <c r="BL112" s="631"/>
      <c r="BM112" s="631"/>
      <c r="BN112" s="631"/>
      <c r="BO112" s="631"/>
      <c r="BP112" s="631"/>
      <c r="BQ112" s="631"/>
      <c r="BR112" s="631"/>
      <c r="BS112" s="631"/>
      <c r="BT112" s="631"/>
      <c r="BU112" s="338"/>
    </row>
    <row r="113" spans="1:73" s="311" customFormat="1" ht="30" customHeight="1">
      <c r="A113" s="334"/>
      <c r="B113" s="313" t="s">
        <v>403</v>
      </c>
      <c r="C113" s="73" t="s">
        <v>404</v>
      </c>
      <c r="D113" s="92" t="s">
        <v>49</v>
      </c>
      <c r="E113" s="311">
        <v>1</v>
      </c>
      <c r="F113" s="312">
        <v>1160</v>
      </c>
      <c r="G113" s="312">
        <f t="shared" si="83"/>
        <v>1160</v>
      </c>
      <c r="H113" s="311">
        <f t="shared" si="84"/>
        <v>1</v>
      </c>
      <c r="I113" s="312">
        <f t="shared" si="85"/>
        <v>1160</v>
      </c>
      <c r="J113" s="312">
        <f t="shared" si="86"/>
        <v>1160</v>
      </c>
      <c r="K113" s="335"/>
      <c r="L113" s="335"/>
      <c r="M113" s="335"/>
      <c r="N113" s="335"/>
      <c r="O113" s="335"/>
      <c r="P113" s="335"/>
      <c r="Q113" s="335"/>
      <c r="R113" s="335"/>
      <c r="S113" s="335"/>
      <c r="T113" s="335"/>
      <c r="U113" s="335"/>
      <c r="V113" s="335"/>
      <c r="W113" s="52">
        <f t="shared" si="77"/>
        <v>1160</v>
      </c>
      <c r="X113" s="52">
        <f t="shared" si="78"/>
        <v>1160</v>
      </c>
      <c r="Y113" s="52">
        <f t="shared" si="79"/>
        <v>0</v>
      </c>
      <c r="Z113" s="52">
        <f t="shared" si="80"/>
        <v>0</v>
      </c>
      <c r="AA113" s="658"/>
      <c r="AB113" s="630"/>
      <c r="AC113" s="630"/>
      <c r="AD113" s="630"/>
      <c r="AE113" s="630"/>
      <c r="AF113" s="630"/>
      <c r="AG113" s="630"/>
      <c r="AH113" s="631"/>
      <c r="AI113" s="631"/>
      <c r="AJ113" s="631"/>
      <c r="AK113" s="631"/>
      <c r="AL113" s="631"/>
      <c r="AM113" s="631"/>
      <c r="AN113" s="631"/>
      <c r="AO113" s="631"/>
      <c r="AP113" s="631"/>
      <c r="AQ113" s="631"/>
      <c r="AR113" s="631"/>
      <c r="AS113" s="631"/>
      <c r="AT113" s="631"/>
      <c r="AU113" s="631"/>
      <c r="AV113" s="631"/>
      <c r="AW113" s="631"/>
      <c r="AX113" s="631"/>
      <c r="AY113" s="631"/>
      <c r="AZ113" s="631"/>
      <c r="BA113" s="631"/>
      <c r="BB113" s="631"/>
      <c r="BC113" s="631"/>
      <c r="BD113" s="631"/>
      <c r="BE113" s="631"/>
      <c r="BF113" s="631"/>
      <c r="BG113" s="631"/>
      <c r="BH113" s="631"/>
      <c r="BI113" s="631"/>
      <c r="BJ113" s="631"/>
      <c r="BK113" s="631"/>
      <c r="BL113" s="631"/>
      <c r="BM113" s="631"/>
      <c r="BN113" s="631"/>
      <c r="BO113" s="631"/>
      <c r="BP113" s="631"/>
      <c r="BQ113" s="631"/>
      <c r="BR113" s="631"/>
      <c r="BS113" s="631"/>
      <c r="BT113" s="631"/>
      <c r="BU113" s="338"/>
    </row>
    <row r="114" spans="1:73" s="323" customFormat="1" ht="30" customHeight="1">
      <c r="A114" s="325"/>
      <c r="B114" s="324" t="s">
        <v>405</v>
      </c>
      <c r="C114" s="73" t="s">
        <v>406</v>
      </c>
      <c r="D114" s="94" t="s">
        <v>49</v>
      </c>
      <c r="E114" s="339">
        <v>6</v>
      </c>
      <c r="F114" s="340">
        <v>530</v>
      </c>
      <c r="G114" s="340">
        <f t="shared" si="83"/>
        <v>3180</v>
      </c>
      <c r="H114" s="339">
        <f t="shared" si="84"/>
        <v>6</v>
      </c>
      <c r="I114" s="340">
        <f t="shared" si="85"/>
        <v>530</v>
      </c>
      <c r="J114" s="340">
        <f t="shared" si="86"/>
        <v>3180</v>
      </c>
      <c r="K114" s="331"/>
      <c r="L114" s="332"/>
      <c r="M114" s="333"/>
      <c r="N114" s="331"/>
      <c r="O114" s="332"/>
      <c r="P114" s="333"/>
      <c r="Q114" s="331"/>
      <c r="R114" s="332"/>
      <c r="S114" s="333"/>
      <c r="T114" s="331"/>
      <c r="U114" s="332"/>
      <c r="V114" s="333"/>
      <c r="W114" s="52">
        <f t="shared" si="77"/>
        <v>3180</v>
      </c>
      <c r="X114" s="52">
        <f t="shared" si="78"/>
        <v>3180</v>
      </c>
      <c r="Y114" s="52">
        <f t="shared" si="79"/>
        <v>0</v>
      </c>
      <c r="Z114" s="52">
        <f t="shared" si="80"/>
        <v>0</v>
      </c>
      <c r="AA114" s="657"/>
      <c r="AB114" s="630"/>
      <c r="AC114" s="630"/>
      <c r="AD114" s="630"/>
      <c r="AE114" s="630"/>
      <c r="AF114" s="630"/>
      <c r="AG114" s="630"/>
      <c r="AH114" s="631"/>
      <c r="AI114" s="631"/>
      <c r="AJ114" s="631"/>
      <c r="AK114" s="631"/>
      <c r="AL114" s="631"/>
      <c r="AM114" s="631"/>
      <c r="AN114" s="631"/>
      <c r="AO114" s="631"/>
      <c r="AP114" s="631"/>
      <c r="AQ114" s="631"/>
      <c r="AR114" s="631"/>
      <c r="AS114" s="631"/>
      <c r="AT114" s="631"/>
      <c r="AU114" s="631"/>
      <c r="AV114" s="631"/>
      <c r="AW114" s="631"/>
      <c r="AX114" s="631"/>
      <c r="AY114" s="631"/>
      <c r="AZ114" s="631"/>
      <c r="BA114" s="631"/>
      <c r="BB114" s="631"/>
      <c r="BC114" s="631"/>
      <c r="BD114" s="631"/>
      <c r="BE114" s="631"/>
      <c r="BF114" s="631"/>
      <c r="BG114" s="631"/>
      <c r="BH114" s="631"/>
      <c r="BI114" s="631"/>
      <c r="BJ114" s="631"/>
      <c r="BK114" s="631"/>
      <c r="BL114" s="631"/>
      <c r="BM114" s="631"/>
      <c r="BN114" s="631"/>
      <c r="BO114" s="631"/>
      <c r="BP114" s="631"/>
      <c r="BQ114" s="631"/>
      <c r="BR114" s="631"/>
      <c r="BS114" s="631"/>
      <c r="BT114" s="631"/>
    </row>
    <row r="115" spans="1:73" s="311" customFormat="1" ht="30" customHeight="1">
      <c r="A115" s="334"/>
      <c r="B115" s="525"/>
      <c r="C115" s="526" t="s">
        <v>407</v>
      </c>
      <c r="D115" s="527"/>
      <c r="F115" s="312"/>
      <c r="G115" s="312"/>
      <c r="H115" s="523"/>
      <c r="I115" s="523"/>
      <c r="J115" s="523"/>
      <c r="K115" s="335"/>
      <c r="L115" s="335"/>
      <c r="M115" s="335"/>
      <c r="N115" s="335"/>
      <c r="O115" s="335"/>
      <c r="P115" s="335"/>
      <c r="Q115" s="335"/>
      <c r="R115" s="335"/>
      <c r="S115" s="335"/>
      <c r="T115" s="335"/>
      <c r="U115" s="335"/>
      <c r="V115" s="335"/>
      <c r="W115" s="52">
        <f t="shared" si="77"/>
        <v>0</v>
      </c>
      <c r="X115" s="52">
        <f t="shared" si="78"/>
        <v>0</v>
      </c>
      <c r="Y115" s="52">
        <f t="shared" si="79"/>
        <v>0</v>
      </c>
      <c r="Z115" s="52">
        <v>0</v>
      </c>
      <c r="AA115" s="658"/>
      <c r="AB115" s="630"/>
      <c r="AC115" s="630"/>
      <c r="AD115" s="630"/>
      <c r="AE115" s="630"/>
      <c r="AF115" s="630"/>
      <c r="AG115" s="630"/>
      <c r="AH115" s="631"/>
      <c r="AI115" s="631"/>
      <c r="AJ115" s="631"/>
      <c r="AK115" s="631"/>
      <c r="AL115" s="631"/>
      <c r="AM115" s="631"/>
      <c r="AN115" s="631"/>
      <c r="AO115" s="631"/>
      <c r="AP115" s="631"/>
      <c r="AQ115" s="631"/>
      <c r="AR115" s="631"/>
      <c r="AS115" s="631"/>
      <c r="AT115" s="631"/>
      <c r="AU115" s="631"/>
      <c r="AV115" s="631"/>
      <c r="AW115" s="631"/>
      <c r="AX115" s="631"/>
      <c r="AY115" s="631"/>
      <c r="AZ115" s="631"/>
      <c r="BA115" s="631"/>
      <c r="BB115" s="631"/>
      <c r="BC115" s="631"/>
      <c r="BD115" s="631"/>
      <c r="BE115" s="631"/>
      <c r="BF115" s="631"/>
      <c r="BG115" s="631"/>
      <c r="BH115" s="631"/>
      <c r="BI115" s="631"/>
      <c r="BJ115" s="631"/>
      <c r="BK115" s="631"/>
      <c r="BL115" s="631"/>
      <c r="BM115" s="631"/>
      <c r="BN115" s="631"/>
      <c r="BO115" s="631"/>
      <c r="BP115" s="631"/>
      <c r="BQ115" s="631"/>
      <c r="BR115" s="631"/>
      <c r="BS115" s="631"/>
      <c r="BT115" s="631"/>
      <c r="BU115" s="338"/>
    </row>
    <row r="116" spans="1:73" s="311" customFormat="1" ht="30" customHeight="1">
      <c r="A116" s="334"/>
      <c r="B116" s="528" t="s">
        <v>408</v>
      </c>
      <c r="C116" s="500" t="s">
        <v>409</v>
      </c>
      <c r="D116" s="527" t="s">
        <v>49</v>
      </c>
      <c r="E116" s="311">
        <v>1</v>
      </c>
      <c r="F116" s="312">
        <v>1160</v>
      </c>
      <c r="G116" s="312">
        <f t="shared" si="83"/>
        <v>1160</v>
      </c>
      <c r="H116" s="311">
        <f t="shared" si="84"/>
        <v>1</v>
      </c>
      <c r="I116" s="312">
        <f t="shared" si="85"/>
        <v>1160</v>
      </c>
      <c r="J116" s="312">
        <f t="shared" si="86"/>
        <v>1160</v>
      </c>
      <c r="K116" s="335"/>
      <c r="L116" s="335"/>
      <c r="M116" s="335"/>
      <c r="N116" s="335"/>
      <c r="O116" s="335"/>
      <c r="P116" s="335"/>
      <c r="Q116" s="335"/>
      <c r="R116" s="335"/>
      <c r="S116" s="335"/>
      <c r="T116" s="335"/>
      <c r="U116" s="335"/>
      <c r="V116" s="335"/>
      <c r="W116" s="52">
        <f t="shared" si="77"/>
        <v>1160</v>
      </c>
      <c r="X116" s="52">
        <f t="shared" si="78"/>
        <v>1160</v>
      </c>
      <c r="Y116" s="52">
        <f t="shared" si="79"/>
        <v>0</v>
      </c>
      <c r="Z116" s="52">
        <f t="shared" si="80"/>
        <v>0</v>
      </c>
      <c r="AA116" s="658"/>
      <c r="AB116" s="630"/>
      <c r="AC116" s="630"/>
      <c r="AD116" s="630"/>
      <c r="AE116" s="630"/>
      <c r="AF116" s="630"/>
      <c r="AG116" s="630"/>
      <c r="AH116" s="631"/>
      <c r="AI116" s="631"/>
      <c r="AJ116" s="631"/>
      <c r="AK116" s="631"/>
      <c r="AL116" s="631"/>
      <c r="AM116" s="631"/>
      <c r="AN116" s="631"/>
      <c r="AO116" s="631"/>
      <c r="AP116" s="631"/>
      <c r="AQ116" s="631"/>
      <c r="AR116" s="631"/>
      <c r="AS116" s="631"/>
      <c r="AT116" s="631"/>
      <c r="AU116" s="631"/>
      <c r="AV116" s="631"/>
      <c r="AW116" s="631"/>
      <c r="AX116" s="631"/>
      <c r="AY116" s="631"/>
      <c r="AZ116" s="631"/>
      <c r="BA116" s="631"/>
      <c r="BB116" s="631"/>
      <c r="BC116" s="631"/>
      <c r="BD116" s="631"/>
      <c r="BE116" s="631"/>
      <c r="BF116" s="631"/>
      <c r="BG116" s="631"/>
      <c r="BH116" s="631"/>
      <c r="BI116" s="631"/>
      <c r="BJ116" s="631"/>
      <c r="BK116" s="631"/>
      <c r="BL116" s="631"/>
      <c r="BM116" s="631"/>
      <c r="BN116" s="631"/>
      <c r="BO116" s="631"/>
      <c r="BP116" s="631"/>
      <c r="BQ116" s="631"/>
      <c r="BR116" s="631"/>
      <c r="BS116" s="631"/>
      <c r="BT116" s="631"/>
      <c r="BU116" s="338"/>
    </row>
    <row r="117" spans="1:73" s="311" customFormat="1" ht="30" customHeight="1">
      <c r="A117" s="334"/>
      <c r="B117" s="528" t="s">
        <v>410</v>
      </c>
      <c r="C117" s="500" t="s">
        <v>411</v>
      </c>
      <c r="D117" s="527" t="s">
        <v>49</v>
      </c>
      <c r="E117" s="311">
        <v>1</v>
      </c>
      <c r="F117" s="312">
        <v>1855</v>
      </c>
      <c r="G117" s="312">
        <f t="shared" si="83"/>
        <v>1855</v>
      </c>
      <c r="H117" s="311">
        <f t="shared" si="84"/>
        <v>1</v>
      </c>
      <c r="I117" s="312">
        <f t="shared" si="85"/>
        <v>1855</v>
      </c>
      <c r="J117" s="312">
        <f t="shared" si="86"/>
        <v>1855</v>
      </c>
      <c r="K117" s="335"/>
      <c r="L117" s="335"/>
      <c r="M117" s="335"/>
      <c r="N117" s="335"/>
      <c r="O117" s="335"/>
      <c r="P117" s="335"/>
      <c r="Q117" s="335"/>
      <c r="R117" s="335"/>
      <c r="S117" s="335"/>
      <c r="T117" s="335"/>
      <c r="U117" s="335"/>
      <c r="V117" s="335"/>
      <c r="W117" s="52">
        <f t="shared" si="77"/>
        <v>1855</v>
      </c>
      <c r="X117" s="52">
        <f t="shared" si="78"/>
        <v>1855</v>
      </c>
      <c r="Y117" s="52">
        <f t="shared" si="79"/>
        <v>0</v>
      </c>
      <c r="Z117" s="52">
        <f t="shared" si="80"/>
        <v>0</v>
      </c>
      <c r="AA117" s="658"/>
      <c r="AB117" s="630"/>
      <c r="AC117" s="630"/>
      <c r="AD117" s="630"/>
      <c r="AE117" s="630"/>
      <c r="AF117" s="630"/>
      <c r="AG117" s="630"/>
      <c r="AH117" s="631"/>
      <c r="AI117" s="631"/>
      <c r="AJ117" s="631"/>
      <c r="AK117" s="631"/>
      <c r="AL117" s="631"/>
      <c r="AM117" s="631"/>
      <c r="AN117" s="631"/>
      <c r="AO117" s="631"/>
      <c r="AP117" s="631"/>
      <c r="AQ117" s="631"/>
      <c r="AR117" s="631"/>
      <c r="AS117" s="631"/>
      <c r="AT117" s="631"/>
      <c r="AU117" s="631"/>
      <c r="AV117" s="631"/>
      <c r="AW117" s="631"/>
      <c r="AX117" s="631"/>
      <c r="AY117" s="631"/>
      <c r="AZ117" s="631"/>
      <c r="BA117" s="631"/>
      <c r="BB117" s="631"/>
      <c r="BC117" s="631"/>
      <c r="BD117" s="631"/>
      <c r="BE117" s="631"/>
      <c r="BF117" s="631"/>
      <c r="BG117" s="631"/>
      <c r="BH117" s="631"/>
      <c r="BI117" s="631"/>
      <c r="BJ117" s="631"/>
      <c r="BK117" s="631"/>
      <c r="BL117" s="631"/>
      <c r="BM117" s="631"/>
      <c r="BN117" s="631"/>
      <c r="BO117" s="631"/>
      <c r="BP117" s="631"/>
      <c r="BQ117" s="631"/>
      <c r="BR117" s="631"/>
      <c r="BS117" s="631"/>
      <c r="BT117" s="631"/>
      <c r="BU117" s="338"/>
    </row>
    <row r="118" spans="1:73" s="311" customFormat="1" ht="30" customHeight="1">
      <c r="A118" s="334"/>
      <c r="B118" s="528" t="s">
        <v>412</v>
      </c>
      <c r="C118" s="500" t="s">
        <v>413</v>
      </c>
      <c r="D118" s="527" t="s">
        <v>49</v>
      </c>
      <c r="E118" s="311">
        <v>2</v>
      </c>
      <c r="F118" s="312">
        <v>3380</v>
      </c>
      <c r="G118" s="312">
        <f t="shared" si="83"/>
        <v>6760</v>
      </c>
      <c r="H118" s="311">
        <f t="shared" si="84"/>
        <v>2</v>
      </c>
      <c r="I118" s="312">
        <f t="shared" si="85"/>
        <v>3380</v>
      </c>
      <c r="J118" s="312">
        <f t="shared" si="86"/>
        <v>6760</v>
      </c>
      <c r="K118" s="335"/>
      <c r="L118" s="335"/>
      <c r="M118" s="335"/>
      <c r="N118" s="335"/>
      <c r="O118" s="335"/>
      <c r="P118" s="335"/>
      <c r="Q118" s="335"/>
      <c r="R118" s="335"/>
      <c r="S118" s="335"/>
      <c r="T118" s="335"/>
      <c r="U118" s="335"/>
      <c r="V118" s="335"/>
      <c r="W118" s="52">
        <f t="shared" si="77"/>
        <v>6760</v>
      </c>
      <c r="X118" s="52">
        <f t="shared" si="78"/>
        <v>6760</v>
      </c>
      <c r="Y118" s="52">
        <f t="shared" si="79"/>
        <v>0</v>
      </c>
      <c r="Z118" s="52">
        <f t="shared" si="80"/>
        <v>0</v>
      </c>
      <c r="AA118" s="658"/>
      <c r="AB118" s="630"/>
      <c r="AC118" s="630"/>
      <c r="AD118" s="630"/>
      <c r="AE118" s="630"/>
      <c r="AF118" s="630"/>
      <c r="AG118" s="630"/>
      <c r="AH118" s="631"/>
      <c r="AI118" s="631"/>
      <c r="AJ118" s="631"/>
      <c r="AK118" s="631"/>
      <c r="AL118" s="631"/>
      <c r="AM118" s="631"/>
      <c r="AN118" s="631"/>
      <c r="AO118" s="631"/>
      <c r="AP118" s="631"/>
      <c r="AQ118" s="631"/>
      <c r="AR118" s="631"/>
      <c r="AS118" s="631"/>
      <c r="AT118" s="631"/>
      <c r="AU118" s="631"/>
      <c r="AV118" s="631"/>
      <c r="AW118" s="631"/>
      <c r="AX118" s="631"/>
      <c r="AY118" s="631"/>
      <c r="AZ118" s="631"/>
      <c r="BA118" s="631"/>
      <c r="BB118" s="631"/>
      <c r="BC118" s="631"/>
      <c r="BD118" s="631"/>
      <c r="BE118" s="631"/>
      <c r="BF118" s="631"/>
      <c r="BG118" s="631"/>
      <c r="BH118" s="631"/>
      <c r="BI118" s="631"/>
      <c r="BJ118" s="631"/>
      <c r="BK118" s="631"/>
      <c r="BL118" s="631"/>
      <c r="BM118" s="631"/>
      <c r="BN118" s="631"/>
      <c r="BO118" s="631"/>
      <c r="BP118" s="631"/>
      <c r="BQ118" s="631"/>
      <c r="BR118" s="631"/>
      <c r="BS118" s="631"/>
      <c r="BT118" s="631"/>
      <c r="BU118" s="338"/>
    </row>
    <row r="119" spans="1:73" s="323" customFormat="1" ht="30" customHeight="1">
      <c r="A119" s="319"/>
      <c r="B119" s="336"/>
      <c r="C119" s="342" t="s">
        <v>414</v>
      </c>
      <c r="D119" s="215"/>
      <c r="E119" s="343"/>
      <c r="F119" s="344"/>
      <c r="G119" s="344"/>
      <c r="H119" s="524"/>
      <c r="I119" s="524"/>
      <c r="J119" s="524"/>
      <c r="K119" s="320"/>
      <c r="L119" s="321"/>
      <c r="M119" s="322"/>
      <c r="N119" s="320"/>
      <c r="O119" s="321"/>
      <c r="P119" s="322"/>
      <c r="Q119" s="320"/>
      <c r="R119" s="321"/>
      <c r="S119" s="322"/>
      <c r="T119" s="320"/>
      <c r="U119" s="321"/>
      <c r="V119" s="322"/>
      <c r="W119" s="52">
        <f t="shared" si="77"/>
        <v>0</v>
      </c>
      <c r="X119" s="52">
        <f t="shared" si="78"/>
        <v>0</v>
      </c>
      <c r="Y119" s="52">
        <f t="shared" si="79"/>
        <v>0</v>
      </c>
      <c r="Z119" s="52">
        <v>0</v>
      </c>
      <c r="AA119" s="656"/>
      <c r="AB119" s="630"/>
      <c r="AC119" s="630"/>
      <c r="AD119" s="630"/>
      <c r="AE119" s="630"/>
      <c r="AF119" s="630"/>
      <c r="AG119" s="630"/>
      <c r="AH119" s="631"/>
      <c r="AI119" s="631"/>
      <c r="AJ119" s="631"/>
      <c r="AK119" s="631"/>
      <c r="AL119" s="631"/>
      <c r="AM119" s="631"/>
      <c r="AN119" s="631"/>
      <c r="AO119" s="631"/>
      <c r="AP119" s="631"/>
      <c r="AQ119" s="631"/>
      <c r="AR119" s="631"/>
      <c r="AS119" s="631"/>
      <c r="AT119" s="631"/>
      <c r="AU119" s="631"/>
      <c r="AV119" s="631"/>
      <c r="AW119" s="631"/>
      <c r="AX119" s="631"/>
      <c r="AY119" s="631"/>
      <c r="AZ119" s="631"/>
      <c r="BA119" s="631"/>
      <c r="BB119" s="631"/>
      <c r="BC119" s="631"/>
      <c r="BD119" s="631"/>
      <c r="BE119" s="631"/>
      <c r="BF119" s="631"/>
      <c r="BG119" s="631"/>
      <c r="BH119" s="631"/>
      <c r="BI119" s="631"/>
      <c r="BJ119" s="631"/>
      <c r="BK119" s="631"/>
      <c r="BL119" s="631"/>
      <c r="BM119" s="631"/>
      <c r="BN119" s="631"/>
      <c r="BO119" s="631"/>
      <c r="BP119" s="631"/>
      <c r="BQ119" s="631"/>
      <c r="BR119" s="631"/>
      <c r="BS119" s="631"/>
      <c r="BT119" s="631"/>
    </row>
    <row r="120" spans="1:73" s="323" customFormat="1" ht="30" customHeight="1">
      <c r="A120" s="319"/>
      <c r="B120" s="313" t="s">
        <v>415</v>
      </c>
      <c r="C120" s="80" t="s">
        <v>416</v>
      </c>
      <c r="D120" s="92" t="s">
        <v>49</v>
      </c>
      <c r="E120" s="311">
        <v>1</v>
      </c>
      <c r="F120" s="312">
        <v>2950</v>
      </c>
      <c r="G120" s="312">
        <f t="shared" si="83"/>
        <v>2950</v>
      </c>
      <c r="H120" s="311">
        <f t="shared" si="84"/>
        <v>1</v>
      </c>
      <c r="I120" s="312">
        <f t="shared" si="85"/>
        <v>2950</v>
      </c>
      <c r="J120" s="312">
        <f t="shared" si="86"/>
        <v>2950</v>
      </c>
      <c r="K120" s="320"/>
      <c r="L120" s="321"/>
      <c r="M120" s="322"/>
      <c r="N120" s="320"/>
      <c r="O120" s="321"/>
      <c r="P120" s="322"/>
      <c r="Q120" s="320"/>
      <c r="R120" s="321"/>
      <c r="S120" s="322"/>
      <c r="T120" s="320"/>
      <c r="U120" s="321"/>
      <c r="V120" s="322"/>
      <c r="W120" s="52">
        <f t="shared" si="77"/>
        <v>2950</v>
      </c>
      <c r="X120" s="52">
        <f t="shared" si="78"/>
        <v>2950</v>
      </c>
      <c r="Y120" s="52">
        <f t="shared" si="79"/>
        <v>0</v>
      </c>
      <c r="Z120" s="52">
        <f t="shared" si="80"/>
        <v>0</v>
      </c>
      <c r="AA120" s="656"/>
      <c r="AB120" s="630"/>
      <c r="AC120" s="630"/>
      <c r="AD120" s="630"/>
      <c r="AE120" s="630"/>
      <c r="AF120" s="630"/>
      <c r="AG120" s="630"/>
      <c r="AH120" s="631"/>
      <c r="AI120" s="631"/>
      <c r="AJ120" s="631"/>
      <c r="AK120" s="631"/>
      <c r="AL120" s="631"/>
      <c r="AM120" s="631"/>
      <c r="AN120" s="631"/>
      <c r="AO120" s="631"/>
      <c r="AP120" s="631"/>
      <c r="AQ120" s="631"/>
      <c r="AR120" s="631"/>
      <c r="AS120" s="631"/>
      <c r="AT120" s="631"/>
      <c r="AU120" s="631"/>
      <c r="AV120" s="631"/>
      <c r="AW120" s="631"/>
      <c r="AX120" s="631"/>
      <c r="AY120" s="631"/>
      <c r="AZ120" s="631"/>
      <c r="BA120" s="631"/>
      <c r="BB120" s="631"/>
      <c r="BC120" s="631"/>
      <c r="BD120" s="631"/>
      <c r="BE120" s="631"/>
      <c r="BF120" s="631"/>
      <c r="BG120" s="631"/>
      <c r="BH120" s="631"/>
      <c r="BI120" s="631"/>
      <c r="BJ120" s="631"/>
      <c r="BK120" s="631"/>
      <c r="BL120" s="631"/>
      <c r="BM120" s="631"/>
      <c r="BN120" s="631"/>
      <c r="BO120" s="631"/>
      <c r="BP120" s="631"/>
      <c r="BQ120" s="631"/>
      <c r="BR120" s="631"/>
      <c r="BS120" s="631"/>
      <c r="BT120" s="631"/>
    </row>
    <row r="121" spans="1:73" s="323" customFormat="1" ht="30" customHeight="1">
      <c r="A121" s="319"/>
      <c r="B121" s="313" t="s">
        <v>417</v>
      </c>
      <c r="C121" s="80" t="s">
        <v>418</v>
      </c>
      <c r="D121" s="92" t="s">
        <v>49</v>
      </c>
      <c r="E121" s="311">
        <v>1</v>
      </c>
      <c r="F121" s="312">
        <v>2950</v>
      </c>
      <c r="G121" s="312">
        <f t="shared" si="83"/>
        <v>2950</v>
      </c>
      <c r="H121" s="311">
        <f t="shared" si="84"/>
        <v>1</v>
      </c>
      <c r="I121" s="312">
        <f t="shared" si="85"/>
        <v>2950</v>
      </c>
      <c r="J121" s="312">
        <f t="shared" si="86"/>
        <v>2950</v>
      </c>
      <c r="K121" s="320"/>
      <c r="L121" s="321"/>
      <c r="M121" s="322"/>
      <c r="N121" s="320"/>
      <c r="O121" s="321"/>
      <c r="P121" s="322"/>
      <c r="Q121" s="320"/>
      <c r="R121" s="321"/>
      <c r="S121" s="322"/>
      <c r="T121" s="320"/>
      <c r="U121" s="321"/>
      <c r="V121" s="322"/>
      <c r="W121" s="52">
        <f t="shared" si="77"/>
        <v>2950</v>
      </c>
      <c r="X121" s="52">
        <f t="shared" si="78"/>
        <v>2950</v>
      </c>
      <c r="Y121" s="52">
        <f t="shared" si="79"/>
        <v>0</v>
      </c>
      <c r="Z121" s="52">
        <f t="shared" si="80"/>
        <v>0</v>
      </c>
      <c r="AA121" s="656"/>
      <c r="AB121" s="630"/>
      <c r="AC121" s="630"/>
      <c r="AD121" s="630"/>
      <c r="AE121" s="630"/>
      <c r="AF121" s="630"/>
      <c r="AG121" s="630"/>
      <c r="AH121" s="631"/>
      <c r="AI121" s="631"/>
      <c r="AJ121" s="631"/>
      <c r="AK121" s="631"/>
      <c r="AL121" s="631"/>
      <c r="AM121" s="631"/>
      <c r="AN121" s="631"/>
      <c r="AO121" s="631"/>
      <c r="AP121" s="631"/>
      <c r="AQ121" s="631"/>
      <c r="AR121" s="631"/>
      <c r="AS121" s="631"/>
      <c r="AT121" s="631"/>
      <c r="AU121" s="631"/>
      <c r="AV121" s="631"/>
      <c r="AW121" s="631"/>
      <c r="AX121" s="631"/>
      <c r="AY121" s="631"/>
      <c r="AZ121" s="631"/>
      <c r="BA121" s="631"/>
      <c r="BB121" s="631"/>
      <c r="BC121" s="631"/>
      <c r="BD121" s="631"/>
      <c r="BE121" s="631"/>
      <c r="BF121" s="631"/>
      <c r="BG121" s="631"/>
      <c r="BH121" s="631"/>
      <c r="BI121" s="631"/>
      <c r="BJ121" s="631"/>
      <c r="BK121" s="631"/>
      <c r="BL121" s="631"/>
      <c r="BM121" s="631"/>
      <c r="BN121" s="631"/>
      <c r="BO121" s="631"/>
      <c r="BP121" s="631"/>
      <c r="BQ121" s="631"/>
      <c r="BR121" s="631"/>
      <c r="BS121" s="631"/>
      <c r="BT121" s="631"/>
    </row>
    <row r="122" spans="1:73" s="323" customFormat="1" ht="30" customHeight="1">
      <c r="A122" s="319"/>
      <c r="B122" s="313" t="s">
        <v>419</v>
      </c>
      <c r="C122" s="73" t="s">
        <v>420</v>
      </c>
      <c r="D122" s="92" t="s">
        <v>49</v>
      </c>
      <c r="E122" s="311">
        <v>1</v>
      </c>
      <c r="F122" s="312">
        <v>795</v>
      </c>
      <c r="G122" s="312">
        <f t="shared" si="83"/>
        <v>795</v>
      </c>
      <c r="H122" s="311">
        <f t="shared" si="84"/>
        <v>1</v>
      </c>
      <c r="I122" s="312">
        <f t="shared" si="85"/>
        <v>795</v>
      </c>
      <c r="J122" s="312">
        <f t="shared" si="86"/>
        <v>795</v>
      </c>
      <c r="K122" s="320"/>
      <c r="L122" s="321"/>
      <c r="M122" s="322"/>
      <c r="N122" s="320"/>
      <c r="O122" s="321"/>
      <c r="P122" s="322"/>
      <c r="Q122" s="320"/>
      <c r="R122" s="321"/>
      <c r="S122" s="322"/>
      <c r="T122" s="320"/>
      <c r="U122" s="321"/>
      <c r="V122" s="322"/>
      <c r="W122" s="52">
        <f t="shared" si="77"/>
        <v>795</v>
      </c>
      <c r="X122" s="52">
        <f t="shared" si="78"/>
        <v>795</v>
      </c>
      <c r="Y122" s="52">
        <f t="shared" si="79"/>
        <v>0</v>
      </c>
      <c r="Z122" s="52">
        <f t="shared" si="80"/>
        <v>0</v>
      </c>
      <c r="AA122" s="656"/>
      <c r="AB122" s="630"/>
      <c r="AC122" s="630"/>
      <c r="AD122" s="630"/>
      <c r="AE122" s="630"/>
      <c r="AF122" s="630"/>
      <c r="AG122" s="630"/>
      <c r="AH122" s="631"/>
      <c r="AI122" s="631"/>
      <c r="AJ122" s="631"/>
      <c r="AK122" s="631"/>
      <c r="AL122" s="631"/>
      <c r="AM122" s="631"/>
      <c r="AN122" s="631"/>
      <c r="AO122" s="631"/>
      <c r="AP122" s="631"/>
      <c r="AQ122" s="631"/>
      <c r="AR122" s="631"/>
      <c r="AS122" s="631"/>
      <c r="AT122" s="631"/>
      <c r="AU122" s="631"/>
      <c r="AV122" s="631"/>
      <c r="AW122" s="631"/>
      <c r="AX122" s="631"/>
      <c r="AY122" s="631"/>
      <c r="AZ122" s="631"/>
      <c r="BA122" s="631"/>
      <c r="BB122" s="631"/>
      <c r="BC122" s="631"/>
      <c r="BD122" s="631"/>
      <c r="BE122" s="631"/>
      <c r="BF122" s="631"/>
      <c r="BG122" s="631"/>
      <c r="BH122" s="631"/>
      <c r="BI122" s="631"/>
      <c r="BJ122" s="631"/>
      <c r="BK122" s="631"/>
      <c r="BL122" s="631"/>
      <c r="BM122" s="631"/>
      <c r="BN122" s="631"/>
      <c r="BO122" s="631"/>
      <c r="BP122" s="631"/>
      <c r="BQ122" s="631"/>
      <c r="BR122" s="631"/>
      <c r="BS122" s="631"/>
      <c r="BT122" s="631"/>
    </row>
    <row r="123" spans="1:73" s="323" customFormat="1" ht="30" customHeight="1">
      <c r="A123" s="319"/>
      <c r="B123" s="313" t="s">
        <v>421</v>
      </c>
      <c r="C123" s="80" t="s">
        <v>422</v>
      </c>
      <c r="D123" s="92" t="s">
        <v>49</v>
      </c>
      <c r="E123" s="311">
        <v>1</v>
      </c>
      <c r="F123" s="312">
        <v>1590</v>
      </c>
      <c r="G123" s="312">
        <f t="shared" si="83"/>
        <v>1590</v>
      </c>
      <c r="H123" s="311">
        <f t="shared" ref="H123:H145" si="87">E123</f>
        <v>1</v>
      </c>
      <c r="I123" s="312">
        <f t="shared" ref="I123:I145" si="88">F123</f>
        <v>1590</v>
      </c>
      <c r="J123" s="312">
        <f t="shared" ref="J123:J145" si="89">G123</f>
        <v>1590</v>
      </c>
      <c r="K123" s="320"/>
      <c r="L123" s="321"/>
      <c r="M123" s="322"/>
      <c r="N123" s="320"/>
      <c r="O123" s="321"/>
      <c r="P123" s="322"/>
      <c r="Q123" s="320"/>
      <c r="R123" s="321"/>
      <c r="S123" s="322"/>
      <c r="T123" s="320"/>
      <c r="U123" s="321"/>
      <c r="V123" s="322"/>
      <c r="W123" s="52">
        <f t="shared" si="77"/>
        <v>1590</v>
      </c>
      <c r="X123" s="52">
        <f t="shared" si="78"/>
        <v>1590</v>
      </c>
      <c r="Y123" s="52">
        <f t="shared" si="79"/>
        <v>0</v>
      </c>
      <c r="Z123" s="52">
        <f t="shared" si="80"/>
        <v>0</v>
      </c>
      <c r="AA123" s="656"/>
      <c r="AB123" s="630"/>
      <c r="AC123" s="630"/>
      <c r="AD123" s="630"/>
      <c r="AE123" s="630"/>
      <c r="AF123" s="630"/>
      <c r="AG123" s="630"/>
      <c r="AH123" s="631"/>
      <c r="AI123" s="631"/>
      <c r="AJ123" s="631"/>
      <c r="AK123" s="631"/>
      <c r="AL123" s="631"/>
      <c r="AM123" s="631"/>
      <c r="AN123" s="631"/>
      <c r="AO123" s="631"/>
      <c r="AP123" s="631"/>
      <c r="AQ123" s="631"/>
      <c r="AR123" s="631"/>
      <c r="AS123" s="631"/>
      <c r="AT123" s="631"/>
      <c r="AU123" s="631"/>
      <c r="AV123" s="631"/>
      <c r="AW123" s="631"/>
      <c r="AX123" s="631"/>
      <c r="AY123" s="631"/>
      <c r="AZ123" s="631"/>
      <c r="BA123" s="631"/>
      <c r="BB123" s="631"/>
      <c r="BC123" s="631"/>
      <c r="BD123" s="631"/>
      <c r="BE123" s="631"/>
      <c r="BF123" s="631"/>
      <c r="BG123" s="631"/>
      <c r="BH123" s="631"/>
      <c r="BI123" s="631"/>
      <c r="BJ123" s="631"/>
      <c r="BK123" s="631"/>
      <c r="BL123" s="631"/>
      <c r="BM123" s="631"/>
      <c r="BN123" s="631"/>
      <c r="BO123" s="631"/>
      <c r="BP123" s="631"/>
      <c r="BQ123" s="631"/>
      <c r="BR123" s="631"/>
      <c r="BS123" s="631"/>
      <c r="BT123" s="631"/>
    </row>
    <row r="124" spans="1:73" s="323" customFormat="1" ht="30" customHeight="1">
      <c r="A124" s="319"/>
      <c r="B124" s="313" t="s">
        <v>423</v>
      </c>
      <c r="C124" s="80" t="s">
        <v>424</v>
      </c>
      <c r="D124" s="92" t="s">
        <v>49</v>
      </c>
      <c r="E124" s="311">
        <v>1</v>
      </c>
      <c r="F124" s="312">
        <v>1289</v>
      </c>
      <c r="G124" s="312">
        <f t="shared" si="83"/>
        <v>1289</v>
      </c>
      <c r="H124" s="311">
        <f t="shared" si="87"/>
        <v>1</v>
      </c>
      <c r="I124" s="312">
        <f t="shared" si="88"/>
        <v>1289</v>
      </c>
      <c r="J124" s="312">
        <f t="shared" si="89"/>
        <v>1289</v>
      </c>
      <c r="K124" s="320"/>
      <c r="L124" s="321"/>
      <c r="M124" s="322"/>
      <c r="N124" s="320"/>
      <c r="O124" s="321"/>
      <c r="P124" s="322"/>
      <c r="Q124" s="320"/>
      <c r="R124" s="321"/>
      <c r="S124" s="322"/>
      <c r="T124" s="320"/>
      <c r="U124" s="321"/>
      <c r="V124" s="322"/>
      <c r="W124" s="52">
        <f t="shared" si="77"/>
        <v>1289</v>
      </c>
      <c r="X124" s="52">
        <f t="shared" si="78"/>
        <v>1289</v>
      </c>
      <c r="Y124" s="52">
        <f t="shared" si="79"/>
        <v>0</v>
      </c>
      <c r="Z124" s="52">
        <f t="shared" si="80"/>
        <v>0</v>
      </c>
      <c r="AA124" s="656"/>
      <c r="AB124" s="630"/>
      <c r="AC124" s="630"/>
      <c r="AD124" s="630"/>
      <c r="AE124" s="630"/>
      <c r="AF124" s="630"/>
      <c r="AG124" s="630"/>
      <c r="AH124" s="631"/>
      <c r="AI124" s="631"/>
      <c r="AJ124" s="631"/>
      <c r="AK124" s="631"/>
      <c r="AL124" s="631"/>
      <c r="AM124" s="631"/>
      <c r="AN124" s="631"/>
      <c r="AO124" s="631"/>
      <c r="AP124" s="631"/>
      <c r="AQ124" s="631"/>
      <c r="AR124" s="631"/>
      <c r="AS124" s="631"/>
      <c r="AT124" s="631"/>
      <c r="AU124" s="631"/>
      <c r="AV124" s="631"/>
      <c r="AW124" s="631"/>
      <c r="AX124" s="631"/>
      <c r="AY124" s="631"/>
      <c r="AZ124" s="631"/>
      <c r="BA124" s="631"/>
      <c r="BB124" s="631"/>
      <c r="BC124" s="631"/>
      <c r="BD124" s="631"/>
      <c r="BE124" s="631"/>
      <c r="BF124" s="631"/>
      <c r="BG124" s="631"/>
      <c r="BH124" s="631"/>
      <c r="BI124" s="631"/>
      <c r="BJ124" s="631"/>
      <c r="BK124" s="631"/>
      <c r="BL124" s="631"/>
      <c r="BM124" s="631"/>
      <c r="BN124" s="631"/>
      <c r="BO124" s="631"/>
      <c r="BP124" s="631"/>
      <c r="BQ124" s="631"/>
      <c r="BR124" s="631"/>
      <c r="BS124" s="631"/>
      <c r="BT124" s="631"/>
    </row>
    <row r="125" spans="1:73" s="323" customFormat="1" ht="30" customHeight="1">
      <c r="A125" s="319"/>
      <c r="B125" s="313" t="s">
        <v>425</v>
      </c>
      <c r="C125" s="73" t="s">
        <v>426</v>
      </c>
      <c r="D125" s="92" t="s">
        <v>49</v>
      </c>
      <c r="E125" s="311">
        <v>1</v>
      </c>
      <c r="F125" s="312">
        <v>1590</v>
      </c>
      <c r="G125" s="312">
        <f t="shared" si="83"/>
        <v>1590</v>
      </c>
      <c r="H125" s="311">
        <f t="shared" si="87"/>
        <v>1</v>
      </c>
      <c r="I125" s="312">
        <f t="shared" si="88"/>
        <v>1590</v>
      </c>
      <c r="J125" s="312">
        <f t="shared" si="89"/>
        <v>1590</v>
      </c>
      <c r="K125" s="320"/>
      <c r="L125" s="321"/>
      <c r="M125" s="322"/>
      <c r="N125" s="320"/>
      <c r="O125" s="321"/>
      <c r="P125" s="322"/>
      <c r="Q125" s="320"/>
      <c r="R125" s="321"/>
      <c r="S125" s="322"/>
      <c r="T125" s="320"/>
      <c r="U125" s="321"/>
      <c r="V125" s="322"/>
      <c r="W125" s="52">
        <f t="shared" si="77"/>
        <v>1590</v>
      </c>
      <c r="X125" s="52">
        <f t="shared" si="78"/>
        <v>1590</v>
      </c>
      <c r="Y125" s="52">
        <f t="shared" si="79"/>
        <v>0</v>
      </c>
      <c r="Z125" s="52">
        <f t="shared" si="80"/>
        <v>0</v>
      </c>
      <c r="AA125" s="656"/>
      <c r="AB125" s="630"/>
      <c r="AC125" s="630"/>
      <c r="AD125" s="630"/>
      <c r="AE125" s="630"/>
      <c r="AF125" s="630"/>
      <c r="AG125" s="630"/>
      <c r="AH125" s="631"/>
      <c r="AI125" s="631"/>
      <c r="AJ125" s="631"/>
      <c r="AK125" s="631"/>
      <c r="AL125" s="631"/>
      <c r="AM125" s="631"/>
      <c r="AN125" s="631"/>
      <c r="AO125" s="631"/>
      <c r="AP125" s="631"/>
      <c r="AQ125" s="631"/>
      <c r="AR125" s="631"/>
      <c r="AS125" s="631"/>
      <c r="AT125" s="631"/>
      <c r="AU125" s="631"/>
      <c r="AV125" s="631"/>
      <c r="AW125" s="631"/>
      <c r="AX125" s="631"/>
      <c r="AY125" s="631"/>
      <c r="AZ125" s="631"/>
      <c r="BA125" s="631"/>
      <c r="BB125" s="631"/>
      <c r="BC125" s="631"/>
      <c r="BD125" s="631"/>
      <c r="BE125" s="631"/>
      <c r="BF125" s="631"/>
      <c r="BG125" s="631"/>
      <c r="BH125" s="631"/>
      <c r="BI125" s="631"/>
      <c r="BJ125" s="631"/>
      <c r="BK125" s="631"/>
      <c r="BL125" s="631"/>
      <c r="BM125" s="631"/>
      <c r="BN125" s="631"/>
      <c r="BO125" s="631"/>
      <c r="BP125" s="631"/>
      <c r="BQ125" s="631"/>
      <c r="BR125" s="631"/>
      <c r="BS125" s="631"/>
      <c r="BT125" s="631"/>
    </row>
    <row r="126" spans="1:73" s="323" customFormat="1" ht="30" customHeight="1">
      <c r="A126" s="319"/>
      <c r="B126" s="313" t="s">
        <v>427</v>
      </c>
      <c r="C126" s="73" t="s">
        <v>428</v>
      </c>
      <c r="D126" s="92" t="s">
        <v>49</v>
      </c>
      <c r="E126" s="311">
        <v>2</v>
      </c>
      <c r="F126" s="312">
        <v>1256</v>
      </c>
      <c r="G126" s="312">
        <f t="shared" si="83"/>
        <v>2512</v>
      </c>
      <c r="H126" s="311">
        <f t="shared" si="87"/>
        <v>2</v>
      </c>
      <c r="I126" s="312">
        <f t="shared" si="88"/>
        <v>1256</v>
      </c>
      <c r="J126" s="312">
        <f t="shared" si="89"/>
        <v>2512</v>
      </c>
      <c r="K126" s="320"/>
      <c r="L126" s="321"/>
      <c r="M126" s="322"/>
      <c r="N126" s="320"/>
      <c r="O126" s="321"/>
      <c r="P126" s="322"/>
      <c r="Q126" s="320"/>
      <c r="R126" s="321"/>
      <c r="S126" s="322"/>
      <c r="T126" s="320"/>
      <c r="U126" s="321"/>
      <c r="V126" s="322"/>
      <c r="W126" s="52">
        <f t="shared" ref="W126:W189" si="90">G126+M126+S126</f>
        <v>2512</v>
      </c>
      <c r="X126" s="52">
        <f t="shared" ref="X126:X189" si="91">J126+P126+V126</f>
        <v>2512</v>
      </c>
      <c r="Y126" s="52">
        <f t="shared" ref="Y126:Y189" si="92">W126-X126</f>
        <v>0</v>
      </c>
      <c r="Z126" s="52">
        <f t="shared" ref="Z126:Z189" si="93">Y126/W126</f>
        <v>0</v>
      </c>
      <c r="AA126" s="656"/>
      <c r="AB126" s="630"/>
      <c r="AC126" s="630"/>
      <c r="AD126" s="630"/>
      <c r="AE126" s="630"/>
      <c r="AF126" s="630"/>
      <c r="AG126" s="630"/>
      <c r="AH126" s="631"/>
      <c r="AI126" s="631"/>
      <c r="AJ126" s="631"/>
      <c r="AK126" s="631"/>
      <c r="AL126" s="631"/>
      <c r="AM126" s="631"/>
      <c r="AN126" s="631"/>
      <c r="AO126" s="631"/>
      <c r="AP126" s="631"/>
      <c r="AQ126" s="631"/>
      <c r="AR126" s="631"/>
      <c r="AS126" s="631"/>
      <c r="AT126" s="631"/>
      <c r="AU126" s="631"/>
      <c r="AV126" s="631"/>
      <c r="AW126" s="631"/>
      <c r="AX126" s="631"/>
      <c r="AY126" s="631"/>
      <c r="AZ126" s="631"/>
      <c r="BA126" s="631"/>
      <c r="BB126" s="631"/>
      <c r="BC126" s="631"/>
      <c r="BD126" s="631"/>
      <c r="BE126" s="631"/>
      <c r="BF126" s="631"/>
      <c r="BG126" s="631"/>
      <c r="BH126" s="631"/>
      <c r="BI126" s="631"/>
      <c r="BJ126" s="631"/>
      <c r="BK126" s="631"/>
      <c r="BL126" s="631"/>
      <c r="BM126" s="631"/>
      <c r="BN126" s="631"/>
      <c r="BO126" s="631"/>
      <c r="BP126" s="631"/>
      <c r="BQ126" s="631"/>
      <c r="BR126" s="631"/>
      <c r="BS126" s="631"/>
      <c r="BT126" s="631"/>
    </row>
    <row r="127" spans="1:73" s="323" customFormat="1" ht="30" customHeight="1">
      <c r="A127" s="319"/>
      <c r="B127" s="313" t="s">
        <v>429</v>
      </c>
      <c r="C127" s="73" t="s">
        <v>430</v>
      </c>
      <c r="D127" s="92" t="s">
        <v>49</v>
      </c>
      <c r="E127" s="311">
        <v>1</v>
      </c>
      <c r="F127" s="312">
        <v>1325</v>
      </c>
      <c r="G127" s="312">
        <f t="shared" si="83"/>
        <v>1325</v>
      </c>
      <c r="H127" s="311">
        <f t="shared" si="87"/>
        <v>1</v>
      </c>
      <c r="I127" s="312">
        <f t="shared" si="88"/>
        <v>1325</v>
      </c>
      <c r="J127" s="312">
        <f t="shared" si="89"/>
        <v>1325</v>
      </c>
      <c r="K127" s="320"/>
      <c r="L127" s="321"/>
      <c r="M127" s="322"/>
      <c r="N127" s="320"/>
      <c r="O127" s="321"/>
      <c r="P127" s="322"/>
      <c r="Q127" s="320"/>
      <c r="R127" s="321"/>
      <c r="S127" s="322"/>
      <c r="T127" s="320"/>
      <c r="U127" s="321"/>
      <c r="V127" s="322"/>
      <c r="W127" s="52">
        <f t="shared" si="90"/>
        <v>1325</v>
      </c>
      <c r="X127" s="52">
        <f t="shared" si="91"/>
        <v>1325</v>
      </c>
      <c r="Y127" s="52">
        <f t="shared" si="92"/>
        <v>0</v>
      </c>
      <c r="Z127" s="52">
        <f t="shared" si="93"/>
        <v>0</v>
      </c>
      <c r="AA127" s="656"/>
      <c r="AB127" s="630"/>
      <c r="AC127" s="630"/>
      <c r="AD127" s="630"/>
      <c r="AE127" s="630"/>
      <c r="AF127" s="630"/>
      <c r="AG127" s="630"/>
      <c r="AH127" s="631"/>
      <c r="AI127" s="631"/>
      <c r="AJ127" s="631"/>
      <c r="AK127" s="631"/>
      <c r="AL127" s="631"/>
      <c r="AM127" s="631"/>
      <c r="AN127" s="631"/>
      <c r="AO127" s="631"/>
      <c r="AP127" s="631"/>
      <c r="AQ127" s="631"/>
      <c r="AR127" s="631"/>
      <c r="AS127" s="631"/>
      <c r="AT127" s="631"/>
      <c r="AU127" s="631"/>
      <c r="AV127" s="631"/>
      <c r="AW127" s="631"/>
      <c r="AX127" s="631"/>
      <c r="AY127" s="631"/>
      <c r="AZ127" s="631"/>
      <c r="BA127" s="631"/>
      <c r="BB127" s="631"/>
      <c r="BC127" s="631"/>
      <c r="BD127" s="631"/>
      <c r="BE127" s="631"/>
      <c r="BF127" s="631"/>
      <c r="BG127" s="631"/>
      <c r="BH127" s="631"/>
      <c r="BI127" s="631"/>
      <c r="BJ127" s="631"/>
      <c r="BK127" s="631"/>
      <c r="BL127" s="631"/>
      <c r="BM127" s="631"/>
      <c r="BN127" s="631"/>
      <c r="BO127" s="631"/>
      <c r="BP127" s="631"/>
      <c r="BQ127" s="631"/>
      <c r="BR127" s="631"/>
      <c r="BS127" s="631"/>
      <c r="BT127" s="631"/>
    </row>
    <row r="128" spans="1:73" s="323" customFormat="1" ht="30" customHeight="1">
      <c r="A128" s="319"/>
      <c r="B128" s="313" t="s">
        <v>431</v>
      </c>
      <c r="C128" s="73" t="s">
        <v>432</v>
      </c>
      <c r="D128" s="92" t="s">
        <v>49</v>
      </c>
      <c r="E128" s="311">
        <v>1</v>
      </c>
      <c r="F128" s="312">
        <v>1256</v>
      </c>
      <c r="G128" s="312">
        <f t="shared" si="83"/>
        <v>1256</v>
      </c>
      <c r="H128" s="311">
        <f t="shared" si="87"/>
        <v>1</v>
      </c>
      <c r="I128" s="312">
        <f t="shared" si="88"/>
        <v>1256</v>
      </c>
      <c r="J128" s="312">
        <f t="shared" si="89"/>
        <v>1256</v>
      </c>
      <c r="K128" s="320"/>
      <c r="L128" s="321"/>
      <c r="M128" s="322"/>
      <c r="N128" s="320"/>
      <c r="O128" s="321"/>
      <c r="P128" s="322"/>
      <c r="Q128" s="320"/>
      <c r="R128" s="321"/>
      <c r="S128" s="322"/>
      <c r="T128" s="320"/>
      <c r="U128" s="321"/>
      <c r="V128" s="322"/>
      <c r="W128" s="52">
        <f t="shared" si="90"/>
        <v>1256</v>
      </c>
      <c r="X128" s="52">
        <f t="shared" si="91"/>
        <v>1256</v>
      </c>
      <c r="Y128" s="52">
        <f t="shared" si="92"/>
        <v>0</v>
      </c>
      <c r="Z128" s="52">
        <f t="shared" si="93"/>
        <v>0</v>
      </c>
      <c r="AA128" s="656"/>
      <c r="AB128" s="630"/>
      <c r="AC128" s="630"/>
      <c r="AD128" s="630"/>
      <c r="AE128" s="630"/>
      <c r="AF128" s="630"/>
      <c r="AG128" s="630"/>
      <c r="AH128" s="631"/>
      <c r="AI128" s="631"/>
      <c r="AJ128" s="631"/>
      <c r="AK128" s="631"/>
      <c r="AL128" s="631"/>
      <c r="AM128" s="631"/>
      <c r="AN128" s="631"/>
      <c r="AO128" s="631"/>
      <c r="AP128" s="631"/>
      <c r="AQ128" s="631"/>
      <c r="AR128" s="631"/>
      <c r="AS128" s="631"/>
      <c r="AT128" s="631"/>
      <c r="AU128" s="631"/>
      <c r="AV128" s="631"/>
      <c r="AW128" s="631"/>
      <c r="AX128" s="631"/>
      <c r="AY128" s="631"/>
      <c r="AZ128" s="631"/>
      <c r="BA128" s="631"/>
      <c r="BB128" s="631"/>
      <c r="BC128" s="631"/>
      <c r="BD128" s="631"/>
      <c r="BE128" s="631"/>
      <c r="BF128" s="631"/>
      <c r="BG128" s="631"/>
      <c r="BH128" s="631"/>
      <c r="BI128" s="631"/>
      <c r="BJ128" s="631"/>
      <c r="BK128" s="631"/>
      <c r="BL128" s="631"/>
      <c r="BM128" s="631"/>
      <c r="BN128" s="631"/>
      <c r="BO128" s="631"/>
      <c r="BP128" s="631"/>
      <c r="BQ128" s="631"/>
      <c r="BR128" s="631"/>
      <c r="BS128" s="631"/>
      <c r="BT128" s="631"/>
    </row>
    <row r="129" spans="1:72" s="323" customFormat="1" ht="30" customHeight="1">
      <c r="A129" s="319"/>
      <c r="B129" s="336"/>
      <c r="C129" s="306" t="s">
        <v>433</v>
      </c>
      <c r="D129" s="92"/>
      <c r="E129" s="311"/>
      <c r="F129" s="312"/>
      <c r="G129" s="312"/>
      <c r="H129" s="523"/>
      <c r="I129" s="523"/>
      <c r="J129" s="523"/>
      <c r="K129" s="320"/>
      <c r="L129" s="321"/>
      <c r="M129" s="322"/>
      <c r="N129" s="320"/>
      <c r="O129" s="321"/>
      <c r="P129" s="322"/>
      <c r="Q129" s="320"/>
      <c r="R129" s="321"/>
      <c r="S129" s="322"/>
      <c r="T129" s="320"/>
      <c r="U129" s="321"/>
      <c r="V129" s="322"/>
      <c r="W129" s="52">
        <f t="shared" si="90"/>
        <v>0</v>
      </c>
      <c r="X129" s="52">
        <f t="shared" si="91"/>
        <v>0</v>
      </c>
      <c r="Y129" s="52">
        <f t="shared" si="92"/>
        <v>0</v>
      </c>
      <c r="Z129" s="52">
        <v>0</v>
      </c>
      <c r="AA129" s="656"/>
      <c r="AB129" s="630"/>
      <c r="AC129" s="630"/>
      <c r="AD129" s="630"/>
      <c r="AE129" s="630"/>
      <c r="AF129" s="630"/>
      <c r="AG129" s="630"/>
      <c r="AH129" s="631"/>
      <c r="AI129" s="631"/>
      <c r="AJ129" s="631"/>
      <c r="AK129" s="631"/>
      <c r="AL129" s="631"/>
      <c r="AM129" s="631"/>
      <c r="AN129" s="631"/>
      <c r="AO129" s="631"/>
      <c r="AP129" s="631"/>
      <c r="AQ129" s="631"/>
      <c r="AR129" s="631"/>
      <c r="AS129" s="631"/>
      <c r="AT129" s="631"/>
      <c r="AU129" s="631"/>
      <c r="AV129" s="631"/>
      <c r="AW129" s="631"/>
      <c r="AX129" s="631"/>
      <c r="AY129" s="631"/>
      <c r="AZ129" s="631"/>
      <c r="BA129" s="631"/>
      <c r="BB129" s="631"/>
      <c r="BC129" s="631"/>
      <c r="BD129" s="631"/>
      <c r="BE129" s="631"/>
      <c r="BF129" s="631"/>
      <c r="BG129" s="631"/>
      <c r="BH129" s="631"/>
      <c r="BI129" s="631"/>
      <c r="BJ129" s="631"/>
      <c r="BK129" s="631"/>
      <c r="BL129" s="631"/>
      <c r="BM129" s="631"/>
      <c r="BN129" s="631"/>
      <c r="BO129" s="631"/>
      <c r="BP129" s="631"/>
      <c r="BQ129" s="631"/>
      <c r="BR129" s="631"/>
      <c r="BS129" s="631"/>
      <c r="BT129" s="631"/>
    </row>
    <row r="130" spans="1:72" s="323" customFormat="1" ht="30" customHeight="1">
      <c r="A130" s="319"/>
      <c r="B130" s="345" t="s">
        <v>434</v>
      </c>
      <c r="C130" s="346" t="s">
        <v>435</v>
      </c>
      <c r="D130" s="347" t="s">
        <v>49</v>
      </c>
      <c r="E130" s="348">
        <v>25</v>
      </c>
      <c r="F130" s="349">
        <v>1094</v>
      </c>
      <c r="G130" s="349">
        <f t="shared" si="83"/>
        <v>27350</v>
      </c>
      <c r="H130" s="348">
        <f t="shared" si="87"/>
        <v>25</v>
      </c>
      <c r="I130" s="349">
        <f t="shared" si="88"/>
        <v>1094</v>
      </c>
      <c r="J130" s="349">
        <f t="shared" si="89"/>
        <v>27350</v>
      </c>
      <c r="K130" s="320"/>
      <c r="L130" s="321"/>
      <c r="M130" s="322"/>
      <c r="N130" s="320"/>
      <c r="O130" s="321"/>
      <c r="P130" s="322"/>
      <c r="Q130" s="320"/>
      <c r="R130" s="321"/>
      <c r="S130" s="322"/>
      <c r="T130" s="320"/>
      <c r="U130" s="321"/>
      <c r="V130" s="322"/>
      <c r="W130" s="52">
        <f t="shared" si="90"/>
        <v>27350</v>
      </c>
      <c r="X130" s="52">
        <f t="shared" si="91"/>
        <v>27350</v>
      </c>
      <c r="Y130" s="52">
        <f t="shared" si="92"/>
        <v>0</v>
      </c>
      <c r="Z130" s="52">
        <f t="shared" si="93"/>
        <v>0</v>
      </c>
      <c r="AA130" s="656"/>
      <c r="AB130" s="630"/>
      <c r="AC130" s="630"/>
      <c r="AD130" s="630"/>
      <c r="AE130" s="630"/>
      <c r="AF130" s="630"/>
      <c r="AG130" s="630"/>
      <c r="AH130" s="631"/>
      <c r="AI130" s="631"/>
      <c r="AJ130" s="631"/>
      <c r="AK130" s="631"/>
      <c r="AL130" s="631"/>
      <c r="AM130" s="631"/>
      <c r="AN130" s="631"/>
      <c r="AO130" s="631"/>
      <c r="AP130" s="631"/>
      <c r="AQ130" s="631"/>
      <c r="AR130" s="631"/>
      <c r="AS130" s="631"/>
      <c r="AT130" s="631"/>
      <c r="AU130" s="631"/>
      <c r="AV130" s="631"/>
      <c r="AW130" s="631"/>
      <c r="AX130" s="631"/>
      <c r="AY130" s="631"/>
      <c r="AZ130" s="631"/>
      <c r="BA130" s="631"/>
      <c r="BB130" s="631"/>
      <c r="BC130" s="631"/>
      <c r="BD130" s="631"/>
      <c r="BE130" s="631"/>
      <c r="BF130" s="631"/>
      <c r="BG130" s="631"/>
      <c r="BH130" s="631"/>
      <c r="BI130" s="631"/>
      <c r="BJ130" s="631"/>
      <c r="BK130" s="631"/>
      <c r="BL130" s="631"/>
      <c r="BM130" s="631"/>
      <c r="BN130" s="631"/>
      <c r="BO130" s="631"/>
      <c r="BP130" s="631"/>
      <c r="BQ130" s="631"/>
      <c r="BR130" s="631"/>
      <c r="BS130" s="631"/>
      <c r="BT130" s="631"/>
    </row>
    <row r="131" spans="1:72" s="323" customFormat="1" ht="30" customHeight="1">
      <c r="A131" s="319"/>
      <c r="B131" s="345" t="s">
        <v>436</v>
      </c>
      <c r="C131" s="350" t="s">
        <v>437</v>
      </c>
      <c r="D131" s="347" t="s">
        <v>49</v>
      </c>
      <c r="E131" s="348">
        <v>9</v>
      </c>
      <c r="F131" s="349">
        <v>550</v>
      </c>
      <c r="G131" s="349">
        <f t="shared" si="83"/>
        <v>4950</v>
      </c>
      <c r="H131" s="348">
        <f t="shared" si="87"/>
        <v>9</v>
      </c>
      <c r="I131" s="349">
        <f t="shared" si="88"/>
        <v>550</v>
      </c>
      <c r="J131" s="349">
        <f t="shared" si="89"/>
        <v>4950</v>
      </c>
      <c r="K131" s="320"/>
      <c r="L131" s="321"/>
      <c r="M131" s="322"/>
      <c r="N131" s="320"/>
      <c r="O131" s="321"/>
      <c r="P131" s="322"/>
      <c r="Q131" s="320"/>
      <c r="R131" s="321"/>
      <c r="S131" s="322"/>
      <c r="T131" s="320"/>
      <c r="U131" s="321"/>
      <c r="V131" s="322"/>
      <c r="W131" s="52">
        <f t="shared" si="90"/>
        <v>4950</v>
      </c>
      <c r="X131" s="52">
        <f t="shared" si="91"/>
        <v>4950</v>
      </c>
      <c r="Y131" s="52">
        <f t="shared" si="92"/>
        <v>0</v>
      </c>
      <c r="Z131" s="52">
        <f t="shared" si="93"/>
        <v>0</v>
      </c>
      <c r="AA131" s="656"/>
      <c r="AB131" s="630"/>
      <c r="AC131" s="630"/>
      <c r="AD131" s="630"/>
      <c r="AE131" s="630"/>
      <c r="AF131" s="630"/>
      <c r="AG131" s="630"/>
      <c r="AH131" s="631"/>
      <c r="AI131" s="631"/>
      <c r="AJ131" s="631"/>
      <c r="AK131" s="631"/>
      <c r="AL131" s="631"/>
      <c r="AM131" s="631"/>
      <c r="AN131" s="631"/>
      <c r="AO131" s="631"/>
      <c r="AP131" s="631"/>
      <c r="AQ131" s="631"/>
      <c r="AR131" s="631"/>
      <c r="AS131" s="631"/>
      <c r="AT131" s="631"/>
      <c r="AU131" s="631"/>
      <c r="AV131" s="631"/>
      <c r="AW131" s="631"/>
      <c r="AX131" s="631"/>
      <c r="AY131" s="631"/>
      <c r="AZ131" s="631"/>
      <c r="BA131" s="631"/>
      <c r="BB131" s="631"/>
      <c r="BC131" s="631"/>
      <c r="BD131" s="631"/>
      <c r="BE131" s="631"/>
      <c r="BF131" s="631"/>
      <c r="BG131" s="631"/>
      <c r="BH131" s="631"/>
      <c r="BI131" s="631"/>
      <c r="BJ131" s="631"/>
      <c r="BK131" s="631"/>
      <c r="BL131" s="631"/>
      <c r="BM131" s="631"/>
      <c r="BN131" s="631"/>
      <c r="BO131" s="631"/>
      <c r="BP131" s="631"/>
      <c r="BQ131" s="631"/>
      <c r="BR131" s="631"/>
      <c r="BS131" s="631"/>
      <c r="BT131" s="631"/>
    </row>
    <row r="132" spans="1:72" s="323" customFormat="1" ht="30" customHeight="1">
      <c r="A132" s="319"/>
      <c r="B132" s="345" t="s">
        <v>438</v>
      </c>
      <c r="C132" s="346" t="s">
        <v>439</v>
      </c>
      <c r="D132" s="347" t="s">
        <v>49</v>
      </c>
      <c r="E132" s="348">
        <v>2</v>
      </c>
      <c r="F132" s="349">
        <v>132</v>
      </c>
      <c r="G132" s="349">
        <f t="shared" si="83"/>
        <v>264</v>
      </c>
      <c r="H132" s="348">
        <f t="shared" si="87"/>
        <v>2</v>
      </c>
      <c r="I132" s="349">
        <f t="shared" si="88"/>
        <v>132</v>
      </c>
      <c r="J132" s="349">
        <f t="shared" si="89"/>
        <v>264</v>
      </c>
      <c r="K132" s="320"/>
      <c r="L132" s="321"/>
      <c r="M132" s="322"/>
      <c r="N132" s="320"/>
      <c r="O132" s="321"/>
      <c r="P132" s="322"/>
      <c r="Q132" s="320"/>
      <c r="R132" s="321"/>
      <c r="S132" s="322"/>
      <c r="T132" s="320"/>
      <c r="U132" s="321"/>
      <c r="V132" s="322"/>
      <c r="W132" s="52">
        <f t="shared" si="90"/>
        <v>264</v>
      </c>
      <c r="X132" s="52">
        <f t="shared" si="91"/>
        <v>264</v>
      </c>
      <c r="Y132" s="52">
        <f t="shared" si="92"/>
        <v>0</v>
      </c>
      <c r="Z132" s="52">
        <f t="shared" si="93"/>
        <v>0</v>
      </c>
      <c r="AA132" s="656"/>
      <c r="AB132" s="630"/>
      <c r="AC132" s="630"/>
      <c r="AD132" s="630"/>
      <c r="AE132" s="630"/>
      <c r="AF132" s="630"/>
      <c r="AG132" s="630"/>
      <c r="AH132" s="631"/>
      <c r="AI132" s="631"/>
      <c r="AJ132" s="631"/>
      <c r="AK132" s="631"/>
      <c r="AL132" s="631"/>
      <c r="AM132" s="631"/>
      <c r="AN132" s="631"/>
      <c r="AO132" s="631"/>
      <c r="AP132" s="631"/>
      <c r="AQ132" s="631"/>
      <c r="AR132" s="631"/>
      <c r="AS132" s="631"/>
      <c r="AT132" s="631"/>
      <c r="AU132" s="631"/>
      <c r="AV132" s="631"/>
      <c r="AW132" s="631"/>
      <c r="AX132" s="631"/>
      <c r="AY132" s="631"/>
      <c r="AZ132" s="631"/>
      <c r="BA132" s="631"/>
      <c r="BB132" s="631"/>
      <c r="BC132" s="631"/>
      <c r="BD132" s="631"/>
      <c r="BE132" s="631"/>
      <c r="BF132" s="631"/>
      <c r="BG132" s="631"/>
      <c r="BH132" s="631"/>
      <c r="BI132" s="631"/>
      <c r="BJ132" s="631"/>
      <c r="BK132" s="631"/>
      <c r="BL132" s="631"/>
      <c r="BM132" s="631"/>
      <c r="BN132" s="631"/>
      <c r="BO132" s="631"/>
      <c r="BP132" s="631"/>
      <c r="BQ132" s="631"/>
      <c r="BR132" s="631"/>
      <c r="BS132" s="631"/>
      <c r="BT132" s="631"/>
    </row>
    <row r="133" spans="1:72" s="323" customFormat="1" ht="30" customHeight="1">
      <c r="A133" s="319"/>
      <c r="B133" s="345" t="s">
        <v>440</v>
      </c>
      <c r="C133" s="350" t="s">
        <v>441</v>
      </c>
      <c r="D133" s="347" t="s">
        <v>49</v>
      </c>
      <c r="E133" s="348">
        <v>4</v>
      </c>
      <c r="F133" s="349">
        <v>663</v>
      </c>
      <c r="G133" s="349">
        <f t="shared" si="83"/>
        <v>2652</v>
      </c>
      <c r="H133" s="348">
        <f t="shared" si="87"/>
        <v>4</v>
      </c>
      <c r="I133" s="349">
        <f t="shared" si="88"/>
        <v>663</v>
      </c>
      <c r="J133" s="349">
        <f t="shared" si="89"/>
        <v>2652</v>
      </c>
      <c r="K133" s="320"/>
      <c r="L133" s="321"/>
      <c r="M133" s="322"/>
      <c r="N133" s="320"/>
      <c r="O133" s="321"/>
      <c r="P133" s="322"/>
      <c r="Q133" s="320"/>
      <c r="R133" s="321"/>
      <c r="S133" s="322"/>
      <c r="T133" s="320"/>
      <c r="U133" s="321"/>
      <c r="V133" s="322"/>
      <c r="W133" s="52">
        <f t="shared" si="90"/>
        <v>2652</v>
      </c>
      <c r="X133" s="52">
        <f t="shared" si="91"/>
        <v>2652</v>
      </c>
      <c r="Y133" s="52">
        <f t="shared" si="92"/>
        <v>0</v>
      </c>
      <c r="Z133" s="52">
        <f t="shared" si="93"/>
        <v>0</v>
      </c>
      <c r="AA133" s="656"/>
      <c r="AB133" s="630"/>
      <c r="AC133" s="630"/>
      <c r="AD133" s="630"/>
      <c r="AE133" s="630"/>
      <c r="AF133" s="630"/>
      <c r="AG133" s="630"/>
      <c r="AH133" s="631"/>
      <c r="AI133" s="631"/>
      <c r="AJ133" s="631"/>
      <c r="AK133" s="631"/>
      <c r="AL133" s="631"/>
      <c r="AM133" s="631"/>
      <c r="AN133" s="631"/>
      <c r="AO133" s="631"/>
      <c r="AP133" s="631"/>
      <c r="AQ133" s="631"/>
      <c r="AR133" s="631"/>
      <c r="AS133" s="631"/>
      <c r="AT133" s="631"/>
      <c r="AU133" s="631"/>
      <c r="AV133" s="631"/>
      <c r="AW133" s="631"/>
      <c r="AX133" s="631"/>
      <c r="AY133" s="631"/>
      <c r="AZ133" s="631"/>
      <c r="BA133" s="631"/>
      <c r="BB133" s="631"/>
      <c r="BC133" s="631"/>
      <c r="BD133" s="631"/>
      <c r="BE133" s="631"/>
      <c r="BF133" s="631"/>
      <c r="BG133" s="631"/>
      <c r="BH133" s="631"/>
      <c r="BI133" s="631"/>
      <c r="BJ133" s="631"/>
      <c r="BK133" s="631"/>
      <c r="BL133" s="631"/>
      <c r="BM133" s="631"/>
      <c r="BN133" s="631"/>
      <c r="BO133" s="631"/>
      <c r="BP133" s="631"/>
      <c r="BQ133" s="631"/>
      <c r="BR133" s="631"/>
      <c r="BS133" s="631"/>
      <c r="BT133" s="631"/>
    </row>
    <row r="134" spans="1:72" s="323" customFormat="1" ht="30" customHeight="1">
      <c r="A134" s="319"/>
      <c r="B134" s="345" t="s">
        <v>442</v>
      </c>
      <c r="C134" s="350" t="s">
        <v>443</v>
      </c>
      <c r="D134" s="347" t="s">
        <v>49</v>
      </c>
      <c r="E134" s="348">
        <v>2</v>
      </c>
      <c r="F134" s="349">
        <v>398</v>
      </c>
      <c r="G134" s="349">
        <f t="shared" si="83"/>
        <v>796</v>
      </c>
      <c r="H134" s="348">
        <f t="shared" si="87"/>
        <v>2</v>
      </c>
      <c r="I134" s="349">
        <f t="shared" si="88"/>
        <v>398</v>
      </c>
      <c r="J134" s="349">
        <f t="shared" si="89"/>
        <v>796</v>
      </c>
      <c r="K134" s="320"/>
      <c r="L134" s="321"/>
      <c r="M134" s="322"/>
      <c r="N134" s="320"/>
      <c r="O134" s="321"/>
      <c r="P134" s="322"/>
      <c r="Q134" s="320"/>
      <c r="R134" s="321"/>
      <c r="S134" s="322"/>
      <c r="T134" s="320"/>
      <c r="U134" s="321"/>
      <c r="V134" s="322"/>
      <c r="W134" s="52">
        <f t="shared" si="90"/>
        <v>796</v>
      </c>
      <c r="X134" s="52">
        <f t="shared" si="91"/>
        <v>796</v>
      </c>
      <c r="Y134" s="52">
        <f t="shared" si="92"/>
        <v>0</v>
      </c>
      <c r="Z134" s="52">
        <f t="shared" si="93"/>
        <v>0</v>
      </c>
      <c r="AA134" s="656"/>
      <c r="AB134" s="630"/>
      <c r="AC134" s="630"/>
      <c r="AD134" s="630"/>
      <c r="AE134" s="630"/>
      <c r="AF134" s="630"/>
      <c r="AG134" s="630"/>
      <c r="AH134" s="631"/>
      <c r="AI134" s="631"/>
      <c r="AJ134" s="631"/>
      <c r="AK134" s="631"/>
      <c r="AL134" s="631"/>
      <c r="AM134" s="631"/>
      <c r="AN134" s="631"/>
      <c r="AO134" s="631"/>
      <c r="AP134" s="631"/>
      <c r="AQ134" s="631"/>
      <c r="AR134" s="631"/>
      <c r="AS134" s="631"/>
      <c r="AT134" s="631"/>
      <c r="AU134" s="631"/>
      <c r="AV134" s="631"/>
      <c r="AW134" s="631"/>
      <c r="AX134" s="631"/>
      <c r="AY134" s="631"/>
      <c r="AZ134" s="631"/>
      <c r="BA134" s="631"/>
      <c r="BB134" s="631"/>
      <c r="BC134" s="631"/>
      <c r="BD134" s="631"/>
      <c r="BE134" s="631"/>
      <c r="BF134" s="631"/>
      <c r="BG134" s="631"/>
      <c r="BH134" s="631"/>
      <c r="BI134" s="631"/>
      <c r="BJ134" s="631"/>
      <c r="BK134" s="631"/>
      <c r="BL134" s="631"/>
      <c r="BM134" s="631"/>
      <c r="BN134" s="631"/>
      <c r="BO134" s="631"/>
      <c r="BP134" s="631"/>
      <c r="BQ134" s="631"/>
      <c r="BR134" s="631"/>
      <c r="BS134" s="631"/>
      <c r="BT134" s="631"/>
    </row>
    <row r="135" spans="1:72" s="323" customFormat="1" ht="30" customHeight="1">
      <c r="A135" s="319"/>
      <c r="B135" s="345" t="s">
        <v>444</v>
      </c>
      <c r="C135" s="346" t="s">
        <v>445</v>
      </c>
      <c r="D135" s="347" t="s">
        <v>49</v>
      </c>
      <c r="E135" s="348">
        <v>2</v>
      </c>
      <c r="F135" s="349">
        <v>398</v>
      </c>
      <c r="G135" s="349">
        <f t="shared" si="83"/>
        <v>796</v>
      </c>
      <c r="H135" s="348">
        <f t="shared" si="87"/>
        <v>2</v>
      </c>
      <c r="I135" s="349">
        <f t="shared" si="88"/>
        <v>398</v>
      </c>
      <c r="J135" s="349">
        <f t="shared" si="89"/>
        <v>796</v>
      </c>
      <c r="K135" s="320"/>
      <c r="L135" s="321"/>
      <c r="M135" s="322"/>
      <c r="N135" s="320"/>
      <c r="O135" s="321"/>
      <c r="P135" s="322"/>
      <c r="Q135" s="320"/>
      <c r="R135" s="321"/>
      <c r="S135" s="322"/>
      <c r="T135" s="320"/>
      <c r="U135" s="321"/>
      <c r="V135" s="322"/>
      <c r="W135" s="52">
        <f t="shared" si="90"/>
        <v>796</v>
      </c>
      <c r="X135" s="52">
        <f t="shared" si="91"/>
        <v>796</v>
      </c>
      <c r="Y135" s="52">
        <f t="shared" si="92"/>
        <v>0</v>
      </c>
      <c r="Z135" s="52">
        <f t="shared" si="93"/>
        <v>0</v>
      </c>
      <c r="AA135" s="656"/>
      <c r="AB135" s="630"/>
      <c r="AC135" s="630"/>
      <c r="AD135" s="630"/>
      <c r="AE135" s="630"/>
      <c r="AF135" s="630"/>
      <c r="AG135" s="630"/>
      <c r="AH135" s="631"/>
      <c r="AI135" s="631"/>
      <c r="AJ135" s="631"/>
      <c r="AK135" s="631"/>
      <c r="AL135" s="631"/>
      <c r="AM135" s="631"/>
      <c r="AN135" s="631"/>
      <c r="AO135" s="631"/>
      <c r="AP135" s="631"/>
      <c r="AQ135" s="631"/>
      <c r="AR135" s="631"/>
      <c r="AS135" s="631"/>
      <c r="AT135" s="631"/>
      <c r="AU135" s="631"/>
      <c r="AV135" s="631"/>
      <c r="AW135" s="631"/>
      <c r="AX135" s="631"/>
      <c r="AY135" s="631"/>
      <c r="AZ135" s="631"/>
      <c r="BA135" s="631"/>
      <c r="BB135" s="631"/>
      <c r="BC135" s="631"/>
      <c r="BD135" s="631"/>
      <c r="BE135" s="631"/>
      <c r="BF135" s="631"/>
      <c r="BG135" s="631"/>
      <c r="BH135" s="631"/>
      <c r="BI135" s="631"/>
      <c r="BJ135" s="631"/>
      <c r="BK135" s="631"/>
      <c r="BL135" s="631"/>
      <c r="BM135" s="631"/>
      <c r="BN135" s="631"/>
      <c r="BO135" s="631"/>
      <c r="BP135" s="631"/>
      <c r="BQ135" s="631"/>
      <c r="BR135" s="631"/>
      <c r="BS135" s="631"/>
      <c r="BT135" s="631"/>
    </row>
    <row r="136" spans="1:72" s="323" customFormat="1" ht="36" customHeight="1">
      <c r="A136" s="319"/>
      <c r="B136" s="345" t="s">
        <v>446</v>
      </c>
      <c r="C136" s="350" t="s">
        <v>447</v>
      </c>
      <c r="D136" s="347" t="s">
        <v>49</v>
      </c>
      <c r="E136" s="348">
        <v>5</v>
      </c>
      <c r="F136" s="349">
        <v>187</v>
      </c>
      <c r="G136" s="349">
        <f t="shared" si="83"/>
        <v>935</v>
      </c>
      <c r="H136" s="348">
        <f t="shared" si="87"/>
        <v>5</v>
      </c>
      <c r="I136" s="349">
        <f t="shared" si="88"/>
        <v>187</v>
      </c>
      <c r="J136" s="349">
        <f t="shared" si="89"/>
        <v>935</v>
      </c>
      <c r="K136" s="320"/>
      <c r="L136" s="321"/>
      <c r="M136" s="322"/>
      <c r="N136" s="320"/>
      <c r="O136" s="321"/>
      <c r="P136" s="322"/>
      <c r="Q136" s="320"/>
      <c r="R136" s="321"/>
      <c r="S136" s="322"/>
      <c r="T136" s="320"/>
      <c r="U136" s="321"/>
      <c r="V136" s="322"/>
      <c r="W136" s="52">
        <f t="shared" si="90"/>
        <v>935</v>
      </c>
      <c r="X136" s="52">
        <f t="shared" si="91"/>
        <v>935</v>
      </c>
      <c r="Y136" s="52">
        <f t="shared" si="92"/>
        <v>0</v>
      </c>
      <c r="Z136" s="52">
        <f t="shared" si="93"/>
        <v>0</v>
      </c>
      <c r="AA136" s="656"/>
      <c r="AB136" s="630"/>
      <c r="AC136" s="630"/>
      <c r="AD136" s="630"/>
      <c r="AE136" s="630"/>
      <c r="AF136" s="630"/>
      <c r="AG136" s="630"/>
      <c r="AH136" s="631"/>
      <c r="AI136" s="631"/>
      <c r="AJ136" s="631"/>
      <c r="AK136" s="631"/>
      <c r="AL136" s="631"/>
      <c r="AM136" s="631"/>
      <c r="AN136" s="631"/>
      <c r="AO136" s="631"/>
      <c r="AP136" s="631"/>
      <c r="AQ136" s="631"/>
      <c r="AR136" s="631"/>
      <c r="AS136" s="631"/>
      <c r="AT136" s="631"/>
      <c r="AU136" s="631"/>
      <c r="AV136" s="631"/>
      <c r="AW136" s="631"/>
      <c r="AX136" s="631"/>
      <c r="AY136" s="631"/>
      <c r="AZ136" s="631"/>
      <c r="BA136" s="631"/>
      <c r="BB136" s="631"/>
      <c r="BC136" s="631"/>
      <c r="BD136" s="631"/>
      <c r="BE136" s="631"/>
      <c r="BF136" s="631"/>
      <c r="BG136" s="631"/>
      <c r="BH136" s="631"/>
      <c r="BI136" s="631"/>
      <c r="BJ136" s="631"/>
      <c r="BK136" s="631"/>
      <c r="BL136" s="631"/>
      <c r="BM136" s="631"/>
      <c r="BN136" s="631"/>
      <c r="BO136" s="631"/>
      <c r="BP136" s="631"/>
      <c r="BQ136" s="631"/>
      <c r="BR136" s="631"/>
      <c r="BS136" s="631"/>
      <c r="BT136" s="631"/>
    </row>
    <row r="137" spans="1:72" s="323" customFormat="1" ht="30" customHeight="1">
      <c r="A137" s="319"/>
      <c r="B137" s="313" t="s">
        <v>448</v>
      </c>
      <c r="C137" s="317" t="s">
        <v>449</v>
      </c>
      <c r="D137" s="92" t="s">
        <v>49</v>
      </c>
      <c r="E137" s="311">
        <v>6</v>
      </c>
      <c r="F137" s="312">
        <v>265</v>
      </c>
      <c r="G137" s="312">
        <f t="shared" si="83"/>
        <v>1590</v>
      </c>
      <c r="H137" s="311">
        <f t="shared" si="87"/>
        <v>6</v>
      </c>
      <c r="I137" s="312">
        <f t="shared" si="88"/>
        <v>265</v>
      </c>
      <c r="J137" s="312">
        <f t="shared" si="89"/>
        <v>1590</v>
      </c>
      <c r="K137" s="320"/>
      <c r="L137" s="321"/>
      <c r="M137" s="322"/>
      <c r="N137" s="320"/>
      <c r="O137" s="321"/>
      <c r="P137" s="322"/>
      <c r="Q137" s="320"/>
      <c r="R137" s="321"/>
      <c r="S137" s="322"/>
      <c r="T137" s="320"/>
      <c r="U137" s="321"/>
      <c r="V137" s="322"/>
      <c r="W137" s="52">
        <f t="shared" si="90"/>
        <v>1590</v>
      </c>
      <c r="X137" s="52">
        <f t="shared" si="91"/>
        <v>1590</v>
      </c>
      <c r="Y137" s="52">
        <f t="shared" si="92"/>
        <v>0</v>
      </c>
      <c r="Z137" s="52">
        <f t="shared" si="93"/>
        <v>0</v>
      </c>
      <c r="AA137" s="656"/>
      <c r="AB137" s="630"/>
      <c r="AC137" s="630"/>
      <c r="AD137" s="630"/>
      <c r="AE137" s="630"/>
      <c r="AF137" s="630"/>
      <c r="AG137" s="630"/>
      <c r="AH137" s="631"/>
      <c r="AI137" s="631"/>
      <c r="AJ137" s="631"/>
      <c r="AK137" s="631"/>
      <c r="AL137" s="631"/>
      <c r="AM137" s="631"/>
      <c r="AN137" s="631"/>
      <c r="AO137" s="631"/>
      <c r="AP137" s="631"/>
      <c r="AQ137" s="631"/>
      <c r="AR137" s="631"/>
      <c r="AS137" s="631"/>
      <c r="AT137" s="631"/>
      <c r="AU137" s="631"/>
      <c r="AV137" s="631"/>
      <c r="AW137" s="631"/>
      <c r="AX137" s="631"/>
      <c r="AY137" s="631"/>
      <c r="AZ137" s="631"/>
      <c r="BA137" s="631"/>
      <c r="BB137" s="631"/>
      <c r="BC137" s="631"/>
      <c r="BD137" s="631"/>
      <c r="BE137" s="631"/>
      <c r="BF137" s="631"/>
      <c r="BG137" s="631"/>
      <c r="BH137" s="631"/>
      <c r="BI137" s="631"/>
      <c r="BJ137" s="631"/>
      <c r="BK137" s="631"/>
      <c r="BL137" s="631"/>
      <c r="BM137" s="631"/>
      <c r="BN137" s="631"/>
      <c r="BO137" s="631"/>
      <c r="BP137" s="631"/>
      <c r="BQ137" s="631"/>
      <c r="BR137" s="631"/>
      <c r="BS137" s="631"/>
      <c r="BT137" s="631"/>
    </row>
    <row r="138" spans="1:72" s="323" customFormat="1" ht="30" customHeight="1" thickBot="1">
      <c r="A138" s="319"/>
      <c r="B138" s="345" t="s">
        <v>450</v>
      </c>
      <c r="C138" s="351" t="s">
        <v>451</v>
      </c>
      <c r="D138" s="347" t="s">
        <v>49</v>
      </c>
      <c r="E138" s="348">
        <v>6</v>
      </c>
      <c r="F138" s="349">
        <v>663</v>
      </c>
      <c r="G138" s="349">
        <f t="shared" si="83"/>
        <v>3978</v>
      </c>
      <c r="H138" s="348">
        <f t="shared" si="87"/>
        <v>6</v>
      </c>
      <c r="I138" s="349">
        <f t="shared" si="88"/>
        <v>663</v>
      </c>
      <c r="J138" s="349">
        <f t="shared" si="89"/>
        <v>3978</v>
      </c>
      <c r="K138" s="320"/>
      <c r="L138" s="321"/>
      <c r="M138" s="322"/>
      <c r="N138" s="320"/>
      <c r="O138" s="321"/>
      <c r="P138" s="322"/>
      <c r="Q138" s="320"/>
      <c r="R138" s="321"/>
      <c r="S138" s="322"/>
      <c r="T138" s="320"/>
      <c r="U138" s="321"/>
      <c r="V138" s="322"/>
      <c r="W138" s="52">
        <f t="shared" si="90"/>
        <v>3978</v>
      </c>
      <c r="X138" s="52">
        <f t="shared" si="91"/>
        <v>3978</v>
      </c>
      <c r="Y138" s="52">
        <f t="shared" si="92"/>
        <v>0</v>
      </c>
      <c r="Z138" s="52">
        <f t="shared" si="93"/>
        <v>0</v>
      </c>
      <c r="AA138" s="660"/>
      <c r="AB138" s="630"/>
      <c r="AC138" s="630"/>
      <c r="AD138" s="630"/>
      <c r="AE138" s="630"/>
      <c r="AF138" s="630"/>
      <c r="AG138" s="630"/>
      <c r="AH138" s="631"/>
      <c r="AI138" s="631"/>
      <c r="AJ138" s="631"/>
      <c r="AK138" s="631"/>
      <c r="AL138" s="631"/>
      <c r="AM138" s="631"/>
      <c r="AN138" s="631"/>
      <c r="AO138" s="631"/>
      <c r="AP138" s="631"/>
      <c r="AQ138" s="631"/>
      <c r="AR138" s="631"/>
      <c r="AS138" s="631"/>
      <c r="AT138" s="631"/>
      <c r="AU138" s="631"/>
      <c r="AV138" s="631"/>
      <c r="AW138" s="631"/>
      <c r="AX138" s="631"/>
      <c r="AY138" s="631"/>
      <c r="AZ138" s="631"/>
      <c r="BA138" s="631"/>
      <c r="BB138" s="631"/>
      <c r="BC138" s="631"/>
      <c r="BD138" s="631"/>
      <c r="BE138" s="631"/>
      <c r="BF138" s="631"/>
      <c r="BG138" s="631"/>
      <c r="BH138" s="631"/>
      <c r="BI138" s="631"/>
      <c r="BJ138" s="631"/>
      <c r="BK138" s="631"/>
      <c r="BL138" s="631"/>
      <c r="BM138" s="631"/>
      <c r="BN138" s="631"/>
      <c r="BO138" s="631"/>
      <c r="BP138" s="631"/>
      <c r="BQ138" s="631"/>
      <c r="BR138" s="631"/>
      <c r="BS138" s="631"/>
      <c r="BT138" s="631"/>
    </row>
    <row r="139" spans="1:72" s="323" customFormat="1" ht="30" customHeight="1">
      <c r="A139" s="319"/>
      <c r="B139" s="313" t="s">
        <v>452</v>
      </c>
      <c r="C139" s="314" t="s">
        <v>453</v>
      </c>
      <c r="D139" s="92" t="s">
        <v>49</v>
      </c>
      <c r="E139" s="311">
        <v>3</v>
      </c>
      <c r="F139" s="312">
        <v>663</v>
      </c>
      <c r="G139" s="312">
        <f t="shared" si="83"/>
        <v>1989</v>
      </c>
      <c r="H139" s="311">
        <f t="shared" si="87"/>
        <v>3</v>
      </c>
      <c r="I139" s="312">
        <f t="shared" si="88"/>
        <v>663</v>
      </c>
      <c r="J139" s="312">
        <f t="shared" si="89"/>
        <v>1989</v>
      </c>
      <c r="K139" s="320"/>
      <c r="L139" s="321"/>
      <c r="M139" s="322"/>
      <c r="N139" s="320"/>
      <c r="O139" s="321"/>
      <c r="P139" s="322"/>
      <c r="Q139" s="320"/>
      <c r="R139" s="321"/>
      <c r="S139" s="322"/>
      <c r="T139" s="320"/>
      <c r="U139" s="321"/>
      <c r="V139" s="322"/>
      <c r="W139" s="52">
        <f t="shared" si="90"/>
        <v>1989</v>
      </c>
      <c r="X139" s="52">
        <f t="shared" si="91"/>
        <v>1989</v>
      </c>
      <c r="Y139" s="52">
        <f t="shared" si="92"/>
        <v>0</v>
      </c>
      <c r="Z139" s="52">
        <f t="shared" si="93"/>
        <v>0</v>
      </c>
      <c r="AA139" s="656"/>
      <c r="AB139" s="630"/>
      <c r="AC139" s="630"/>
      <c r="AD139" s="630"/>
      <c r="AE139" s="630"/>
      <c r="AF139" s="630"/>
      <c r="AG139" s="630"/>
      <c r="AH139" s="631"/>
      <c r="AI139" s="631"/>
      <c r="AJ139" s="631"/>
      <c r="AK139" s="631"/>
      <c r="AL139" s="631"/>
      <c r="AM139" s="631"/>
      <c r="AN139" s="631"/>
      <c r="AO139" s="631"/>
      <c r="AP139" s="631"/>
      <c r="AQ139" s="631"/>
      <c r="AR139" s="631"/>
      <c r="AS139" s="631"/>
      <c r="AT139" s="631"/>
      <c r="AU139" s="631"/>
      <c r="AV139" s="631"/>
      <c r="AW139" s="631"/>
      <c r="AX139" s="631"/>
      <c r="AY139" s="631"/>
      <c r="AZ139" s="631"/>
      <c r="BA139" s="631"/>
      <c r="BB139" s="631"/>
      <c r="BC139" s="631"/>
      <c r="BD139" s="631"/>
      <c r="BE139" s="631"/>
      <c r="BF139" s="631"/>
      <c r="BG139" s="631"/>
      <c r="BH139" s="631"/>
      <c r="BI139" s="631"/>
      <c r="BJ139" s="631"/>
      <c r="BK139" s="631"/>
      <c r="BL139" s="631"/>
      <c r="BM139" s="631"/>
      <c r="BN139" s="631"/>
      <c r="BO139" s="631"/>
      <c r="BP139" s="631"/>
      <c r="BQ139" s="631"/>
      <c r="BR139" s="631"/>
      <c r="BS139" s="631"/>
      <c r="BT139" s="631"/>
    </row>
    <row r="140" spans="1:72" s="323" customFormat="1" ht="30" customHeight="1">
      <c r="A140" s="319"/>
      <c r="B140" s="313" t="s">
        <v>454</v>
      </c>
      <c r="C140" s="317" t="s">
        <v>455</v>
      </c>
      <c r="D140" s="92" t="s">
        <v>49</v>
      </c>
      <c r="E140" s="311">
        <v>16</v>
      </c>
      <c r="F140" s="312">
        <v>153</v>
      </c>
      <c r="G140" s="312">
        <f t="shared" si="83"/>
        <v>2448</v>
      </c>
      <c r="H140" s="311">
        <f t="shared" si="87"/>
        <v>16</v>
      </c>
      <c r="I140" s="312">
        <f t="shared" si="88"/>
        <v>153</v>
      </c>
      <c r="J140" s="312">
        <f t="shared" si="89"/>
        <v>2448</v>
      </c>
      <c r="K140" s="320"/>
      <c r="L140" s="321"/>
      <c r="M140" s="322"/>
      <c r="N140" s="320"/>
      <c r="O140" s="321"/>
      <c r="P140" s="322"/>
      <c r="Q140" s="320"/>
      <c r="R140" s="321"/>
      <c r="S140" s="322"/>
      <c r="T140" s="320"/>
      <c r="U140" s="321"/>
      <c r="V140" s="322"/>
      <c r="W140" s="52">
        <f t="shared" si="90"/>
        <v>2448</v>
      </c>
      <c r="X140" s="52">
        <f t="shared" si="91"/>
        <v>2448</v>
      </c>
      <c r="Y140" s="52">
        <f t="shared" si="92"/>
        <v>0</v>
      </c>
      <c r="Z140" s="52">
        <f t="shared" si="93"/>
        <v>0</v>
      </c>
      <c r="AA140" s="656"/>
      <c r="AB140" s="630"/>
      <c r="AC140" s="630"/>
      <c r="AD140" s="630"/>
      <c r="AE140" s="630"/>
      <c r="AF140" s="630"/>
      <c r="AG140" s="630"/>
      <c r="AH140" s="631"/>
      <c r="AI140" s="631"/>
      <c r="AJ140" s="631"/>
      <c r="AK140" s="631"/>
      <c r="AL140" s="631"/>
      <c r="AM140" s="631"/>
      <c r="AN140" s="631"/>
      <c r="AO140" s="631"/>
      <c r="AP140" s="631"/>
      <c r="AQ140" s="631"/>
      <c r="AR140" s="631"/>
      <c r="AS140" s="631"/>
      <c r="AT140" s="631"/>
      <c r="AU140" s="631"/>
      <c r="AV140" s="631"/>
      <c r="AW140" s="631"/>
      <c r="AX140" s="631"/>
      <c r="AY140" s="631"/>
      <c r="AZ140" s="631"/>
      <c r="BA140" s="631"/>
      <c r="BB140" s="631"/>
      <c r="BC140" s="631"/>
      <c r="BD140" s="631"/>
      <c r="BE140" s="631"/>
      <c r="BF140" s="631"/>
      <c r="BG140" s="631"/>
      <c r="BH140" s="631"/>
      <c r="BI140" s="631"/>
      <c r="BJ140" s="631"/>
      <c r="BK140" s="631"/>
      <c r="BL140" s="631"/>
      <c r="BM140" s="631"/>
      <c r="BN140" s="631"/>
      <c r="BO140" s="631"/>
      <c r="BP140" s="631"/>
      <c r="BQ140" s="631"/>
      <c r="BR140" s="631"/>
      <c r="BS140" s="631"/>
      <c r="BT140" s="631"/>
    </row>
    <row r="141" spans="1:72" s="323" customFormat="1" ht="30" customHeight="1">
      <c r="A141" s="319"/>
      <c r="B141" s="313" t="s">
        <v>456</v>
      </c>
      <c r="C141" s="317" t="s">
        <v>457</v>
      </c>
      <c r="D141" s="92" t="s">
        <v>49</v>
      </c>
      <c r="E141" s="311">
        <v>7</v>
      </c>
      <c r="F141" s="312">
        <v>265</v>
      </c>
      <c r="G141" s="312">
        <f t="shared" si="83"/>
        <v>1855</v>
      </c>
      <c r="H141" s="311">
        <f t="shared" si="87"/>
        <v>7</v>
      </c>
      <c r="I141" s="312">
        <f t="shared" si="88"/>
        <v>265</v>
      </c>
      <c r="J141" s="312">
        <f t="shared" si="89"/>
        <v>1855</v>
      </c>
      <c r="K141" s="320"/>
      <c r="L141" s="321"/>
      <c r="M141" s="322"/>
      <c r="N141" s="320"/>
      <c r="O141" s="321"/>
      <c r="P141" s="322"/>
      <c r="Q141" s="320"/>
      <c r="R141" s="321"/>
      <c r="S141" s="322"/>
      <c r="T141" s="320"/>
      <c r="U141" s="321"/>
      <c r="V141" s="322"/>
      <c r="W141" s="52">
        <f t="shared" si="90"/>
        <v>1855</v>
      </c>
      <c r="X141" s="52">
        <f t="shared" si="91"/>
        <v>1855</v>
      </c>
      <c r="Y141" s="52">
        <f t="shared" si="92"/>
        <v>0</v>
      </c>
      <c r="Z141" s="52">
        <f t="shared" si="93"/>
        <v>0</v>
      </c>
      <c r="AA141" s="656"/>
      <c r="AB141" s="630"/>
      <c r="AC141" s="630"/>
      <c r="AD141" s="630"/>
      <c r="AE141" s="630"/>
      <c r="AF141" s="630"/>
      <c r="AG141" s="630"/>
      <c r="AH141" s="631"/>
      <c r="AI141" s="631"/>
      <c r="AJ141" s="631"/>
      <c r="AK141" s="631"/>
      <c r="AL141" s="631"/>
      <c r="AM141" s="631"/>
      <c r="AN141" s="631"/>
      <c r="AO141" s="631"/>
      <c r="AP141" s="631"/>
      <c r="AQ141" s="631"/>
      <c r="AR141" s="631"/>
      <c r="AS141" s="631"/>
      <c r="AT141" s="631"/>
      <c r="AU141" s="631"/>
      <c r="AV141" s="631"/>
      <c r="AW141" s="631"/>
      <c r="AX141" s="631"/>
      <c r="AY141" s="631"/>
      <c r="AZ141" s="631"/>
      <c r="BA141" s="631"/>
      <c r="BB141" s="631"/>
      <c r="BC141" s="631"/>
      <c r="BD141" s="631"/>
      <c r="BE141" s="631"/>
      <c r="BF141" s="631"/>
      <c r="BG141" s="631"/>
      <c r="BH141" s="631"/>
      <c r="BI141" s="631"/>
      <c r="BJ141" s="631"/>
      <c r="BK141" s="631"/>
      <c r="BL141" s="631"/>
      <c r="BM141" s="631"/>
      <c r="BN141" s="631"/>
      <c r="BO141" s="631"/>
      <c r="BP141" s="631"/>
      <c r="BQ141" s="631"/>
      <c r="BR141" s="631"/>
      <c r="BS141" s="631"/>
      <c r="BT141" s="631"/>
    </row>
    <row r="142" spans="1:72" s="323" customFormat="1" ht="30" customHeight="1">
      <c r="A142" s="319"/>
      <c r="B142" s="313" t="s">
        <v>458</v>
      </c>
      <c r="C142" s="73" t="s">
        <v>459</v>
      </c>
      <c r="D142" s="92" t="s">
        <v>49</v>
      </c>
      <c r="E142" s="311">
        <v>20</v>
      </c>
      <c r="F142" s="312">
        <v>296</v>
      </c>
      <c r="G142" s="312">
        <f t="shared" si="83"/>
        <v>5920</v>
      </c>
      <c r="H142" s="311">
        <f t="shared" si="87"/>
        <v>20</v>
      </c>
      <c r="I142" s="312">
        <f t="shared" si="88"/>
        <v>296</v>
      </c>
      <c r="J142" s="312">
        <f t="shared" si="89"/>
        <v>5920</v>
      </c>
      <c r="K142" s="320"/>
      <c r="L142" s="321"/>
      <c r="M142" s="322"/>
      <c r="N142" s="320"/>
      <c r="O142" s="321"/>
      <c r="P142" s="322"/>
      <c r="Q142" s="320"/>
      <c r="R142" s="321"/>
      <c r="S142" s="322"/>
      <c r="T142" s="320"/>
      <c r="U142" s="321"/>
      <c r="V142" s="322"/>
      <c r="W142" s="52">
        <f t="shared" si="90"/>
        <v>5920</v>
      </c>
      <c r="X142" s="52">
        <f t="shared" si="91"/>
        <v>5920</v>
      </c>
      <c r="Y142" s="52">
        <f t="shared" si="92"/>
        <v>0</v>
      </c>
      <c r="Z142" s="52">
        <f t="shared" si="93"/>
        <v>0</v>
      </c>
      <c r="AA142" s="656"/>
      <c r="AB142" s="630"/>
      <c r="AC142" s="630"/>
      <c r="AD142" s="630"/>
      <c r="AE142" s="630"/>
      <c r="AF142" s="630"/>
      <c r="AG142" s="630"/>
      <c r="AH142" s="631"/>
      <c r="AI142" s="631"/>
      <c r="AJ142" s="631"/>
      <c r="AK142" s="631"/>
      <c r="AL142" s="631"/>
      <c r="AM142" s="631"/>
      <c r="AN142" s="631"/>
      <c r="AO142" s="631"/>
      <c r="AP142" s="631"/>
      <c r="AQ142" s="631"/>
      <c r="AR142" s="631"/>
      <c r="AS142" s="631"/>
      <c r="AT142" s="631"/>
      <c r="AU142" s="631"/>
      <c r="AV142" s="631"/>
      <c r="AW142" s="631"/>
      <c r="AX142" s="631"/>
      <c r="AY142" s="631"/>
      <c r="AZ142" s="631"/>
      <c r="BA142" s="631"/>
      <c r="BB142" s="631"/>
      <c r="BC142" s="631"/>
      <c r="BD142" s="631"/>
      <c r="BE142" s="631"/>
      <c r="BF142" s="631"/>
      <c r="BG142" s="631"/>
      <c r="BH142" s="631"/>
      <c r="BI142" s="631"/>
      <c r="BJ142" s="631"/>
      <c r="BK142" s="631"/>
      <c r="BL142" s="631"/>
      <c r="BM142" s="631"/>
      <c r="BN142" s="631"/>
      <c r="BO142" s="631"/>
      <c r="BP142" s="631"/>
      <c r="BQ142" s="631"/>
      <c r="BR142" s="631"/>
      <c r="BS142" s="631"/>
      <c r="BT142" s="631"/>
    </row>
    <row r="143" spans="1:72" s="323" customFormat="1" ht="30" customHeight="1">
      <c r="A143" s="319"/>
      <c r="B143" s="313" t="s">
        <v>460</v>
      </c>
      <c r="C143" s="306" t="s">
        <v>461</v>
      </c>
      <c r="D143" s="92" t="s">
        <v>49</v>
      </c>
      <c r="E143" s="311"/>
      <c r="F143" s="312"/>
      <c r="G143" s="312"/>
      <c r="H143" s="311">
        <f t="shared" si="87"/>
        <v>0</v>
      </c>
      <c r="I143" s="312">
        <f t="shared" si="88"/>
        <v>0</v>
      </c>
      <c r="J143" s="312">
        <f t="shared" si="89"/>
        <v>0</v>
      </c>
      <c r="K143" s="320"/>
      <c r="L143" s="321"/>
      <c r="M143" s="322"/>
      <c r="N143" s="320"/>
      <c r="O143" s="321"/>
      <c r="P143" s="322"/>
      <c r="Q143" s="320"/>
      <c r="R143" s="321"/>
      <c r="S143" s="322"/>
      <c r="T143" s="320"/>
      <c r="U143" s="321"/>
      <c r="V143" s="322"/>
      <c r="W143" s="52">
        <f t="shared" si="90"/>
        <v>0</v>
      </c>
      <c r="X143" s="52">
        <f t="shared" si="91"/>
        <v>0</v>
      </c>
      <c r="Y143" s="52">
        <f t="shared" si="92"/>
        <v>0</v>
      </c>
      <c r="Z143" s="52">
        <v>0</v>
      </c>
      <c r="AA143" s="656"/>
      <c r="AB143" s="630"/>
      <c r="AC143" s="630"/>
      <c r="AD143" s="630"/>
      <c r="AE143" s="630"/>
      <c r="AF143" s="630"/>
      <c r="AG143" s="630"/>
      <c r="AH143" s="631"/>
      <c r="AI143" s="631"/>
      <c r="AJ143" s="631"/>
      <c r="AK143" s="631"/>
      <c r="AL143" s="631"/>
      <c r="AM143" s="631"/>
      <c r="AN143" s="631"/>
      <c r="AO143" s="631"/>
      <c r="AP143" s="631"/>
      <c r="AQ143" s="631"/>
      <c r="AR143" s="631"/>
      <c r="AS143" s="631"/>
      <c r="AT143" s="631"/>
      <c r="AU143" s="631"/>
      <c r="AV143" s="631"/>
      <c r="AW143" s="631"/>
      <c r="AX143" s="631"/>
      <c r="AY143" s="631"/>
      <c r="AZ143" s="631"/>
      <c r="BA143" s="631"/>
      <c r="BB143" s="631"/>
      <c r="BC143" s="631"/>
      <c r="BD143" s="631"/>
      <c r="BE143" s="631"/>
      <c r="BF143" s="631"/>
      <c r="BG143" s="631"/>
      <c r="BH143" s="631"/>
      <c r="BI143" s="631"/>
      <c r="BJ143" s="631"/>
      <c r="BK143" s="631"/>
      <c r="BL143" s="631"/>
      <c r="BM143" s="631"/>
      <c r="BN143" s="631"/>
      <c r="BO143" s="631"/>
      <c r="BP143" s="631"/>
      <c r="BQ143" s="631"/>
      <c r="BR143" s="631"/>
      <c r="BS143" s="631"/>
      <c r="BT143" s="631"/>
    </row>
    <row r="144" spans="1:72" s="323" customFormat="1" ht="30" customHeight="1">
      <c r="A144" s="319"/>
      <c r="B144" s="313" t="s">
        <v>462</v>
      </c>
      <c r="C144" s="73" t="s">
        <v>463</v>
      </c>
      <c r="D144" s="92" t="s">
        <v>49</v>
      </c>
      <c r="E144" s="311">
        <v>25</v>
      </c>
      <c r="F144" s="312">
        <v>133</v>
      </c>
      <c r="G144" s="312">
        <f t="shared" si="83"/>
        <v>3325</v>
      </c>
      <c r="H144" s="311">
        <f t="shared" si="87"/>
        <v>25</v>
      </c>
      <c r="I144" s="312">
        <f t="shared" si="88"/>
        <v>133</v>
      </c>
      <c r="J144" s="312">
        <f t="shared" si="89"/>
        <v>3325</v>
      </c>
      <c r="K144" s="320"/>
      <c r="L144" s="321"/>
      <c r="M144" s="322"/>
      <c r="N144" s="320"/>
      <c r="O144" s="321"/>
      <c r="P144" s="322"/>
      <c r="Q144" s="320"/>
      <c r="R144" s="321"/>
      <c r="S144" s="322"/>
      <c r="T144" s="320"/>
      <c r="U144" s="321"/>
      <c r="V144" s="322"/>
      <c r="W144" s="52">
        <f t="shared" si="90"/>
        <v>3325</v>
      </c>
      <c r="X144" s="52">
        <f t="shared" si="91"/>
        <v>3325</v>
      </c>
      <c r="Y144" s="52">
        <f t="shared" si="92"/>
        <v>0</v>
      </c>
      <c r="Z144" s="52">
        <f t="shared" si="93"/>
        <v>0</v>
      </c>
      <c r="AA144" s="656"/>
      <c r="AB144" s="630"/>
      <c r="AC144" s="630"/>
      <c r="AD144" s="630"/>
      <c r="AE144" s="630"/>
      <c r="AF144" s="630"/>
      <c r="AG144" s="630"/>
      <c r="AH144" s="631"/>
      <c r="AI144" s="631"/>
      <c r="AJ144" s="631"/>
      <c r="AK144" s="631"/>
      <c r="AL144" s="631"/>
      <c r="AM144" s="631"/>
      <c r="AN144" s="631"/>
      <c r="AO144" s="631"/>
      <c r="AP144" s="631"/>
      <c r="AQ144" s="631"/>
      <c r="AR144" s="631"/>
      <c r="AS144" s="631"/>
      <c r="AT144" s="631"/>
      <c r="AU144" s="631"/>
      <c r="AV144" s="631"/>
      <c r="AW144" s="631"/>
      <c r="AX144" s="631"/>
      <c r="AY144" s="631"/>
      <c r="AZ144" s="631"/>
      <c r="BA144" s="631"/>
      <c r="BB144" s="631"/>
      <c r="BC144" s="631"/>
      <c r="BD144" s="631"/>
      <c r="BE144" s="631"/>
      <c r="BF144" s="631"/>
      <c r="BG144" s="631"/>
      <c r="BH144" s="631"/>
      <c r="BI144" s="631"/>
      <c r="BJ144" s="631"/>
      <c r="BK144" s="631"/>
      <c r="BL144" s="631"/>
      <c r="BM144" s="631"/>
      <c r="BN144" s="631"/>
      <c r="BO144" s="631"/>
      <c r="BP144" s="631"/>
      <c r="BQ144" s="631"/>
      <c r="BR144" s="631"/>
      <c r="BS144" s="631"/>
      <c r="BT144" s="631"/>
    </row>
    <row r="145" spans="1:72" s="323" customFormat="1" ht="30" customHeight="1" thickBot="1">
      <c r="A145" s="319"/>
      <c r="B145" s="324" t="s">
        <v>464</v>
      </c>
      <c r="C145" s="73" t="s">
        <v>465</v>
      </c>
      <c r="D145" s="94" t="s">
        <v>49</v>
      </c>
      <c r="E145" s="339">
        <v>2</v>
      </c>
      <c r="F145" s="340">
        <v>265</v>
      </c>
      <c r="G145" s="340">
        <f t="shared" si="83"/>
        <v>530</v>
      </c>
      <c r="H145" s="348">
        <f t="shared" si="87"/>
        <v>2</v>
      </c>
      <c r="I145" s="349">
        <f t="shared" si="88"/>
        <v>265</v>
      </c>
      <c r="J145" s="349">
        <f t="shared" si="89"/>
        <v>530</v>
      </c>
      <c r="K145" s="320"/>
      <c r="L145" s="321"/>
      <c r="M145" s="322"/>
      <c r="N145" s="320"/>
      <c r="O145" s="321"/>
      <c r="P145" s="322"/>
      <c r="Q145" s="320"/>
      <c r="R145" s="321"/>
      <c r="S145" s="322"/>
      <c r="T145" s="320"/>
      <c r="U145" s="321"/>
      <c r="V145" s="322"/>
      <c r="W145" s="52">
        <f t="shared" si="90"/>
        <v>530</v>
      </c>
      <c r="X145" s="52">
        <f t="shared" si="91"/>
        <v>530</v>
      </c>
      <c r="Y145" s="52">
        <f t="shared" si="92"/>
        <v>0</v>
      </c>
      <c r="Z145" s="52">
        <f t="shared" si="93"/>
        <v>0</v>
      </c>
      <c r="AA145" s="656"/>
      <c r="AB145" s="630"/>
      <c r="AC145" s="630"/>
      <c r="AD145" s="630"/>
      <c r="AE145" s="630"/>
      <c r="AF145" s="630"/>
      <c r="AG145" s="630"/>
      <c r="AH145" s="631"/>
      <c r="AI145" s="631"/>
      <c r="AJ145" s="631"/>
      <c r="AK145" s="631"/>
      <c r="AL145" s="631"/>
      <c r="AM145" s="631"/>
      <c r="AN145" s="631"/>
      <c r="AO145" s="631"/>
      <c r="AP145" s="631"/>
      <c r="AQ145" s="631"/>
      <c r="AR145" s="631"/>
      <c r="AS145" s="631"/>
      <c r="AT145" s="631"/>
      <c r="AU145" s="631"/>
      <c r="AV145" s="631"/>
      <c r="AW145" s="631"/>
      <c r="AX145" s="631"/>
      <c r="AY145" s="631"/>
      <c r="AZ145" s="631"/>
      <c r="BA145" s="631"/>
      <c r="BB145" s="631"/>
      <c r="BC145" s="631"/>
      <c r="BD145" s="631"/>
      <c r="BE145" s="631"/>
      <c r="BF145" s="631"/>
      <c r="BG145" s="631"/>
      <c r="BH145" s="631"/>
      <c r="BI145" s="631"/>
      <c r="BJ145" s="631"/>
      <c r="BK145" s="631"/>
      <c r="BL145" s="631"/>
      <c r="BM145" s="631"/>
      <c r="BN145" s="631"/>
      <c r="BO145" s="631"/>
      <c r="BP145" s="631"/>
      <c r="BQ145" s="631"/>
      <c r="BR145" s="631"/>
      <c r="BS145" s="631"/>
      <c r="BT145" s="631"/>
    </row>
    <row r="146" spans="1:72" s="323" customFormat="1" ht="30" customHeight="1" thickBot="1">
      <c r="A146" s="319"/>
      <c r="B146" s="354" t="s">
        <v>96</v>
      </c>
      <c r="C146" s="355" t="s">
        <v>466</v>
      </c>
      <c r="D146" s="356"/>
      <c r="E146" s="357"/>
      <c r="F146" s="358"/>
      <c r="G146" s="358"/>
      <c r="H146" s="348"/>
      <c r="I146" s="349"/>
      <c r="J146" s="349"/>
      <c r="K146" s="320"/>
      <c r="L146" s="321"/>
      <c r="M146" s="322"/>
      <c r="N146" s="320"/>
      <c r="O146" s="321"/>
      <c r="P146" s="322"/>
      <c r="Q146" s="320"/>
      <c r="R146" s="321"/>
      <c r="S146" s="322"/>
      <c r="T146" s="320"/>
      <c r="U146" s="321"/>
      <c r="V146" s="322"/>
      <c r="W146" s="52">
        <f t="shared" si="90"/>
        <v>0</v>
      </c>
      <c r="X146" s="52">
        <f t="shared" si="91"/>
        <v>0</v>
      </c>
      <c r="Y146" s="52">
        <f t="shared" si="92"/>
        <v>0</v>
      </c>
      <c r="Z146" s="52">
        <v>0</v>
      </c>
      <c r="AA146" s="656"/>
      <c r="AB146" s="630"/>
      <c r="AC146" s="630"/>
      <c r="AD146" s="630"/>
      <c r="AE146" s="630"/>
      <c r="AF146" s="630"/>
      <c r="AG146" s="630"/>
      <c r="AH146" s="631"/>
      <c r="AI146" s="631"/>
      <c r="AJ146" s="631"/>
      <c r="AK146" s="631"/>
      <c r="AL146" s="631"/>
      <c r="AM146" s="631"/>
      <c r="AN146" s="631"/>
      <c r="AO146" s="631"/>
      <c r="AP146" s="631"/>
      <c r="AQ146" s="631"/>
      <c r="AR146" s="631"/>
      <c r="AS146" s="631"/>
      <c r="AT146" s="631"/>
      <c r="AU146" s="631"/>
      <c r="AV146" s="631"/>
      <c r="AW146" s="631"/>
      <c r="AX146" s="631"/>
      <c r="AY146" s="631"/>
      <c r="AZ146" s="631"/>
      <c r="BA146" s="631"/>
      <c r="BB146" s="631"/>
      <c r="BC146" s="631"/>
      <c r="BD146" s="631"/>
      <c r="BE146" s="631"/>
      <c r="BF146" s="631"/>
      <c r="BG146" s="631"/>
      <c r="BH146" s="631"/>
      <c r="BI146" s="631"/>
      <c r="BJ146" s="631"/>
      <c r="BK146" s="631"/>
      <c r="BL146" s="631"/>
      <c r="BM146" s="631"/>
      <c r="BN146" s="631"/>
      <c r="BO146" s="631"/>
      <c r="BP146" s="631"/>
      <c r="BQ146" s="631"/>
      <c r="BR146" s="631"/>
      <c r="BS146" s="631"/>
      <c r="BT146" s="631"/>
    </row>
    <row r="147" spans="1:72" s="323" customFormat="1" ht="30" customHeight="1">
      <c r="A147" s="319"/>
      <c r="B147" s="359" t="s">
        <v>467</v>
      </c>
      <c r="C147" s="352" t="s">
        <v>468</v>
      </c>
      <c r="D147" s="215" t="s">
        <v>49</v>
      </c>
      <c r="E147" s="343">
        <v>18</v>
      </c>
      <c r="F147" s="344">
        <v>3936</v>
      </c>
      <c r="G147" s="344">
        <f>E147*F147</f>
        <v>70848</v>
      </c>
      <c r="H147" s="348">
        <v>18</v>
      </c>
      <c r="I147" s="349">
        <v>3936</v>
      </c>
      <c r="J147" s="349">
        <f>H147*I147</f>
        <v>70848</v>
      </c>
      <c r="K147" s="320"/>
      <c r="L147" s="321"/>
      <c r="M147" s="322"/>
      <c r="N147" s="320"/>
      <c r="O147" s="321"/>
      <c r="P147" s="322"/>
      <c r="Q147" s="320"/>
      <c r="R147" s="321"/>
      <c r="S147" s="322"/>
      <c r="T147" s="320"/>
      <c r="U147" s="321"/>
      <c r="V147" s="322"/>
      <c r="W147" s="52">
        <f t="shared" si="90"/>
        <v>70848</v>
      </c>
      <c r="X147" s="52">
        <f t="shared" si="91"/>
        <v>70848</v>
      </c>
      <c r="Y147" s="52">
        <f t="shared" si="92"/>
        <v>0</v>
      </c>
      <c r="Z147" s="52">
        <f t="shared" si="93"/>
        <v>0</v>
      </c>
      <c r="AA147" s="656"/>
      <c r="AB147" s="630"/>
      <c r="AC147" s="630"/>
      <c r="AD147" s="630"/>
      <c r="AE147" s="630"/>
      <c r="AF147" s="630"/>
      <c r="AG147" s="630"/>
      <c r="AH147" s="631"/>
      <c r="AI147" s="631"/>
      <c r="AJ147" s="631"/>
      <c r="AK147" s="631"/>
      <c r="AL147" s="631"/>
      <c r="AM147" s="631"/>
      <c r="AN147" s="631"/>
      <c r="AO147" s="631"/>
      <c r="AP147" s="631"/>
      <c r="AQ147" s="631"/>
      <c r="AR147" s="631"/>
      <c r="AS147" s="631"/>
      <c r="AT147" s="631"/>
      <c r="AU147" s="631"/>
      <c r="AV147" s="631"/>
      <c r="AW147" s="631"/>
      <c r="AX147" s="631"/>
      <c r="AY147" s="631"/>
      <c r="AZ147" s="631"/>
      <c r="BA147" s="631"/>
      <c r="BB147" s="631"/>
      <c r="BC147" s="631"/>
      <c r="BD147" s="631"/>
      <c r="BE147" s="631"/>
      <c r="BF147" s="631"/>
      <c r="BG147" s="631"/>
      <c r="BH147" s="631"/>
      <c r="BI147" s="631"/>
      <c r="BJ147" s="631"/>
      <c r="BK147" s="631"/>
      <c r="BL147" s="631"/>
      <c r="BM147" s="631"/>
      <c r="BN147" s="631"/>
      <c r="BO147" s="631"/>
      <c r="BP147" s="631"/>
      <c r="BQ147" s="631"/>
      <c r="BR147" s="631"/>
      <c r="BS147" s="631"/>
      <c r="BT147" s="631"/>
    </row>
    <row r="148" spans="1:72" s="323" customFormat="1" ht="30" customHeight="1" thickBot="1">
      <c r="A148" s="319"/>
      <c r="B148" s="359" t="s">
        <v>469</v>
      </c>
      <c r="C148" s="73" t="s">
        <v>470</v>
      </c>
      <c r="D148" s="215" t="s">
        <v>49</v>
      </c>
      <c r="E148" s="311">
        <v>9</v>
      </c>
      <c r="F148" s="312">
        <v>5246</v>
      </c>
      <c r="G148" s="312">
        <f t="shared" ref="G148:G160" si="94">E148*F148</f>
        <v>47214</v>
      </c>
      <c r="H148" s="348">
        <v>9</v>
      </c>
      <c r="I148" s="349">
        <v>5246</v>
      </c>
      <c r="J148" s="349">
        <f t="shared" ref="J148:J158" si="95">H148*I148</f>
        <v>47214</v>
      </c>
      <c r="K148" s="320"/>
      <c r="L148" s="321"/>
      <c r="M148" s="322"/>
      <c r="N148" s="320"/>
      <c r="O148" s="321"/>
      <c r="P148" s="322"/>
      <c r="Q148" s="320"/>
      <c r="R148" s="321"/>
      <c r="S148" s="322"/>
      <c r="T148" s="320"/>
      <c r="U148" s="321"/>
      <c r="V148" s="322"/>
      <c r="W148" s="52">
        <f t="shared" si="90"/>
        <v>47214</v>
      </c>
      <c r="X148" s="52">
        <f t="shared" si="91"/>
        <v>47214</v>
      </c>
      <c r="Y148" s="52">
        <f t="shared" si="92"/>
        <v>0</v>
      </c>
      <c r="Z148" s="52">
        <f t="shared" si="93"/>
        <v>0</v>
      </c>
      <c r="AA148" s="660"/>
      <c r="AB148" s="630"/>
      <c r="AC148" s="630"/>
      <c r="AD148" s="630"/>
      <c r="AE148" s="630"/>
      <c r="AF148" s="630"/>
      <c r="AG148" s="630"/>
      <c r="AH148" s="631"/>
      <c r="AI148" s="631"/>
      <c r="AJ148" s="631"/>
      <c r="AK148" s="631"/>
      <c r="AL148" s="631"/>
      <c r="AM148" s="631"/>
      <c r="AN148" s="631"/>
      <c r="AO148" s="631"/>
      <c r="AP148" s="631"/>
      <c r="AQ148" s="631"/>
      <c r="AR148" s="631"/>
      <c r="AS148" s="631"/>
      <c r="AT148" s="631"/>
      <c r="AU148" s="631"/>
      <c r="AV148" s="631"/>
      <c r="AW148" s="631"/>
      <c r="AX148" s="631"/>
      <c r="AY148" s="631"/>
      <c r="AZ148" s="631"/>
      <c r="BA148" s="631"/>
      <c r="BB148" s="631"/>
      <c r="BC148" s="631"/>
      <c r="BD148" s="631"/>
      <c r="BE148" s="631"/>
      <c r="BF148" s="631"/>
      <c r="BG148" s="631"/>
      <c r="BH148" s="631"/>
      <c r="BI148" s="631"/>
      <c r="BJ148" s="631"/>
      <c r="BK148" s="631"/>
      <c r="BL148" s="631"/>
      <c r="BM148" s="631"/>
      <c r="BN148" s="631"/>
      <c r="BO148" s="631"/>
      <c r="BP148" s="631"/>
      <c r="BQ148" s="631"/>
      <c r="BR148" s="631"/>
      <c r="BS148" s="631"/>
      <c r="BT148" s="631"/>
    </row>
    <row r="149" spans="1:72" s="323" customFormat="1" ht="30" customHeight="1">
      <c r="A149" s="319"/>
      <c r="B149" s="359" t="s">
        <v>471</v>
      </c>
      <c r="C149" s="73" t="s">
        <v>472</v>
      </c>
      <c r="D149" s="215" t="s">
        <v>49</v>
      </c>
      <c r="E149" s="311">
        <v>12</v>
      </c>
      <c r="F149" s="312">
        <v>2684</v>
      </c>
      <c r="G149" s="312">
        <f t="shared" si="94"/>
        <v>32208</v>
      </c>
      <c r="H149" s="348">
        <v>12</v>
      </c>
      <c r="I149" s="349">
        <v>2684</v>
      </c>
      <c r="J149" s="349">
        <f t="shared" si="95"/>
        <v>32208</v>
      </c>
      <c r="K149" s="320"/>
      <c r="L149" s="321"/>
      <c r="M149" s="322"/>
      <c r="N149" s="320"/>
      <c r="O149" s="321"/>
      <c r="P149" s="322"/>
      <c r="Q149" s="320"/>
      <c r="R149" s="321"/>
      <c r="S149" s="322"/>
      <c r="T149" s="320"/>
      <c r="U149" s="321"/>
      <c r="V149" s="322"/>
      <c r="W149" s="52">
        <f t="shared" si="90"/>
        <v>32208</v>
      </c>
      <c r="X149" s="52">
        <f t="shared" si="91"/>
        <v>32208</v>
      </c>
      <c r="Y149" s="52">
        <f t="shared" si="92"/>
        <v>0</v>
      </c>
      <c r="Z149" s="52">
        <f t="shared" si="93"/>
        <v>0</v>
      </c>
      <c r="AA149" s="656"/>
      <c r="AB149" s="630"/>
      <c r="AC149" s="630"/>
      <c r="AD149" s="630"/>
      <c r="AE149" s="630"/>
      <c r="AF149" s="630"/>
      <c r="AG149" s="630"/>
      <c r="AH149" s="631"/>
      <c r="AI149" s="631"/>
      <c r="AJ149" s="631"/>
      <c r="AK149" s="631"/>
      <c r="AL149" s="631"/>
      <c r="AM149" s="631"/>
      <c r="AN149" s="631"/>
      <c r="AO149" s="631"/>
      <c r="AP149" s="631"/>
      <c r="AQ149" s="631"/>
      <c r="AR149" s="631"/>
      <c r="AS149" s="631"/>
      <c r="AT149" s="631"/>
      <c r="AU149" s="631"/>
      <c r="AV149" s="631"/>
      <c r="AW149" s="631"/>
      <c r="AX149" s="631"/>
      <c r="AY149" s="631"/>
      <c r="AZ149" s="631"/>
      <c r="BA149" s="631"/>
      <c r="BB149" s="631"/>
      <c r="BC149" s="631"/>
      <c r="BD149" s="631"/>
      <c r="BE149" s="631"/>
      <c r="BF149" s="631"/>
      <c r="BG149" s="631"/>
      <c r="BH149" s="631"/>
      <c r="BI149" s="631"/>
      <c r="BJ149" s="631"/>
      <c r="BK149" s="631"/>
      <c r="BL149" s="631"/>
      <c r="BM149" s="631"/>
      <c r="BN149" s="631"/>
      <c r="BO149" s="631"/>
      <c r="BP149" s="631"/>
      <c r="BQ149" s="631"/>
      <c r="BR149" s="631"/>
      <c r="BS149" s="631"/>
      <c r="BT149" s="631"/>
    </row>
    <row r="150" spans="1:72" s="323" customFormat="1" ht="30" customHeight="1">
      <c r="A150" s="319"/>
      <c r="B150" s="359" t="s">
        <v>473</v>
      </c>
      <c r="C150" s="314" t="s">
        <v>474</v>
      </c>
      <c r="D150" s="360" t="s">
        <v>49</v>
      </c>
      <c r="E150" s="308">
        <v>16</v>
      </c>
      <c r="F150" s="309">
        <v>3976</v>
      </c>
      <c r="G150" s="309">
        <f t="shared" si="94"/>
        <v>63616</v>
      </c>
      <c r="H150" s="348">
        <v>16</v>
      </c>
      <c r="I150" s="349">
        <v>3976</v>
      </c>
      <c r="J150" s="349">
        <f t="shared" si="95"/>
        <v>63616</v>
      </c>
      <c r="K150" s="320"/>
      <c r="L150" s="321"/>
      <c r="M150" s="322"/>
      <c r="N150" s="320"/>
      <c r="O150" s="321"/>
      <c r="P150" s="322"/>
      <c r="Q150" s="320"/>
      <c r="R150" s="321"/>
      <c r="S150" s="322"/>
      <c r="T150" s="320"/>
      <c r="U150" s="321"/>
      <c r="V150" s="322"/>
      <c r="W150" s="52">
        <f t="shared" si="90"/>
        <v>63616</v>
      </c>
      <c r="X150" s="52">
        <f t="shared" si="91"/>
        <v>63616</v>
      </c>
      <c r="Y150" s="52">
        <f t="shared" si="92"/>
        <v>0</v>
      </c>
      <c r="Z150" s="52">
        <f t="shared" si="93"/>
        <v>0</v>
      </c>
      <c r="AA150" s="656"/>
      <c r="AB150" s="630"/>
      <c r="AC150" s="630"/>
      <c r="AD150" s="630"/>
      <c r="AE150" s="630"/>
      <c r="AF150" s="630"/>
      <c r="AG150" s="630"/>
      <c r="AH150" s="631"/>
      <c r="AI150" s="631"/>
      <c r="AJ150" s="631"/>
      <c r="AK150" s="631"/>
      <c r="AL150" s="631"/>
      <c r="AM150" s="631"/>
      <c r="AN150" s="631"/>
      <c r="AO150" s="631"/>
      <c r="AP150" s="631"/>
      <c r="AQ150" s="631"/>
      <c r="AR150" s="631"/>
      <c r="AS150" s="631"/>
      <c r="AT150" s="631"/>
      <c r="AU150" s="631"/>
      <c r="AV150" s="631"/>
      <c r="AW150" s="631"/>
      <c r="AX150" s="631"/>
      <c r="AY150" s="631"/>
      <c r="AZ150" s="631"/>
      <c r="BA150" s="631"/>
      <c r="BB150" s="631"/>
      <c r="BC150" s="631"/>
      <c r="BD150" s="631"/>
      <c r="BE150" s="631"/>
      <c r="BF150" s="631"/>
      <c r="BG150" s="631"/>
      <c r="BH150" s="631"/>
      <c r="BI150" s="631"/>
      <c r="BJ150" s="631"/>
      <c r="BK150" s="631"/>
      <c r="BL150" s="631"/>
      <c r="BM150" s="631"/>
      <c r="BN150" s="631"/>
      <c r="BO150" s="631"/>
      <c r="BP150" s="631"/>
      <c r="BQ150" s="631"/>
      <c r="BR150" s="631"/>
      <c r="BS150" s="631"/>
      <c r="BT150" s="631"/>
    </row>
    <row r="151" spans="1:72" s="323" customFormat="1" ht="30" customHeight="1">
      <c r="A151" s="319"/>
      <c r="B151" s="359" t="s">
        <v>475</v>
      </c>
      <c r="C151" s="317" t="s">
        <v>476</v>
      </c>
      <c r="D151" s="360" t="s">
        <v>49</v>
      </c>
      <c r="E151" s="308">
        <v>14</v>
      </c>
      <c r="F151" s="309">
        <v>2678</v>
      </c>
      <c r="G151" s="309">
        <f t="shared" si="94"/>
        <v>37492</v>
      </c>
      <c r="H151" s="348">
        <v>14</v>
      </c>
      <c r="I151" s="349">
        <v>2678</v>
      </c>
      <c r="J151" s="349">
        <f t="shared" si="95"/>
        <v>37492</v>
      </c>
      <c r="K151" s="320"/>
      <c r="L151" s="321"/>
      <c r="M151" s="322"/>
      <c r="N151" s="320"/>
      <c r="O151" s="321"/>
      <c r="P151" s="322"/>
      <c r="Q151" s="320"/>
      <c r="R151" s="321"/>
      <c r="S151" s="322"/>
      <c r="T151" s="320"/>
      <c r="U151" s="321"/>
      <c r="V151" s="322"/>
      <c r="W151" s="52">
        <f t="shared" si="90"/>
        <v>37492</v>
      </c>
      <c r="X151" s="52">
        <f t="shared" si="91"/>
        <v>37492</v>
      </c>
      <c r="Y151" s="52">
        <f t="shared" si="92"/>
        <v>0</v>
      </c>
      <c r="Z151" s="52">
        <f t="shared" si="93"/>
        <v>0</v>
      </c>
      <c r="AA151" s="656"/>
      <c r="AB151" s="630"/>
      <c r="AC151" s="630"/>
      <c r="AD151" s="630"/>
      <c r="AE151" s="630"/>
      <c r="AF151" s="630"/>
      <c r="AG151" s="630"/>
      <c r="AH151" s="631"/>
      <c r="AI151" s="631"/>
      <c r="AJ151" s="631"/>
      <c r="AK151" s="631"/>
      <c r="AL151" s="631"/>
      <c r="AM151" s="631"/>
      <c r="AN151" s="631"/>
      <c r="AO151" s="631"/>
      <c r="AP151" s="631"/>
      <c r="AQ151" s="631"/>
      <c r="AR151" s="631"/>
      <c r="AS151" s="631"/>
      <c r="AT151" s="631"/>
      <c r="AU151" s="631"/>
      <c r="AV151" s="631"/>
      <c r="AW151" s="631"/>
      <c r="AX151" s="631"/>
      <c r="AY151" s="631"/>
      <c r="AZ151" s="631"/>
      <c r="BA151" s="631"/>
      <c r="BB151" s="631"/>
      <c r="BC151" s="631"/>
      <c r="BD151" s="631"/>
      <c r="BE151" s="631"/>
      <c r="BF151" s="631"/>
      <c r="BG151" s="631"/>
      <c r="BH151" s="631"/>
      <c r="BI151" s="631"/>
      <c r="BJ151" s="631"/>
      <c r="BK151" s="631"/>
      <c r="BL151" s="631"/>
      <c r="BM151" s="631"/>
      <c r="BN151" s="631"/>
      <c r="BO151" s="631"/>
      <c r="BP151" s="631"/>
      <c r="BQ151" s="631"/>
      <c r="BR151" s="631"/>
      <c r="BS151" s="631"/>
      <c r="BT151" s="631"/>
    </row>
    <row r="152" spans="1:72" s="323" customFormat="1" ht="30" customHeight="1">
      <c r="A152" s="319"/>
      <c r="B152" s="359" t="s">
        <v>477</v>
      </c>
      <c r="C152" s="317" t="s">
        <v>478</v>
      </c>
      <c r="D152" s="360" t="s">
        <v>49</v>
      </c>
      <c r="E152" s="308">
        <v>9</v>
      </c>
      <c r="F152" s="309">
        <v>3921</v>
      </c>
      <c r="G152" s="309">
        <f t="shared" si="94"/>
        <v>35289</v>
      </c>
      <c r="H152" s="311">
        <v>9</v>
      </c>
      <c r="I152" s="312">
        <v>3921</v>
      </c>
      <c r="J152" s="312">
        <f t="shared" si="95"/>
        <v>35289</v>
      </c>
      <c r="K152" s="320"/>
      <c r="L152" s="321"/>
      <c r="M152" s="322"/>
      <c r="N152" s="320"/>
      <c r="O152" s="321"/>
      <c r="P152" s="322"/>
      <c r="Q152" s="320"/>
      <c r="R152" s="321"/>
      <c r="S152" s="322"/>
      <c r="T152" s="320"/>
      <c r="U152" s="321"/>
      <c r="V152" s="322"/>
      <c r="W152" s="52">
        <f t="shared" si="90"/>
        <v>35289</v>
      </c>
      <c r="X152" s="52">
        <f t="shared" si="91"/>
        <v>35289</v>
      </c>
      <c r="Y152" s="52">
        <f t="shared" si="92"/>
        <v>0</v>
      </c>
      <c r="Z152" s="52">
        <f t="shared" si="93"/>
        <v>0</v>
      </c>
      <c r="AA152" s="656"/>
      <c r="AB152" s="630"/>
      <c r="AC152" s="630"/>
      <c r="AD152" s="630"/>
      <c r="AE152" s="630"/>
      <c r="AF152" s="630"/>
      <c r="AG152" s="630"/>
      <c r="AH152" s="631"/>
      <c r="AI152" s="631"/>
      <c r="AJ152" s="631"/>
      <c r="AK152" s="631"/>
      <c r="AL152" s="631"/>
      <c r="AM152" s="631"/>
      <c r="AN152" s="631"/>
      <c r="AO152" s="631"/>
      <c r="AP152" s="631"/>
      <c r="AQ152" s="631"/>
      <c r="AR152" s="631"/>
      <c r="AS152" s="631"/>
      <c r="AT152" s="631"/>
      <c r="AU152" s="631"/>
      <c r="AV152" s="631"/>
      <c r="AW152" s="631"/>
      <c r="AX152" s="631"/>
      <c r="AY152" s="631"/>
      <c r="AZ152" s="631"/>
      <c r="BA152" s="631"/>
      <c r="BB152" s="631"/>
      <c r="BC152" s="631"/>
      <c r="BD152" s="631"/>
      <c r="BE152" s="631"/>
      <c r="BF152" s="631"/>
      <c r="BG152" s="631"/>
      <c r="BH152" s="631"/>
      <c r="BI152" s="631"/>
      <c r="BJ152" s="631"/>
      <c r="BK152" s="631"/>
      <c r="BL152" s="631"/>
      <c r="BM152" s="631"/>
      <c r="BN152" s="631"/>
      <c r="BO152" s="631"/>
      <c r="BP152" s="631"/>
      <c r="BQ152" s="631"/>
      <c r="BR152" s="631"/>
      <c r="BS152" s="631"/>
      <c r="BT152" s="631"/>
    </row>
    <row r="153" spans="1:72" s="323" customFormat="1" ht="30" customHeight="1">
      <c r="A153" s="319"/>
      <c r="B153" s="359" t="s">
        <v>479</v>
      </c>
      <c r="C153" s="317" t="s">
        <v>480</v>
      </c>
      <c r="D153" s="360" t="s">
        <v>49</v>
      </c>
      <c r="E153" s="308">
        <v>24</v>
      </c>
      <c r="F153" s="309">
        <v>2312</v>
      </c>
      <c r="G153" s="309">
        <f t="shared" si="94"/>
        <v>55488</v>
      </c>
      <c r="H153" s="348">
        <v>24</v>
      </c>
      <c r="I153" s="349">
        <v>2312</v>
      </c>
      <c r="J153" s="349">
        <f t="shared" si="95"/>
        <v>55488</v>
      </c>
      <c r="K153" s="320"/>
      <c r="L153" s="321"/>
      <c r="M153" s="322"/>
      <c r="N153" s="320"/>
      <c r="O153" s="321"/>
      <c r="P153" s="322"/>
      <c r="Q153" s="320"/>
      <c r="R153" s="321"/>
      <c r="S153" s="322"/>
      <c r="T153" s="320"/>
      <c r="U153" s="321"/>
      <c r="V153" s="322"/>
      <c r="W153" s="52">
        <f t="shared" si="90"/>
        <v>55488</v>
      </c>
      <c r="X153" s="52">
        <f t="shared" si="91"/>
        <v>55488</v>
      </c>
      <c r="Y153" s="52">
        <f t="shared" si="92"/>
        <v>0</v>
      </c>
      <c r="Z153" s="52">
        <f t="shared" si="93"/>
        <v>0</v>
      </c>
      <c r="AA153" s="656"/>
      <c r="AB153" s="630"/>
      <c r="AC153" s="630"/>
      <c r="AD153" s="630"/>
      <c r="AE153" s="630"/>
      <c r="AF153" s="630"/>
      <c r="AG153" s="630"/>
      <c r="AH153" s="631"/>
      <c r="AI153" s="631"/>
      <c r="AJ153" s="631"/>
      <c r="AK153" s="631"/>
      <c r="AL153" s="631"/>
      <c r="AM153" s="631"/>
      <c r="AN153" s="631"/>
      <c r="AO153" s="631"/>
      <c r="AP153" s="631"/>
      <c r="AQ153" s="631"/>
      <c r="AR153" s="631"/>
      <c r="AS153" s="631"/>
      <c r="AT153" s="631"/>
      <c r="AU153" s="631"/>
      <c r="AV153" s="631"/>
      <c r="AW153" s="631"/>
      <c r="AX153" s="631"/>
      <c r="AY153" s="631"/>
      <c r="AZ153" s="631"/>
      <c r="BA153" s="631"/>
      <c r="BB153" s="631"/>
      <c r="BC153" s="631"/>
      <c r="BD153" s="631"/>
      <c r="BE153" s="631"/>
      <c r="BF153" s="631"/>
      <c r="BG153" s="631"/>
      <c r="BH153" s="631"/>
      <c r="BI153" s="631"/>
      <c r="BJ153" s="631"/>
      <c r="BK153" s="631"/>
      <c r="BL153" s="631"/>
      <c r="BM153" s="631"/>
      <c r="BN153" s="631"/>
      <c r="BO153" s="631"/>
      <c r="BP153" s="631"/>
      <c r="BQ153" s="631"/>
      <c r="BR153" s="631"/>
      <c r="BS153" s="631"/>
      <c r="BT153" s="631"/>
    </row>
    <row r="154" spans="1:72" s="323" customFormat="1" ht="30" customHeight="1">
      <c r="A154" s="319"/>
      <c r="B154" s="359" t="s">
        <v>481</v>
      </c>
      <c r="C154" s="314" t="s">
        <v>482</v>
      </c>
      <c r="D154" s="360" t="s">
        <v>49</v>
      </c>
      <c r="E154" s="308">
        <v>14</v>
      </c>
      <c r="F154" s="309">
        <v>2662</v>
      </c>
      <c r="G154" s="309">
        <f t="shared" si="94"/>
        <v>37268</v>
      </c>
      <c r="H154" s="311">
        <v>14</v>
      </c>
      <c r="I154" s="312">
        <v>2662</v>
      </c>
      <c r="J154" s="312">
        <f t="shared" si="95"/>
        <v>37268</v>
      </c>
      <c r="K154" s="320"/>
      <c r="L154" s="321"/>
      <c r="M154" s="322"/>
      <c r="N154" s="320"/>
      <c r="O154" s="321"/>
      <c r="P154" s="322"/>
      <c r="Q154" s="320"/>
      <c r="R154" s="321"/>
      <c r="S154" s="322"/>
      <c r="T154" s="320"/>
      <c r="U154" s="321"/>
      <c r="V154" s="322"/>
      <c r="W154" s="52">
        <f t="shared" si="90"/>
        <v>37268</v>
      </c>
      <c r="X154" s="52">
        <f t="shared" si="91"/>
        <v>37268</v>
      </c>
      <c r="Y154" s="52">
        <f t="shared" si="92"/>
        <v>0</v>
      </c>
      <c r="Z154" s="52">
        <f t="shared" si="93"/>
        <v>0</v>
      </c>
      <c r="AA154" s="656"/>
      <c r="AB154" s="630"/>
      <c r="AC154" s="630"/>
      <c r="AD154" s="630"/>
      <c r="AE154" s="630"/>
      <c r="AF154" s="630"/>
      <c r="AG154" s="630"/>
      <c r="AH154" s="631"/>
      <c r="AI154" s="631"/>
      <c r="AJ154" s="631"/>
      <c r="AK154" s="631"/>
      <c r="AL154" s="631"/>
      <c r="AM154" s="631"/>
      <c r="AN154" s="631"/>
      <c r="AO154" s="631"/>
      <c r="AP154" s="631"/>
      <c r="AQ154" s="631"/>
      <c r="AR154" s="631"/>
      <c r="AS154" s="631"/>
      <c r="AT154" s="631"/>
      <c r="AU154" s="631"/>
      <c r="AV154" s="631"/>
      <c r="AW154" s="631"/>
      <c r="AX154" s="631"/>
      <c r="AY154" s="631"/>
      <c r="AZ154" s="631"/>
      <c r="BA154" s="631"/>
      <c r="BB154" s="631"/>
      <c r="BC154" s="631"/>
      <c r="BD154" s="631"/>
      <c r="BE154" s="631"/>
      <c r="BF154" s="631"/>
      <c r="BG154" s="631"/>
      <c r="BH154" s="631"/>
      <c r="BI154" s="631"/>
      <c r="BJ154" s="631"/>
      <c r="BK154" s="631"/>
      <c r="BL154" s="631"/>
      <c r="BM154" s="631"/>
      <c r="BN154" s="631"/>
      <c r="BO154" s="631"/>
      <c r="BP154" s="631"/>
      <c r="BQ154" s="631"/>
      <c r="BR154" s="631"/>
      <c r="BS154" s="631"/>
      <c r="BT154" s="631"/>
    </row>
    <row r="155" spans="1:72" s="323" customFormat="1" ht="30" customHeight="1">
      <c r="A155" s="319"/>
      <c r="B155" s="359" t="s">
        <v>483</v>
      </c>
      <c r="C155" s="317" t="s">
        <v>484</v>
      </c>
      <c r="D155" s="360" t="s">
        <v>49</v>
      </c>
      <c r="E155" s="308">
        <v>2</v>
      </c>
      <c r="F155" s="309">
        <v>2667</v>
      </c>
      <c r="G155" s="309">
        <f t="shared" si="94"/>
        <v>5334</v>
      </c>
      <c r="H155" s="311">
        <v>2</v>
      </c>
      <c r="I155" s="312">
        <v>2667</v>
      </c>
      <c r="J155" s="312">
        <f t="shared" si="95"/>
        <v>5334</v>
      </c>
      <c r="K155" s="320"/>
      <c r="L155" s="321"/>
      <c r="M155" s="322"/>
      <c r="N155" s="320"/>
      <c r="O155" s="321"/>
      <c r="P155" s="322"/>
      <c r="Q155" s="320"/>
      <c r="R155" s="321"/>
      <c r="S155" s="322"/>
      <c r="T155" s="320"/>
      <c r="U155" s="321"/>
      <c r="V155" s="322"/>
      <c r="W155" s="52">
        <f t="shared" si="90"/>
        <v>5334</v>
      </c>
      <c r="X155" s="52">
        <f t="shared" si="91"/>
        <v>5334</v>
      </c>
      <c r="Y155" s="52">
        <f t="shared" si="92"/>
        <v>0</v>
      </c>
      <c r="Z155" s="52">
        <f t="shared" si="93"/>
        <v>0</v>
      </c>
      <c r="AA155" s="656"/>
      <c r="AB155" s="630"/>
      <c r="AC155" s="630"/>
      <c r="AD155" s="630"/>
      <c r="AE155" s="630"/>
      <c r="AF155" s="630"/>
      <c r="AG155" s="630"/>
      <c r="AH155" s="631"/>
      <c r="AI155" s="631"/>
      <c r="AJ155" s="631"/>
      <c r="AK155" s="631"/>
      <c r="AL155" s="631"/>
      <c r="AM155" s="631"/>
      <c r="AN155" s="631"/>
      <c r="AO155" s="631"/>
      <c r="AP155" s="631"/>
      <c r="AQ155" s="631"/>
      <c r="AR155" s="631"/>
      <c r="AS155" s="631"/>
      <c r="AT155" s="631"/>
      <c r="AU155" s="631"/>
      <c r="AV155" s="631"/>
      <c r="AW155" s="631"/>
      <c r="AX155" s="631"/>
      <c r="AY155" s="631"/>
      <c r="AZ155" s="631"/>
      <c r="BA155" s="631"/>
      <c r="BB155" s="631"/>
      <c r="BC155" s="631"/>
      <c r="BD155" s="631"/>
      <c r="BE155" s="631"/>
      <c r="BF155" s="631"/>
      <c r="BG155" s="631"/>
      <c r="BH155" s="631"/>
      <c r="BI155" s="631"/>
      <c r="BJ155" s="631"/>
      <c r="BK155" s="631"/>
      <c r="BL155" s="631"/>
      <c r="BM155" s="631"/>
      <c r="BN155" s="631"/>
      <c r="BO155" s="631"/>
      <c r="BP155" s="631"/>
      <c r="BQ155" s="631"/>
      <c r="BR155" s="631"/>
      <c r="BS155" s="631"/>
      <c r="BT155" s="631"/>
    </row>
    <row r="156" spans="1:72" s="323" customFormat="1" ht="30" customHeight="1">
      <c r="A156" s="319"/>
      <c r="B156" s="359" t="s">
        <v>485</v>
      </c>
      <c r="C156" s="317" t="s">
        <v>486</v>
      </c>
      <c r="D156" s="360" t="s">
        <v>49</v>
      </c>
      <c r="E156" s="308">
        <v>2</v>
      </c>
      <c r="F156" s="309">
        <v>17542</v>
      </c>
      <c r="G156" s="309">
        <f t="shared" si="94"/>
        <v>35084</v>
      </c>
      <c r="H156" s="311">
        <v>2</v>
      </c>
      <c r="I156" s="312">
        <v>17542</v>
      </c>
      <c r="J156" s="312">
        <f t="shared" si="95"/>
        <v>35084</v>
      </c>
      <c r="K156" s="320"/>
      <c r="L156" s="321"/>
      <c r="M156" s="322"/>
      <c r="N156" s="320"/>
      <c r="O156" s="321"/>
      <c r="P156" s="322"/>
      <c r="Q156" s="320"/>
      <c r="R156" s="321"/>
      <c r="S156" s="322"/>
      <c r="T156" s="320"/>
      <c r="U156" s="321"/>
      <c r="V156" s="322"/>
      <c r="W156" s="52">
        <f t="shared" si="90"/>
        <v>35084</v>
      </c>
      <c r="X156" s="52">
        <f t="shared" si="91"/>
        <v>35084</v>
      </c>
      <c r="Y156" s="52">
        <f t="shared" si="92"/>
        <v>0</v>
      </c>
      <c r="Z156" s="52">
        <f t="shared" si="93"/>
        <v>0</v>
      </c>
      <c r="AA156" s="656"/>
      <c r="AB156" s="630"/>
      <c r="AC156" s="630"/>
      <c r="AD156" s="630"/>
      <c r="AE156" s="630"/>
      <c r="AF156" s="630"/>
      <c r="AG156" s="630"/>
      <c r="AH156" s="631"/>
      <c r="AI156" s="631"/>
      <c r="AJ156" s="631"/>
      <c r="AK156" s="631"/>
      <c r="AL156" s="631"/>
      <c r="AM156" s="631"/>
      <c r="AN156" s="631"/>
      <c r="AO156" s="631"/>
      <c r="AP156" s="631"/>
      <c r="AQ156" s="631"/>
      <c r="AR156" s="631"/>
      <c r="AS156" s="631"/>
      <c r="AT156" s="631"/>
      <c r="AU156" s="631"/>
      <c r="AV156" s="631"/>
      <c r="AW156" s="631"/>
      <c r="AX156" s="631"/>
      <c r="AY156" s="631"/>
      <c r="AZ156" s="631"/>
      <c r="BA156" s="631"/>
      <c r="BB156" s="631"/>
      <c r="BC156" s="631"/>
      <c r="BD156" s="631"/>
      <c r="BE156" s="631"/>
      <c r="BF156" s="631"/>
      <c r="BG156" s="631"/>
      <c r="BH156" s="631"/>
      <c r="BI156" s="631"/>
      <c r="BJ156" s="631"/>
      <c r="BK156" s="631"/>
      <c r="BL156" s="631"/>
      <c r="BM156" s="631"/>
      <c r="BN156" s="631"/>
      <c r="BO156" s="631"/>
      <c r="BP156" s="631"/>
      <c r="BQ156" s="631"/>
      <c r="BR156" s="631"/>
      <c r="BS156" s="631"/>
      <c r="BT156" s="631"/>
    </row>
    <row r="157" spans="1:72" s="323" customFormat="1" ht="30" customHeight="1">
      <c r="A157" s="319"/>
      <c r="B157" s="359" t="s">
        <v>487</v>
      </c>
      <c r="C157" s="73" t="s">
        <v>488</v>
      </c>
      <c r="D157" s="215" t="s">
        <v>49</v>
      </c>
      <c r="E157" s="311">
        <v>4</v>
      </c>
      <c r="F157" s="312">
        <v>1300</v>
      </c>
      <c r="G157" s="312">
        <f t="shared" si="94"/>
        <v>5200</v>
      </c>
      <c r="H157" s="311">
        <v>4</v>
      </c>
      <c r="I157" s="312">
        <v>1300</v>
      </c>
      <c r="J157" s="312">
        <f t="shared" si="95"/>
        <v>5200</v>
      </c>
      <c r="K157" s="320"/>
      <c r="L157" s="321"/>
      <c r="M157" s="322"/>
      <c r="N157" s="320"/>
      <c r="O157" s="321"/>
      <c r="P157" s="322"/>
      <c r="Q157" s="320"/>
      <c r="R157" s="321"/>
      <c r="S157" s="322"/>
      <c r="T157" s="320"/>
      <c r="U157" s="321"/>
      <c r="V157" s="322"/>
      <c r="W157" s="52">
        <f t="shared" si="90"/>
        <v>5200</v>
      </c>
      <c r="X157" s="52">
        <f t="shared" si="91"/>
        <v>5200</v>
      </c>
      <c r="Y157" s="52">
        <f t="shared" si="92"/>
        <v>0</v>
      </c>
      <c r="Z157" s="52">
        <f t="shared" si="93"/>
        <v>0</v>
      </c>
      <c r="AA157" s="656"/>
      <c r="AB157" s="630"/>
      <c r="AC157" s="630"/>
      <c r="AD157" s="630"/>
      <c r="AE157" s="630"/>
      <c r="AF157" s="630"/>
      <c r="AG157" s="630"/>
      <c r="AH157" s="631"/>
      <c r="AI157" s="631"/>
      <c r="AJ157" s="631"/>
      <c r="AK157" s="631"/>
      <c r="AL157" s="631"/>
      <c r="AM157" s="631"/>
      <c r="AN157" s="631"/>
      <c r="AO157" s="631"/>
      <c r="AP157" s="631"/>
      <c r="AQ157" s="631"/>
      <c r="AR157" s="631"/>
      <c r="AS157" s="631"/>
      <c r="AT157" s="631"/>
      <c r="AU157" s="631"/>
      <c r="AV157" s="631"/>
      <c r="AW157" s="631"/>
      <c r="AX157" s="631"/>
      <c r="AY157" s="631"/>
      <c r="AZ157" s="631"/>
      <c r="BA157" s="631"/>
      <c r="BB157" s="631"/>
      <c r="BC157" s="631"/>
      <c r="BD157" s="631"/>
      <c r="BE157" s="631"/>
      <c r="BF157" s="631"/>
      <c r="BG157" s="631"/>
      <c r="BH157" s="631"/>
      <c r="BI157" s="631"/>
      <c r="BJ157" s="631"/>
      <c r="BK157" s="631"/>
      <c r="BL157" s="631"/>
      <c r="BM157" s="631"/>
      <c r="BN157" s="631"/>
      <c r="BO157" s="631"/>
      <c r="BP157" s="631"/>
      <c r="BQ157" s="631"/>
      <c r="BR157" s="631"/>
      <c r="BS157" s="631"/>
      <c r="BT157" s="631"/>
    </row>
    <row r="158" spans="1:72" s="323" customFormat="1" ht="30" customHeight="1">
      <c r="A158" s="319"/>
      <c r="B158" s="359" t="s">
        <v>489</v>
      </c>
      <c r="C158" s="80" t="s">
        <v>490</v>
      </c>
      <c r="D158" s="215" t="s">
        <v>49</v>
      </c>
      <c r="E158" s="311">
        <v>8</v>
      </c>
      <c r="F158" s="312">
        <v>260</v>
      </c>
      <c r="G158" s="312">
        <f t="shared" si="94"/>
        <v>2080</v>
      </c>
      <c r="H158" s="311">
        <v>8</v>
      </c>
      <c r="I158" s="312">
        <v>260</v>
      </c>
      <c r="J158" s="312">
        <f t="shared" si="95"/>
        <v>2080</v>
      </c>
      <c r="K158" s="320"/>
      <c r="L158" s="321"/>
      <c r="M158" s="322"/>
      <c r="N158" s="320"/>
      <c r="O158" s="321"/>
      <c r="P158" s="322"/>
      <c r="Q158" s="320"/>
      <c r="R158" s="321"/>
      <c r="S158" s="322"/>
      <c r="T158" s="320"/>
      <c r="U158" s="321"/>
      <c r="V158" s="322"/>
      <c r="W158" s="52">
        <f t="shared" si="90"/>
        <v>2080</v>
      </c>
      <c r="X158" s="52">
        <f t="shared" si="91"/>
        <v>2080</v>
      </c>
      <c r="Y158" s="52">
        <f t="shared" si="92"/>
        <v>0</v>
      </c>
      <c r="Z158" s="52">
        <f t="shared" si="93"/>
        <v>0</v>
      </c>
      <c r="AA158" s="656"/>
      <c r="AB158" s="630"/>
      <c r="AC158" s="630"/>
      <c r="AD158" s="630"/>
      <c r="AE158" s="630"/>
      <c r="AF158" s="630"/>
      <c r="AG158" s="630"/>
      <c r="AH158" s="631"/>
      <c r="AI158" s="631"/>
      <c r="AJ158" s="631"/>
      <c r="AK158" s="631"/>
      <c r="AL158" s="631"/>
      <c r="AM158" s="631"/>
      <c r="AN158" s="631"/>
      <c r="AO158" s="631"/>
      <c r="AP158" s="631"/>
      <c r="AQ158" s="631"/>
      <c r="AR158" s="631"/>
      <c r="AS158" s="631"/>
      <c r="AT158" s="631"/>
      <c r="AU158" s="631"/>
      <c r="AV158" s="631"/>
      <c r="AW158" s="631"/>
      <c r="AX158" s="631"/>
      <c r="AY158" s="631"/>
      <c r="AZ158" s="631"/>
      <c r="BA158" s="631"/>
      <c r="BB158" s="631"/>
      <c r="BC158" s="631"/>
      <c r="BD158" s="631"/>
      <c r="BE158" s="631"/>
      <c r="BF158" s="631"/>
      <c r="BG158" s="631"/>
      <c r="BH158" s="631"/>
      <c r="BI158" s="631"/>
      <c r="BJ158" s="631"/>
      <c r="BK158" s="631"/>
      <c r="BL158" s="631"/>
      <c r="BM158" s="631"/>
      <c r="BN158" s="631"/>
      <c r="BO158" s="631"/>
      <c r="BP158" s="631"/>
      <c r="BQ158" s="631"/>
      <c r="BR158" s="631"/>
      <c r="BS158" s="631"/>
      <c r="BT158" s="631"/>
    </row>
    <row r="159" spans="1:72" s="323" customFormat="1" ht="30" customHeight="1">
      <c r="A159" s="319"/>
      <c r="B159" s="359" t="s">
        <v>491</v>
      </c>
      <c r="C159" s="73" t="s">
        <v>492</v>
      </c>
      <c r="D159" s="215" t="s">
        <v>49</v>
      </c>
      <c r="E159" s="311">
        <v>4</v>
      </c>
      <c r="F159" s="312">
        <v>2688</v>
      </c>
      <c r="G159" s="312">
        <f>E159*F159</f>
        <v>10752</v>
      </c>
      <c r="H159" s="311">
        <v>4</v>
      </c>
      <c r="I159" s="312">
        <v>2688</v>
      </c>
      <c r="J159" s="312">
        <f>H159*I159</f>
        <v>10752</v>
      </c>
      <c r="K159" s="320"/>
      <c r="L159" s="321"/>
      <c r="M159" s="322"/>
      <c r="N159" s="320"/>
      <c r="O159" s="321"/>
      <c r="P159" s="322"/>
      <c r="Q159" s="320"/>
      <c r="R159" s="321"/>
      <c r="S159" s="322"/>
      <c r="T159" s="320"/>
      <c r="U159" s="321"/>
      <c r="V159" s="322"/>
      <c r="W159" s="52">
        <f t="shared" si="90"/>
        <v>10752</v>
      </c>
      <c r="X159" s="52">
        <f t="shared" si="91"/>
        <v>10752</v>
      </c>
      <c r="Y159" s="52">
        <f t="shared" si="92"/>
        <v>0</v>
      </c>
      <c r="Z159" s="52">
        <f t="shared" si="93"/>
        <v>0</v>
      </c>
      <c r="AA159" s="656"/>
      <c r="AB159" s="630"/>
      <c r="AC159" s="630"/>
      <c r="AD159" s="630"/>
      <c r="AE159" s="630"/>
      <c r="AF159" s="630"/>
      <c r="AG159" s="630"/>
      <c r="AH159" s="631"/>
      <c r="AI159" s="631"/>
      <c r="AJ159" s="631"/>
      <c r="AK159" s="631"/>
      <c r="AL159" s="631"/>
      <c r="AM159" s="631"/>
      <c r="AN159" s="631"/>
      <c r="AO159" s="631"/>
      <c r="AP159" s="631"/>
      <c r="AQ159" s="631"/>
      <c r="AR159" s="631"/>
      <c r="AS159" s="631"/>
      <c r="AT159" s="631"/>
      <c r="AU159" s="631"/>
      <c r="AV159" s="631"/>
      <c r="AW159" s="631"/>
      <c r="AX159" s="631"/>
      <c r="AY159" s="631"/>
      <c r="AZ159" s="631"/>
      <c r="BA159" s="631"/>
      <c r="BB159" s="631"/>
      <c r="BC159" s="631"/>
      <c r="BD159" s="631"/>
      <c r="BE159" s="631"/>
      <c r="BF159" s="631"/>
      <c r="BG159" s="631"/>
      <c r="BH159" s="631"/>
      <c r="BI159" s="631"/>
      <c r="BJ159" s="631"/>
      <c r="BK159" s="631"/>
      <c r="BL159" s="631"/>
      <c r="BM159" s="631"/>
      <c r="BN159" s="631"/>
      <c r="BO159" s="631"/>
      <c r="BP159" s="631"/>
      <c r="BQ159" s="631"/>
      <c r="BR159" s="631"/>
      <c r="BS159" s="631"/>
      <c r="BT159" s="631"/>
    </row>
    <row r="160" spans="1:72" s="323" customFormat="1" ht="30" customHeight="1" thickBot="1">
      <c r="A160" s="325"/>
      <c r="B160" s="324" t="s">
        <v>493</v>
      </c>
      <c r="C160" s="73" t="s">
        <v>494</v>
      </c>
      <c r="D160" s="353" t="s">
        <v>49</v>
      </c>
      <c r="E160" s="339">
        <v>4</v>
      </c>
      <c r="F160" s="340">
        <v>2691</v>
      </c>
      <c r="G160" s="312">
        <f t="shared" si="94"/>
        <v>10764</v>
      </c>
      <c r="H160" s="339">
        <v>4</v>
      </c>
      <c r="I160" s="340">
        <v>2691</v>
      </c>
      <c r="J160" s="312">
        <f t="shared" ref="J160" si="96">H160*I160</f>
        <v>10764</v>
      </c>
      <c r="K160" s="331"/>
      <c r="L160" s="332"/>
      <c r="M160" s="333"/>
      <c r="N160" s="331"/>
      <c r="O160" s="332"/>
      <c r="P160" s="333"/>
      <c r="Q160" s="331"/>
      <c r="R160" s="332"/>
      <c r="S160" s="333"/>
      <c r="T160" s="331"/>
      <c r="U160" s="332"/>
      <c r="V160" s="333"/>
      <c r="W160" s="52">
        <f t="shared" si="90"/>
        <v>10764</v>
      </c>
      <c r="X160" s="52">
        <f t="shared" si="91"/>
        <v>10764</v>
      </c>
      <c r="Y160" s="52">
        <f t="shared" si="92"/>
        <v>0</v>
      </c>
      <c r="Z160" s="52">
        <f t="shared" si="93"/>
        <v>0</v>
      </c>
      <c r="AA160" s="657"/>
      <c r="AB160" s="630"/>
      <c r="AC160" s="630"/>
      <c r="AD160" s="630"/>
      <c r="AE160" s="630"/>
      <c r="AF160" s="630"/>
      <c r="AG160" s="630"/>
      <c r="AH160" s="631"/>
      <c r="AI160" s="631"/>
      <c r="AJ160" s="631"/>
      <c r="AK160" s="631"/>
      <c r="AL160" s="631"/>
      <c r="AM160" s="631"/>
      <c r="AN160" s="631"/>
      <c r="AO160" s="631"/>
      <c r="AP160" s="631"/>
      <c r="AQ160" s="631"/>
      <c r="AR160" s="631"/>
      <c r="AS160" s="631"/>
      <c r="AT160" s="631"/>
      <c r="AU160" s="631"/>
      <c r="AV160" s="631"/>
      <c r="AW160" s="631"/>
      <c r="AX160" s="631"/>
      <c r="AY160" s="631"/>
      <c r="AZ160" s="631"/>
      <c r="BA160" s="631"/>
      <c r="BB160" s="631"/>
      <c r="BC160" s="631"/>
      <c r="BD160" s="631"/>
      <c r="BE160" s="631"/>
      <c r="BF160" s="631"/>
      <c r="BG160" s="631"/>
      <c r="BH160" s="631"/>
      <c r="BI160" s="631"/>
      <c r="BJ160" s="631"/>
      <c r="BK160" s="631"/>
      <c r="BL160" s="631"/>
      <c r="BM160" s="631"/>
      <c r="BN160" s="631"/>
      <c r="BO160" s="631"/>
      <c r="BP160" s="631"/>
      <c r="BQ160" s="631"/>
      <c r="BR160" s="631"/>
      <c r="BS160" s="631"/>
      <c r="BT160" s="631"/>
    </row>
    <row r="161" spans="1:73" s="311" customFormat="1" ht="30" customHeight="1" thickBot="1">
      <c r="A161" s="334"/>
      <c r="B161" s="361" t="s">
        <v>495</v>
      </c>
      <c r="C161" s="362" t="s">
        <v>496</v>
      </c>
      <c r="D161" s="363"/>
      <c r="E161" s="364"/>
      <c r="F161" s="365"/>
      <c r="G161" s="365"/>
      <c r="H161" s="335"/>
      <c r="I161" s="335"/>
      <c r="J161" s="335"/>
      <c r="K161" s="335"/>
      <c r="L161" s="335"/>
      <c r="M161" s="335"/>
      <c r="N161" s="335"/>
      <c r="O161" s="335"/>
      <c r="P161" s="335"/>
      <c r="Q161" s="335"/>
      <c r="R161" s="335"/>
      <c r="S161" s="335"/>
      <c r="T161" s="335"/>
      <c r="U161" s="335"/>
      <c r="V161" s="335"/>
      <c r="W161" s="52">
        <f t="shared" si="90"/>
        <v>0</v>
      </c>
      <c r="X161" s="52">
        <f t="shared" si="91"/>
        <v>0</v>
      </c>
      <c r="Y161" s="52">
        <f t="shared" si="92"/>
        <v>0</v>
      </c>
      <c r="Z161" s="52">
        <v>0</v>
      </c>
      <c r="AA161" s="658"/>
      <c r="AB161" s="630"/>
      <c r="AC161" s="630"/>
      <c r="AD161" s="630"/>
      <c r="AE161" s="630"/>
      <c r="AF161" s="630"/>
      <c r="AG161" s="630"/>
      <c r="AH161" s="631"/>
      <c r="AI161" s="631"/>
      <c r="AJ161" s="631"/>
      <c r="AK161" s="631"/>
      <c r="AL161" s="631"/>
      <c r="AM161" s="631"/>
      <c r="AN161" s="631"/>
      <c r="AO161" s="631"/>
      <c r="AP161" s="631"/>
      <c r="AQ161" s="631"/>
      <c r="AR161" s="631"/>
      <c r="AS161" s="631"/>
      <c r="AT161" s="631"/>
      <c r="AU161" s="631"/>
      <c r="AV161" s="631"/>
      <c r="AW161" s="631"/>
      <c r="AX161" s="631"/>
      <c r="AY161" s="631"/>
      <c r="AZ161" s="631"/>
      <c r="BA161" s="631"/>
      <c r="BB161" s="631"/>
      <c r="BC161" s="631"/>
      <c r="BD161" s="631"/>
      <c r="BE161" s="631"/>
      <c r="BF161" s="631"/>
      <c r="BG161" s="631"/>
      <c r="BH161" s="631"/>
      <c r="BI161" s="631"/>
      <c r="BJ161" s="631"/>
      <c r="BK161" s="631"/>
      <c r="BL161" s="631"/>
      <c r="BM161" s="631"/>
      <c r="BN161" s="631"/>
      <c r="BO161" s="631"/>
      <c r="BP161" s="631"/>
      <c r="BQ161" s="631"/>
      <c r="BR161" s="631"/>
      <c r="BS161" s="631"/>
      <c r="BT161" s="631"/>
      <c r="BU161" s="338"/>
    </row>
    <row r="162" spans="1:73" s="311" customFormat="1" ht="30" customHeight="1">
      <c r="A162" s="334"/>
      <c r="B162" s="359" t="s">
        <v>497</v>
      </c>
      <c r="C162" s="366" t="s">
        <v>498</v>
      </c>
      <c r="D162" s="215" t="s">
        <v>49</v>
      </c>
      <c r="E162" s="343">
        <v>3</v>
      </c>
      <c r="F162" s="344">
        <v>42406</v>
      </c>
      <c r="G162" s="344">
        <f>E162*F162</f>
        <v>127218</v>
      </c>
      <c r="H162" s="343">
        <v>3</v>
      </c>
      <c r="I162" s="344">
        <v>42406</v>
      </c>
      <c r="J162" s="344">
        <f>H162*I162</f>
        <v>127218</v>
      </c>
      <c r="K162" s="335"/>
      <c r="L162" s="335"/>
      <c r="M162" s="335"/>
      <c r="N162" s="335"/>
      <c r="O162" s="335"/>
      <c r="P162" s="335"/>
      <c r="Q162" s="335"/>
      <c r="R162" s="335"/>
      <c r="S162" s="335"/>
      <c r="T162" s="335"/>
      <c r="U162" s="335"/>
      <c r="V162" s="335"/>
      <c r="W162" s="52">
        <f t="shared" si="90"/>
        <v>127218</v>
      </c>
      <c r="X162" s="52">
        <f t="shared" si="91"/>
        <v>127218</v>
      </c>
      <c r="Y162" s="52">
        <f t="shared" si="92"/>
        <v>0</v>
      </c>
      <c r="Z162" s="52">
        <f t="shared" si="93"/>
        <v>0</v>
      </c>
      <c r="AA162" s="658"/>
      <c r="AB162" s="630"/>
      <c r="AC162" s="630"/>
      <c r="AD162" s="630"/>
      <c r="AE162" s="630"/>
      <c r="AF162" s="630"/>
      <c r="AG162" s="630"/>
      <c r="AH162" s="631"/>
      <c r="AI162" s="631"/>
      <c r="AJ162" s="631"/>
      <c r="AK162" s="631"/>
      <c r="AL162" s="631"/>
      <c r="AM162" s="631"/>
      <c r="AN162" s="631"/>
      <c r="AO162" s="631"/>
      <c r="AP162" s="631"/>
      <c r="AQ162" s="631"/>
      <c r="AR162" s="631"/>
      <c r="AS162" s="631"/>
      <c r="AT162" s="631"/>
      <c r="AU162" s="631"/>
      <c r="AV162" s="631"/>
      <c r="AW162" s="631"/>
      <c r="AX162" s="631"/>
      <c r="AY162" s="631"/>
      <c r="AZ162" s="631"/>
      <c r="BA162" s="631"/>
      <c r="BB162" s="631"/>
      <c r="BC162" s="631"/>
      <c r="BD162" s="631"/>
      <c r="BE162" s="631"/>
      <c r="BF162" s="631"/>
      <c r="BG162" s="631"/>
      <c r="BH162" s="631"/>
      <c r="BI162" s="631"/>
      <c r="BJ162" s="631"/>
      <c r="BK162" s="631"/>
      <c r="BL162" s="631"/>
      <c r="BM162" s="631"/>
      <c r="BN162" s="631"/>
      <c r="BO162" s="631"/>
      <c r="BP162" s="631"/>
      <c r="BQ162" s="631"/>
      <c r="BR162" s="631"/>
      <c r="BS162" s="631"/>
      <c r="BT162" s="631"/>
      <c r="BU162" s="338"/>
    </row>
    <row r="163" spans="1:73" s="311" customFormat="1" ht="30" customHeight="1">
      <c r="A163" s="334"/>
      <c r="B163" s="367" t="s">
        <v>499</v>
      </c>
      <c r="C163" s="93" t="s">
        <v>500</v>
      </c>
      <c r="D163" s="92" t="s">
        <v>49</v>
      </c>
      <c r="E163" s="311">
        <v>6</v>
      </c>
      <c r="F163" s="312">
        <v>17541</v>
      </c>
      <c r="G163" s="312">
        <f t="shared" ref="G163:G165" si="97">E163*F163</f>
        <v>105246</v>
      </c>
      <c r="H163" s="311">
        <v>6</v>
      </c>
      <c r="I163" s="312">
        <v>17541</v>
      </c>
      <c r="J163" s="312">
        <f t="shared" ref="J163:J165" si="98">H163*I163</f>
        <v>105246</v>
      </c>
      <c r="K163" s="335"/>
      <c r="L163" s="335"/>
      <c r="M163" s="335"/>
      <c r="N163" s="335"/>
      <c r="O163" s="335"/>
      <c r="P163" s="335"/>
      <c r="Q163" s="335"/>
      <c r="R163" s="335"/>
      <c r="S163" s="335"/>
      <c r="T163" s="335"/>
      <c r="U163" s="335"/>
      <c r="V163" s="335"/>
      <c r="W163" s="52">
        <f t="shared" si="90"/>
        <v>105246</v>
      </c>
      <c r="X163" s="52">
        <f t="shared" si="91"/>
        <v>105246</v>
      </c>
      <c r="Y163" s="52">
        <f t="shared" si="92"/>
        <v>0</v>
      </c>
      <c r="Z163" s="52">
        <f t="shared" si="93"/>
        <v>0</v>
      </c>
      <c r="AA163" s="658"/>
      <c r="AB163" s="630"/>
      <c r="AC163" s="630"/>
      <c r="AD163" s="630"/>
      <c r="AE163" s="630"/>
      <c r="AF163" s="630"/>
      <c r="AG163" s="630"/>
      <c r="AH163" s="631"/>
      <c r="AI163" s="631"/>
      <c r="AJ163" s="631"/>
      <c r="AK163" s="631"/>
      <c r="AL163" s="631"/>
      <c r="AM163" s="631"/>
      <c r="AN163" s="631"/>
      <c r="AO163" s="631"/>
      <c r="AP163" s="631"/>
      <c r="AQ163" s="631"/>
      <c r="AR163" s="631"/>
      <c r="AS163" s="631"/>
      <c r="AT163" s="631"/>
      <c r="AU163" s="631"/>
      <c r="AV163" s="631"/>
      <c r="AW163" s="631"/>
      <c r="AX163" s="631"/>
      <c r="AY163" s="631"/>
      <c r="AZ163" s="631"/>
      <c r="BA163" s="631"/>
      <c r="BB163" s="631"/>
      <c r="BC163" s="631"/>
      <c r="BD163" s="631"/>
      <c r="BE163" s="631"/>
      <c r="BF163" s="631"/>
      <c r="BG163" s="631"/>
      <c r="BH163" s="631"/>
      <c r="BI163" s="631"/>
      <c r="BJ163" s="631"/>
      <c r="BK163" s="631"/>
      <c r="BL163" s="631"/>
      <c r="BM163" s="631"/>
      <c r="BN163" s="631"/>
      <c r="BO163" s="631"/>
      <c r="BP163" s="631"/>
      <c r="BQ163" s="631"/>
      <c r="BR163" s="631"/>
      <c r="BS163" s="631"/>
      <c r="BT163" s="631"/>
      <c r="BU163" s="338"/>
    </row>
    <row r="164" spans="1:73" s="311" customFormat="1" ht="30" customHeight="1">
      <c r="A164" s="334"/>
      <c r="B164" s="367" t="s">
        <v>501</v>
      </c>
      <c r="C164" s="91" t="s">
        <v>502</v>
      </c>
      <c r="D164" s="92" t="s">
        <v>49</v>
      </c>
      <c r="E164" s="311">
        <v>6</v>
      </c>
      <c r="F164" s="312">
        <v>7780</v>
      </c>
      <c r="G164" s="312">
        <f t="shared" si="97"/>
        <v>46680</v>
      </c>
      <c r="H164" s="311">
        <v>6</v>
      </c>
      <c r="I164" s="312">
        <v>7780</v>
      </c>
      <c r="J164" s="312">
        <f t="shared" si="98"/>
        <v>46680</v>
      </c>
      <c r="K164" s="335"/>
      <c r="L164" s="335"/>
      <c r="M164" s="335"/>
      <c r="N164" s="335"/>
      <c r="O164" s="335"/>
      <c r="P164" s="335"/>
      <c r="Q164" s="335"/>
      <c r="R164" s="335"/>
      <c r="S164" s="335"/>
      <c r="T164" s="335"/>
      <c r="U164" s="335"/>
      <c r="V164" s="335"/>
      <c r="W164" s="52">
        <f t="shared" si="90"/>
        <v>46680</v>
      </c>
      <c r="X164" s="52">
        <f t="shared" si="91"/>
        <v>46680</v>
      </c>
      <c r="Y164" s="52">
        <f t="shared" si="92"/>
        <v>0</v>
      </c>
      <c r="Z164" s="52">
        <f t="shared" si="93"/>
        <v>0</v>
      </c>
      <c r="AA164" s="658"/>
      <c r="AB164" s="630"/>
      <c r="AC164" s="630"/>
      <c r="AD164" s="630"/>
      <c r="AE164" s="630"/>
      <c r="AF164" s="630"/>
      <c r="AG164" s="630"/>
      <c r="AH164" s="631"/>
      <c r="AI164" s="631"/>
      <c r="AJ164" s="631"/>
      <c r="AK164" s="631"/>
      <c r="AL164" s="631"/>
      <c r="AM164" s="631"/>
      <c r="AN164" s="631"/>
      <c r="AO164" s="631"/>
      <c r="AP164" s="631"/>
      <c r="AQ164" s="631"/>
      <c r="AR164" s="631"/>
      <c r="AS164" s="631"/>
      <c r="AT164" s="631"/>
      <c r="AU164" s="631"/>
      <c r="AV164" s="631"/>
      <c r="AW164" s="631"/>
      <c r="AX164" s="631"/>
      <c r="AY164" s="631"/>
      <c r="AZ164" s="631"/>
      <c r="BA164" s="631"/>
      <c r="BB164" s="631"/>
      <c r="BC164" s="631"/>
      <c r="BD164" s="631"/>
      <c r="BE164" s="631"/>
      <c r="BF164" s="631"/>
      <c r="BG164" s="631"/>
      <c r="BH164" s="631"/>
      <c r="BI164" s="631"/>
      <c r="BJ164" s="631"/>
      <c r="BK164" s="631"/>
      <c r="BL164" s="631"/>
      <c r="BM164" s="631"/>
      <c r="BN164" s="631"/>
      <c r="BO164" s="631"/>
      <c r="BP164" s="631"/>
      <c r="BQ164" s="631"/>
      <c r="BR164" s="631"/>
      <c r="BS164" s="631"/>
      <c r="BT164" s="631"/>
      <c r="BU164" s="338"/>
    </row>
    <row r="165" spans="1:73" s="311" customFormat="1" ht="30" customHeight="1" thickBot="1">
      <c r="A165" s="334"/>
      <c r="B165" s="368" t="s">
        <v>503</v>
      </c>
      <c r="C165" s="93" t="s">
        <v>504</v>
      </c>
      <c r="D165" s="94" t="s">
        <v>49</v>
      </c>
      <c r="E165" s="339">
        <v>1</v>
      </c>
      <c r="F165" s="340">
        <v>19408</v>
      </c>
      <c r="G165" s="340">
        <f t="shared" si="97"/>
        <v>19408</v>
      </c>
      <c r="H165" s="339">
        <v>1</v>
      </c>
      <c r="I165" s="340">
        <v>19408</v>
      </c>
      <c r="J165" s="340">
        <f t="shared" si="98"/>
        <v>19408</v>
      </c>
      <c r="K165" s="335"/>
      <c r="L165" s="335"/>
      <c r="M165" s="335"/>
      <c r="N165" s="335"/>
      <c r="O165" s="335"/>
      <c r="P165" s="335"/>
      <c r="Q165" s="335"/>
      <c r="R165" s="335"/>
      <c r="S165" s="335"/>
      <c r="T165" s="335"/>
      <c r="U165" s="335"/>
      <c r="V165" s="335"/>
      <c r="W165" s="52">
        <f t="shared" si="90"/>
        <v>19408</v>
      </c>
      <c r="X165" s="52">
        <f t="shared" si="91"/>
        <v>19408</v>
      </c>
      <c r="Y165" s="52">
        <f t="shared" si="92"/>
        <v>0</v>
      </c>
      <c r="Z165" s="52">
        <f t="shared" si="93"/>
        <v>0</v>
      </c>
      <c r="AA165" s="658"/>
      <c r="AB165" s="630"/>
      <c r="AC165" s="630"/>
      <c r="AD165" s="630"/>
      <c r="AE165" s="630"/>
      <c r="AF165" s="630"/>
      <c r="AG165" s="630"/>
      <c r="AH165" s="631"/>
      <c r="AI165" s="631"/>
      <c r="AJ165" s="631"/>
      <c r="AK165" s="631"/>
      <c r="AL165" s="631"/>
      <c r="AM165" s="631"/>
      <c r="AN165" s="631"/>
      <c r="AO165" s="631"/>
      <c r="AP165" s="631"/>
      <c r="AQ165" s="631"/>
      <c r="AR165" s="631"/>
      <c r="AS165" s="631"/>
      <c r="AT165" s="631"/>
      <c r="AU165" s="631"/>
      <c r="AV165" s="631"/>
      <c r="AW165" s="631"/>
      <c r="AX165" s="631"/>
      <c r="AY165" s="631"/>
      <c r="AZ165" s="631"/>
      <c r="BA165" s="631"/>
      <c r="BB165" s="631"/>
      <c r="BC165" s="631"/>
      <c r="BD165" s="631"/>
      <c r="BE165" s="631"/>
      <c r="BF165" s="631"/>
      <c r="BG165" s="631"/>
      <c r="BH165" s="631"/>
      <c r="BI165" s="631"/>
      <c r="BJ165" s="631"/>
      <c r="BK165" s="631"/>
      <c r="BL165" s="631"/>
      <c r="BM165" s="631"/>
      <c r="BN165" s="631"/>
      <c r="BO165" s="631"/>
      <c r="BP165" s="631"/>
      <c r="BQ165" s="631"/>
      <c r="BR165" s="631"/>
      <c r="BS165" s="631"/>
      <c r="BT165" s="631"/>
      <c r="BU165" s="338"/>
    </row>
    <row r="166" spans="1:73" s="311" customFormat="1" ht="30" customHeight="1" thickBot="1">
      <c r="A166" s="334"/>
      <c r="B166" s="361" t="s">
        <v>505</v>
      </c>
      <c r="C166" s="369" t="s">
        <v>506</v>
      </c>
      <c r="D166" s="370"/>
      <c r="E166" s="357"/>
      <c r="F166" s="358"/>
      <c r="G166" s="371"/>
      <c r="H166" s="335"/>
      <c r="I166" s="335"/>
      <c r="J166" s="335"/>
      <c r="K166" s="335"/>
      <c r="L166" s="335"/>
      <c r="M166" s="335"/>
      <c r="N166" s="335"/>
      <c r="O166" s="335"/>
      <c r="P166" s="335"/>
      <c r="Q166" s="335"/>
      <c r="R166" s="335"/>
      <c r="S166" s="335"/>
      <c r="T166" s="335"/>
      <c r="U166" s="335"/>
      <c r="V166" s="335"/>
      <c r="W166" s="52">
        <f t="shared" si="90"/>
        <v>0</v>
      </c>
      <c r="X166" s="52">
        <f t="shared" si="91"/>
        <v>0</v>
      </c>
      <c r="Y166" s="52">
        <f t="shared" si="92"/>
        <v>0</v>
      </c>
      <c r="Z166" s="52">
        <v>0</v>
      </c>
      <c r="AA166" s="658"/>
      <c r="AB166" s="630"/>
      <c r="AC166" s="630"/>
      <c r="AD166" s="630"/>
      <c r="AE166" s="630"/>
      <c r="AF166" s="630"/>
      <c r="AG166" s="630"/>
      <c r="AH166" s="631"/>
      <c r="AI166" s="631"/>
      <c r="AJ166" s="631"/>
      <c r="AK166" s="631"/>
      <c r="AL166" s="631"/>
      <c r="AM166" s="631"/>
      <c r="AN166" s="631"/>
      <c r="AO166" s="631"/>
      <c r="AP166" s="631"/>
      <c r="AQ166" s="631"/>
      <c r="AR166" s="631"/>
      <c r="AS166" s="631"/>
      <c r="AT166" s="631"/>
      <c r="AU166" s="631"/>
      <c r="AV166" s="631"/>
      <c r="AW166" s="631"/>
      <c r="AX166" s="631"/>
      <c r="AY166" s="631"/>
      <c r="AZ166" s="631"/>
      <c r="BA166" s="631"/>
      <c r="BB166" s="631"/>
      <c r="BC166" s="631"/>
      <c r="BD166" s="631"/>
      <c r="BE166" s="631"/>
      <c r="BF166" s="631"/>
      <c r="BG166" s="631"/>
      <c r="BH166" s="631"/>
      <c r="BI166" s="631"/>
      <c r="BJ166" s="631"/>
      <c r="BK166" s="631"/>
      <c r="BL166" s="631"/>
      <c r="BM166" s="631"/>
      <c r="BN166" s="631"/>
      <c r="BO166" s="631"/>
      <c r="BP166" s="631"/>
      <c r="BQ166" s="631"/>
      <c r="BR166" s="631"/>
      <c r="BS166" s="631"/>
      <c r="BT166" s="631"/>
      <c r="BU166" s="338"/>
    </row>
    <row r="167" spans="1:73" s="311" customFormat="1" ht="30" customHeight="1">
      <c r="A167" s="334"/>
      <c r="B167" s="372" t="s">
        <v>507</v>
      </c>
      <c r="C167" s="366" t="s">
        <v>508</v>
      </c>
      <c r="D167" s="215" t="s">
        <v>49</v>
      </c>
      <c r="E167" s="373">
        <v>2</v>
      </c>
      <c r="F167" s="374">
        <v>29920</v>
      </c>
      <c r="G167" s="344">
        <f>E167*F167</f>
        <v>59840</v>
      </c>
      <c r="H167" s="373">
        <v>2</v>
      </c>
      <c r="I167" s="374">
        <v>29920</v>
      </c>
      <c r="J167" s="344">
        <f>H167*I167</f>
        <v>59840</v>
      </c>
      <c r="K167" s="335"/>
      <c r="L167" s="335"/>
      <c r="M167" s="335"/>
      <c r="N167" s="335"/>
      <c r="O167" s="335"/>
      <c r="P167" s="335"/>
      <c r="Q167" s="335"/>
      <c r="R167" s="335"/>
      <c r="S167" s="335"/>
      <c r="T167" s="335"/>
      <c r="U167" s="335"/>
      <c r="V167" s="335"/>
      <c r="W167" s="52">
        <f t="shared" si="90"/>
        <v>59840</v>
      </c>
      <c r="X167" s="52">
        <f t="shared" si="91"/>
        <v>59840</v>
      </c>
      <c r="Y167" s="52">
        <f t="shared" si="92"/>
        <v>0</v>
      </c>
      <c r="Z167" s="52">
        <f t="shared" si="93"/>
        <v>0</v>
      </c>
      <c r="AA167" s="658"/>
      <c r="AB167" s="630"/>
      <c r="AC167" s="630"/>
      <c r="AD167" s="630"/>
      <c r="AE167" s="630"/>
      <c r="AF167" s="630"/>
      <c r="AG167" s="630"/>
      <c r="AH167" s="631"/>
      <c r="AI167" s="631"/>
      <c r="AJ167" s="631"/>
      <c r="AK167" s="631"/>
      <c r="AL167" s="631"/>
      <c r="AM167" s="631"/>
      <c r="AN167" s="631"/>
      <c r="AO167" s="631"/>
      <c r="AP167" s="631"/>
      <c r="AQ167" s="631"/>
      <c r="AR167" s="631"/>
      <c r="AS167" s="631"/>
      <c r="AT167" s="631"/>
      <c r="AU167" s="631"/>
      <c r="AV167" s="631"/>
      <c r="AW167" s="631"/>
      <c r="AX167" s="631"/>
      <c r="AY167" s="631"/>
      <c r="AZ167" s="631"/>
      <c r="BA167" s="631"/>
      <c r="BB167" s="631"/>
      <c r="BC167" s="631"/>
      <c r="BD167" s="631"/>
      <c r="BE167" s="631"/>
      <c r="BF167" s="631"/>
      <c r="BG167" s="631"/>
      <c r="BH167" s="631"/>
      <c r="BI167" s="631"/>
      <c r="BJ167" s="631"/>
      <c r="BK167" s="631"/>
      <c r="BL167" s="631"/>
      <c r="BM167" s="631"/>
      <c r="BN167" s="631"/>
      <c r="BO167" s="631"/>
      <c r="BP167" s="631"/>
      <c r="BQ167" s="631"/>
      <c r="BR167" s="631"/>
      <c r="BS167" s="631"/>
      <c r="BT167" s="631"/>
      <c r="BU167" s="338"/>
    </row>
    <row r="168" spans="1:73" s="311" customFormat="1" ht="30" customHeight="1">
      <c r="A168" s="334"/>
      <c r="B168" s="375" t="s">
        <v>509</v>
      </c>
      <c r="C168" s="366" t="s">
        <v>510</v>
      </c>
      <c r="D168" s="215" t="s">
        <v>49</v>
      </c>
      <c r="E168" s="373">
        <v>1</v>
      </c>
      <c r="F168" s="374">
        <v>23100</v>
      </c>
      <c r="G168" s="344">
        <f>E168*F168</f>
        <v>23100</v>
      </c>
      <c r="H168" s="373">
        <v>1</v>
      </c>
      <c r="I168" s="374">
        <v>23100</v>
      </c>
      <c r="J168" s="344">
        <f>H168*I168</f>
        <v>23100</v>
      </c>
      <c r="K168" s="335"/>
      <c r="L168" s="335"/>
      <c r="M168" s="335"/>
      <c r="N168" s="335"/>
      <c r="O168" s="335"/>
      <c r="P168" s="335"/>
      <c r="Q168" s="335"/>
      <c r="R168" s="335"/>
      <c r="S168" s="335"/>
      <c r="T168" s="335"/>
      <c r="U168" s="335"/>
      <c r="V168" s="335"/>
      <c r="W168" s="52">
        <f t="shared" si="90"/>
        <v>23100</v>
      </c>
      <c r="X168" s="52">
        <f t="shared" si="91"/>
        <v>23100</v>
      </c>
      <c r="Y168" s="52">
        <f t="shared" si="92"/>
        <v>0</v>
      </c>
      <c r="Z168" s="52">
        <f t="shared" si="93"/>
        <v>0</v>
      </c>
      <c r="AA168" s="658"/>
      <c r="AB168" s="630"/>
      <c r="AC168" s="630"/>
      <c r="AD168" s="630"/>
      <c r="AE168" s="630"/>
      <c r="AF168" s="630"/>
      <c r="AG168" s="630"/>
      <c r="AH168" s="631"/>
      <c r="AI168" s="631"/>
      <c r="AJ168" s="631"/>
      <c r="AK168" s="631"/>
      <c r="AL168" s="631"/>
      <c r="AM168" s="631"/>
      <c r="AN168" s="631"/>
      <c r="AO168" s="631"/>
      <c r="AP168" s="631"/>
      <c r="AQ168" s="631"/>
      <c r="AR168" s="631"/>
      <c r="AS168" s="631"/>
      <c r="AT168" s="631"/>
      <c r="AU168" s="631"/>
      <c r="AV168" s="631"/>
      <c r="AW168" s="631"/>
      <c r="AX168" s="631"/>
      <c r="AY168" s="631"/>
      <c r="AZ168" s="631"/>
      <c r="BA168" s="631"/>
      <c r="BB168" s="631"/>
      <c r="BC168" s="631"/>
      <c r="BD168" s="631"/>
      <c r="BE168" s="631"/>
      <c r="BF168" s="631"/>
      <c r="BG168" s="631"/>
      <c r="BH168" s="631"/>
      <c r="BI168" s="631"/>
      <c r="BJ168" s="631"/>
      <c r="BK168" s="631"/>
      <c r="BL168" s="631"/>
      <c r="BM168" s="631"/>
      <c r="BN168" s="631"/>
      <c r="BO168" s="631"/>
      <c r="BP168" s="631"/>
      <c r="BQ168" s="631"/>
      <c r="BR168" s="631"/>
      <c r="BS168" s="631"/>
      <c r="BT168" s="631"/>
      <c r="BU168" s="338"/>
    </row>
    <row r="169" spans="1:73" s="311" customFormat="1" ht="30" customHeight="1" thickBot="1">
      <c r="A169" s="334"/>
      <c r="B169" s="375" t="s">
        <v>511</v>
      </c>
      <c r="C169" s="93" t="s">
        <v>512</v>
      </c>
      <c r="D169" s="215" t="s">
        <v>49</v>
      </c>
      <c r="E169" s="376">
        <v>1</v>
      </c>
      <c r="F169" s="377">
        <v>1712</v>
      </c>
      <c r="G169" s="312">
        <f>E169*F169</f>
        <v>1712</v>
      </c>
      <c r="H169" s="376">
        <v>1</v>
      </c>
      <c r="I169" s="377">
        <v>1712</v>
      </c>
      <c r="J169" s="312">
        <f>H169*I169</f>
        <v>1712</v>
      </c>
      <c r="K169" s="335"/>
      <c r="L169" s="335"/>
      <c r="M169" s="335"/>
      <c r="N169" s="335"/>
      <c r="O169" s="335"/>
      <c r="P169" s="335"/>
      <c r="Q169" s="335"/>
      <c r="R169" s="335"/>
      <c r="S169" s="335"/>
      <c r="T169" s="335"/>
      <c r="U169" s="335"/>
      <c r="V169" s="335"/>
      <c r="W169" s="52">
        <f t="shared" si="90"/>
        <v>1712</v>
      </c>
      <c r="X169" s="52">
        <f t="shared" si="91"/>
        <v>1712</v>
      </c>
      <c r="Y169" s="52">
        <f t="shared" si="92"/>
        <v>0</v>
      </c>
      <c r="Z169" s="52">
        <f t="shared" si="93"/>
        <v>0</v>
      </c>
      <c r="AA169" s="658"/>
      <c r="AB169" s="630"/>
      <c r="AC169" s="630"/>
      <c r="AD169" s="630"/>
      <c r="AE169" s="630"/>
      <c r="AF169" s="630"/>
      <c r="AG169" s="630"/>
      <c r="AH169" s="631"/>
      <c r="AI169" s="631"/>
      <c r="AJ169" s="631"/>
      <c r="AK169" s="631"/>
      <c r="AL169" s="631"/>
      <c r="AM169" s="631"/>
      <c r="AN169" s="631"/>
      <c r="AO169" s="631"/>
      <c r="AP169" s="631"/>
      <c r="AQ169" s="631"/>
      <c r="AR169" s="631"/>
      <c r="AS169" s="631"/>
      <c r="AT169" s="631"/>
      <c r="AU169" s="631"/>
      <c r="AV169" s="631"/>
      <c r="AW169" s="631"/>
      <c r="AX169" s="631"/>
      <c r="AY169" s="631"/>
      <c r="AZ169" s="631"/>
      <c r="BA169" s="631"/>
      <c r="BB169" s="631"/>
      <c r="BC169" s="631"/>
      <c r="BD169" s="631"/>
      <c r="BE169" s="631"/>
      <c r="BF169" s="631"/>
      <c r="BG169" s="631"/>
      <c r="BH169" s="631"/>
      <c r="BI169" s="631"/>
      <c r="BJ169" s="631"/>
      <c r="BK169" s="631"/>
      <c r="BL169" s="631"/>
      <c r="BM169" s="631"/>
      <c r="BN169" s="631"/>
      <c r="BO169" s="631"/>
      <c r="BP169" s="631"/>
      <c r="BQ169" s="631"/>
      <c r="BR169" s="631"/>
      <c r="BS169" s="631"/>
      <c r="BT169" s="631"/>
      <c r="BU169" s="338"/>
    </row>
    <row r="170" spans="1:73" ht="30" customHeight="1">
      <c r="A170" s="30" t="s">
        <v>12</v>
      </c>
      <c r="B170" s="65" t="s">
        <v>97</v>
      </c>
      <c r="C170" s="63" t="s">
        <v>98</v>
      </c>
      <c r="D170" s="54"/>
      <c r="E170" s="55">
        <f>SUM(E171:E173)</f>
        <v>0</v>
      </c>
      <c r="F170" s="56"/>
      <c r="G170" s="57">
        <f>SUM(G171:G173)</f>
        <v>0</v>
      </c>
      <c r="H170" s="55">
        <f>SUM(H171:H173)</f>
        <v>0</v>
      </c>
      <c r="I170" s="56"/>
      <c r="J170" s="57">
        <f>SUM(J171:J173)</f>
        <v>0</v>
      </c>
      <c r="K170" s="55">
        <f>SUM(K171:K173)</f>
        <v>0</v>
      </c>
      <c r="L170" s="56"/>
      <c r="M170" s="57">
        <f>SUM(M171:M173)</f>
        <v>0</v>
      </c>
      <c r="N170" s="55">
        <f>SUM(N171:N173)</f>
        <v>0</v>
      </c>
      <c r="O170" s="56"/>
      <c r="P170" s="57">
        <f>SUM(P171:P173)</f>
        <v>0</v>
      </c>
      <c r="Q170" s="55">
        <f>SUM(Q171:Q173)</f>
        <v>0</v>
      </c>
      <c r="R170" s="56"/>
      <c r="S170" s="57">
        <f>SUM(S171:S173)</f>
        <v>0</v>
      </c>
      <c r="T170" s="55">
        <f>SUM(T171:T173)</f>
        <v>0</v>
      </c>
      <c r="U170" s="56"/>
      <c r="V170" s="57">
        <f>SUM(V171:V173)</f>
        <v>0</v>
      </c>
      <c r="W170" s="57">
        <f t="shared" si="90"/>
        <v>0</v>
      </c>
      <c r="X170" s="55">
        <f t="shared" si="91"/>
        <v>0</v>
      </c>
      <c r="Y170" s="56">
        <f t="shared" si="92"/>
        <v>0</v>
      </c>
      <c r="Z170" s="290">
        <v>0</v>
      </c>
      <c r="AA170" s="647"/>
      <c r="AB170" s="626"/>
      <c r="AC170" s="626"/>
      <c r="AD170" s="626"/>
      <c r="AE170" s="626"/>
      <c r="AF170" s="626"/>
      <c r="AG170" s="626"/>
    </row>
    <row r="171" spans="1:73" ht="30" customHeight="1">
      <c r="A171" s="38" t="s">
        <v>14</v>
      </c>
      <c r="B171" s="39" t="s">
        <v>99</v>
      </c>
      <c r="C171" s="91" t="s">
        <v>100</v>
      </c>
      <c r="D171" s="92" t="s">
        <v>101</v>
      </c>
      <c r="E171" s="42"/>
      <c r="F171" s="43"/>
      <c r="G171" s="44">
        <f t="shared" ref="G171:G173" si="99">E171*F171</f>
        <v>0</v>
      </c>
      <c r="H171" s="42"/>
      <c r="I171" s="43"/>
      <c r="J171" s="44">
        <f t="shared" ref="J171:J173" si="100">H171*I171</f>
        <v>0</v>
      </c>
      <c r="K171" s="42"/>
      <c r="L171" s="43"/>
      <c r="M171" s="44">
        <f t="shared" ref="M171:M173" si="101">K171*L171</f>
        <v>0</v>
      </c>
      <c r="N171" s="42"/>
      <c r="O171" s="43"/>
      <c r="P171" s="44">
        <f t="shared" ref="P171:P173" si="102">N171*O171</f>
        <v>0</v>
      </c>
      <c r="Q171" s="42"/>
      <c r="R171" s="43"/>
      <c r="S171" s="44">
        <f t="shared" ref="S171:S173" si="103">Q171*R171</f>
        <v>0</v>
      </c>
      <c r="T171" s="42"/>
      <c r="U171" s="43"/>
      <c r="V171" s="44">
        <f t="shared" ref="V171:V173" si="104">T171*U171</f>
        <v>0</v>
      </c>
      <c r="W171" s="52">
        <f t="shared" si="90"/>
        <v>0</v>
      </c>
      <c r="X171" s="226">
        <f t="shared" si="91"/>
        <v>0</v>
      </c>
      <c r="Y171" s="226">
        <f t="shared" si="92"/>
        <v>0</v>
      </c>
      <c r="Z171" s="641">
        <v>0</v>
      </c>
      <c r="AA171" s="645"/>
      <c r="AB171" s="628"/>
      <c r="AC171" s="628"/>
      <c r="AD171" s="628"/>
      <c r="AE171" s="628"/>
      <c r="AF171" s="628"/>
      <c r="AG171" s="628"/>
    </row>
    <row r="172" spans="1:73" ht="30" customHeight="1">
      <c r="A172" s="38" t="s">
        <v>14</v>
      </c>
      <c r="B172" s="39" t="s">
        <v>102</v>
      </c>
      <c r="C172" s="91" t="s">
        <v>103</v>
      </c>
      <c r="D172" s="92" t="s">
        <v>101</v>
      </c>
      <c r="E172" s="42"/>
      <c r="F172" s="43"/>
      <c r="G172" s="44">
        <f t="shared" si="99"/>
        <v>0</v>
      </c>
      <c r="H172" s="42"/>
      <c r="I172" s="43"/>
      <c r="J172" s="44">
        <f t="shared" si="100"/>
        <v>0</v>
      </c>
      <c r="K172" s="42"/>
      <c r="L172" s="43"/>
      <c r="M172" s="44">
        <f t="shared" si="101"/>
        <v>0</v>
      </c>
      <c r="N172" s="42"/>
      <c r="O172" s="43"/>
      <c r="P172" s="44">
        <f t="shared" si="102"/>
        <v>0</v>
      </c>
      <c r="Q172" s="42"/>
      <c r="R172" s="43"/>
      <c r="S172" s="44">
        <f t="shared" si="103"/>
        <v>0</v>
      </c>
      <c r="T172" s="42"/>
      <c r="U172" s="43"/>
      <c r="V172" s="44">
        <f t="shared" si="104"/>
        <v>0</v>
      </c>
      <c r="W172" s="52">
        <f t="shared" si="90"/>
        <v>0</v>
      </c>
      <c r="X172" s="226">
        <f t="shared" si="91"/>
        <v>0</v>
      </c>
      <c r="Y172" s="226">
        <f t="shared" si="92"/>
        <v>0</v>
      </c>
      <c r="Z172" s="641">
        <v>0</v>
      </c>
      <c r="AA172" s="645"/>
      <c r="AB172" s="628"/>
      <c r="AC172" s="628"/>
      <c r="AD172" s="628"/>
      <c r="AE172" s="628"/>
      <c r="AF172" s="628"/>
      <c r="AG172" s="628"/>
    </row>
    <row r="173" spans="1:73" ht="30" customHeight="1" thickBot="1">
      <c r="A173" s="46" t="s">
        <v>14</v>
      </c>
      <c r="B173" s="64" t="s">
        <v>104</v>
      </c>
      <c r="C173" s="93" t="s">
        <v>105</v>
      </c>
      <c r="D173" s="94" t="s">
        <v>101</v>
      </c>
      <c r="E173" s="49"/>
      <c r="F173" s="50"/>
      <c r="G173" s="51">
        <f t="shared" si="99"/>
        <v>0</v>
      </c>
      <c r="H173" s="49"/>
      <c r="I173" s="50"/>
      <c r="J173" s="51">
        <f t="shared" si="100"/>
        <v>0</v>
      </c>
      <c r="K173" s="49"/>
      <c r="L173" s="50"/>
      <c r="M173" s="51">
        <f t="shared" si="101"/>
        <v>0</v>
      </c>
      <c r="N173" s="49"/>
      <c r="O173" s="50"/>
      <c r="P173" s="51">
        <f t="shared" si="102"/>
        <v>0</v>
      </c>
      <c r="Q173" s="49"/>
      <c r="R173" s="50"/>
      <c r="S173" s="51">
        <f t="shared" si="103"/>
        <v>0</v>
      </c>
      <c r="T173" s="49"/>
      <c r="U173" s="50"/>
      <c r="V173" s="51">
        <f t="shared" si="104"/>
        <v>0</v>
      </c>
      <c r="W173" s="52">
        <f t="shared" si="90"/>
        <v>0</v>
      </c>
      <c r="X173" s="226">
        <f t="shared" si="91"/>
        <v>0</v>
      </c>
      <c r="Y173" s="226">
        <f t="shared" si="92"/>
        <v>0</v>
      </c>
      <c r="Z173" s="641">
        <v>0</v>
      </c>
      <c r="AA173" s="646"/>
      <c r="AB173" s="628"/>
      <c r="AC173" s="628"/>
      <c r="AD173" s="628"/>
      <c r="AE173" s="628"/>
      <c r="AF173" s="628"/>
      <c r="AG173" s="628"/>
    </row>
    <row r="174" spans="1:73" ht="30" customHeight="1" thickBot="1">
      <c r="A174" s="30" t="s">
        <v>12</v>
      </c>
      <c r="B174" s="65" t="s">
        <v>106</v>
      </c>
      <c r="C174" s="63" t="s">
        <v>107</v>
      </c>
      <c r="D174" s="54"/>
      <c r="E174" s="55"/>
      <c r="F174" s="56"/>
      <c r="G174" s="57">
        <f>SUM(G176:G185)</f>
        <v>164163</v>
      </c>
      <c r="H174" s="55">
        <f>SUM(H184:H185)</f>
        <v>7</v>
      </c>
      <c r="I174" s="56"/>
      <c r="J174" s="57">
        <f>SUM(J176:J185)</f>
        <v>164163</v>
      </c>
      <c r="K174" s="55">
        <f>SUM(K184:K185)</f>
        <v>0</v>
      </c>
      <c r="L174" s="56"/>
      <c r="M174" s="57">
        <f>SUM(M184:M185)</f>
        <v>0</v>
      </c>
      <c r="N174" s="55">
        <f>SUM(N184:N185)</f>
        <v>0</v>
      </c>
      <c r="O174" s="56"/>
      <c r="P174" s="57">
        <f>SUM(P184:P185)</f>
        <v>0</v>
      </c>
      <c r="Q174" s="55">
        <f>SUM(Q184:Q185)</f>
        <v>0</v>
      </c>
      <c r="R174" s="56"/>
      <c r="S174" s="57">
        <f>SUM(S184:S185)</f>
        <v>0</v>
      </c>
      <c r="T174" s="55">
        <f>SUM(T184:T185)</f>
        <v>0</v>
      </c>
      <c r="U174" s="56"/>
      <c r="V174" s="57">
        <f>SUM(V184:V185)</f>
        <v>0</v>
      </c>
      <c r="W174" s="57">
        <f t="shared" si="90"/>
        <v>164163</v>
      </c>
      <c r="X174" s="55">
        <f t="shared" si="91"/>
        <v>164163</v>
      </c>
      <c r="Y174" s="56">
        <f t="shared" si="92"/>
        <v>0</v>
      </c>
      <c r="Z174" s="290">
        <v>0</v>
      </c>
      <c r="AA174" s="647"/>
      <c r="AB174" s="626"/>
      <c r="AC174" s="626"/>
      <c r="AD174" s="626"/>
      <c r="AE174" s="626"/>
      <c r="AF174" s="626"/>
      <c r="AG174" s="626"/>
    </row>
    <row r="175" spans="1:73" s="323" customFormat="1" ht="30" customHeight="1" thickBot="1">
      <c r="A175" s="319"/>
      <c r="B175" s="384"/>
      <c r="C175" s="385" t="s">
        <v>513</v>
      </c>
      <c r="D175" s="370"/>
      <c r="E175" s="386"/>
      <c r="F175" s="387"/>
      <c r="G175" s="388"/>
      <c r="H175" s="320"/>
      <c r="I175" s="321"/>
      <c r="J175" s="322"/>
      <c r="K175" s="320"/>
      <c r="L175" s="321"/>
      <c r="M175" s="322"/>
      <c r="N175" s="320"/>
      <c r="O175" s="321"/>
      <c r="P175" s="322"/>
      <c r="Q175" s="320"/>
      <c r="R175" s="321"/>
      <c r="S175" s="322"/>
      <c r="T175" s="320"/>
      <c r="U175" s="321"/>
      <c r="V175" s="322"/>
      <c r="W175" s="52">
        <f t="shared" si="90"/>
        <v>0</v>
      </c>
      <c r="X175" s="226">
        <f t="shared" si="91"/>
        <v>0</v>
      </c>
      <c r="Y175" s="226">
        <f t="shared" si="92"/>
        <v>0</v>
      </c>
      <c r="Z175" s="641">
        <v>0</v>
      </c>
      <c r="AA175" s="656"/>
      <c r="AB175" s="630"/>
      <c r="AC175" s="630"/>
      <c r="AD175" s="630"/>
      <c r="AE175" s="630"/>
      <c r="AF175" s="630"/>
      <c r="AG175" s="630"/>
      <c r="AH175" s="631"/>
      <c r="AI175" s="631"/>
      <c r="AJ175" s="631"/>
      <c r="AK175" s="631"/>
      <c r="AL175" s="631"/>
      <c r="AM175" s="631"/>
      <c r="AN175" s="631"/>
      <c r="AO175" s="631"/>
      <c r="AP175" s="631"/>
      <c r="AQ175" s="631"/>
      <c r="AR175" s="631"/>
      <c r="AS175" s="631"/>
      <c r="AT175" s="631"/>
      <c r="AU175" s="631"/>
      <c r="AV175" s="631"/>
      <c r="AW175" s="631"/>
      <c r="AX175" s="631"/>
      <c r="AY175" s="631"/>
      <c r="AZ175" s="631"/>
      <c r="BA175" s="631"/>
      <c r="BB175" s="631"/>
      <c r="BC175" s="631"/>
      <c r="BD175" s="631"/>
      <c r="BE175" s="631"/>
      <c r="BF175" s="631"/>
      <c r="BG175" s="631"/>
      <c r="BH175" s="631"/>
      <c r="BI175" s="631"/>
      <c r="BJ175" s="631"/>
      <c r="BK175" s="631"/>
      <c r="BL175" s="631"/>
      <c r="BM175" s="631"/>
      <c r="BN175" s="631"/>
      <c r="BO175" s="631"/>
      <c r="BP175" s="631"/>
      <c r="BQ175" s="631"/>
      <c r="BR175" s="631"/>
      <c r="BS175" s="631"/>
      <c r="BT175" s="631"/>
    </row>
    <row r="176" spans="1:73" s="323" customFormat="1" ht="30" customHeight="1">
      <c r="A176" s="319"/>
      <c r="B176" s="389" t="s">
        <v>108</v>
      </c>
      <c r="C176" s="390" t="s">
        <v>514</v>
      </c>
      <c r="D176" s="391" t="s">
        <v>49</v>
      </c>
      <c r="E176" s="392">
        <v>1</v>
      </c>
      <c r="F176" s="393">
        <v>10850</v>
      </c>
      <c r="G176" s="394">
        <f t="shared" ref="G176:G185" si="105">E176*F176</f>
        <v>10850</v>
      </c>
      <c r="H176" s="392">
        <v>1</v>
      </c>
      <c r="I176" s="393">
        <v>10850</v>
      </c>
      <c r="J176" s="394">
        <f t="shared" ref="J176:J185" si="106">H176*I176</f>
        <v>10850</v>
      </c>
      <c r="K176" s="320"/>
      <c r="L176" s="321"/>
      <c r="M176" s="322"/>
      <c r="N176" s="320"/>
      <c r="O176" s="321"/>
      <c r="P176" s="322"/>
      <c r="Q176" s="320"/>
      <c r="R176" s="321"/>
      <c r="S176" s="322"/>
      <c r="T176" s="320"/>
      <c r="U176" s="321"/>
      <c r="V176" s="322"/>
      <c r="W176" s="52">
        <f t="shared" si="90"/>
        <v>10850</v>
      </c>
      <c r="X176" s="226">
        <f t="shared" si="91"/>
        <v>10850</v>
      </c>
      <c r="Y176" s="226">
        <f t="shared" si="92"/>
        <v>0</v>
      </c>
      <c r="Z176" s="641">
        <f t="shared" si="93"/>
        <v>0</v>
      </c>
      <c r="AA176" s="656"/>
      <c r="AB176" s="630"/>
      <c r="AC176" s="630"/>
      <c r="AD176" s="630"/>
      <c r="AE176" s="630"/>
      <c r="AF176" s="630"/>
      <c r="AG176" s="630"/>
      <c r="AH176" s="631"/>
      <c r="AI176" s="631"/>
      <c r="AJ176" s="631"/>
      <c r="AK176" s="631"/>
      <c r="AL176" s="631"/>
      <c r="AM176" s="631"/>
      <c r="AN176" s="631"/>
      <c r="AO176" s="631"/>
      <c r="AP176" s="631"/>
      <c r="AQ176" s="631"/>
      <c r="AR176" s="631"/>
      <c r="AS176" s="631"/>
      <c r="AT176" s="631"/>
      <c r="AU176" s="631"/>
      <c r="AV176" s="631"/>
      <c r="AW176" s="631"/>
      <c r="AX176" s="631"/>
      <c r="AY176" s="631"/>
      <c r="AZ176" s="631"/>
      <c r="BA176" s="631"/>
      <c r="BB176" s="631"/>
      <c r="BC176" s="631"/>
      <c r="BD176" s="631"/>
      <c r="BE176" s="631"/>
      <c r="BF176" s="631"/>
      <c r="BG176" s="631"/>
      <c r="BH176" s="631"/>
      <c r="BI176" s="631"/>
      <c r="BJ176" s="631"/>
      <c r="BK176" s="631"/>
      <c r="BL176" s="631"/>
      <c r="BM176" s="631"/>
      <c r="BN176" s="631"/>
      <c r="BO176" s="631"/>
      <c r="BP176" s="631"/>
      <c r="BQ176" s="631"/>
      <c r="BR176" s="631"/>
      <c r="BS176" s="631"/>
      <c r="BT176" s="631"/>
    </row>
    <row r="177" spans="1:73" s="323" customFormat="1" ht="30" customHeight="1">
      <c r="A177" s="319"/>
      <c r="B177" s="307" t="s">
        <v>515</v>
      </c>
      <c r="C177" s="395" t="s">
        <v>516</v>
      </c>
      <c r="D177" s="396" t="s">
        <v>49</v>
      </c>
      <c r="E177" s="397">
        <v>1</v>
      </c>
      <c r="F177" s="309">
        <v>1200</v>
      </c>
      <c r="G177" s="398">
        <f t="shared" si="105"/>
        <v>1200</v>
      </c>
      <c r="H177" s="397">
        <v>1</v>
      </c>
      <c r="I177" s="309">
        <v>1200</v>
      </c>
      <c r="J177" s="398">
        <f t="shared" si="106"/>
        <v>1200</v>
      </c>
      <c r="K177" s="320"/>
      <c r="L177" s="321"/>
      <c r="M177" s="322"/>
      <c r="N177" s="320"/>
      <c r="O177" s="321"/>
      <c r="P177" s="322"/>
      <c r="Q177" s="320"/>
      <c r="R177" s="321"/>
      <c r="S177" s="322"/>
      <c r="T177" s="320"/>
      <c r="U177" s="321"/>
      <c r="V177" s="322"/>
      <c r="W177" s="52">
        <f t="shared" si="90"/>
        <v>1200</v>
      </c>
      <c r="X177" s="226">
        <f t="shared" si="91"/>
        <v>1200</v>
      </c>
      <c r="Y177" s="226">
        <f t="shared" si="92"/>
        <v>0</v>
      </c>
      <c r="Z177" s="641">
        <f t="shared" si="93"/>
        <v>0</v>
      </c>
      <c r="AA177" s="656"/>
      <c r="AB177" s="630"/>
      <c r="AC177" s="630"/>
      <c r="AD177" s="630"/>
      <c r="AE177" s="630"/>
      <c r="AF177" s="630"/>
      <c r="AG177" s="630"/>
      <c r="AH177" s="631"/>
      <c r="AI177" s="631"/>
      <c r="AJ177" s="631"/>
      <c r="AK177" s="631"/>
      <c r="AL177" s="631"/>
      <c r="AM177" s="631"/>
      <c r="AN177" s="631"/>
      <c r="AO177" s="631"/>
      <c r="AP177" s="631"/>
      <c r="AQ177" s="631"/>
      <c r="AR177" s="631"/>
      <c r="AS177" s="631"/>
      <c r="AT177" s="631"/>
      <c r="AU177" s="631"/>
      <c r="AV177" s="631"/>
      <c r="AW177" s="631"/>
      <c r="AX177" s="631"/>
      <c r="AY177" s="631"/>
      <c r="AZ177" s="631"/>
      <c r="BA177" s="631"/>
      <c r="BB177" s="631"/>
      <c r="BC177" s="631"/>
      <c r="BD177" s="631"/>
      <c r="BE177" s="631"/>
      <c r="BF177" s="631"/>
      <c r="BG177" s="631"/>
      <c r="BH177" s="631"/>
      <c r="BI177" s="631"/>
      <c r="BJ177" s="631"/>
      <c r="BK177" s="631"/>
      <c r="BL177" s="631"/>
      <c r="BM177" s="631"/>
      <c r="BN177" s="631"/>
      <c r="BO177" s="631"/>
      <c r="BP177" s="631"/>
      <c r="BQ177" s="631"/>
      <c r="BR177" s="631"/>
      <c r="BS177" s="631"/>
      <c r="BT177" s="631"/>
    </row>
    <row r="178" spans="1:73" s="323" customFormat="1" ht="30" customHeight="1">
      <c r="A178" s="319"/>
      <c r="B178" s="307" t="s">
        <v>517</v>
      </c>
      <c r="C178" s="399" t="s">
        <v>518</v>
      </c>
      <c r="D178" s="396" t="s">
        <v>49</v>
      </c>
      <c r="E178" s="397">
        <v>1</v>
      </c>
      <c r="F178" s="309">
        <v>9840</v>
      </c>
      <c r="G178" s="398">
        <f t="shared" si="105"/>
        <v>9840</v>
      </c>
      <c r="H178" s="397">
        <v>1</v>
      </c>
      <c r="I178" s="309">
        <v>9840</v>
      </c>
      <c r="J178" s="398">
        <f t="shared" si="106"/>
        <v>9840</v>
      </c>
      <c r="K178" s="320"/>
      <c r="L178" s="321"/>
      <c r="M178" s="322"/>
      <c r="N178" s="320"/>
      <c r="O178" s="321"/>
      <c r="P178" s="322"/>
      <c r="Q178" s="320"/>
      <c r="R178" s="321"/>
      <c r="S178" s="322"/>
      <c r="T178" s="320"/>
      <c r="U178" s="321"/>
      <c r="V178" s="322"/>
      <c r="W178" s="52">
        <f t="shared" si="90"/>
        <v>9840</v>
      </c>
      <c r="X178" s="226">
        <f t="shared" si="91"/>
        <v>9840</v>
      </c>
      <c r="Y178" s="226">
        <f t="shared" si="92"/>
        <v>0</v>
      </c>
      <c r="Z178" s="641">
        <f t="shared" si="93"/>
        <v>0</v>
      </c>
      <c r="AA178" s="656"/>
      <c r="AB178" s="630"/>
      <c r="AC178" s="630"/>
      <c r="AD178" s="630"/>
      <c r="AE178" s="630"/>
      <c r="AF178" s="630"/>
      <c r="AG178" s="630"/>
      <c r="AH178" s="631"/>
      <c r="AI178" s="631"/>
      <c r="AJ178" s="631"/>
      <c r="AK178" s="631"/>
      <c r="AL178" s="631"/>
      <c r="AM178" s="631"/>
      <c r="AN178" s="631"/>
      <c r="AO178" s="631"/>
      <c r="AP178" s="631"/>
      <c r="AQ178" s="631"/>
      <c r="AR178" s="631"/>
      <c r="AS178" s="631"/>
      <c r="AT178" s="631"/>
      <c r="AU178" s="631"/>
      <c r="AV178" s="631"/>
      <c r="AW178" s="631"/>
      <c r="AX178" s="631"/>
      <c r="AY178" s="631"/>
      <c r="AZ178" s="631"/>
      <c r="BA178" s="631"/>
      <c r="BB178" s="631"/>
      <c r="BC178" s="631"/>
      <c r="BD178" s="631"/>
      <c r="BE178" s="631"/>
      <c r="BF178" s="631"/>
      <c r="BG178" s="631"/>
      <c r="BH178" s="631"/>
      <c r="BI178" s="631"/>
      <c r="BJ178" s="631"/>
      <c r="BK178" s="631"/>
      <c r="BL178" s="631"/>
      <c r="BM178" s="631"/>
      <c r="BN178" s="631"/>
      <c r="BO178" s="631"/>
      <c r="BP178" s="631"/>
      <c r="BQ178" s="631"/>
      <c r="BR178" s="631"/>
      <c r="BS178" s="631"/>
      <c r="BT178" s="631"/>
    </row>
    <row r="179" spans="1:73" s="323" customFormat="1" ht="30" customHeight="1">
      <c r="A179" s="319"/>
      <c r="B179" s="307" t="s">
        <v>519</v>
      </c>
      <c r="C179" s="400" t="s">
        <v>520</v>
      </c>
      <c r="D179" s="396" t="s">
        <v>49</v>
      </c>
      <c r="E179" s="397">
        <v>1</v>
      </c>
      <c r="F179" s="309">
        <v>1824</v>
      </c>
      <c r="G179" s="398">
        <f t="shared" si="105"/>
        <v>1824</v>
      </c>
      <c r="H179" s="397">
        <v>1</v>
      </c>
      <c r="I179" s="309">
        <v>1824</v>
      </c>
      <c r="J179" s="398">
        <f t="shared" si="106"/>
        <v>1824</v>
      </c>
      <c r="K179" s="320"/>
      <c r="L179" s="321"/>
      <c r="M179" s="322"/>
      <c r="N179" s="320"/>
      <c r="O179" s="321"/>
      <c r="P179" s="322"/>
      <c r="Q179" s="320"/>
      <c r="R179" s="321"/>
      <c r="S179" s="322"/>
      <c r="T179" s="320"/>
      <c r="U179" s="321"/>
      <c r="V179" s="322"/>
      <c r="W179" s="52">
        <f t="shared" si="90"/>
        <v>1824</v>
      </c>
      <c r="X179" s="226">
        <f t="shared" si="91"/>
        <v>1824</v>
      </c>
      <c r="Y179" s="226">
        <f t="shared" si="92"/>
        <v>0</v>
      </c>
      <c r="Z179" s="641">
        <f t="shared" si="93"/>
        <v>0</v>
      </c>
      <c r="AA179" s="656"/>
      <c r="AB179" s="630"/>
      <c r="AC179" s="630"/>
      <c r="AD179" s="630"/>
      <c r="AE179" s="630"/>
      <c r="AF179" s="630"/>
      <c r="AG179" s="630"/>
      <c r="AH179" s="631"/>
      <c r="AI179" s="631"/>
      <c r="AJ179" s="631"/>
      <c r="AK179" s="631"/>
      <c r="AL179" s="631"/>
      <c r="AM179" s="631"/>
      <c r="AN179" s="631"/>
      <c r="AO179" s="631"/>
      <c r="AP179" s="631"/>
      <c r="AQ179" s="631"/>
      <c r="AR179" s="631"/>
      <c r="AS179" s="631"/>
      <c r="AT179" s="631"/>
      <c r="AU179" s="631"/>
      <c r="AV179" s="631"/>
      <c r="AW179" s="631"/>
      <c r="AX179" s="631"/>
      <c r="AY179" s="631"/>
      <c r="AZ179" s="631"/>
      <c r="BA179" s="631"/>
      <c r="BB179" s="631"/>
      <c r="BC179" s="631"/>
      <c r="BD179" s="631"/>
      <c r="BE179" s="631"/>
      <c r="BF179" s="631"/>
      <c r="BG179" s="631"/>
      <c r="BH179" s="631"/>
      <c r="BI179" s="631"/>
      <c r="BJ179" s="631"/>
      <c r="BK179" s="631"/>
      <c r="BL179" s="631"/>
      <c r="BM179" s="631"/>
      <c r="BN179" s="631"/>
      <c r="BO179" s="631"/>
      <c r="BP179" s="631"/>
      <c r="BQ179" s="631"/>
      <c r="BR179" s="631"/>
      <c r="BS179" s="631"/>
      <c r="BT179" s="631"/>
    </row>
    <row r="180" spans="1:73" s="323" customFormat="1" ht="30" customHeight="1">
      <c r="A180" s="319"/>
      <c r="B180" s="401"/>
      <c r="C180" s="402" t="s">
        <v>521</v>
      </c>
      <c r="D180" s="403"/>
      <c r="E180" s="404"/>
      <c r="F180" s="312"/>
      <c r="G180" s="405">
        <f t="shared" si="105"/>
        <v>0</v>
      </c>
      <c r="H180" s="404"/>
      <c r="I180" s="312"/>
      <c r="J180" s="405">
        <f t="shared" si="106"/>
        <v>0</v>
      </c>
      <c r="K180" s="320"/>
      <c r="L180" s="321"/>
      <c r="M180" s="322"/>
      <c r="N180" s="320"/>
      <c r="O180" s="321"/>
      <c r="P180" s="322"/>
      <c r="Q180" s="320"/>
      <c r="R180" s="321"/>
      <c r="S180" s="322"/>
      <c r="T180" s="320"/>
      <c r="U180" s="321"/>
      <c r="V180" s="322"/>
      <c r="W180" s="52">
        <f t="shared" si="90"/>
        <v>0</v>
      </c>
      <c r="X180" s="226">
        <f t="shared" si="91"/>
        <v>0</v>
      </c>
      <c r="Y180" s="226">
        <f t="shared" si="92"/>
        <v>0</v>
      </c>
      <c r="Z180" s="641">
        <v>0</v>
      </c>
      <c r="AA180" s="656"/>
      <c r="AB180" s="630"/>
      <c r="AC180" s="630"/>
      <c r="AD180" s="630"/>
      <c r="AE180" s="630"/>
      <c r="AF180" s="630"/>
      <c r="AG180" s="630"/>
      <c r="AH180" s="631"/>
      <c r="AI180" s="631"/>
      <c r="AJ180" s="631"/>
      <c r="AK180" s="631"/>
      <c r="AL180" s="631"/>
      <c r="AM180" s="631"/>
      <c r="AN180" s="631"/>
      <c r="AO180" s="631"/>
      <c r="AP180" s="631"/>
      <c r="AQ180" s="631"/>
      <c r="AR180" s="631"/>
      <c r="AS180" s="631"/>
      <c r="AT180" s="631"/>
      <c r="AU180" s="631"/>
      <c r="AV180" s="631"/>
      <c r="AW180" s="631"/>
      <c r="AX180" s="631"/>
      <c r="AY180" s="631"/>
      <c r="AZ180" s="631"/>
      <c r="BA180" s="631"/>
      <c r="BB180" s="631"/>
      <c r="BC180" s="631"/>
      <c r="BD180" s="631"/>
      <c r="BE180" s="631"/>
      <c r="BF180" s="631"/>
      <c r="BG180" s="631"/>
      <c r="BH180" s="631"/>
      <c r="BI180" s="631"/>
      <c r="BJ180" s="631"/>
      <c r="BK180" s="631"/>
      <c r="BL180" s="631"/>
      <c r="BM180" s="631"/>
      <c r="BN180" s="631"/>
      <c r="BO180" s="631"/>
      <c r="BP180" s="631"/>
      <c r="BQ180" s="631"/>
      <c r="BR180" s="631"/>
      <c r="BS180" s="631"/>
      <c r="BT180" s="631"/>
    </row>
    <row r="181" spans="1:73" s="323" customFormat="1" ht="30" customHeight="1">
      <c r="A181" s="319"/>
      <c r="B181" s="401" t="s">
        <v>522</v>
      </c>
      <c r="C181" s="406" t="s">
        <v>523</v>
      </c>
      <c r="D181" s="407" t="s">
        <v>49</v>
      </c>
      <c r="E181" s="404">
        <v>1</v>
      </c>
      <c r="F181" s="312">
        <v>17440</v>
      </c>
      <c r="G181" s="405">
        <f t="shared" si="105"/>
        <v>17440</v>
      </c>
      <c r="H181" s="404">
        <v>1</v>
      </c>
      <c r="I181" s="312">
        <v>17440</v>
      </c>
      <c r="J181" s="405">
        <f t="shared" si="106"/>
        <v>17440</v>
      </c>
      <c r="K181" s="320"/>
      <c r="L181" s="321"/>
      <c r="M181" s="322"/>
      <c r="N181" s="320"/>
      <c r="O181" s="321"/>
      <c r="P181" s="322"/>
      <c r="Q181" s="320"/>
      <c r="R181" s="321"/>
      <c r="S181" s="322"/>
      <c r="T181" s="320"/>
      <c r="U181" s="321"/>
      <c r="V181" s="322"/>
      <c r="W181" s="52">
        <f t="shared" si="90"/>
        <v>17440</v>
      </c>
      <c r="X181" s="226">
        <f t="shared" si="91"/>
        <v>17440</v>
      </c>
      <c r="Y181" s="226">
        <f t="shared" si="92"/>
        <v>0</v>
      </c>
      <c r="Z181" s="641">
        <f t="shared" si="93"/>
        <v>0</v>
      </c>
      <c r="AA181" s="656"/>
      <c r="AB181" s="630"/>
      <c r="AC181" s="630"/>
      <c r="AD181" s="630"/>
      <c r="AE181" s="630"/>
      <c r="AF181" s="630"/>
      <c r="AG181" s="630"/>
      <c r="AH181" s="631"/>
      <c r="AI181" s="631"/>
      <c r="AJ181" s="631"/>
      <c r="AK181" s="631"/>
      <c r="AL181" s="631"/>
      <c r="AM181" s="631"/>
      <c r="AN181" s="631"/>
      <c r="AO181" s="631"/>
      <c r="AP181" s="631"/>
      <c r="AQ181" s="631"/>
      <c r="AR181" s="631"/>
      <c r="AS181" s="631"/>
      <c r="AT181" s="631"/>
      <c r="AU181" s="631"/>
      <c r="AV181" s="631"/>
      <c r="AW181" s="631"/>
      <c r="AX181" s="631"/>
      <c r="AY181" s="631"/>
      <c r="AZ181" s="631"/>
      <c r="BA181" s="631"/>
      <c r="BB181" s="631"/>
      <c r="BC181" s="631"/>
      <c r="BD181" s="631"/>
      <c r="BE181" s="631"/>
      <c r="BF181" s="631"/>
      <c r="BG181" s="631"/>
      <c r="BH181" s="631"/>
      <c r="BI181" s="631"/>
      <c r="BJ181" s="631"/>
      <c r="BK181" s="631"/>
      <c r="BL181" s="631"/>
      <c r="BM181" s="631"/>
      <c r="BN181" s="631"/>
      <c r="BO181" s="631"/>
      <c r="BP181" s="631"/>
      <c r="BQ181" s="631"/>
      <c r="BR181" s="631"/>
      <c r="BS181" s="631"/>
      <c r="BT181" s="631"/>
    </row>
    <row r="182" spans="1:73" s="323" customFormat="1" ht="30" customHeight="1">
      <c r="A182" s="319"/>
      <c r="B182" s="401" t="s">
        <v>524</v>
      </c>
      <c r="C182" s="408" t="s">
        <v>525</v>
      </c>
      <c r="D182" s="407" t="s">
        <v>49</v>
      </c>
      <c r="E182" s="404">
        <v>1</v>
      </c>
      <c r="F182" s="312">
        <v>11440</v>
      </c>
      <c r="G182" s="405">
        <f t="shared" si="105"/>
        <v>11440</v>
      </c>
      <c r="H182" s="404">
        <v>1</v>
      </c>
      <c r="I182" s="312">
        <v>11440</v>
      </c>
      <c r="J182" s="405">
        <f t="shared" si="106"/>
        <v>11440</v>
      </c>
      <c r="K182" s="320"/>
      <c r="L182" s="321"/>
      <c r="M182" s="322"/>
      <c r="N182" s="320"/>
      <c r="O182" s="321"/>
      <c r="P182" s="322"/>
      <c r="Q182" s="320"/>
      <c r="R182" s="321"/>
      <c r="S182" s="322"/>
      <c r="T182" s="320"/>
      <c r="U182" s="321"/>
      <c r="V182" s="322"/>
      <c r="W182" s="52">
        <f t="shared" si="90"/>
        <v>11440</v>
      </c>
      <c r="X182" s="226">
        <f t="shared" si="91"/>
        <v>11440</v>
      </c>
      <c r="Y182" s="226">
        <f t="shared" si="92"/>
        <v>0</v>
      </c>
      <c r="Z182" s="641">
        <f t="shared" si="93"/>
        <v>0</v>
      </c>
      <c r="AA182" s="656"/>
      <c r="AB182" s="630"/>
      <c r="AC182" s="630"/>
      <c r="AD182" s="630"/>
      <c r="AE182" s="630"/>
      <c r="AF182" s="630"/>
      <c r="AG182" s="630"/>
      <c r="AH182" s="631"/>
      <c r="AI182" s="631"/>
      <c r="AJ182" s="631"/>
      <c r="AK182" s="631"/>
      <c r="AL182" s="631"/>
      <c r="AM182" s="631"/>
      <c r="AN182" s="631"/>
      <c r="AO182" s="631"/>
      <c r="AP182" s="631"/>
      <c r="AQ182" s="631"/>
      <c r="AR182" s="631"/>
      <c r="AS182" s="631"/>
      <c r="AT182" s="631"/>
      <c r="AU182" s="631"/>
      <c r="AV182" s="631"/>
      <c r="AW182" s="631"/>
      <c r="AX182" s="631"/>
      <c r="AY182" s="631"/>
      <c r="AZ182" s="631"/>
      <c r="BA182" s="631"/>
      <c r="BB182" s="631"/>
      <c r="BC182" s="631"/>
      <c r="BD182" s="631"/>
      <c r="BE182" s="631"/>
      <c r="BF182" s="631"/>
      <c r="BG182" s="631"/>
      <c r="BH182" s="631"/>
      <c r="BI182" s="631"/>
      <c r="BJ182" s="631"/>
      <c r="BK182" s="631"/>
      <c r="BL182" s="631"/>
      <c r="BM182" s="631"/>
      <c r="BN182" s="631"/>
      <c r="BO182" s="631"/>
      <c r="BP182" s="631"/>
      <c r="BQ182" s="631"/>
      <c r="BR182" s="631"/>
      <c r="BS182" s="631"/>
      <c r="BT182" s="631"/>
    </row>
    <row r="183" spans="1:73" s="323" customFormat="1" ht="30" customHeight="1">
      <c r="A183" s="319"/>
      <c r="B183" s="401" t="s">
        <v>526</v>
      </c>
      <c r="C183" s="409" t="s">
        <v>527</v>
      </c>
      <c r="D183" s="407" t="s">
        <v>49</v>
      </c>
      <c r="E183" s="404">
        <v>10</v>
      </c>
      <c r="F183" s="312">
        <v>5380</v>
      </c>
      <c r="G183" s="405">
        <f t="shared" si="105"/>
        <v>53800</v>
      </c>
      <c r="H183" s="404">
        <v>10</v>
      </c>
      <c r="I183" s="312">
        <v>5380</v>
      </c>
      <c r="J183" s="405">
        <f t="shared" si="106"/>
        <v>53800</v>
      </c>
      <c r="K183" s="320"/>
      <c r="L183" s="321"/>
      <c r="M183" s="322"/>
      <c r="N183" s="320"/>
      <c r="O183" s="321"/>
      <c r="P183" s="322"/>
      <c r="Q183" s="320"/>
      <c r="R183" s="321"/>
      <c r="S183" s="322"/>
      <c r="T183" s="320"/>
      <c r="U183" s="321"/>
      <c r="V183" s="322"/>
      <c r="W183" s="52">
        <f t="shared" si="90"/>
        <v>53800</v>
      </c>
      <c r="X183" s="226">
        <f t="shared" si="91"/>
        <v>53800</v>
      </c>
      <c r="Y183" s="226">
        <f t="shared" si="92"/>
        <v>0</v>
      </c>
      <c r="Z183" s="641">
        <f t="shared" si="93"/>
        <v>0</v>
      </c>
      <c r="AA183" s="656"/>
      <c r="AB183" s="630"/>
      <c r="AC183" s="630"/>
      <c r="AD183" s="630"/>
      <c r="AE183" s="630"/>
      <c r="AF183" s="630"/>
      <c r="AG183" s="630"/>
      <c r="AH183" s="631"/>
      <c r="AI183" s="631"/>
      <c r="AJ183" s="631"/>
      <c r="AK183" s="631"/>
      <c r="AL183" s="631"/>
      <c r="AM183" s="631"/>
      <c r="AN183" s="631"/>
      <c r="AO183" s="631"/>
      <c r="AP183" s="631"/>
      <c r="AQ183" s="631"/>
      <c r="AR183" s="631"/>
      <c r="AS183" s="631"/>
      <c r="AT183" s="631"/>
      <c r="AU183" s="631"/>
      <c r="AV183" s="631"/>
      <c r="AW183" s="631"/>
      <c r="AX183" s="631"/>
      <c r="AY183" s="631"/>
      <c r="AZ183" s="631"/>
      <c r="BA183" s="631"/>
      <c r="BB183" s="631"/>
      <c r="BC183" s="631"/>
      <c r="BD183" s="631"/>
      <c r="BE183" s="631"/>
      <c r="BF183" s="631"/>
      <c r="BG183" s="631"/>
      <c r="BH183" s="631"/>
      <c r="BI183" s="631"/>
      <c r="BJ183" s="631"/>
      <c r="BK183" s="631"/>
      <c r="BL183" s="631"/>
      <c r="BM183" s="631"/>
      <c r="BN183" s="631"/>
      <c r="BO183" s="631"/>
      <c r="BP183" s="631"/>
      <c r="BQ183" s="631"/>
      <c r="BR183" s="631"/>
      <c r="BS183" s="631"/>
      <c r="BT183" s="631"/>
    </row>
    <row r="184" spans="1:73" s="323" customFormat="1" ht="30" customHeight="1">
      <c r="A184" s="378"/>
      <c r="B184" s="401" t="s">
        <v>528</v>
      </c>
      <c r="C184" s="410" t="s">
        <v>529</v>
      </c>
      <c r="D184" s="407" t="s">
        <v>49</v>
      </c>
      <c r="E184" s="404">
        <v>6</v>
      </c>
      <c r="F184" s="312">
        <v>4676</v>
      </c>
      <c r="G184" s="405">
        <f t="shared" si="105"/>
        <v>28056</v>
      </c>
      <c r="H184" s="404">
        <v>6</v>
      </c>
      <c r="I184" s="312">
        <v>4676</v>
      </c>
      <c r="J184" s="405">
        <f t="shared" si="106"/>
        <v>28056</v>
      </c>
      <c r="K184" s="380"/>
      <c r="L184" s="381"/>
      <c r="M184" s="382"/>
      <c r="N184" s="380"/>
      <c r="O184" s="381"/>
      <c r="P184" s="382"/>
      <c r="Q184" s="380"/>
      <c r="R184" s="381"/>
      <c r="S184" s="382"/>
      <c r="T184" s="380"/>
      <c r="U184" s="381"/>
      <c r="V184" s="382"/>
      <c r="W184" s="52">
        <f t="shared" si="90"/>
        <v>28056</v>
      </c>
      <c r="X184" s="226">
        <f t="shared" si="91"/>
        <v>28056</v>
      </c>
      <c r="Y184" s="226">
        <f t="shared" si="92"/>
        <v>0</v>
      </c>
      <c r="Z184" s="641">
        <f t="shared" si="93"/>
        <v>0</v>
      </c>
      <c r="AA184" s="676"/>
      <c r="AB184" s="632"/>
      <c r="AC184" s="632"/>
      <c r="AD184" s="632"/>
      <c r="AE184" s="632"/>
      <c r="AF184" s="632"/>
      <c r="AG184" s="632"/>
      <c r="AH184" s="631"/>
      <c r="AI184" s="631"/>
      <c r="AJ184" s="631"/>
      <c r="AK184" s="631"/>
      <c r="AL184" s="631"/>
      <c r="AM184" s="631"/>
      <c r="AN184" s="631"/>
      <c r="AO184" s="631"/>
      <c r="AP184" s="631"/>
      <c r="AQ184" s="631"/>
      <c r="AR184" s="631"/>
      <c r="AS184" s="631"/>
      <c r="AT184" s="631"/>
      <c r="AU184" s="631"/>
      <c r="AV184" s="631"/>
      <c r="AW184" s="631"/>
      <c r="AX184" s="631"/>
      <c r="AY184" s="631"/>
      <c r="AZ184" s="631"/>
      <c r="BA184" s="631"/>
      <c r="BB184" s="631"/>
      <c r="BC184" s="631"/>
      <c r="BD184" s="631"/>
      <c r="BE184" s="631"/>
      <c r="BF184" s="631"/>
      <c r="BG184" s="631"/>
      <c r="BH184" s="631"/>
      <c r="BI184" s="631"/>
      <c r="BJ184" s="631"/>
      <c r="BK184" s="631"/>
      <c r="BL184" s="631"/>
      <c r="BM184" s="631"/>
      <c r="BN184" s="631"/>
      <c r="BO184" s="631"/>
      <c r="BP184" s="631"/>
      <c r="BQ184" s="631"/>
      <c r="BR184" s="631"/>
      <c r="BS184" s="631"/>
      <c r="BT184" s="631"/>
    </row>
    <row r="185" spans="1:73" s="323" customFormat="1" ht="30" customHeight="1" thickBot="1">
      <c r="A185" s="378"/>
      <c r="B185" s="401" t="s">
        <v>530</v>
      </c>
      <c r="C185" s="411" t="s">
        <v>531</v>
      </c>
      <c r="D185" s="412" t="s">
        <v>49</v>
      </c>
      <c r="E185" s="413">
        <v>1</v>
      </c>
      <c r="F185" s="341">
        <v>29713</v>
      </c>
      <c r="G185" s="414">
        <f t="shared" si="105"/>
        <v>29713</v>
      </c>
      <c r="H185" s="413">
        <v>1</v>
      </c>
      <c r="I185" s="341">
        <v>29713</v>
      </c>
      <c r="J185" s="414">
        <f t="shared" si="106"/>
        <v>29713</v>
      </c>
      <c r="K185" s="380"/>
      <c r="L185" s="381"/>
      <c r="M185" s="382"/>
      <c r="N185" s="380"/>
      <c r="O185" s="381"/>
      <c r="P185" s="382"/>
      <c r="Q185" s="380"/>
      <c r="R185" s="381"/>
      <c r="S185" s="382"/>
      <c r="T185" s="380"/>
      <c r="U185" s="381"/>
      <c r="V185" s="382"/>
      <c r="W185" s="52">
        <f t="shared" si="90"/>
        <v>29713</v>
      </c>
      <c r="X185" s="226">
        <f t="shared" si="91"/>
        <v>29713</v>
      </c>
      <c r="Y185" s="226">
        <f t="shared" si="92"/>
        <v>0</v>
      </c>
      <c r="Z185" s="641">
        <f t="shared" si="93"/>
        <v>0</v>
      </c>
      <c r="AA185" s="676"/>
      <c r="AB185" s="632"/>
      <c r="AC185" s="632"/>
      <c r="AD185" s="632"/>
      <c r="AE185" s="632"/>
      <c r="AF185" s="632"/>
      <c r="AG185" s="632"/>
      <c r="AH185" s="631"/>
      <c r="AI185" s="631"/>
      <c r="AJ185" s="631"/>
      <c r="AK185" s="631"/>
      <c r="AL185" s="631"/>
      <c r="AM185" s="631"/>
      <c r="AN185" s="631"/>
      <c r="AO185" s="631"/>
      <c r="AP185" s="631"/>
      <c r="AQ185" s="631"/>
      <c r="AR185" s="631"/>
      <c r="AS185" s="631"/>
      <c r="AT185" s="631"/>
      <c r="AU185" s="631"/>
      <c r="AV185" s="631"/>
      <c r="AW185" s="631"/>
      <c r="AX185" s="631"/>
      <c r="AY185" s="631"/>
      <c r="AZ185" s="631"/>
      <c r="BA185" s="631"/>
      <c r="BB185" s="631"/>
      <c r="BC185" s="631"/>
      <c r="BD185" s="631"/>
      <c r="BE185" s="631"/>
      <c r="BF185" s="631"/>
      <c r="BG185" s="631"/>
      <c r="BH185" s="631"/>
      <c r="BI185" s="631"/>
      <c r="BJ185" s="631"/>
      <c r="BK185" s="631"/>
      <c r="BL185" s="631"/>
      <c r="BM185" s="631"/>
      <c r="BN185" s="631"/>
      <c r="BO185" s="631"/>
      <c r="BP185" s="631"/>
      <c r="BQ185" s="631"/>
      <c r="BR185" s="631"/>
      <c r="BS185" s="631"/>
      <c r="BT185" s="631"/>
    </row>
    <row r="186" spans="1:73" ht="30" customHeight="1" thickBot="1">
      <c r="A186" s="415" t="s">
        <v>12</v>
      </c>
      <c r="B186" s="416" t="s">
        <v>109</v>
      </c>
      <c r="C186" s="417" t="s">
        <v>110</v>
      </c>
      <c r="D186" s="418"/>
      <c r="E186" s="419"/>
      <c r="F186" s="420"/>
      <c r="G186" s="421">
        <f>SUM(G188:G197)</f>
        <v>73647</v>
      </c>
      <c r="H186" s="421"/>
      <c r="I186" s="421"/>
      <c r="J186" s="421">
        <f t="shared" ref="J186" si="107">SUM(J188:J197)</f>
        <v>73647</v>
      </c>
      <c r="K186" s="419"/>
      <c r="L186" s="420"/>
      <c r="M186" s="421"/>
      <c r="N186" s="419"/>
      <c r="O186" s="420"/>
      <c r="P186" s="421"/>
      <c r="Q186" s="419"/>
      <c r="R186" s="420"/>
      <c r="S186" s="421"/>
      <c r="T186" s="419"/>
      <c r="U186" s="420"/>
      <c r="V186" s="599"/>
      <c r="W186" s="601">
        <f t="shared" si="90"/>
        <v>73647</v>
      </c>
      <c r="X186" s="602">
        <f t="shared" si="91"/>
        <v>73647</v>
      </c>
      <c r="Y186" s="603">
        <f t="shared" si="92"/>
        <v>0</v>
      </c>
      <c r="Z186" s="662">
        <f t="shared" si="93"/>
        <v>0</v>
      </c>
      <c r="AA186" s="677"/>
      <c r="AB186" s="626"/>
      <c r="AC186" s="626"/>
      <c r="AD186" s="626"/>
      <c r="AE186" s="626"/>
      <c r="AF186" s="626"/>
      <c r="AG186" s="626"/>
    </row>
    <row r="187" spans="1:73" s="422" customFormat="1" ht="29.5" customHeight="1" thickBot="1">
      <c r="B187" s="423" t="s">
        <v>111</v>
      </c>
      <c r="C187" s="424" t="s">
        <v>532</v>
      </c>
      <c r="D187" s="425"/>
      <c r="E187" s="365"/>
      <c r="F187" s="426"/>
      <c r="G187" s="427"/>
      <c r="V187" s="600"/>
      <c r="W187" s="536">
        <f t="shared" si="90"/>
        <v>0</v>
      </c>
      <c r="X187" s="537">
        <f t="shared" si="91"/>
        <v>0</v>
      </c>
      <c r="Y187" s="537">
        <f t="shared" si="92"/>
        <v>0</v>
      </c>
      <c r="Z187" s="663">
        <v>0</v>
      </c>
      <c r="AA187" s="678"/>
      <c r="AB187" s="620"/>
      <c r="AC187" s="620"/>
      <c r="AD187" s="620"/>
      <c r="AE187" s="620"/>
      <c r="AF187" s="620"/>
      <c r="AG187" s="620"/>
      <c r="AH187" s="620"/>
      <c r="AI187" s="620"/>
      <c r="AJ187" s="620"/>
      <c r="AK187" s="620"/>
      <c r="AL187" s="620"/>
      <c r="AM187" s="620"/>
      <c r="AN187" s="620"/>
      <c r="AO187" s="620"/>
      <c r="AP187" s="620"/>
      <c r="AQ187" s="620"/>
      <c r="AR187" s="620"/>
      <c r="AS187" s="620"/>
      <c r="AT187" s="620"/>
      <c r="AU187" s="620"/>
      <c r="AV187" s="620"/>
      <c r="AW187" s="620"/>
      <c r="AX187" s="620"/>
      <c r="AY187" s="620"/>
      <c r="AZ187" s="620"/>
      <c r="BA187" s="620"/>
      <c r="BB187" s="620"/>
      <c r="BC187" s="620"/>
      <c r="BD187" s="620"/>
      <c r="BE187" s="620"/>
      <c r="BF187" s="620"/>
      <c r="BG187" s="620"/>
      <c r="BH187" s="620"/>
      <c r="BI187" s="620"/>
      <c r="BJ187" s="620"/>
      <c r="BK187" s="620"/>
      <c r="BL187" s="620"/>
      <c r="BM187" s="620"/>
      <c r="BN187" s="620"/>
      <c r="BO187" s="620"/>
      <c r="BP187" s="620"/>
      <c r="BQ187" s="620"/>
      <c r="BR187" s="620"/>
      <c r="BS187" s="620"/>
      <c r="BT187" s="620"/>
      <c r="BU187" s="617"/>
    </row>
    <row r="188" spans="1:73" s="422" customFormat="1" ht="29.5" customHeight="1">
      <c r="B188" s="67" t="s">
        <v>112</v>
      </c>
      <c r="C188" s="428" t="s">
        <v>533</v>
      </c>
      <c r="D188" s="429" t="s">
        <v>79</v>
      </c>
      <c r="E188" s="430">
        <v>1</v>
      </c>
      <c r="F188" s="431">
        <v>23298</v>
      </c>
      <c r="G188" s="432">
        <f>E188*F188</f>
        <v>23298</v>
      </c>
      <c r="H188" s="430">
        <v>1</v>
      </c>
      <c r="I188" s="431">
        <v>23298</v>
      </c>
      <c r="J188" s="432">
        <f>H188*I188</f>
        <v>23298</v>
      </c>
      <c r="V188" s="600"/>
      <c r="W188" s="536">
        <f t="shared" si="90"/>
        <v>23298</v>
      </c>
      <c r="X188" s="537">
        <f t="shared" si="91"/>
        <v>23298</v>
      </c>
      <c r="Y188" s="537">
        <f t="shared" si="92"/>
        <v>0</v>
      </c>
      <c r="Z188" s="663">
        <f t="shared" si="93"/>
        <v>0</v>
      </c>
      <c r="AA188" s="678"/>
      <c r="AB188" s="620"/>
      <c r="AC188" s="620"/>
      <c r="AD188" s="620"/>
      <c r="AE188" s="620"/>
      <c r="AF188" s="620"/>
      <c r="AG188" s="620"/>
      <c r="AH188" s="620"/>
      <c r="AI188" s="620"/>
      <c r="AJ188" s="620"/>
      <c r="AK188" s="620"/>
      <c r="AL188" s="620"/>
      <c r="AM188" s="620"/>
      <c r="AN188" s="620"/>
      <c r="AO188" s="620"/>
      <c r="AP188" s="620"/>
      <c r="AQ188" s="620"/>
      <c r="AR188" s="620"/>
      <c r="AS188" s="620"/>
      <c r="AT188" s="620"/>
      <c r="AU188" s="620"/>
      <c r="AV188" s="620"/>
      <c r="AW188" s="620"/>
      <c r="AX188" s="620"/>
      <c r="AY188" s="620"/>
      <c r="AZ188" s="620"/>
      <c r="BA188" s="620"/>
      <c r="BB188" s="620"/>
      <c r="BC188" s="620"/>
      <c r="BD188" s="620"/>
      <c r="BE188" s="620"/>
      <c r="BF188" s="620"/>
      <c r="BG188" s="620"/>
      <c r="BH188" s="620"/>
      <c r="BI188" s="620"/>
      <c r="BJ188" s="620"/>
      <c r="BK188" s="620"/>
      <c r="BL188" s="620"/>
      <c r="BM188" s="620"/>
      <c r="BN188" s="620"/>
      <c r="BO188" s="620"/>
      <c r="BP188" s="620"/>
      <c r="BQ188" s="620"/>
      <c r="BR188" s="620"/>
      <c r="BS188" s="620"/>
      <c r="BT188" s="620"/>
      <c r="BU188" s="617"/>
    </row>
    <row r="189" spans="1:73" s="422" customFormat="1" ht="29.5" customHeight="1">
      <c r="B189" s="39" t="s">
        <v>113</v>
      </c>
      <c r="C189" s="428" t="s">
        <v>534</v>
      </c>
      <c r="D189" s="433" t="s">
        <v>79</v>
      </c>
      <c r="E189" s="434">
        <v>1</v>
      </c>
      <c r="F189" s="435">
        <v>3646</v>
      </c>
      <c r="G189" s="436">
        <f>E189*F189</f>
        <v>3646</v>
      </c>
      <c r="H189" s="434">
        <v>1</v>
      </c>
      <c r="I189" s="435">
        <v>3646</v>
      </c>
      <c r="J189" s="436">
        <f>H189*I189</f>
        <v>3646</v>
      </c>
      <c r="V189" s="600"/>
      <c r="W189" s="536">
        <f t="shared" si="90"/>
        <v>3646</v>
      </c>
      <c r="X189" s="537">
        <f t="shared" si="91"/>
        <v>3646</v>
      </c>
      <c r="Y189" s="537">
        <f t="shared" si="92"/>
        <v>0</v>
      </c>
      <c r="Z189" s="663">
        <f t="shared" si="93"/>
        <v>0</v>
      </c>
      <c r="AA189" s="678"/>
      <c r="AB189" s="620"/>
      <c r="AC189" s="620"/>
      <c r="AD189" s="620"/>
      <c r="AE189" s="620"/>
      <c r="AF189" s="620"/>
      <c r="AG189" s="620"/>
      <c r="AH189" s="620"/>
      <c r="AI189" s="620"/>
      <c r="AJ189" s="620"/>
      <c r="AK189" s="620"/>
      <c r="AL189" s="620"/>
      <c r="AM189" s="620"/>
      <c r="AN189" s="620"/>
      <c r="AO189" s="620"/>
      <c r="AP189" s="620"/>
      <c r="AQ189" s="620"/>
      <c r="AR189" s="620"/>
      <c r="AS189" s="620"/>
      <c r="AT189" s="620"/>
      <c r="AU189" s="620"/>
      <c r="AV189" s="620"/>
      <c r="AW189" s="620"/>
      <c r="AX189" s="620"/>
      <c r="AY189" s="620"/>
      <c r="AZ189" s="620"/>
      <c r="BA189" s="620"/>
      <c r="BB189" s="620"/>
      <c r="BC189" s="620"/>
      <c r="BD189" s="620"/>
      <c r="BE189" s="620"/>
      <c r="BF189" s="620"/>
      <c r="BG189" s="620"/>
      <c r="BH189" s="620"/>
      <c r="BI189" s="620"/>
      <c r="BJ189" s="620"/>
      <c r="BK189" s="620"/>
      <c r="BL189" s="620"/>
      <c r="BM189" s="620"/>
      <c r="BN189" s="620"/>
      <c r="BO189" s="620"/>
      <c r="BP189" s="620"/>
      <c r="BQ189" s="620"/>
      <c r="BR189" s="620"/>
      <c r="BS189" s="620"/>
      <c r="BT189" s="620"/>
      <c r="BU189" s="617"/>
    </row>
    <row r="190" spans="1:73" s="422" customFormat="1" ht="29.5" customHeight="1">
      <c r="B190" s="39" t="s">
        <v>535</v>
      </c>
      <c r="C190" s="437" t="s">
        <v>536</v>
      </c>
      <c r="D190" s="433" t="s">
        <v>79</v>
      </c>
      <c r="E190" s="438">
        <v>1</v>
      </c>
      <c r="F190" s="439">
        <v>1377</v>
      </c>
      <c r="G190" s="440">
        <f>E190*F190</f>
        <v>1377</v>
      </c>
      <c r="H190" s="438">
        <v>1</v>
      </c>
      <c r="I190" s="439">
        <v>1377</v>
      </c>
      <c r="J190" s="440">
        <f>H190*I190</f>
        <v>1377</v>
      </c>
      <c r="V190" s="600"/>
      <c r="W190" s="536">
        <f t="shared" ref="W190:W253" si="108">G190+M190+S190</f>
        <v>1377</v>
      </c>
      <c r="X190" s="537">
        <f t="shared" ref="X190:X253" si="109">J190+P190+V190</f>
        <v>1377</v>
      </c>
      <c r="Y190" s="537">
        <f t="shared" ref="Y190:Y253" si="110">W190-X190</f>
        <v>0</v>
      </c>
      <c r="Z190" s="663">
        <f t="shared" ref="Z190:Z253" si="111">Y190/W190</f>
        <v>0</v>
      </c>
      <c r="AA190" s="678"/>
      <c r="AB190" s="620"/>
      <c r="AC190" s="620"/>
      <c r="AD190" s="620"/>
      <c r="AE190" s="620"/>
      <c r="AF190" s="620"/>
      <c r="AG190" s="620"/>
      <c r="AH190" s="620"/>
      <c r="AI190" s="620"/>
      <c r="AJ190" s="620"/>
      <c r="AK190" s="620"/>
      <c r="AL190" s="620"/>
      <c r="AM190" s="620"/>
      <c r="AN190" s="620"/>
      <c r="AO190" s="620"/>
      <c r="AP190" s="620"/>
      <c r="AQ190" s="620"/>
      <c r="AR190" s="620"/>
      <c r="AS190" s="620"/>
      <c r="AT190" s="620"/>
      <c r="AU190" s="620"/>
      <c r="AV190" s="620"/>
      <c r="AW190" s="620"/>
      <c r="AX190" s="620"/>
      <c r="AY190" s="620"/>
      <c r="AZ190" s="620"/>
      <c r="BA190" s="620"/>
      <c r="BB190" s="620"/>
      <c r="BC190" s="620"/>
      <c r="BD190" s="620"/>
      <c r="BE190" s="620"/>
      <c r="BF190" s="620"/>
      <c r="BG190" s="620"/>
      <c r="BH190" s="620"/>
      <c r="BI190" s="620"/>
      <c r="BJ190" s="620"/>
      <c r="BK190" s="620"/>
      <c r="BL190" s="620"/>
      <c r="BM190" s="620"/>
      <c r="BN190" s="620"/>
      <c r="BO190" s="620"/>
      <c r="BP190" s="620"/>
      <c r="BQ190" s="620"/>
      <c r="BR190" s="620"/>
      <c r="BS190" s="620"/>
      <c r="BT190" s="620"/>
      <c r="BU190" s="617"/>
    </row>
    <row r="191" spans="1:73" s="422" customFormat="1" ht="29.5" customHeight="1">
      <c r="B191" s="39" t="s">
        <v>537</v>
      </c>
      <c r="C191" s="437" t="s">
        <v>538</v>
      </c>
      <c r="D191" s="433" t="s">
        <v>79</v>
      </c>
      <c r="E191" s="438">
        <v>1</v>
      </c>
      <c r="F191" s="439">
        <v>13562</v>
      </c>
      <c r="G191" s="440">
        <f t="shared" ref="G191:G192" si="112">E191*F191</f>
        <v>13562</v>
      </c>
      <c r="H191" s="438">
        <v>1</v>
      </c>
      <c r="I191" s="439">
        <v>13562</v>
      </c>
      <c r="J191" s="440">
        <f t="shared" ref="J191:J192" si="113">H191*I191</f>
        <v>13562</v>
      </c>
      <c r="V191" s="600"/>
      <c r="W191" s="536">
        <f t="shared" si="108"/>
        <v>13562</v>
      </c>
      <c r="X191" s="537">
        <f t="shared" si="109"/>
        <v>13562</v>
      </c>
      <c r="Y191" s="537">
        <f t="shared" si="110"/>
        <v>0</v>
      </c>
      <c r="Z191" s="663">
        <f t="shared" si="111"/>
        <v>0</v>
      </c>
      <c r="AA191" s="678"/>
      <c r="AB191" s="620"/>
      <c r="AC191" s="620"/>
      <c r="AD191" s="620"/>
      <c r="AE191" s="620"/>
      <c r="AF191" s="620"/>
      <c r="AG191" s="620"/>
      <c r="AH191" s="620"/>
      <c r="AI191" s="620"/>
      <c r="AJ191" s="620"/>
      <c r="AK191" s="620"/>
      <c r="AL191" s="620"/>
      <c r="AM191" s="620"/>
      <c r="AN191" s="620"/>
      <c r="AO191" s="620"/>
      <c r="AP191" s="620"/>
      <c r="AQ191" s="620"/>
      <c r="AR191" s="620"/>
      <c r="AS191" s="620"/>
      <c r="AT191" s="620"/>
      <c r="AU191" s="620"/>
      <c r="AV191" s="620"/>
      <c r="AW191" s="620"/>
      <c r="AX191" s="620"/>
      <c r="AY191" s="620"/>
      <c r="AZ191" s="620"/>
      <c r="BA191" s="620"/>
      <c r="BB191" s="620"/>
      <c r="BC191" s="620"/>
      <c r="BD191" s="620"/>
      <c r="BE191" s="620"/>
      <c r="BF191" s="620"/>
      <c r="BG191" s="620"/>
      <c r="BH191" s="620"/>
      <c r="BI191" s="620"/>
      <c r="BJ191" s="620"/>
      <c r="BK191" s="620"/>
      <c r="BL191" s="620"/>
      <c r="BM191" s="620"/>
      <c r="BN191" s="620"/>
      <c r="BO191" s="620"/>
      <c r="BP191" s="620"/>
      <c r="BQ191" s="620"/>
      <c r="BR191" s="620"/>
      <c r="BS191" s="620"/>
      <c r="BT191" s="620"/>
      <c r="BU191" s="617"/>
    </row>
    <row r="192" spans="1:73" s="422" customFormat="1" ht="29.5" customHeight="1">
      <c r="B192" s="39" t="s">
        <v>539</v>
      </c>
      <c r="C192" s="441" t="s">
        <v>540</v>
      </c>
      <c r="D192" s="310" t="s">
        <v>79</v>
      </c>
      <c r="E192" s="438">
        <v>1</v>
      </c>
      <c r="F192" s="439">
        <v>7086</v>
      </c>
      <c r="G192" s="440">
        <f t="shared" si="112"/>
        <v>7086</v>
      </c>
      <c r="H192" s="438">
        <v>1</v>
      </c>
      <c r="I192" s="439">
        <v>7086</v>
      </c>
      <c r="J192" s="440">
        <f t="shared" si="113"/>
        <v>7086</v>
      </c>
      <c r="V192" s="600"/>
      <c r="W192" s="536">
        <f t="shared" si="108"/>
        <v>7086</v>
      </c>
      <c r="X192" s="537">
        <f t="shared" si="109"/>
        <v>7086</v>
      </c>
      <c r="Y192" s="537">
        <f t="shared" si="110"/>
        <v>0</v>
      </c>
      <c r="Z192" s="663">
        <f t="shared" si="111"/>
        <v>0</v>
      </c>
      <c r="AA192" s="678"/>
      <c r="AB192" s="620"/>
      <c r="AC192" s="620"/>
      <c r="AD192" s="620"/>
      <c r="AE192" s="620"/>
      <c r="AF192" s="620"/>
      <c r="AG192" s="620"/>
      <c r="AH192" s="620"/>
      <c r="AI192" s="620"/>
      <c r="AJ192" s="620"/>
      <c r="AK192" s="620"/>
      <c r="AL192" s="620"/>
      <c r="AM192" s="620"/>
      <c r="AN192" s="620"/>
      <c r="AO192" s="620"/>
      <c r="AP192" s="620"/>
      <c r="AQ192" s="620"/>
      <c r="AR192" s="620"/>
      <c r="AS192" s="620"/>
      <c r="AT192" s="620"/>
      <c r="AU192" s="620"/>
      <c r="AV192" s="620"/>
      <c r="AW192" s="620"/>
      <c r="AX192" s="620"/>
      <c r="AY192" s="620"/>
      <c r="AZ192" s="620"/>
      <c r="BA192" s="620"/>
      <c r="BB192" s="620"/>
      <c r="BC192" s="620"/>
      <c r="BD192" s="620"/>
      <c r="BE192" s="620"/>
      <c r="BF192" s="620"/>
      <c r="BG192" s="620"/>
      <c r="BH192" s="620"/>
      <c r="BI192" s="620"/>
      <c r="BJ192" s="620"/>
      <c r="BK192" s="620"/>
      <c r="BL192" s="620"/>
      <c r="BM192" s="620"/>
      <c r="BN192" s="620"/>
      <c r="BO192" s="620"/>
      <c r="BP192" s="620"/>
      <c r="BQ192" s="620"/>
      <c r="BR192" s="620"/>
      <c r="BS192" s="620"/>
      <c r="BT192" s="620"/>
      <c r="BU192" s="617"/>
    </row>
    <row r="193" spans="1:73" s="422" customFormat="1" ht="29.5" customHeight="1">
      <c r="B193" s="39" t="s">
        <v>541</v>
      </c>
      <c r="C193" s="437" t="s">
        <v>542</v>
      </c>
      <c r="D193" s="310" t="s">
        <v>49</v>
      </c>
      <c r="E193" s="434">
        <v>3</v>
      </c>
      <c r="F193" s="435">
        <v>1740</v>
      </c>
      <c r="G193" s="436">
        <f>E193*F193</f>
        <v>5220</v>
      </c>
      <c r="H193" s="434">
        <v>3</v>
      </c>
      <c r="I193" s="435">
        <v>1740</v>
      </c>
      <c r="J193" s="436">
        <f>H193*I193</f>
        <v>5220</v>
      </c>
      <c r="V193" s="600"/>
      <c r="W193" s="536">
        <f t="shared" si="108"/>
        <v>5220</v>
      </c>
      <c r="X193" s="537">
        <f t="shared" si="109"/>
        <v>5220</v>
      </c>
      <c r="Y193" s="537">
        <f t="shared" si="110"/>
        <v>0</v>
      </c>
      <c r="Z193" s="663">
        <f t="shared" si="111"/>
        <v>0</v>
      </c>
      <c r="AA193" s="678"/>
      <c r="AB193" s="620"/>
      <c r="AC193" s="620"/>
      <c r="AD193" s="620"/>
      <c r="AE193" s="620"/>
      <c r="AF193" s="620"/>
      <c r="AG193" s="620"/>
      <c r="AH193" s="620"/>
      <c r="AI193" s="620"/>
      <c r="AJ193" s="620"/>
      <c r="AK193" s="620"/>
      <c r="AL193" s="620"/>
      <c r="AM193" s="620"/>
      <c r="AN193" s="620"/>
      <c r="AO193" s="620"/>
      <c r="AP193" s="620"/>
      <c r="AQ193" s="620"/>
      <c r="AR193" s="620"/>
      <c r="AS193" s="620"/>
      <c r="AT193" s="620"/>
      <c r="AU193" s="620"/>
      <c r="AV193" s="620"/>
      <c r="AW193" s="620"/>
      <c r="AX193" s="620"/>
      <c r="AY193" s="620"/>
      <c r="AZ193" s="620"/>
      <c r="BA193" s="620"/>
      <c r="BB193" s="620"/>
      <c r="BC193" s="620"/>
      <c r="BD193" s="620"/>
      <c r="BE193" s="620"/>
      <c r="BF193" s="620"/>
      <c r="BG193" s="620"/>
      <c r="BH193" s="620"/>
      <c r="BI193" s="620"/>
      <c r="BJ193" s="620"/>
      <c r="BK193" s="620"/>
      <c r="BL193" s="620"/>
      <c r="BM193" s="620"/>
      <c r="BN193" s="620"/>
      <c r="BO193" s="620"/>
      <c r="BP193" s="620"/>
      <c r="BQ193" s="620"/>
      <c r="BR193" s="620"/>
      <c r="BS193" s="620"/>
      <c r="BT193" s="620"/>
      <c r="BU193" s="617"/>
    </row>
    <row r="194" spans="1:73" s="422" customFormat="1" ht="29.5" customHeight="1">
      <c r="B194" s="39" t="s">
        <v>543</v>
      </c>
      <c r="C194" s="437" t="s">
        <v>544</v>
      </c>
      <c r="D194" s="310" t="s">
        <v>49</v>
      </c>
      <c r="E194" s="434">
        <v>5</v>
      </c>
      <c r="F194" s="435">
        <v>2634</v>
      </c>
      <c r="G194" s="436">
        <f>E194*F194</f>
        <v>13170</v>
      </c>
      <c r="H194" s="434">
        <v>5</v>
      </c>
      <c r="I194" s="435">
        <v>2634</v>
      </c>
      <c r="J194" s="436">
        <f>H194*I194</f>
        <v>13170</v>
      </c>
      <c r="V194" s="600"/>
      <c r="W194" s="536">
        <f t="shared" si="108"/>
        <v>13170</v>
      </c>
      <c r="X194" s="537">
        <f t="shared" si="109"/>
        <v>13170</v>
      </c>
      <c r="Y194" s="537">
        <f t="shared" si="110"/>
        <v>0</v>
      </c>
      <c r="Z194" s="663">
        <f t="shared" si="111"/>
        <v>0</v>
      </c>
      <c r="AA194" s="678"/>
      <c r="AB194" s="620"/>
      <c r="AC194" s="620"/>
      <c r="AD194" s="620"/>
      <c r="AE194" s="620"/>
      <c r="AF194" s="620"/>
      <c r="AG194" s="620"/>
      <c r="AH194" s="620"/>
      <c r="AI194" s="620"/>
      <c r="AJ194" s="620"/>
      <c r="AK194" s="620"/>
      <c r="AL194" s="620"/>
      <c r="AM194" s="620"/>
      <c r="AN194" s="620"/>
      <c r="AO194" s="620"/>
      <c r="AP194" s="620"/>
      <c r="AQ194" s="620"/>
      <c r="AR194" s="620"/>
      <c r="AS194" s="620"/>
      <c r="AT194" s="620"/>
      <c r="AU194" s="620"/>
      <c r="AV194" s="620"/>
      <c r="AW194" s="620"/>
      <c r="AX194" s="620"/>
      <c r="AY194" s="620"/>
      <c r="AZ194" s="620"/>
      <c r="BA194" s="620"/>
      <c r="BB194" s="620"/>
      <c r="BC194" s="620"/>
      <c r="BD194" s="620"/>
      <c r="BE194" s="620"/>
      <c r="BF194" s="620"/>
      <c r="BG194" s="620"/>
      <c r="BH194" s="620"/>
      <c r="BI194" s="620"/>
      <c r="BJ194" s="620"/>
      <c r="BK194" s="620"/>
      <c r="BL194" s="620"/>
      <c r="BM194" s="620"/>
      <c r="BN194" s="620"/>
      <c r="BO194" s="620"/>
      <c r="BP194" s="620"/>
      <c r="BQ194" s="620"/>
      <c r="BR194" s="620"/>
      <c r="BS194" s="620"/>
      <c r="BT194" s="620"/>
      <c r="BU194" s="617"/>
    </row>
    <row r="195" spans="1:73" s="422" customFormat="1" ht="29.5" customHeight="1">
      <c r="B195" s="39" t="s">
        <v>545</v>
      </c>
      <c r="C195" s="437" t="s">
        <v>546</v>
      </c>
      <c r="D195" s="310" t="s">
        <v>49</v>
      </c>
      <c r="E195" s="434">
        <v>2</v>
      </c>
      <c r="F195" s="435">
        <v>3029</v>
      </c>
      <c r="G195" s="436">
        <f>E195*F195</f>
        <v>6058</v>
      </c>
      <c r="H195" s="434">
        <v>2</v>
      </c>
      <c r="I195" s="435">
        <v>3029</v>
      </c>
      <c r="J195" s="436">
        <f>H195*I195</f>
        <v>6058</v>
      </c>
      <c r="V195" s="600"/>
      <c r="W195" s="536">
        <f t="shared" si="108"/>
        <v>6058</v>
      </c>
      <c r="X195" s="537">
        <f t="shared" si="109"/>
        <v>6058</v>
      </c>
      <c r="Y195" s="537">
        <f t="shared" si="110"/>
        <v>0</v>
      </c>
      <c r="Z195" s="663">
        <f t="shared" si="111"/>
        <v>0</v>
      </c>
      <c r="AA195" s="678"/>
      <c r="AB195" s="620"/>
      <c r="AC195" s="620"/>
      <c r="AD195" s="620"/>
      <c r="AE195" s="620"/>
      <c r="AF195" s="620"/>
      <c r="AG195" s="620"/>
      <c r="AH195" s="620"/>
      <c r="AI195" s="620"/>
      <c r="AJ195" s="620"/>
      <c r="AK195" s="620"/>
      <c r="AL195" s="620"/>
      <c r="AM195" s="620"/>
      <c r="AN195" s="620"/>
      <c r="AO195" s="620"/>
      <c r="AP195" s="620"/>
      <c r="AQ195" s="620"/>
      <c r="AR195" s="620"/>
      <c r="AS195" s="620"/>
      <c r="AT195" s="620"/>
      <c r="AU195" s="620"/>
      <c r="AV195" s="620"/>
      <c r="AW195" s="620"/>
      <c r="AX195" s="620"/>
      <c r="AY195" s="620"/>
      <c r="AZ195" s="620"/>
      <c r="BA195" s="620"/>
      <c r="BB195" s="620"/>
      <c r="BC195" s="620"/>
      <c r="BD195" s="620"/>
      <c r="BE195" s="620"/>
      <c r="BF195" s="620"/>
      <c r="BG195" s="620"/>
      <c r="BH195" s="620"/>
      <c r="BI195" s="620"/>
      <c r="BJ195" s="620"/>
      <c r="BK195" s="620"/>
      <c r="BL195" s="620"/>
      <c r="BM195" s="620"/>
      <c r="BN195" s="620"/>
      <c r="BO195" s="620"/>
      <c r="BP195" s="620"/>
      <c r="BQ195" s="620"/>
      <c r="BR195" s="620"/>
      <c r="BS195" s="620"/>
      <c r="BT195" s="620"/>
      <c r="BU195" s="617"/>
    </row>
    <row r="196" spans="1:73" s="422" customFormat="1" ht="29.5" customHeight="1">
      <c r="B196" s="39" t="s">
        <v>547</v>
      </c>
      <c r="C196" s="437" t="s">
        <v>548</v>
      </c>
      <c r="D196" s="310" t="s">
        <v>49</v>
      </c>
      <c r="E196" s="434">
        <v>30</v>
      </c>
      <c r="F196" s="435">
        <v>1.4</v>
      </c>
      <c r="G196" s="436">
        <f>E196*F196</f>
        <v>42</v>
      </c>
      <c r="H196" s="434">
        <v>30</v>
      </c>
      <c r="I196" s="435">
        <v>1.4</v>
      </c>
      <c r="J196" s="436">
        <f>H196*I196</f>
        <v>42</v>
      </c>
      <c r="V196" s="600"/>
      <c r="W196" s="536">
        <f t="shared" si="108"/>
        <v>42</v>
      </c>
      <c r="X196" s="537">
        <f t="shared" si="109"/>
        <v>42</v>
      </c>
      <c r="Y196" s="537">
        <f t="shared" si="110"/>
        <v>0</v>
      </c>
      <c r="Z196" s="663">
        <f t="shared" si="111"/>
        <v>0</v>
      </c>
      <c r="AA196" s="678"/>
      <c r="AB196" s="620"/>
      <c r="AC196" s="620"/>
      <c r="AD196" s="620"/>
      <c r="AE196" s="620"/>
      <c r="AF196" s="620"/>
      <c r="AG196" s="620"/>
      <c r="AH196" s="620"/>
      <c r="AI196" s="620"/>
      <c r="AJ196" s="620"/>
      <c r="AK196" s="620"/>
      <c r="AL196" s="620"/>
      <c r="AM196" s="620"/>
      <c r="AN196" s="620"/>
      <c r="AO196" s="620"/>
      <c r="AP196" s="620"/>
      <c r="AQ196" s="620"/>
      <c r="AR196" s="620"/>
      <c r="AS196" s="620"/>
      <c r="AT196" s="620"/>
      <c r="AU196" s="620"/>
      <c r="AV196" s="620"/>
      <c r="AW196" s="620"/>
      <c r="AX196" s="620"/>
      <c r="AY196" s="620"/>
      <c r="AZ196" s="620"/>
      <c r="BA196" s="620"/>
      <c r="BB196" s="620"/>
      <c r="BC196" s="620"/>
      <c r="BD196" s="620"/>
      <c r="BE196" s="620"/>
      <c r="BF196" s="620"/>
      <c r="BG196" s="620"/>
      <c r="BH196" s="620"/>
      <c r="BI196" s="620"/>
      <c r="BJ196" s="620"/>
      <c r="BK196" s="620"/>
      <c r="BL196" s="620"/>
      <c r="BM196" s="620"/>
      <c r="BN196" s="620"/>
      <c r="BO196" s="620"/>
      <c r="BP196" s="620"/>
      <c r="BQ196" s="620"/>
      <c r="BR196" s="620"/>
      <c r="BS196" s="620"/>
      <c r="BT196" s="620"/>
      <c r="BU196" s="617"/>
    </row>
    <row r="197" spans="1:73" s="422" customFormat="1" ht="29.5" customHeight="1" thickBot="1">
      <c r="B197" s="39" t="s">
        <v>549</v>
      </c>
      <c r="C197" s="437" t="s">
        <v>550</v>
      </c>
      <c r="D197" s="310" t="s">
        <v>49</v>
      </c>
      <c r="E197" s="442">
        <v>2</v>
      </c>
      <c r="F197" s="443">
        <v>94</v>
      </c>
      <c r="G197" s="436">
        <f>E197*F197</f>
        <v>188</v>
      </c>
      <c r="H197" s="442">
        <v>2</v>
      </c>
      <c r="I197" s="443">
        <v>94</v>
      </c>
      <c r="J197" s="436">
        <f>H197*I197</f>
        <v>188</v>
      </c>
      <c r="V197" s="600"/>
      <c r="W197" s="561">
        <f t="shared" si="108"/>
        <v>188</v>
      </c>
      <c r="X197" s="562">
        <f t="shared" si="109"/>
        <v>188</v>
      </c>
      <c r="Y197" s="562">
        <f t="shared" si="110"/>
        <v>0</v>
      </c>
      <c r="Z197" s="664">
        <f t="shared" si="111"/>
        <v>0</v>
      </c>
      <c r="AA197" s="678"/>
      <c r="AB197" s="620"/>
      <c r="AC197" s="620"/>
      <c r="AD197" s="620"/>
      <c r="AE197" s="620"/>
      <c r="AF197" s="620"/>
      <c r="AG197" s="620"/>
      <c r="AH197" s="620"/>
      <c r="AI197" s="620"/>
      <c r="AJ197" s="620"/>
      <c r="AK197" s="620"/>
      <c r="AL197" s="620"/>
      <c r="AM197" s="620"/>
      <c r="AN197" s="620"/>
      <c r="AO197" s="620"/>
      <c r="AP197" s="620"/>
      <c r="AQ197" s="620"/>
      <c r="AR197" s="620"/>
      <c r="AS197" s="620"/>
      <c r="AT197" s="620"/>
      <c r="AU197" s="620"/>
      <c r="AV197" s="620"/>
      <c r="AW197" s="620"/>
      <c r="AX197" s="620"/>
      <c r="AY197" s="620"/>
      <c r="AZ197" s="620"/>
      <c r="BA197" s="620"/>
      <c r="BB197" s="620"/>
      <c r="BC197" s="620"/>
      <c r="BD197" s="620"/>
      <c r="BE197" s="620"/>
      <c r="BF197" s="620"/>
      <c r="BG197" s="620"/>
      <c r="BH197" s="620"/>
      <c r="BI197" s="620"/>
      <c r="BJ197" s="620"/>
      <c r="BK197" s="620"/>
      <c r="BL197" s="620"/>
      <c r="BM197" s="620"/>
      <c r="BN197" s="620"/>
      <c r="BO197" s="620"/>
      <c r="BP197" s="620"/>
      <c r="BQ197" s="620"/>
      <c r="BR197" s="620"/>
      <c r="BS197" s="620"/>
      <c r="BT197" s="620"/>
      <c r="BU197" s="617"/>
    </row>
    <row r="198" spans="1:73" ht="30" customHeight="1" thickBot="1">
      <c r="A198" s="95" t="s">
        <v>114</v>
      </c>
      <c r="B198" s="96"/>
      <c r="C198" s="97"/>
      <c r="D198" s="98"/>
      <c r="E198" s="99">
        <f>E186+E174+E170+E62+E58</f>
        <v>0</v>
      </c>
      <c r="F198" s="75"/>
      <c r="G198" s="74">
        <f>G186+G174+G170+G62+G58</f>
        <v>1984065</v>
      </c>
      <c r="H198" s="99">
        <f>H186+H174+H170+H62+H58</f>
        <v>7</v>
      </c>
      <c r="I198" s="75"/>
      <c r="J198" s="74">
        <f>J186+J174+J170+J62+J58</f>
        <v>1984065</v>
      </c>
      <c r="K198" s="76">
        <f>K186+K174+K170+K62+K58</f>
        <v>0</v>
      </c>
      <c r="L198" s="75"/>
      <c r="M198" s="74">
        <f>M186+M174+M170+M62+M58</f>
        <v>0</v>
      </c>
      <c r="N198" s="76">
        <f>N186+N174+N170+N62+N58</f>
        <v>0</v>
      </c>
      <c r="O198" s="75"/>
      <c r="P198" s="74">
        <f>P186+P174+P170+P62+P58</f>
        <v>0</v>
      </c>
      <c r="Q198" s="76">
        <f>Q186+Q174+Q170+Q62+Q58</f>
        <v>0</v>
      </c>
      <c r="R198" s="75"/>
      <c r="S198" s="74">
        <f>S186+S174+S170+S62+S58</f>
        <v>0</v>
      </c>
      <c r="T198" s="76">
        <f>T186+T174+T170+T62+T58</f>
        <v>0</v>
      </c>
      <c r="U198" s="75"/>
      <c r="V198" s="259">
        <f>V186+V174+V170+V62+V58</f>
        <v>0</v>
      </c>
      <c r="W198" s="604">
        <f t="shared" si="108"/>
        <v>1984065</v>
      </c>
      <c r="X198" s="605">
        <f t="shared" si="109"/>
        <v>1984065</v>
      </c>
      <c r="Y198" s="605">
        <f t="shared" si="110"/>
        <v>0</v>
      </c>
      <c r="Z198" s="665">
        <f t="shared" si="111"/>
        <v>0</v>
      </c>
      <c r="AA198" s="650"/>
      <c r="AB198" s="625"/>
      <c r="AC198" s="625"/>
      <c r="AD198" s="625"/>
      <c r="AE198" s="625"/>
      <c r="AF198" s="625"/>
      <c r="AG198" s="625"/>
    </row>
    <row r="199" spans="1:73" s="146" customFormat="1" ht="30" customHeight="1" thickBot="1">
      <c r="A199" s="77" t="s">
        <v>11</v>
      </c>
      <c r="B199" s="78">
        <v>5</v>
      </c>
      <c r="C199" s="166" t="s">
        <v>244</v>
      </c>
      <c r="D199" s="27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565"/>
      <c r="AA199" s="643"/>
      <c r="AB199" s="625"/>
      <c r="AC199" s="625"/>
      <c r="AD199" s="625"/>
      <c r="AE199" s="625"/>
      <c r="AF199" s="625"/>
      <c r="AG199" s="625"/>
      <c r="AH199" s="620"/>
      <c r="AI199" s="620"/>
      <c r="AJ199" s="620"/>
      <c r="AK199" s="620"/>
      <c r="AL199" s="620"/>
      <c r="AM199" s="620"/>
      <c r="AN199" s="620"/>
      <c r="AO199" s="620"/>
      <c r="AP199" s="620"/>
      <c r="AQ199" s="620"/>
      <c r="AR199" s="620"/>
      <c r="AS199" s="620"/>
      <c r="AT199" s="620"/>
      <c r="AU199" s="620"/>
      <c r="AV199" s="620"/>
      <c r="AW199" s="620"/>
      <c r="AX199" s="620"/>
      <c r="AY199" s="620"/>
      <c r="AZ199" s="620"/>
      <c r="BA199" s="620"/>
      <c r="BB199" s="620"/>
      <c r="BC199" s="620"/>
      <c r="BD199" s="620"/>
      <c r="BE199" s="620"/>
      <c r="BF199" s="620"/>
      <c r="BG199" s="620"/>
      <c r="BH199" s="620"/>
      <c r="BI199" s="620"/>
      <c r="BJ199" s="620"/>
      <c r="BK199" s="620"/>
      <c r="BL199" s="620"/>
      <c r="BM199" s="620"/>
      <c r="BN199" s="620"/>
      <c r="BO199" s="620"/>
      <c r="BP199" s="620"/>
      <c r="BQ199" s="620"/>
      <c r="BR199" s="620"/>
      <c r="BS199" s="620"/>
      <c r="BT199" s="620"/>
    </row>
    <row r="200" spans="1:73" ht="30" customHeight="1" thickBot="1">
      <c r="A200" s="30" t="s">
        <v>12</v>
      </c>
      <c r="B200" s="65" t="s">
        <v>115</v>
      </c>
      <c r="C200" s="53" t="s">
        <v>116</v>
      </c>
      <c r="D200" s="54"/>
      <c r="E200" s="55">
        <f>SUM(E201:E203)</f>
        <v>0</v>
      </c>
      <c r="F200" s="56"/>
      <c r="G200" s="57">
        <f>SUM(G201:G203)</f>
        <v>0</v>
      </c>
      <c r="H200" s="55">
        <f>SUM(H201:H203)</f>
        <v>0</v>
      </c>
      <c r="I200" s="56"/>
      <c r="J200" s="57">
        <f>SUM(J201:J203)</f>
        <v>0</v>
      </c>
      <c r="K200" s="55">
        <f>SUM(K201:K203)</f>
        <v>0</v>
      </c>
      <c r="L200" s="56"/>
      <c r="M200" s="57">
        <f>SUM(M201:M203)</f>
        <v>0</v>
      </c>
      <c r="N200" s="55">
        <f>SUM(N201:N203)</f>
        <v>0</v>
      </c>
      <c r="O200" s="56"/>
      <c r="P200" s="57">
        <f>SUM(P201:P203)</f>
        <v>0</v>
      </c>
      <c r="Q200" s="55">
        <f>SUM(Q201:Q203)</f>
        <v>0</v>
      </c>
      <c r="R200" s="56"/>
      <c r="S200" s="57">
        <f>SUM(S201:S203)</f>
        <v>0</v>
      </c>
      <c r="T200" s="55">
        <f>SUM(T201:T203)</f>
        <v>0</v>
      </c>
      <c r="U200" s="56"/>
      <c r="V200" s="57">
        <f>SUM(V201:V203)</f>
        <v>0</v>
      </c>
      <c r="W200" s="595">
        <f t="shared" si="108"/>
        <v>0</v>
      </c>
      <c r="X200" s="598">
        <f t="shared" si="109"/>
        <v>0</v>
      </c>
      <c r="Y200" s="519">
        <f t="shared" si="110"/>
        <v>0</v>
      </c>
      <c r="Z200" s="654">
        <v>0</v>
      </c>
      <c r="AA200" s="647"/>
      <c r="AB200" s="628"/>
      <c r="AC200" s="628"/>
      <c r="AD200" s="628"/>
      <c r="AE200" s="628"/>
      <c r="AF200" s="628"/>
      <c r="AG200" s="628"/>
    </row>
    <row r="201" spans="1:73" ht="30" customHeight="1">
      <c r="A201" s="38" t="s">
        <v>14</v>
      </c>
      <c r="B201" s="39" t="s">
        <v>117</v>
      </c>
      <c r="C201" s="101" t="s">
        <v>118</v>
      </c>
      <c r="D201" s="92" t="s">
        <v>119</v>
      </c>
      <c r="E201" s="42"/>
      <c r="F201" s="43"/>
      <c r="G201" s="44">
        <f t="shared" ref="G201:G203" si="114">E201*F201</f>
        <v>0</v>
      </c>
      <c r="H201" s="42"/>
      <c r="I201" s="43"/>
      <c r="J201" s="44">
        <f t="shared" ref="J201:J203" si="115">H201*I201</f>
        <v>0</v>
      </c>
      <c r="K201" s="42"/>
      <c r="L201" s="43"/>
      <c r="M201" s="44">
        <f t="shared" ref="M201:M203" si="116">K201*L201</f>
        <v>0</v>
      </c>
      <c r="N201" s="42"/>
      <c r="O201" s="43"/>
      <c r="P201" s="44">
        <f t="shared" ref="P201:P203" si="117">N201*O201</f>
        <v>0</v>
      </c>
      <c r="Q201" s="42"/>
      <c r="R201" s="43"/>
      <c r="S201" s="44">
        <f t="shared" ref="S201:S203" si="118">Q201*R201</f>
        <v>0</v>
      </c>
      <c r="T201" s="42"/>
      <c r="U201" s="43"/>
      <c r="V201" s="44">
        <f t="shared" ref="V201:V203" si="119">T201*U201</f>
        <v>0</v>
      </c>
      <c r="W201" s="52">
        <f t="shared" si="108"/>
        <v>0</v>
      </c>
      <c r="X201" s="226">
        <f t="shared" si="109"/>
        <v>0</v>
      </c>
      <c r="Y201" s="226">
        <f t="shared" si="110"/>
        <v>0</v>
      </c>
      <c r="Z201" s="641">
        <v>0</v>
      </c>
      <c r="AA201" s="645"/>
      <c r="AB201" s="628"/>
      <c r="AC201" s="628"/>
      <c r="AD201" s="628"/>
      <c r="AE201" s="628"/>
      <c r="AF201" s="628"/>
      <c r="AG201" s="628"/>
    </row>
    <row r="202" spans="1:73" ht="30" customHeight="1">
      <c r="A202" s="38" t="s">
        <v>14</v>
      </c>
      <c r="B202" s="39" t="s">
        <v>120</v>
      </c>
      <c r="C202" s="101" t="s">
        <v>118</v>
      </c>
      <c r="D202" s="92" t="s">
        <v>119</v>
      </c>
      <c r="E202" s="42"/>
      <c r="F202" s="43"/>
      <c r="G202" s="44">
        <f t="shared" si="114"/>
        <v>0</v>
      </c>
      <c r="H202" s="42"/>
      <c r="I202" s="43"/>
      <c r="J202" s="44">
        <f t="shared" si="115"/>
        <v>0</v>
      </c>
      <c r="K202" s="42"/>
      <c r="L202" s="43"/>
      <c r="M202" s="44">
        <f t="shared" si="116"/>
        <v>0</v>
      </c>
      <c r="N202" s="42"/>
      <c r="O202" s="43"/>
      <c r="P202" s="44">
        <f t="shared" si="117"/>
        <v>0</v>
      </c>
      <c r="Q202" s="42"/>
      <c r="R202" s="43"/>
      <c r="S202" s="44">
        <f t="shared" si="118"/>
        <v>0</v>
      </c>
      <c r="T202" s="42"/>
      <c r="U202" s="43"/>
      <c r="V202" s="44">
        <f t="shared" si="119"/>
        <v>0</v>
      </c>
      <c r="W202" s="52">
        <f t="shared" si="108"/>
        <v>0</v>
      </c>
      <c r="X202" s="226">
        <f t="shared" si="109"/>
        <v>0</v>
      </c>
      <c r="Y202" s="226">
        <f t="shared" si="110"/>
        <v>0</v>
      </c>
      <c r="Z202" s="641">
        <v>0</v>
      </c>
      <c r="AA202" s="645"/>
      <c r="AB202" s="628"/>
      <c r="AC202" s="628"/>
      <c r="AD202" s="628"/>
      <c r="AE202" s="628"/>
      <c r="AF202" s="628"/>
      <c r="AG202" s="628"/>
    </row>
    <row r="203" spans="1:73" ht="30" customHeight="1" thickBot="1">
      <c r="A203" s="46" t="s">
        <v>14</v>
      </c>
      <c r="B203" s="47" t="s">
        <v>121</v>
      </c>
      <c r="C203" s="101" t="s">
        <v>118</v>
      </c>
      <c r="D203" s="94" t="s">
        <v>119</v>
      </c>
      <c r="E203" s="49"/>
      <c r="F203" s="50"/>
      <c r="G203" s="51">
        <f t="shared" si="114"/>
        <v>0</v>
      </c>
      <c r="H203" s="49"/>
      <c r="I203" s="50"/>
      <c r="J203" s="51">
        <f t="shared" si="115"/>
        <v>0</v>
      </c>
      <c r="K203" s="49"/>
      <c r="L203" s="50"/>
      <c r="M203" s="51">
        <f t="shared" si="116"/>
        <v>0</v>
      </c>
      <c r="N203" s="49"/>
      <c r="O203" s="50"/>
      <c r="P203" s="51">
        <f t="shared" si="117"/>
        <v>0</v>
      </c>
      <c r="Q203" s="49"/>
      <c r="R203" s="50"/>
      <c r="S203" s="51">
        <f t="shared" si="118"/>
        <v>0</v>
      </c>
      <c r="T203" s="49"/>
      <c r="U203" s="50"/>
      <c r="V203" s="51">
        <f t="shared" si="119"/>
        <v>0</v>
      </c>
      <c r="W203" s="52">
        <f t="shared" si="108"/>
        <v>0</v>
      </c>
      <c r="X203" s="226">
        <f t="shared" si="109"/>
        <v>0</v>
      </c>
      <c r="Y203" s="226">
        <f t="shared" si="110"/>
        <v>0</v>
      </c>
      <c r="Z203" s="641">
        <v>0</v>
      </c>
      <c r="AA203" s="646"/>
      <c r="AB203" s="628"/>
      <c r="AC203" s="628"/>
      <c r="AD203" s="628"/>
      <c r="AE203" s="628"/>
      <c r="AF203" s="628"/>
      <c r="AG203" s="628"/>
    </row>
    <row r="204" spans="1:73" ht="30" customHeight="1" thickBot="1">
      <c r="A204" s="30" t="s">
        <v>12</v>
      </c>
      <c r="B204" s="65" t="s">
        <v>122</v>
      </c>
      <c r="C204" s="53" t="s">
        <v>123</v>
      </c>
      <c r="D204" s="217"/>
      <c r="E204" s="216">
        <f>SUM(E205:E207)</f>
        <v>0</v>
      </c>
      <c r="F204" s="56"/>
      <c r="G204" s="57">
        <f>SUM(G205:G207)</f>
        <v>0</v>
      </c>
      <c r="H204" s="216">
        <f>SUM(H205:H207)</f>
        <v>0</v>
      </c>
      <c r="I204" s="56"/>
      <c r="J204" s="57">
        <f>SUM(J205:J207)</f>
        <v>0</v>
      </c>
      <c r="K204" s="216">
        <f>SUM(K205:K207)</f>
        <v>0</v>
      </c>
      <c r="L204" s="56"/>
      <c r="M204" s="57">
        <f>SUM(M205:M207)</f>
        <v>0</v>
      </c>
      <c r="N204" s="216">
        <f>SUM(N205:N207)</f>
        <v>0</v>
      </c>
      <c r="O204" s="56"/>
      <c r="P204" s="57">
        <f>SUM(P205:P207)</f>
        <v>0</v>
      </c>
      <c r="Q204" s="216">
        <f>SUM(Q205:Q207)</f>
        <v>0</v>
      </c>
      <c r="R204" s="56"/>
      <c r="S204" s="57">
        <f>SUM(S205:S207)</f>
        <v>0</v>
      </c>
      <c r="T204" s="216">
        <f>SUM(T205:T207)</f>
        <v>0</v>
      </c>
      <c r="U204" s="56"/>
      <c r="V204" s="290">
        <f>SUM(V205:V207)</f>
        <v>0</v>
      </c>
      <c r="W204" s="595">
        <f t="shared" si="108"/>
        <v>0</v>
      </c>
      <c r="X204" s="598">
        <f t="shared" si="109"/>
        <v>0</v>
      </c>
      <c r="Y204" s="519">
        <f t="shared" si="110"/>
        <v>0</v>
      </c>
      <c r="Z204" s="654">
        <v>0</v>
      </c>
      <c r="AA204" s="647"/>
      <c r="AB204" s="628"/>
      <c r="AC204" s="628"/>
      <c r="AD204" s="628"/>
      <c r="AE204" s="628"/>
      <c r="AF204" s="628"/>
      <c r="AG204" s="628"/>
    </row>
    <row r="205" spans="1:73" s="146" customFormat="1" ht="30" customHeight="1">
      <c r="A205" s="38" t="s">
        <v>14</v>
      </c>
      <c r="B205" s="39" t="s">
        <v>124</v>
      </c>
      <c r="C205" s="101" t="s">
        <v>125</v>
      </c>
      <c r="D205" s="215" t="s">
        <v>49</v>
      </c>
      <c r="E205" s="42"/>
      <c r="F205" s="43"/>
      <c r="G205" s="44">
        <f t="shared" ref="G205:G207" si="120">E205*F205</f>
        <v>0</v>
      </c>
      <c r="H205" s="42"/>
      <c r="I205" s="43"/>
      <c r="J205" s="44">
        <f t="shared" ref="J205:J207" si="121">H205*I205</f>
        <v>0</v>
      </c>
      <c r="K205" s="42"/>
      <c r="L205" s="43"/>
      <c r="M205" s="44">
        <f t="shared" ref="M205:M207" si="122">K205*L205</f>
        <v>0</v>
      </c>
      <c r="N205" s="42"/>
      <c r="O205" s="43"/>
      <c r="P205" s="44">
        <f t="shared" ref="P205:P207" si="123">N205*O205</f>
        <v>0</v>
      </c>
      <c r="Q205" s="42"/>
      <c r="R205" s="43"/>
      <c r="S205" s="44">
        <f t="shared" ref="S205:S207" si="124">Q205*R205</f>
        <v>0</v>
      </c>
      <c r="T205" s="42"/>
      <c r="U205" s="43"/>
      <c r="V205" s="44">
        <f t="shared" ref="V205:V207" si="125">T205*U205</f>
        <v>0</v>
      </c>
      <c r="W205" s="532">
        <f t="shared" si="108"/>
        <v>0</v>
      </c>
      <c r="X205" s="226">
        <f t="shared" si="109"/>
        <v>0</v>
      </c>
      <c r="Y205" s="226">
        <f t="shared" si="110"/>
        <v>0</v>
      </c>
      <c r="Z205" s="641">
        <v>0</v>
      </c>
      <c r="AA205" s="645"/>
      <c r="AB205" s="628"/>
      <c r="AC205" s="628"/>
      <c r="AD205" s="628"/>
      <c r="AE205" s="628"/>
      <c r="AF205" s="628"/>
      <c r="AG205" s="628"/>
      <c r="AH205" s="620"/>
      <c r="AI205" s="620"/>
      <c r="AJ205" s="620"/>
      <c r="AK205" s="620"/>
      <c r="AL205" s="620"/>
      <c r="AM205" s="620"/>
      <c r="AN205" s="620"/>
      <c r="AO205" s="620"/>
      <c r="AP205" s="620"/>
      <c r="AQ205" s="620"/>
      <c r="AR205" s="620"/>
      <c r="AS205" s="620"/>
      <c r="AT205" s="620"/>
      <c r="AU205" s="620"/>
      <c r="AV205" s="620"/>
      <c r="AW205" s="620"/>
      <c r="AX205" s="620"/>
      <c r="AY205" s="620"/>
      <c r="AZ205" s="620"/>
      <c r="BA205" s="620"/>
      <c r="BB205" s="620"/>
      <c r="BC205" s="620"/>
      <c r="BD205" s="620"/>
      <c r="BE205" s="620"/>
      <c r="BF205" s="620"/>
      <c r="BG205" s="620"/>
      <c r="BH205" s="620"/>
      <c r="BI205" s="620"/>
      <c r="BJ205" s="620"/>
      <c r="BK205" s="620"/>
      <c r="BL205" s="620"/>
      <c r="BM205" s="620"/>
      <c r="BN205" s="620"/>
      <c r="BO205" s="620"/>
      <c r="BP205" s="620"/>
      <c r="BQ205" s="620"/>
      <c r="BR205" s="620"/>
      <c r="BS205" s="620"/>
      <c r="BT205" s="620"/>
    </row>
    <row r="206" spans="1:73" s="146" customFormat="1" ht="30" customHeight="1">
      <c r="A206" s="38" t="s">
        <v>14</v>
      </c>
      <c r="B206" s="39" t="s">
        <v>126</v>
      </c>
      <c r="C206" s="80" t="s">
        <v>125</v>
      </c>
      <c r="D206" s="92" t="s">
        <v>49</v>
      </c>
      <c r="E206" s="42"/>
      <c r="F206" s="43"/>
      <c r="G206" s="44">
        <f t="shared" si="120"/>
        <v>0</v>
      </c>
      <c r="H206" s="42"/>
      <c r="I206" s="43"/>
      <c r="J206" s="44">
        <f t="shared" si="121"/>
        <v>0</v>
      </c>
      <c r="K206" s="42"/>
      <c r="L206" s="43"/>
      <c r="M206" s="44">
        <f t="shared" si="122"/>
        <v>0</v>
      </c>
      <c r="N206" s="42"/>
      <c r="O206" s="43"/>
      <c r="P206" s="44">
        <f t="shared" si="123"/>
        <v>0</v>
      </c>
      <c r="Q206" s="42"/>
      <c r="R206" s="43"/>
      <c r="S206" s="44">
        <f t="shared" si="124"/>
        <v>0</v>
      </c>
      <c r="T206" s="42"/>
      <c r="U206" s="43"/>
      <c r="V206" s="44">
        <f t="shared" si="125"/>
        <v>0</v>
      </c>
      <c r="W206" s="52">
        <f t="shared" si="108"/>
        <v>0</v>
      </c>
      <c r="X206" s="226">
        <f t="shared" si="109"/>
        <v>0</v>
      </c>
      <c r="Y206" s="226">
        <f t="shared" si="110"/>
        <v>0</v>
      </c>
      <c r="Z206" s="641">
        <v>0</v>
      </c>
      <c r="AA206" s="645"/>
      <c r="AB206" s="628"/>
      <c r="AC206" s="628"/>
      <c r="AD206" s="628"/>
      <c r="AE206" s="628"/>
      <c r="AF206" s="628"/>
      <c r="AG206" s="628"/>
      <c r="AH206" s="620"/>
      <c r="AI206" s="620"/>
      <c r="AJ206" s="620"/>
      <c r="AK206" s="620"/>
      <c r="AL206" s="620"/>
      <c r="AM206" s="620"/>
      <c r="AN206" s="620"/>
      <c r="AO206" s="620"/>
      <c r="AP206" s="620"/>
      <c r="AQ206" s="620"/>
      <c r="AR206" s="620"/>
      <c r="AS206" s="620"/>
      <c r="AT206" s="620"/>
      <c r="AU206" s="620"/>
      <c r="AV206" s="620"/>
      <c r="AW206" s="620"/>
      <c r="AX206" s="620"/>
      <c r="AY206" s="620"/>
      <c r="AZ206" s="620"/>
      <c r="BA206" s="620"/>
      <c r="BB206" s="620"/>
      <c r="BC206" s="620"/>
      <c r="BD206" s="620"/>
      <c r="BE206" s="620"/>
      <c r="BF206" s="620"/>
      <c r="BG206" s="620"/>
      <c r="BH206" s="620"/>
      <c r="BI206" s="620"/>
      <c r="BJ206" s="620"/>
      <c r="BK206" s="620"/>
      <c r="BL206" s="620"/>
      <c r="BM206" s="620"/>
      <c r="BN206" s="620"/>
      <c r="BO206" s="620"/>
      <c r="BP206" s="620"/>
      <c r="BQ206" s="620"/>
      <c r="BR206" s="620"/>
      <c r="BS206" s="620"/>
      <c r="BT206" s="620"/>
    </row>
    <row r="207" spans="1:73" s="146" customFormat="1" ht="30" customHeight="1" thickBot="1">
      <c r="A207" s="46" t="s">
        <v>14</v>
      </c>
      <c r="B207" s="47" t="s">
        <v>127</v>
      </c>
      <c r="C207" s="73" t="s">
        <v>125</v>
      </c>
      <c r="D207" s="94" t="s">
        <v>49</v>
      </c>
      <c r="E207" s="49"/>
      <c r="F207" s="50"/>
      <c r="G207" s="51">
        <f t="shared" si="120"/>
        <v>0</v>
      </c>
      <c r="H207" s="49"/>
      <c r="I207" s="50"/>
      <c r="J207" s="51">
        <f t="shared" si="121"/>
        <v>0</v>
      </c>
      <c r="K207" s="49"/>
      <c r="L207" s="50"/>
      <c r="M207" s="51">
        <f t="shared" si="122"/>
        <v>0</v>
      </c>
      <c r="N207" s="49"/>
      <c r="O207" s="50"/>
      <c r="P207" s="51">
        <f t="shared" si="123"/>
        <v>0</v>
      </c>
      <c r="Q207" s="49"/>
      <c r="R207" s="50"/>
      <c r="S207" s="51">
        <f t="shared" si="124"/>
        <v>0</v>
      </c>
      <c r="T207" s="49"/>
      <c r="U207" s="50"/>
      <c r="V207" s="51">
        <f t="shared" si="125"/>
        <v>0</v>
      </c>
      <c r="W207" s="52">
        <f t="shared" si="108"/>
        <v>0</v>
      </c>
      <c r="X207" s="226">
        <f t="shared" si="109"/>
        <v>0</v>
      </c>
      <c r="Y207" s="226">
        <f t="shared" si="110"/>
        <v>0</v>
      </c>
      <c r="Z207" s="641">
        <v>0</v>
      </c>
      <c r="AA207" s="646"/>
      <c r="AB207" s="628"/>
      <c r="AC207" s="628"/>
      <c r="AD207" s="628"/>
      <c r="AE207" s="628"/>
      <c r="AF207" s="628"/>
      <c r="AG207" s="628"/>
      <c r="AH207" s="620"/>
      <c r="AI207" s="620"/>
      <c r="AJ207" s="620"/>
      <c r="AK207" s="620"/>
      <c r="AL207" s="620"/>
      <c r="AM207" s="620"/>
      <c r="AN207" s="620"/>
      <c r="AO207" s="620"/>
      <c r="AP207" s="620"/>
      <c r="AQ207" s="620"/>
      <c r="AR207" s="620"/>
      <c r="AS207" s="620"/>
      <c r="AT207" s="620"/>
      <c r="AU207" s="620"/>
      <c r="AV207" s="620"/>
      <c r="AW207" s="620"/>
      <c r="AX207" s="620"/>
      <c r="AY207" s="620"/>
      <c r="AZ207" s="620"/>
      <c r="BA207" s="620"/>
      <c r="BB207" s="620"/>
      <c r="BC207" s="620"/>
      <c r="BD207" s="620"/>
      <c r="BE207" s="620"/>
      <c r="BF207" s="620"/>
      <c r="BG207" s="620"/>
      <c r="BH207" s="620"/>
      <c r="BI207" s="620"/>
      <c r="BJ207" s="620"/>
      <c r="BK207" s="620"/>
      <c r="BL207" s="620"/>
      <c r="BM207" s="620"/>
      <c r="BN207" s="620"/>
      <c r="BO207" s="620"/>
      <c r="BP207" s="620"/>
      <c r="BQ207" s="620"/>
      <c r="BR207" s="620"/>
      <c r="BS207" s="620"/>
      <c r="BT207" s="620"/>
    </row>
    <row r="208" spans="1:73" ht="30" customHeight="1" thickBot="1">
      <c r="A208" s="167" t="s">
        <v>12</v>
      </c>
      <c r="B208" s="168" t="s">
        <v>128</v>
      </c>
      <c r="C208" s="172" t="s">
        <v>129</v>
      </c>
      <c r="D208" s="170"/>
      <c r="E208" s="216">
        <f>SUM(E209:E211)</f>
        <v>0</v>
      </c>
      <c r="F208" s="56"/>
      <c r="G208" s="57">
        <f>SUM(G209:G211)</f>
        <v>0</v>
      </c>
      <c r="H208" s="216">
        <f>SUM(H209:H211)</f>
        <v>0</v>
      </c>
      <c r="I208" s="56"/>
      <c r="J208" s="57">
        <f>SUM(J209:J211)</f>
        <v>0</v>
      </c>
      <c r="K208" s="216">
        <f>SUM(K209:K211)</f>
        <v>0</v>
      </c>
      <c r="L208" s="56"/>
      <c r="M208" s="57">
        <f>SUM(M209:M211)</f>
        <v>0</v>
      </c>
      <c r="N208" s="216">
        <f>SUM(N209:N211)</f>
        <v>0</v>
      </c>
      <c r="O208" s="56"/>
      <c r="P208" s="57">
        <f>SUM(P209:P211)</f>
        <v>0</v>
      </c>
      <c r="Q208" s="216">
        <f>SUM(Q209:Q211)</f>
        <v>0</v>
      </c>
      <c r="R208" s="56"/>
      <c r="S208" s="57">
        <f>SUM(S209:S211)</f>
        <v>0</v>
      </c>
      <c r="T208" s="216">
        <f>SUM(T209:T211)</f>
        <v>0</v>
      </c>
      <c r="U208" s="56"/>
      <c r="V208" s="290">
        <f>SUM(V209:V211)</f>
        <v>0</v>
      </c>
      <c r="W208" s="595">
        <f t="shared" si="108"/>
        <v>0</v>
      </c>
      <c r="X208" s="518">
        <f t="shared" si="109"/>
        <v>0</v>
      </c>
      <c r="Y208" s="519">
        <f t="shared" si="110"/>
        <v>0</v>
      </c>
      <c r="Z208" s="654">
        <v>0</v>
      </c>
      <c r="AA208" s="647"/>
      <c r="AB208" s="628"/>
      <c r="AC208" s="628"/>
      <c r="AD208" s="628"/>
      <c r="AE208" s="628"/>
      <c r="AF208" s="628"/>
      <c r="AG208" s="628"/>
    </row>
    <row r="209" spans="1:33" ht="30" customHeight="1">
      <c r="A209" s="38" t="s">
        <v>14</v>
      </c>
      <c r="B209" s="169" t="s">
        <v>130</v>
      </c>
      <c r="C209" s="173" t="s">
        <v>55</v>
      </c>
      <c r="D209" s="171" t="s">
        <v>56</v>
      </c>
      <c r="E209" s="42"/>
      <c r="F209" s="43"/>
      <c r="G209" s="44">
        <f t="shared" ref="G209:G211" si="126">E209*F209</f>
        <v>0</v>
      </c>
      <c r="H209" s="42"/>
      <c r="I209" s="43"/>
      <c r="J209" s="44">
        <f t="shared" ref="J209:J211" si="127">H209*I209</f>
        <v>0</v>
      </c>
      <c r="K209" s="42"/>
      <c r="L209" s="43"/>
      <c r="M209" s="44">
        <f>K209*L209</f>
        <v>0</v>
      </c>
      <c r="N209" s="42"/>
      <c r="O209" s="43"/>
      <c r="P209" s="44">
        <f>N209*O209</f>
        <v>0</v>
      </c>
      <c r="Q209" s="42"/>
      <c r="R209" s="43"/>
      <c r="S209" s="44">
        <f t="shared" ref="S209:S211" si="128">Q209*R209</f>
        <v>0</v>
      </c>
      <c r="T209" s="42"/>
      <c r="U209" s="43"/>
      <c r="V209" s="44">
        <f t="shared" ref="V209:V211" si="129">T209*U209</f>
        <v>0</v>
      </c>
      <c r="W209" s="532">
        <f t="shared" si="108"/>
        <v>0</v>
      </c>
      <c r="X209" s="226">
        <f t="shared" si="109"/>
        <v>0</v>
      </c>
      <c r="Y209" s="226">
        <f t="shared" si="110"/>
        <v>0</v>
      </c>
      <c r="Z209" s="641">
        <v>0</v>
      </c>
      <c r="AA209" s="645"/>
      <c r="AB209" s="627"/>
      <c r="AC209" s="628"/>
      <c r="AD209" s="628"/>
      <c r="AE209" s="628"/>
      <c r="AF209" s="628"/>
      <c r="AG209" s="628"/>
    </row>
    <row r="210" spans="1:33" ht="30" customHeight="1">
      <c r="A210" s="38" t="s">
        <v>14</v>
      </c>
      <c r="B210" s="169" t="s">
        <v>131</v>
      </c>
      <c r="C210" s="173" t="s">
        <v>55</v>
      </c>
      <c r="D210" s="171" t="s">
        <v>56</v>
      </c>
      <c r="E210" s="42"/>
      <c r="F210" s="43"/>
      <c r="G210" s="44">
        <f t="shared" si="126"/>
        <v>0</v>
      </c>
      <c r="H210" s="42"/>
      <c r="I210" s="43"/>
      <c r="J210" s="44">
        <f t="shared" si="127"/>
        <v>0</v>
      </c>
      <c r="K210" s="42"/>
      <c r="L210" s="43"/>
      <c r="M210" s="44">
        <f t="shared" ref="M210:M211" si="130">K210*L210</f>
        <v>0</v>
      </c>
      <c r="N210" s="42"/>
      <c r="O210" s="43"/>
      <c r="P210" s="44">
        <f t="shared" ref="P210:P211" si="131">N210*O210</f>
        <v>0</v>
      </c>
      <c r="Q210" s="42"/>
      <c r="R210" s="43"/>
      <c r="S210" s="44">
        <f t="shared" si="128"/>
        <v>0</v>
      </c>
      <c r="T210" s="42"/>
      <c r="U210" s="43"/>
      <c r="V210" s="44">
        <f t="shared" si="129"/>
        <v>0</v>
      </c>
      <c r="W210" s="52">
        <f t="shared" si="108"/>
        <v>0</v>
      </c>
      <c r="X210" s="226">
        <f t="shared" si="109"/>
        <v>0</v>
      </c>
      <c r="Y210" s="226">
        <f t="shared" si="110"/>
        <v>0</v>
      </c>
      <c r="Z210" s="641">
        <v>0</v>
      </c>
      <c r="AA210" s="645"/>
      <c r="AB210" s="628"/>
      <c r="AC210" s="628"/>
      <c r="AD210" s="628"/>
      <c r="AE210" s="628"/>
      <c r="AF210" s="628"/>
      <c r="AG210" s="628"/>
    </row>
    <row r="211" spans="1:33" ht="30" customHeight="1" thickBot="1">
      <c r="A211" s="46" t="s">
        <v>14</v>
      </c>
      <c r="B211" s="192" t="s">
        <v>132</v>
      </c>
      <c r="C211" s="193" t="s">
        <v>55</v>
      </c>
      <c r="D211" s="171" t="s">
        <v>56</v>
      </c>
      <c r="E211" s="60"/>
      <c r="F211" s="61"/>
      <c r="G211" s="62">
        <f t="shared" si="126"/>
        <v>0</v>
      </c>
      <c r="H211" s="60"/>
      <c r="I211" s="61"/>
      <c r="J211" s="62">
        <f t="shared" si="127"/>
        <v>0</v>
      </c>
      <c r="K211" s="60"/>
      <c r="L211" s="61"/>
      <c r="M211" s="62">
        <f t="shared" si="130"/>
        <v>0</v>
      </c>
      <c r="N211" s="60"/>
      <c r="O211" s="61"/>
      <c r="P211" s="62">
        <f t="shared" si="131"/>
        <v>0</v>
      </c>
      <c r="Q211" s="60"/>
      <c r="R211" s="61"/>
      <c r="S211" s="62">
        <f t="shared" si="128"/>
        <v>0</v>
      </c>
      <c r="T211" s="60"/>
      <c r="U211" s="61"/>
      <c r="V211" s="62">
        <f t="shared" si="129"/>
        <v>0</v>
      </c>
      <c r="W211" s="52">
        <f t="shared" si="108"/>
        <v>0</v>
      </c>
      <c r="X211" s="226">
        <f t="shared" si="109"/>
        <v>0</v>
      </c>
      <c r="Y211" s="226">
        <f t="shared" si="110"/>
        <v>0</v>
      </c>
      <c r="Z211" s="641">
        <v>0</v>
      </c>
      <c r="AA211" s="648"/>
      <c r="AB211" s="628"/>
      <c r="AC211" s="628"/>
      <c r="AD211" s="628"/>
      <c r="AE211" s="628"/>
      <c r="AF211" s="628"/>
      <c r="AG211" s="628"/>
    </row>
    <row r="212" spans="1:33" ht="39.75" customHeight="1" thickBot="1">
      <c r="A212" s="797" t="s">
        <v>255</v>
      </c>
      <c r="B212" s="798"/>
      <c r="C212" s="798"/>
      <c r="D212" s="799"/>
      <c r="E212" s="75"/>
      <c r="F212" s="75"/>
      <c r="G212" s="74">
        <f>G200+G204+G208</f>
        <v>0</v>
      </c>
      <c r="H212" s="75"/>
      <c r="I212" s="75"/>
      <c r="J212" s="74">
        <f>J200+J204+J208</f>
        <v>0</v>
      </c>
      <c r="K212" s="75"/>
      <c r="L212" s="75"/>
      <c r="M212" s="74">
        <f>M200+M204+M208</f>
        <v>0</v>
      </c>
      <c r="N212" s="75"/>
      <c r="O212" s="75"/>
      <c r="P212" s="74">
        <f>P200+P204+P208</f>
        <v>0</v>
      </c>
      <c r="Q212" s="75"/>
      <c r="R212" s="75"/>
      <c r="S212" s="74">
        <f>S200+S204+S208</f>
        <v>0</v>
      </c>
      <c r="T212" s="75"/>
      <c r="U212" s="75"/>
      <c r="V212" s="259">
        <f>V200+V204+V208</f>
        <v>0</v>
      </c>
      <c r="W212" s="293">
        <f t="shared" si="108"/>
        <v>0</v>
      </c>
      <c r="X212" s="596">
        <f t="shared" si="109"/>
        <v>0</v>
      </c>
      <c r="Y212" s="597">
        <f t="shared" si="110"/>
        <v>0</v>
      </c>
      <c r="Z212" s="666">
        <v>0</v>
      </c>
      <c r="AA212" s="650"/>
      <c r="AC212" s="625"/>
      <c r="AD212" s="625"/>
      <c r="AE212" s="625"/>
      <c r="AF212" s="625"/>
      <c r="AG212" s="625"/>
    </row>
    <row r="213" spans="1:33" ht="30" customHeight="1" thickBot="1">
      <c r="A213" s="104" t="s">
        <v>11</v>
      </c>
      <c r="B213" s="105">
        <v>6</v>
      </c>
      <c r="C213" s="106" t="s">
        <v>133</v>
      </c>
      <c r="D213" s="100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565"/>
      <c r="W213" s="28"/>
      <c r="X213" s="28"/>
      <c r="Y213" s="28"/>
      <c r="Z213" s="565">
        <v>0</v>
      </c>
      <c r="AA213" s="643"/>
      <c r="AB213" s="625"/>
      <c r="AC213" s="625"/>
      <c r="AD213" s="625"/>
      <c r="AE213" s="625"/>
      <c r="AF213" s="625"/>
      <c r="AG213" s="625"/>
    </row>
    <row r="214" spans="1:33" ht="30" customHeight="1">
      <c r="A214" s="30" t="s">
        <v>12</v>
      </c>
      <c r="B214" s="65" t="s">
        <v>134</v>
      </c>
      <c r="C214" s="107" t="s">
        <v>135</v>
      </c>
      <c r="D214" s="33"/>
      <c r="E214" s="34">
        <f>SUM(E215:E217)</f>
        <v>0</v>
      </c>
      <c r="F214" s="35"/>
      <c r="G214" s="36">
        <f>SUM(G215:G217)</f>
        <v>0</v>
      </c>
      <c r="H214" s="34">
        <f>SUM(H215:H217)</f>
        <v>0</v>
      </c>
      <c r="I214" s="35"/>
      <c r="J214" s="36">
        <f>SUM(J215:J217)</f>
        <v>0</v>
      </c>
      <c r="K214" s="34">
        <f>SUM(K215:K217)</f>
        <v>0</v>
      </c>
      <c r="L214" s="35"/>
      <c r="M214" s="36">
        <f>SUM(M215:M217)</f>
        <v>0</v>
      </c>
      <c r="N214" s="34">
        <f>SUM(N215:N217)</f>
        <v>0</v>
      </c>
      <c r="O214" s="35"/>
      <c r="P214" s="36">
        <f>SUM(P215:P217)</f>
        <v>0</v>
      </c>
      <c r="Q214" s="34">
        <f>SUM(Q215:Q217)</f>
        <v>0</v>
      </c>
      <c r="R214" s="35"/>
      <c r="S214" s="36">
        <f>SUM(S215:S217)</f>
        <v>0</v>
      </c>
      <c r="T214" s="34">
        <f>SUM(T215:T217)</f>
        <v>0</v>
      </c>
      <c r="U214" s="35"/>
      <c r="V214" s="36">
        <f>SUM(V215:V217)</f>
        <v>0</v>
      </c>
      <c r="W214" s="36">
        <f t="shared" si="108"/>
        <v>0</v>
      </c>
      <c r="X214" s="34">
        <f t="shared" si="109"/>
        <v>0</v>
      </c>
      <c r="Y214" s="35">
        <f t="shared" si="110"/>
        <v>0</v>
      </c>
      <c r="Z214" s="261">
        <v>0</v>
      </c>
      <c r="AA214" s="644"/>
      <c r="AB214" s="626"/>
      <c r="AC214" s="626"/>
      <c r="AD214" s="626"/>
      <c r="AE214" s="626"/>
      <c r="AF214" s="626"/>
      <c r="AG214" s="626"/>
    </row>
    <row r="215" spans="1:33" ht="30" customHeight="1">
      <c r="A215" s="38" t="s">
        <v>14</v>
      </c>
      <c r="B215" s="39" t="s">
        <v>136</v>
      </c>
      <c r="C215" s="80" t="s">
        <v>137</v>
      </c>
      <c r="D215" s="41" t="s">
        <v>49</v>
      </c>
      <c r="E215" s="42"/>
      <c r="F215" s="43"/>
      <c r="G215" s="44">
        <f t="shared" ref="G215:G217" si="132">E215*F215</f>
        <v>0</v>
      </c>
      <c r="H215" s="42"/>
      <c r="I215" s="43"/>
      <c r="J215" s="44">
        <f t="shared" ref="J215:J217" si="133">H215*I215</f>
        <v>0</v>
      </c>
      <c r="K215" s="42"/>
      <c r="L215" s="43"/>
      <c r="M215" s="44">
        <f t="shared" ref="M215:M217" si="134">K215*L215</f>
        <v>0</v>
      </c>
      <c r="N215" s="42"/>
      <c r="O215" s="43"/>
      <c r="P215" s="44">
        <f t="shared" ref="P215:P217" si="135">N215*O215</f>
        <v>0</v>
      </c>
      <c r="Q215" s="42"/>
      <c r="R215" s="43"/>
      <c r="S215" s="44">
        <f t="shared" ref="S215:S217" si="136">Q215*R215</f>
        <v>0</v>
      </c>
      <c r="T215" s="42"/>
      <c r="U215" s="43"/>
      <c r="V215" s="44">
        <f t="shared" ref="V215:V217" si="137">T215*U215</f>
        <v>0</v>
      </c>
      <c r="W215" s="52">
        <f t="shared" si="108"/>
        <v>0</v>
      </c>
      <c r="X215" s="226">
        <f t="shared" si="109"/>
        <v>0</v>
      </c>
      <c r="Y215" s="226">
        <f t="shared" si="110"/>
        <v>0</v>
      </c>
      <c r="Z215" s="641">
        <v>0</v>
      </c>
      <c r="AA215" s="645"/>
      <c r="AB215" s="628"/>
      <c r="AC215" s="628"/>
      <c r="AD215" s="628"/>
      <c r="AE215" s="628"/>
      <c r="AF215" s="628"/>
      <c r="AG215" s="628"/>
    </row>
    <row r="216" spans="1:33" ht="30" customHeight="1">
      <c r="A216" s="38" t="s">
        <v>14</v>
      </c>
      <c r="B216" s="39" t="s">
        <v>138</v>
      </c>
      <c r="C216" s="80" t="s">
        <v>137</v>
      </c>
      <c r="D216" s="41" t="s">
        <v>49</v>
      </c>
      <c r="E216" s="42"/>
      <c r="F216" s="43"/>
      <c r="G216" s="44">
        <f t="shared" si="132"/>
        <v>0</v>
      </c>
      <c r="H216" s="42"/>
      <c r="I216" s="43"/>
      <c r="J216" s="44">
        <f t="shared" si="133"/>
        <v>0</v>
      </c>
      <c r="K216" s="42"/>
      <c r="L216" s="43"/>
      <c r="M216" s="44">
        <f t="shared" si="134"/>
        <v>0</v>
      </c>
      <c r="N216" s="42"/>
      <c r="O216" s="43"/>
      <c r="P216" s="44">
        <f t="shared" si="135"/>
        <v>0</v>
      </c>
      <c r="Q216" s="42"/>
      <c r="R216" s="43"/>
      <c r="S216" s="44">
        <f t="shared" si="136"/>
        <v>0</v>
      </c>
      <c r="T216" s="42"/>
      <c r="U216" s="43"/>
      <c r="V216" s="44">
        <f t="shared" si="137"/>
        <v>0</v>
      </c>
      <c r="W216" s="52">
        <f t="shared" si="108"/>
        <v>0</v>
      </c>
      <c r="X216" s="226">
        <f t="shared" si="109"/>
        <v>0</v>
      </c>
      <c r="Y216" s="226">
        <f t="shared" si="110"/>
        <v>0</v>
      </c>
      <c r="Z216" s="641">
        <v>0</v>
      </c>
      <c r="AA216" s="645"/>
      <c r="AB216" s="628"/>
      <c r="AC216" s="628"/>
      <c r="AD216" s="628"/>
      <c r="AE216" s="628"/>
      <c r="AF216" s="628"/>
      <c r="AG216" s="628"/>
    </row>
    <row r="217" spans="1:33" ht="30" customHeight="1" thickBot="1">
      <c r="A217" s="46" t="s">
        <v>14</v>
      </c>
      <c r="B217" s="47" t="s">
        <v>139</v>
      </c>
      <c r="C217" s="73" t="s">
        <v>137</v>
      </c>
      <c r="D217" s="48" t="s">
        <v>49</v>
      </c>
      <c r="E217" s="49"/>
      <c r="F217" s="50"/>
      <c r="G217" s="51">
        <f t="shared" si="132"/>
        <v>0</v>
      </c>
      <c r="H217" s="49"/>
      <c r="I217" s="50"/>
      <c r="J217" s="51">
        <f t="shared" si="133"/>
        <v>0</v>
      </c>
      <c r="K217" s="49"/>
      <c r="L217" s="50"/>
      <c r="M217" s="51">
        <f t="shared" si="134"/>
        <v>0</v>
      </c>
      <c r="N217" s="49"/>
      <c r="O217" s="50"/>
      <c r="P217" s="51">
        <f t="shared" si="135"/>
        <v>0</v>
      </c>
      <c r="Q217" s="49"/>
      <c r="R217" s="50"/>
      <c r="S217" s="51">
        <f t="shared" si="136"/>
        <v>0</v>
      </c>
      <c r="T217" s="49"/>
      <c r="U217" s="50"/>
      <c r="V217" s="51">
        <f t="shared" si="137"/>
        <v>0</v>
      </c>
      <c r="W217" s="52">
        <f t="shared" si="108"/>
        <v>0</v>
      </c>
      <c r="X217" s="226">
        <f t="shared" si="109"/>
        <v>0</v>
      </c>
      <c r="Y217" s="226">
        <f t="shared" si="110"/>
        <v>0</v>
      </c>
      <c r="Z217" s="641">
        <v>0</v>
      </c>
      <c r="AA217" s="646"/>
      <c r="AB217" s="628"/>
      <c r="AC217" s="628"/>
      <c r="AD217" s="628"/>
      <c r="AE217" s="628"/>
      <c r="AF217" s="628"/>
      <c r="AG217" s="628"/>
    </row>
    <row r="218" spans="1:33" ht="30" customHeight="1">
      <c r="A218" s="30" t="s">
        <v>11</v>
      </c>
      <c r="B218" s="65" t="s">
        <v>140</v>
      </c>
      <c r="C218" s="108" t="s">
        <v>141</v>
      </c>
      <c r="D218" s="54"/>
      <c r="E218" s="55">
        <f>SUM(E219:E221)</f>
        <v>0</v>
      </c>
      <c r="F218" s="56"/>
      <c r="G218" s="57">
        <f>SUM(G219:G221)</f>
        <v>0</v>
      </c>
      <c r="H218" s="55">
        <f>SUM(H219:H221)</f>
        <v>0</v>
      </c>
      <c r="I218" s="56"/>
      <c r="J218" s="57">
        <f>SUM(J219:J221)</f>
        <v>0</v>
      </c>
      <c r="K218" s="55">
        <f>SUM(K219:K221)</f>
        <v>0</v>
      </c>
      <c r="L218" s="56"/>
      <c r="M218" s="57">
        <f>SUM(M219:M221)</f>
        <v>0</v>
      </c>
      <c r="N218" s="55">
        <f>SUM(N219:N221)</f>
        <v>0</v>
      </c>
      <c r="O218" s="56"/>
      <c r="P218" s="57">
        <f>SUM(P219:P221)</f>
        <v>0</v>
      </c>
      <c r="Q218" s="55">
        <f>SUM(Q219:Q221)</f>
        <v>0</v>
      </c>
      <c r="R218" s="56"/>
      <c r="S218" s="57">
        <f>SUM(S219:S221)</f>
        <v>0</v>
      </c>
      <c r="T218" s="55">
        <f>SUM(T219:T221)</f>
        <v>0</v>
      </c>
      <c r="U218" s="56"/>
      <c r="V218" s="57">
        <f>SUM(V219:V221)</f>
        <v>0</v>
      </c>
      <c r="W218" s="57">
        <f t="shared" si="108"/>
        <v>0</v>
      </c>
      <c r="X218" s="55">
        <f t="shared" si="109"/>
        <v>0</v>
      </c>
      <c r="Y218" s="56">
        <f t="shared" si="110"/>
        <v>0</v>
      </c>
      <c r="Z218" s="290">
        <v>0</v>
      </c>
      <c r="AA218" s="647"/>
      <c r="AB218" s="626"/>
      <c r="AC218" s="626"/>
      <c r="AD218" s="626"/>
      <c r="AE218" s="626"/>
      <c r="AF218" s="626"/>
      <c r="AG218" s="626"/>
    </row>
    <row r="219" spans="1:33" ht="30" customHeight="1">
      <c r="A219" s="38" t="s">
        <v>14</v>
      </c>
      <c r="B219" s="39" t="s">
        <v>142</v>
      </c>
      <c r="C219" s="80" t="s">
        <v>137</v>
      </c>
      <c r="D219" s="41" t="s">
        <v>49</v>
      </c>
      <c r="E219" s="42"/>
      <c r="F219" s="43"/>
      <c r="G219" s="44">
        <f t="shared" ref="G219:G221" si="138">E219*F219</f>
        <v>0</v>
      </c>
      <c r="H219" s="42"/>
      <c r="I219" s="43"/>
      <c r="J219" s="44">
        <f t="shared" ref="J219:J221" si="139">H219*I219</f>
        <v>0</v>
      </c>
      <c r="K219" s="42"/>
      <c r="L219" s="43"/>
      <c r="M219" s="44">
        <f t="shared" ref="M219:M221" si="140">K219*L219</f>
        <v>0</v>
      </c>
      <c r="N219" s="42"/>
      <c r="O219" s="43"/>
      <c r="P219" s="44">
        <f t="shared" ref="P219:P221" si="141">N219*O219</f>
        <v>0</v>
      </c>
      <c r="Q219" s="42"/>
      <c r="R219" s="43"/>
      <c r="S219" s="44">
        <f t="shared" ref="S219:S221" si="142">Q219*R219</f>
        <v>0</v>
      </c>
      <c r="T219" s="42"/>
      <c r="U219" s="43"/>
      <c r="V219" s="44">
        <f t="shared" ref="V219:V221" si="143">T219*U219</f>
        <v>0</v>
      </c>
      <c r="W219" s="52">
        <f t="shared" si="108"/>
        <v>0</v>
      </c>
      <c r="X219" s="226">
        <f t="shared" si="109"/>
        <v>0</v>
      </c>
      <c r="Y219" s="226">
        <f t="shared" si="110"/>
        <v>0</v>
      </c>
      <c r="Z219" s="641">
        <v>0</v>
      </c>
      <c r="AA219" s="645"/>
      <c r="AB219" s="628"/>
      <c r="AC219" s="628"/>
      <c r="AD219" s="628"/>
      <c r="AE219" s="628"/>
      <c r="AF219" s="628"/>
      <c r="AG219" s="628"/>
    </row>
    <row r="220" spans="1:33" ht="30" customHeight="1">
      <c r="A220" s="38" t="s">
        <v>14</v>
      </c>
      <c r="B220" s="39" t="s">
        <v>143</v>
      </c>
      <c r="C220" s="80" t="s">
        <v>137</v>
      </c>
      <c r="D220" s="41" t="s">
        <v>49</v>
      </c>
      <c r="E220" s="42"/>
      <c r="F220" s="43"/>
      <c r="G220" s="44">
        <f t="shared" si="138"/>
        <v>0</v>
      </c>
      <c r="H220" s="42"/>
      <c r="I220" s="43"/>
      <c r="J220" s="44">
        <f t="shared" si="139"/>
        <v>0</v>
      </c>
      <c r="K220" s="42"/>
      <c r="L220" s="43"/>
      <c r="M220" s="44">
        <f t="shared" si="140"/>
        <v>0</v>
      </c>
      <c r="N220" s="42"/>
      <c r="O220" s="43"/>
      <c r="P220" s="44">
        <f t="shared" si="141"/>
        <v>0</v>
      </c>
      <c r="Q220" s="42"/>
      <c r="R220" s="43"/>
      <c r="S220" s="44">
        <f t="shared" si="142"/>
        <v>0</v>
      </c>
      <c r="T220" s="42"/>
      <c r="U220" s="43"/>
      <c r="V220" s="44">
        <f t="shared" si="143"/>
        <v>0</v>
      </c>
      <c r="W220" s="52">
        <f t="shared" si="108"/>
        <v>0</v>
      </c>
      <c r="X220" s="226">
        <f t="shared" si="109"/>
        <v>0</v>
      </c>
      <c r="Y220" s="226">
        <f t="shared" si="110"/>
        <v>0</v>
      </c>
      <c r="Z220" s="641">
        <v>0</v>
      </c>
      <c r="AA220" s="645"/>
      <c r="AB220" s="628"/>
      <c r="AC220" s="628"/>
      <c r="AD220" s="628"/>
      <c r="AE220" s="628"/>
      <c r="AF220" s="628"/>
      <c r="AG220" s="628"/>
    </row>
    <row r="221" spans="1:33" ht="30" customHeight="1" thickBot="1">
      <c r="A221" s="46" t="s">
        <v>14</v>
      </c>
      <c r="B221" s="47" t="s">
        <v>144</v>
      </c>
      <c r="C221" s="73" t="s">
        <v>137</v>
      </c>
      <c r="D221" s="48" t="s">
        <v>49</v>
      </c>
      <c r="E221" s="49"/>
      <c r="F221" s="50"/>
      <c r="G221" s="51">
        <f t="shared" si="138"/>
        <v>0</v>
      </c>
      <c r="H221" s="49"/>
      <c r="I221" s="50"/>
      <c r="J221" s="51">
        <f t="shared" si="139"/>
        <v>0</v>
      </c>
      <c r="K221" s="49"/>
      <c r="L221" s="50"/>
      <c r="M221" s="51">
        <f t="shared" si="140"/>
        <v>0</v>
      </c>
      <c r="N221" s="49"/>
      <c r="O221" s="50"/>
      <c r="P221" s="51">
        <f t="shared" si="141"/>
        <v>0</v>
      </c>
      <c r="Q221" s="49"/>
      <c r="R221" s="50"/>
      <c r="S221" s="51">
        <f t="shared" si="142"/>
        <v>0</v>
      </c>
      <c r="T221" s="49"/>
      <c r="U221" s="50"/>
      <c r="V221" s="51">
        <f t="shared" si="143"/>
        <v>0</v>
      </c>
      <c r="W221" s="52">
        <f t="shared" si="108"/>
        <v>0</v>
      </c>
      <c r="X221" s="226">
        <f t="shared" si="109"/>
        <v>0</v>
      </c>
      <c r="Y221" s="226">
        <f t="shared" si="110"/>
        <v>0</v>
      </c>
      <c r="Z221" s="641">
        <v>0</v>
      </c>
      <c r="AA221" s="646"/>
      <c r="AB221" s="628"/>
      <c r="AC221" s="628"/>
      <c r="AD221" s="628"/>
      <c r="AE221" s="628"/>
      <c r="AF221" s="628"/>
      <c r="AG221" s="628"/>
    </row>
    <row r="222" spans="1:33" ht="30" customHeight="1">
      <c r="A222" s="30" t="s">
        <v>11</v>
      </c>
      <c r="B222" s="65" t="s">
        <v>145</v>
      </c>
      <c r="C222" s="108" t="s">
        <v>146</v>
      </c>
      <c r="D222" s="54"/>
      <c r="E222" s="55"/>
      <c r="F222" s="56"/>
      <c r="G222" s="57">
        <f>SUM(G223:G225)</f>
        <v>12392</v>
      </c>
      <c r="H222" s="55"/>
      <c r="I222" s="56"/>
      <c r="J222" s="57">
        <f>SUM(J223:J225)</f>
        <v>12369.8</v>
      </c>
      <c r="K222" s="55">
        <f>SUM(K223:K225)</f>
        <v>0</v>
      </c>
      <c r="L222" s="56"/>
      <c r="M222" s="57">
        <f>SUM(M223:M225)</f>
        <v>0</v>
      </c>
      <c r="N222" s="55">
        <f>SUM(N223:N225)</f>
        <v>0</v>
      </c>
      <c r="O222" s="56"/>
      <c r="P222" s="57">
        <f>SUM(P223:P225)</f>
        <v>0</v>
      </c>
      <c r="Q222" s="55">
        <f>SUM(Q223:Q225)</f>
        <v>0</v>
      </c>
      <c r="R222" s="56"/>
      <c r="S222" s="57">
        <f>SUM(S223:S225)</f>
        <v>0</v>
      </c>
      <c r="T222" s="55">
        <f>SUM(T223:T225)</f>
        <v>0</v>
      </c>
      <c r="U222" s="56"/>
      <c r="V222" s="57">
        <f>SUM(V223:V225)</f>
        <v>0</v>
      </c>
      <c r="W222" s="57">
        <f t="shared" si="108"/>
        <v>12392</v>
      </c>
      <c r="X222" s="55">
        <f t="shared" si="109"/>
        <v>12369.8</v>
      </c>
      <c r="Y222" s="56">
        <f t="shared" si="110"/>
        <v>22.200000000000728</v>
      </c>
      <c r="Z222" s="290">
        <f t="shared" si="111"/>
        <v>1.7914783731440226E-3</v>
      </c>
      <c r="AA222" s="647"/>
      <c r="AB222" s="626"/>
      <c r="AC222" s="626"/>
      <c r="AD222" s="626"/>
      <c r="AE222" s="626"/>
      <c r="AF222" s="626"/>
      <c r="AG222" s="626"/>
    </row>
    <row r="223" spans="1:33" ht="30" customHeight="1">
      <c r="A223" s="38" t="s">
        <v>14</v>
      </c>
      <c r="B223" s="39" t="s">
        <v>147</v>
      </c>
      <c r="C223" s="444" t="s">
        <v>551</v>
      </c>
      <c r="D223" s="310" t="s">
        <v>552</v>
      </c>
      <c r="E223" s="445">
        <v>40</v>
      </c>
      <c r="F223" s="446">
        <v>250</v>
      </c>
      <c r="G223" s="447">
        <f t="shared" ref="G223:G225" si="144">E223*F223</f>
        <v>10000</v>
      </c>
      <c r="H223" s="42">
        <v>3500</v>
      </c>
      <c r="I223" s="43">
        <v>2.75</v>
      </c>
      <c r="J223" s="44">
        <f t="shared" ref="J223:J225" si="145">H223*I223</f>
        <v>9625</v>
      </c>
      <c r="K223" s="42"/>
      <c r="L223" s="43"/>
      <c r="M223" s="44">
        <f t="shared" ref="M223:M225" si="146">K223*L223</f>
        <v>0</v>
      </c>
      <c r="N223" s="42"/>
      <c r="O223" s="43"/>
      <c r="P223" s="44">
        <f t="shared" ref="P223:P225" si="147">N223*O223</f>
        <v>0</v>
      </c>
      <c r="Q223" s="42"/>
      <c r="R223" s="43"/>
      <c r="S223" s="44">
        <f t="shared" ref="S223:S225" si="148">Q223*R223</f>
        <v>0</v>
      </c>
      <c r="T223" s="42"/>
      <c r="U223" s="43"/>
      <c r="V223" s="44">
        <f t="shared" ref="V223:V225" si="149">T223*U223</f>
        <v>0</v>
      </c>
      <c r="W223" s="52">
        <f t="shared" si="108"/>
        <v>10000</v>
      </c>
      <c r="X223" s="226">
        <f t="shared" si="109"/>
        <v>9625</v>
      </c>
      <c r="Y223" s="226">
        <f t="shared" si="110"/>
        <v>375</v>
      </c>
      <c r="Z223" s="641">
        <f t="shared" si="111"/>
        <v>3.7499999999999999E-2</v>
      </c>
      <c r="AA223" s="645"/>
      <c r="AB223" s="628"/>
      <c r="AC223" s="628"/>
      <c r="AD223" s="628"/>
      <c r="AE223" s="628"/>
      <c r="AF223" s="628"/>
      <c r="AG223" s="628"/>
    </row>
    <row r="224" spans="1:33" ht="30" customHeight="1">
      <c r="A224" s="38" t="s">
        <v>14</v>
      </c>
      <c r="B224" s="39" t="s">
        <v>148</v>
      </c>
      <c r="C224" s="444" t="s">
        <v>553</v>
      </c>
      <c r="D224" s="310" t="s">
        <v>554</v>
      </c>
      <c r="E224" s="448">
        <v>8</v>
      </c>
      <c r="F224" s="449">
        <v>299</v>
      </c>
      <c r="G224" s="447">
        <f t="shared" si="144"/>
        <v>2392</v>
      </c>
      <c r="H224" s="42">
        <v>8</v>
      </c>
      <c r="I224" s="43">
        <v>343.1</v>
      </c>
      <c r="J224" s="44">
        <f t="shared" si="145"/>
        <v>2744.8</v>
      </c>
      <c r="K224" s="42"/>
      <c r="L224" s="43"/>
      <c r="M224" s="44">
        <f t="shared" si="146"/>
        <v>0</v>
      </c>
      <c r="N224" s="42"/>
      <c r="O224" s="43"/>
      <c r="P224" s="44">
        <f t="shared" si="147"/>
        <v>0</v>
      </c>
      <c r="Q224" s="42"/>
      <c r="R224" s="43"/>
      <c r="S224" s="44">
        <f t="shared" si="148"/>
        <v>0</v>
      </c>
      <c r="T224" s="42"/>
      <c r="U224" s="43"/>
      <c r="V224" s="44">
        <f t="shared" si="149"/>
        <v>0</v>
      </c>
      <c r="W224" s="52">
        <f t="shared" si="108"/>
        <v>2392</v>
      </c>
      <c r="X224" s="226">
        <f t="shared" si="109"/>
        <v>2744.8</v>
      </c>
      <c r="Y224" s="226">
        <f t="shared" si="110"/>
        <v>-352.80000000000018</v>
      </c>
      <c r="Z224" s="641">
        <f t="shared" si="111"/>
        <v>-0.1474916387959867</v>
      </c>
      <c r="AA224" s="645"/>
      <c r="AB224" s="628"/>
      <c r="AC224" s="628"/>
      <c r="AD224" s="628"/>
      <c r="AE224" s="628"/>
      <c r="AF224" s="628"/>
      <c r="AG224" s="628"/>
    </row>
    <row r="225" spans="1:33" ht="30" customHeight="1" thickBot="1">
      <c r="A225" s="46" t="s">
        <v>14</v>
      </c>
      <c r="B225" s="47" t="s">
        <v>149</v>
      </c>
      <c r="C225" s="73" t="s">
        <v>137</v>
      </c>
      <c r="D225" s="48" t="s">
        <v>49</v>
      </c>
      <c r="E225" s="60"/>
      <c r="F225" s="61"/>
      <c r="G225" s="62">
        <f t="shared" si="144"/>
        <v>0</v>
      </c>
      <c r="H225" s="60"/>
      <c r="I225" s="61"/>
      <c r="J225" s="62">
        <f t="shared" si="145"/>
        <v>0</v>
      </c>
      <c r="K225" s="60"/>
      <c r="L225" s="61"/>
      <c r="M225" s="62">
        <f t="shared" si="146"/>
        <v>0</v>
      </c>
      <c r="N225" s="60"/>
      <c r="O225" s="61"/>
      <c r="P225" s="62">
        <f t="shared" si="147"/>
        <v>0</v>
      </c>
      <c r="Q225" s="60"/>
      <c r="R225" s="61"/>
      <c r="S225" s="62">
        <f t="shared" si="148"/>
        <v>0</v>
      </c>
      <c r="T225" s="60"/>
      <c r="U225" s="61"/>
      <c r="V225" s="62">
        <f t="shared" si="149"/>
        <v>0</v>
      </c>
      <c r="W225" s="52">
        <f t="shared" si="108"/>
        <v>0</v>
      </c>
      <c r="X225" s="226">
        <f t="shared" si="109"/>
        <v>0</v>
      </c>
      <c r="Y225" s="226">
        <f t="shared" si="110"/>
        <v>0</v>
      </c>
      <c r="Z225" s="641">
        <v>0</v>
      </c>
      <c r="AA225" s="646"/>
      <c r="AB225" s="628"/>
      <c r="AC225" s="628"/>
      <c r="AD225" s="628"/>
      <c r="AE225" s="628"/>
      <c r="AF225" s="628"/>
      <c r="AG225" s="628"/>
    </row>
    <row r="226" spans="1:33" ht="30" customHeight="1" thickBot="1">
      <c r="A226" s="95" t="s">
        <v>150</v>
      </c>
      <c r="B226" s="96"/>
      <c r="C226" s="97"/>
      <c r="D226" s="98"/>
      <c r="E226" s="99"/>
      <c r="F226" s="75"/>
      <c r="G226" s="74">
        <f>G222+G218+G214</f>
        <v>12392</v>
      </c>
      <c r="H226" s="99"/>
      <c r="I226" s="75"/>
      <c r="J226" s="74">
        <f>J222+J218+J214</f>
        <v>12369.8</v>
      </c>
      <c r="K226" s="76">
        <f>K222+K218+K214</f>
        <v>0</v>
      </c>
      <c r="L226" s="75"/>
      <c r="M226" s="74">
        <f>M222+M218+M214</f>
        <v>0</v>
      </c>
      <c r="N226" s="76">
        <f>N222+N218+N214</f>
        <v>0</v>
      </c>
      <c r="O226" s="75"/>
      <c r="P226" s="74">
        <f>P222+P218+P214</f>
        <v>0</v>
      </c>
      <c r="Q226" s="76">
        <f>Q222+Q218+Q214</f>
        <v>0</v>
      </c>
      <c r="R226" s="75"/>
      <c r="S226" s="74">
        <f>S222+S218+S214</f>
        <v>0</v>
      </c>
      <c r="T226" s="76">
        <f>T222+T218+T214</f>
        <v>0</v>
      </c>
      <c r="U226" s="75"/>
      <c r="V226" s="259">
        <f>V222+V218+V214</f>
        <v>0</v>
      </c>
      <c r="W226" s="555">
        <f t="shared" si="108"/>
        <v>12392</v>
      </c>
      <c r="X226" s="556">
        <f t="shared" si="109"/>
        <v>12369.8</v>
      </c>
      <c r="Y226" s="557">
        <f t="shared" si="110"/>
        <v>22.200000000000728</v>
      </c>
      <c r="Z226" s="667">
        <f t="shared" si="111"/>
        <v>1.7914783731440226E-3</v>
      </c>
      <c r="AA226" s="549"/>
      <c r="AB226" s="625"/>
      <c r="AC226" s="625"/>
      <c r="AD226" s="625"/>
      <c r="AE226" s="625"/>
      <c r="AF226" s="625"/>
      <c r="AG226" s="625"/>
    </row>
    <row r="227" spans="1:33" ht="30" customHeight="1" thickBot="1">
      <c r="A227" s="104" t="s">
        <v>11</v>
      </c>
      <c r="B227" s="78">
        <v>7</v>
      </c>
      <c r="C227" s="106" t="s">
        <v>151</v>
      </c>
      <c r="D227" s="100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588"/>
      <c r="X227" s="588"/>
      <c r="Y227" s="588"/>
      <c r="Z227" s="588"/>
      <c r="AA227" s="679"/>
      <c r="AB227" s="625"/>
      <c r="AC227" s="625"/>
      <c r="AD227" s="625"/>
      <c r="AE227" s="625"/>
      <c r="AF227" s="625"/>
      <c r="AG227" s="625"/>
    </row>
    <row r="228" spans="1:33" ht="30" customHeight="1">
      <c r="A228" s="38" t="s">
        <v>14</v>
      </c>
      <c r="B228" s="39" t="s">
        <v>152</v>
      </c>
      <c r="C228" s="80" t="s">
        <v>153</v>
      </c>
      <c r="D228" s="41" t="s">
        <v>49</v>
      </c>
      <c r="E228" s="42"/>
      <c r="F228" s="43"/>
      <c r="G228" s="44">
        <f t="shared" ref="G228:G238" si="150">E228*F228</f>
        <v>0</v>
      </c>
      <c r="H228" s="42"/>
      <c r="I228" s="43"/>
      <c r="J228" s="44">
        <f t="shared" ref="J228:J238" si="151">H228*I228</f>
        <v>0</v>
      </c>
      <c r="K228" s="42"/>
      <c r="L228" s="43"/>
      <c r="M228" s="44">
        <f t="shared" ref="M228:M238" si="152">K228*L228</f>
        <v>0</v>
      </c>
      <c r="N228" s="42"/>
      <c r="O228" s="43"/>
      <c r="P228" s="44">
        <f t="shared" ref="P228:P238" si="153">N228*O228</f>
        <v>0</v>
      </c>
      <c r="Q228" s="42"/>
      <c r="R228" s="43"/>
      <c r="S228" s="44">
        <f t="shared" ref="S228:S238" si="154">Q228*R228</f>
        <v>0</v>
      </c>
      <c r="T228" s="42"/>
      <c r="U228" s="43"/>
      <c r="V228" s="291">
        <f t="shared" ref="V228:V238" si="155">T228*U228</f>
        <v>0</v>
      </c>
      <c r="W228" s="589">
        <f t="shared" si="108"/>
        <v>0</v>
      </c>
      <c r="X228" s="592">
        <f t="shared" si="109"/>
        <v>0</v>
      </c>
      <c r="Y228" s="564">
        <f t="shared" si="110"/>
        <v>0</v>
      </c>
      <c r="Z228" s="668">
        <v>0</v>
      </c>
      <c r="AA228" s="680"/>
      <c r="AB228" s="628"/>
      <c r="AC228" s="628"/>
      <c r="AD228" s="628"/>
      <c r="AE228" s="628"/>
      <c r="AF228" s="628"/>
      <c r="AG228" s="628"/>
    </row>
    <row r="229" spans="1:33" ht="30" customHeight="1">
      <c r="A229" s="38" t="s">
        <v>14</v>
      </c>
      <c r="B229" s="39" t="s">
        <v>154</v>
      </c>
      <c r="C229" s="80" t="s">
        <v>155</v>
      </c>
      <c r="D229" s="41" t="s">
        <v>49</v>
      </c>
      <c r="E229" s="42"/>
      <c r="F229" s="43"/>
      <c r="G229" s="44">
        <f t="shared" si="150"/>
        <v>0</v>
      </c>
      <c r="H229" s="42"/>
      <c r="I229" s="43"/>
      <c r="J229" s="44">
        <f t="shared" si="151"/>
        <v>0</v>
      </c>
      <c r="K229" s="42"/>
      <c r="L229" s="43"/>
      <c r="M229" s="44">
        <f t="shared" si="152"/>
        <v>0</v>
      </c>
      <c r="N229" s="42"/>
      <c r="O229" s="43"/>
      <c r="P229" s="44">
        <f t="shared" si="153"/>
        <v>0</v>
      </c>
      <c r="Q229" s="42"/>
      <c r="R229" s="43"/>
      <c r="S229" s="44">
        <f t="shared" si="154"/>
        <v>0</v>
      </c>
      <c r="T229" s="42"/>
      <c r="U229" s="43"/>
      <c r="V229" s="291">
        <f t="shared" si="155"/>
        <v>0</v>
      </c>
      <c r="W229" s="590">
        <f t="shared" si="108"/>
        <v>0</v>
      </c>
      <c r="X229" s="593">
        <f t="shared" si="109"/>
        <v>0</v>
      </c>
      <c r="Y229" s="537">
        <f t="shared" si="110"/>
        <v>0</v>
      </c>
      <c r="Z229" s="663">
        <v>0</v>
      </c>
      <c r="AA229" s="645"/>
      <c r="AB229" s="628"/>
      <c r="AC229" s="628"/>
      <c r="AD229" s="628"/>
      <c r="AE229" s="628"/>
      <c r="AF229" s="628"/>
      <c r="AG229" s="628"/>
    </row>
    <row r="230" spans="1:33" ht="30" customHeight="1">
      <c r="A230" s="38" t="s">
        <v>14</v>
      </c>
      <c r="B230" s="39" t="s">
        <v>156</v>
      </c>
      <c r="C230" s="80" t="s">
        <v>157</v>
      </c>
      <c r="D230" s="41" t="s">
        <v>49</v>
      </c>
      <c r="E230" s="42"/>
      <c r="F230" s="43"/>
      <c r="G230" s="44">
        <f t="shared" si="150"/>
        <v>0</v>
      </c>
      <c r="H230" s="42"/>
      <c r="I230" s="43"/>
      <c r="J230" s="44">
        <f t="shared" si="151"/>
        <v>0</v>
      </c>
      <c r="K230" s="42"/>
      <c r="L230" s="43"/>
      <c r="M230" s="44">
        <f t="shared" si="152"/>
        <v>0</v>
      </c>
      <c r="N230" s="42"/>
      <c r="O230" s="43"/>
      <c r="P230" s="44">
        <f t="shared" si="153"/>
        <v>0</v>
      </c>
      <c r="Q230" s="42"/>
      <c r="R230" s="43"/>
      <c r="S230" s="44">
        <f t="shared" si="154"/>
        <v>0</v>
      </c>
      <c r="T230" s="42"/>
      <c r="U230" s="43"/>
      <c r="V230" s="291">
        <f t="shared" si="155"/>
        <v>0</v>
      </c>
      <c r="W230" s="590">
        <f t="shared" si="108"/>
        <v>0</v>
      </c>
      <c r="X230" s="593">
        <f t="shared" si="109"/>
        <v>0</v>
      </c>
      <c r="Y230" s="537">
        <f t="shared" si="110"/>
        <v>0</v>
      </c>
      <c r="Z230" s="663">
        <v>0</v>
      </c>
      <c r="AA230" s="645"/>
      <c r="AB230" s="628"/>
      <c r="AC230" s="628"/>
      <c r="AD230" s="628"/>
      <c r="AE230" s="628"/>
      <c r="AF230" s="628"/>
      <c r="AG230" s="628"/>
    </row>
    <row r="231" spans="1:33" ht="30" customHeight="1">
      <c r="A231" s="38" t="s">
        <v>14</v>
      </c>
      <c r="B231" s="39" t="s">
        <v>158</v>
      </c>
      <c r="C231" s="80" t="s">
        <v>159</v>
      </c>
      <c r="D231" s="41" t="s">
        <v>49</v>
      </c>
      <c r="E231" s="42"/>
      <c r="F231" s="43"/>
      <c r="G231" s="44">
        <f t="shared" si="150"/>
        <v>0</v>
      </c>
      <c r="H231" s="42"/>
      <c r="I231" s="43"/>
      <c r="J231" s="44">
        <f t="shared" si="151"/>
        <v>0</v>
      </c>
      <c r="K231" s="42"/>
      <c r="L231" s="43"/>
      <c r="M231" s="44">
        <f t="shared" si="152"/>
        <v>0</v>
      </c>
      <c r="N231" s="42"/>
      <c r="O231" s="43"/>
      <c r="P231" s="44">
        <f t="shared" si="153"/>
        <v>0</v>
      </c>
      <c r="Q231" s="42"/>
      <c r="R231" s="43"/>
      <c r="S231" s="44">
        <f t="shared" si="154"/>
        <v>0</v>
      </c>
      <c r="T231" s="42"/>
      <c r="U231" s="43"/>
      <c r="V231" s="291">
        <f t="shared" si="155"/>
        <v>0</v>
      </c>
      <c r="W231" s="590">
        <f t="shared" si="108"/>
        <v>0</v>
      </c>
      <c r="X231" s="593">
        <f t="shared" si="109"/>
        <v>0</v>
      </c>
      <c r="Y231" s="537">
        <f t="shared" si="110"/>
        <v>0</v>
      </c>
      <c r="Z231" s="663">
        <v>0</v>
      </c>
      <c r="AA231" s="645"/>
      <c r="AB231" s="628"/>
      <c r="AC231" s="628"/>
      <c r="AD231" s="628"/>
      <c r="AE231" s="628"/>
      <c r="AF231" s="628"/>
      <c r="AG231" s="628"/>
    </row>
    <row r="232" spans="1:33" ht="30" customHeight="1">
      <c r="A232" s="38" t="s">
        <v>14</v>
      </c>
      <c r="B232" s="39" t="s">
        <v>160</v>
      </c>
      <c r="C232" s="80" t="s">
        <v>161</v>
      </c>
      <c r="D232" s="41" t="s">
        <v>49</v>
      </c>
      <c r="E232" s="42"/>
      <c r="F232" s="43"/>
      <c r="G232" s="44">
        <f t="shared" si="150"/>
        <v>0</v>
      </c>
      <c r="H232" s="42"/>
      <c r="I232" s="43"/>
      <c r="J232" s="44">
        <f t="shared" si="151"/>
        <v>0</v>
      </c>
      <c r="K232" s="42"/>
      <c r="L232" s="43"/>
      <c r="M232" s="44">
        <f t="shared" si="152"/>
        <v>0</v>
      </c>
      <c r="N232" s="42"/>
      <c r="O232" s="43"/>
      <c r="P232" s="44">
        <f t="shared" si="153"/>
        <v>0</v>
      </c>
      <c r="Q232" s="42"/>
      <c r="R232" s="43"/>
      <c r="S232" s="44">
        <f t="shared" si="154"/>
        <v>0</v>
      </c>
      <c r="T232" s="42"/>
      <c r="U232" s="43"/>
      <c r="V232" s="291">
        <f t="shared" si="155"/>
        <v>0</v>
      </c>
      <c r="W232" s="590">
        <f t="shared" si="108"/>
        <v>0</v>
      </c>
      <c r="X232" s="593">
        <f t="shared" si="109"/>
        <v>0</v>
      </c>
      <c r="Y232" s="537">
        <f t="shared" si="110"/>
        <v>0</v>
      </c>
      <c r="Z232" s="663">
        <v>0</v>
      </c>
      <c r="AA232" s="645"/>
      <c r="AB232" s="628"/>
      <c r="AC232" s="628"/>
      <c r="AD232" s="628"/>
      <c r="AE232" s="628"/>
      <c r="AF232" s="628"/>
      <c r="AG232" s="628"/>
    </row>
    <row r="233" spans="1:33" ht="30" customHeight="1">
      <c r="A233" s="38" t="s">
        <v>14</v>
      </c>
      <c r="B233" s="39" t="s">
        <v>162</v>
      </c>
      <c r="C233" s="80" t="s">
        <v>163</v>
      </c>
      <c r="D233" s="41" t="s">
        <v>49</v>
      </c>
      <c r="E233" s="42"/>
      <c r="F233" s="43"/>
      <c r="G233" s="44">
        <f t="shared" si="150"/>
        <v>0</v>
      </c>
      <c r="H233" s="42"/>
      <c r="I233" s="43"/>
      <c r="J233" s="44">
        <f t="shared" si="151"/>
        <v>0</v>
      </c>
      <c r="K233" s="42"/>
      <c r="L233" s="43"/>
      <c r="M233" s="44">
        <f t="shared" si="152"/>
        <v>0</v>
      </c>
      <c r="N233" s="42"/>
      <c r="O233" s="43"/>
      <c r="P233" s="44">
        <f t="shared" si="153"/>
        <v>0</v>
      </c>
      <c r="Q233" s="42"/>
      <c r="R233" s="43"/>
      <c r="S233" s="44">
        <f t="shared" si="154"/>
        <v>0</v>
      </c>
      <c r="T233" s="42"/>
      <c r="U233" s="43"/>
      <c r="V233" s="291">
        <f t="shared" si="155"/>
        <v>0</v>
      </c>
      <c r="W233" s="590">
        <f t="shared" si="108"/>
        <v>0</v>
      </c>
      <c r="X233" s="593">
        <f t="shared" si="109"/>
        <v>0</v>
      </c>
      <c r="Y233" s="537">
        <f t="shared" si="110"/>
        <v>0</v>
      </c>
      <c r="Z233" s="663">
        <v>0</v>
      </c>
      <c r="AA233" s="645"/>
      <c r="AB233" s="628"/>
      <c r="AC233" s="628"/>
      <c r="AD233" s="628"/>
      <c r="AE233" s="628"/>
      <c r="AF233" s="628"/>
      <c r="AG233" s="628"/>
    </row>
    <row r="234" spans="1:33" ht="30" customHeight="1">
      <c r="A234" s="38" t="s">
        <v>14</v>
      </c>
      <c r="B234" s="39" t="s">
        <v>164</v>
      </c>
      <c r="C234" s="80" t="s">
        <v>165</v>
      </c>
      <c r="D234" s="41" t="s">
        <v>49</v>
      </c>
      <c r="E234" s="42"/>
      <c r="F234" s="43"/>
      <c r="G234" s="44">
        <f t="shared" si="150"/>
        <v>0</v>
      </c>
      <c r="H234" s="42"/>
      <c r="I234" s="43"/>
      <c r="J234" s="44">
        <f t="shared" si="151"/>
        <v>0</v>
      </c>
      <c r="K234" s="42"/>
      <c r="L234" s="43"/>
      <c r="M234" s="44">
        <f t="shared" si="152"/>
        <v>0</v>
      </c>
      <c r="N234" s="42"/>
      <c r="O234" s="43"/>
      <c r="P234" s="44">
        <f t="shared" si="153"/>
        <v>0</v>
      </c>
      <c r="Q234" s="42"/>
      <c r="R234" s="43"/>
      <c r="S234" s="44">
        <f t="shared" si="154"/>
        <v>0</v>
      </c>
      <c r="T234" s="42"/>
      <c r="U234" s="43"/>
      <c r="V234" s="291">
        <f t="shared" si="155"/>
        <v>0</v>
      </c>
      <c r="W234" s="590">
        <f t="shared" si="108"/>
        <v>0</v>
      </c>
      <c r="X234" s="593">
        <f t="shared" si="109"/>
        <v>0</v>
      </c>
      <c r="Y234" s="537">
        <f t="shared" si="110"/>
        <v>0</v>
      </c>
      <c r="Z234" s="663">
        <v>0</v>
      </c>
      <c r="AA234" s="645"/>
      <c r="AB234" s="628"/>
      <c r="AC234" s="628"/>
      <c r="AD234" s="628"/>
      <c r="AE234" s="628"/>
      <c r="AF234" s="628"/>
      <c r="AG234" s="628"/>
    </row>
    <row r="235" spans="1:33" ht="30" customHeight="1">
      <c r="A235" s="38" t="s">
        <v>14</v>
      </c>
      <c r="B235" s="39" t="s">
        <v>166</v>
      </c>
      <c r="C235" s="80" t="s">
        <v>167</v>
      </c>
      <c r="D235" s="41" t="s">
        <v>49</v>
      </c>
      <c r="E235" s="42"/>
      <c r="F235" s="43"/>
      <c r="G235" s="44">
        <f t="shared" si="150"/>
        <v>0</v>
      </c>
      <c r="H235" s="42"/>
      <c r="I235" s="43"/>
      <c r="J235" s="44">
        <f t="shared" si="151"/>
        <v>0</v>
      </c>
      <c r="K235" s="42"/>
      <c r="L235" s="43"/>
      <c r="M235" s="44">
        <f t="shared" si="152"/>
        <v>0</v>
      </c>
      <c r="N235" s="42"/>
      <c r="O235" s="43"/>
      <c r="P235" s="44">
        <f t="shared" si="153"/>
        <v>0</v>
      </c>
      <c r="Q235" s="42"/>
      <c r="R235" s="43"/>
      <c r="S235" s="44">
        <f t="shared" si="154"/>
        <v>0</v>
      </c>
      <c r="T235" s="42"/>
      <c r="U235" s="43"/>
      <c r="V235" s="291">
        <f t="shared" si="155"/>
        <v>0</v>
      </c>
      <c r="W235" s="590">
        <f t="shared" si="108"/>
        <v>0</v>
      </c>
      <c r="X235" s="593">
        <f t="shared" si="109"/>
        <v>0</v>
      </c>
      <c r="Y235" s="537">
        <f t="shared" si="110"/>
        <v>0</v>
      </c>
      <c r="Z235" s="663">
        <v>0</v>
      </c>
      <c r="AA235" s="645"/>
      <c r="AB235" s="628"/>
      <c r="AC235" s="628"/>
      <c r="AD235" s="628"/>
      <c r="AE235" s="628"/>
      <c r="AF235" s="628"/>
      <c r="AG235" s="628"/>
    </row>
    <row r="236" spans="1:33" ht="30" customHeight="1">
      <c r="A236" s="46" t="s">
        <v>14</v>
      </c>
      <c r="B236" s="39" t="s">
        <v>168</v>
      </c>
      <c r="C236" s="73" t="s">
        <v>169</v>
      </c>
      <c r="D236" s="41" t="s">
        <v>49</v>
      </c>
      <c r="E236" s="49"/>
      <c r="F236" s="50"/>
      <c r="G236" s="44">
        <f t="shared" si="150"/>
        <v>0</v>
      </c>
      <c r="H236" s="49"/>
      <c r="I236" s="50"/>
      <c r="J236" s="44">
        <f t="shared" si="151"/>
        <v>0</v>
      </c>
      <c r="K236" s="42"/>
      <c r="L236" s="43"/>
      <c r="M236" s="44">
        <f t="shared" si="152"/>
        <v>0</v>
      </c>
      <c r="N236" s="42"/>
      <c r="O236" s="43"/>
      <c r="P236" s="44">
        <f t="shared" si="153"/>
        <v>0</v>
      </c>
      <c r="Q236" s="42"/>
      <c r="R236" s="43"/>
      <c r="S236" s="44">
        <f t="shared" si="154"/>
        <v>0</v>
      </c>
      <c r="T236" s="42"/>
      <c r="U236" s="43"/>
      <c r="V236" s="291">
        <f t="shared" si="155"/>
        <v>0</v>
      </c>
      <c r="W236" s="590">
        <f t="shared" si="108"/>
        <v>0</v>
      </c>
      <c r="X236" s="593">
        <f t="shared" si="109"/>
        <v>0</v>
      </c>
      <c r="Y236" s="537">
        <f t="shared" si="110"/>
        <v>0</v>
      </c>
      <c r="Z236" s="663">
        <v>0</v>
      </c>
      <c r="AA236" s="646"/>
      <c r="AB236" s="628"/>
      <c r="AC236" s="628"/>
      <c r="AD236" s="628"/>
      <c r="AE236" s="628"/>
      <c r="AF236" s="628"/>
      <c r="AG236" s="628"/>
    </row>
    <row r="237" spans="1:33" ht="30" customHeight="1">
      <c r="A237" s="46" t="s">
        <v>14</v>
      </c>
      <c r="B237" s="39" t="s">
        <v>170</v>
      </c>
      <c r="C237" s="73" t="s">
        <v>171</v>
      </c>
      <c r="D237" s="48" t="s">
        <v>49</v>
      </c>
      <c r="E237" s="42"/>
      <c r="F237" s="43"/>
      <c r="G237" s="44">
        <f t="shared" si="150"/>
        <v>0</v>
      </c>
      <c r="H237" s="42"/>
      <c r="I237" s="43"/>
      <c r="J237" s="44">
        <f t="shared" si="151"/>
        <v>0</v>
      </c>
      <c r="K237" s="42"/>
      <c r="L237" s="43"/>
      <c r="M237" s="44">
        <f t="shared" si="152"/>
        <v>0</v>
      </c>
      <c r="N237" s="42"/>
      <c r="O237" s="43"/>
      <c r="P237" s="44">
        <f t="shared" si="153"/>
        <v>0</v>
      </c>
      <c r="Q237" s="42"/>
      <c r="R237" s="43"/>
      <c r="S237" s="44">
        <f t="shared" si="154"/>
        <v>0</v>
      </c>
      <c r="T237" s="42"/>
      <c r="U237" s="43"/>
      <c r="V237" s="291">
        <f t="shared" si="155"/>
        <v>0</v>
      </c>
      <c r="W237" s="590">
        <f t="shared" si="108"/>
        <v>0</v>
      </c>
      <c r="X237" s="593">
        <f t="shared" si="109"/>
        <v>0</v>
      </c>
      <c r="Y237" s="537">
        <f t="shared" si="110"/>
        <v>0</v>
      </c>
      <c r="Z237" s="663">
        <v>0</v>
      </c>
      <c r="AA237" s="645"/>
      <c r="AB237" s="628"/>
      <c r="AC237" s="628"/>
      <c r="AD237" s="628"/>
      <c r="AE237" s="628"/>
      <c r="AF237" s="628"/>
      <c r="AG237" s="628"/>
    </row>
    <row r="238" spans="1:33" ht="30" customHeight="1" thickBot="1">
      <c r="A238" s="46" t="s">
        <v>14</v>
      </c>
      <c r="B238" s="39" t="s">
        <v>172</v>
      </c>
      <c r="C238" s="206" t="s">
        <v>241</v>
      </c>
      <c r="D238" s="48"/>
      <c r="E238" s="49"/>
      <c r="F238" s="50">
        <v>0.22</v>
      </c>
      <c r="G238" s="51">
        <f t="shared" si="150"/>
        <v>0</v>
      </c>
      <c r="H238" s="49"/>
      <c r="I238" s="50">
        <v>0.22</v>
      </c>
      <c r="J238" s="51">
        <f t="shared" si="151"/>
        <v>0</v>
      </c>
      <c r="K238" s="49"/>
      <c r="L238" s="50">
        <v>0.22</v>
      </c>
      <c r="M238" s="51">
        <f t="shared" si="152"/>
        <v>0</v>
      </c>
      <c r="N238" s="49"/>
      <c r="O238" s="50">
        <v>0.22</v>
      </c>
      <c r="P238" s="51">
        <f t="shared" si="153"/>
        <v>0</v>
      </c>
      <c r="Q238" s="49"/>
      <c r="R238" s="50">
        <v>0.22</v>
      </c>
      <c r="S238" s="51">
        <f t="shared" si="154"/>
        <v>0</v>
      </c>
      <c r="T238" s="49"/>
      <c r="U238" s="50">
        <v>0.22</v>
      </c>
      <c r="V238" s="295">
        <f t="shared" si="155"/>
        <v>0</v>
      </c>
      <c r="W238" s="591">
        <f t="shared" si="108"/>
        <v>0</v>
      </c>
      <c r="X238" s="594">
        <f t="shared" si="109"/>
        <v>0</v>
      </c>
      <c r="Y238" s="543">
        <f t="shared" si="110"/>
        <v>0</v>
      </c>
      <c r="Z238" s="669">
        <v>0</v>
      </c>
      <c r="AA238" s="652"/>
      <c r="AB238" s="625"/>
      <c r="AC238" s="625"/>
      <c r="AD238" s="625"/>
      <c r="AE238" s="625"/>
      <c r="AF238" s="625"/>
      <c r="AG238" s="625"/>
    </row>
    <row r="239" spans="1:33" ht="30" customHeight="1" thickBot="1">
      <c r="A239" s="95" t="s">
        <v>173</v>
      </c>
      <c r="B239" s="96"/>
      <c r="C239" s="97"/>
      <c r="D239" s="98"/>
      <c r="E239" s="99">
        <f>SUM(E228:E237)</f>
        <v>0</v>
      </c>
      <c r="F239" s="75"/>
      <c r="G239" s="74">
        <f>SUM(G228:G238)</f>
        <v>0</v>
      </c>
      <c r="H239" s="99">
        <f>SUM(H228:H237)</f>
        <v>0</v>
      </c>
      <c r="I239" s="75"/>
      <c r="J239" s="74">
        <f>SUM(J228:J238)</f>
        <v>0</v>
      </c>
      <c r="K239" s="76">
        <f>SUM(K228:K237)</f>
        <v>0</v>
      </c>
      <c r="L239" s="75"/>
      <c r="M239" s="74">
        <f>SUM(M228:M238)</f>
        <v>0</v>
      </c>
      <c r="N239" s="76">
        <f>SUM(N228:N237)</f>
        <v>0</v>
      </c>
      <c r="O239" s="75"/>
      <c r="P239" s="74">
        <f>SUM(P228:P238)</f>
        <v>0</v>
      </c>
      <c r="Q239" s="76">
        <f>SUM(Q228:Q237)</f>
        <v>0</v>
      </c>
      <c r="R239" s="75"/>
      <c r="S239" s="74">
        <f>SUM(S228:S238)</f>
        <v>0</v>
      </c>
      <c r="T239" s="76">
        <f>SUM(T228:T237)</f>
        <v>0</v>
      </c>
      <c r="U239" s="75"/>
      <c r="V239" s="259">
        <f>SUM(V228:V238)</f>
        <v>0</v>
      </c>
      <c r="W239" s="567">
        <f t="shared" si="108"/>
        <v>0</v>
      </c>
      <c r="X239" s="568">
        <f t="shared" si="109"/>
        <v>0</v>
      </c>
      <c r="Y239" s="539">
        <f t="shared" si="110"/>
        <v>0</v>
      </c>
      <c r="Z239" s="569">
        <v>0</v>
      </c>
      <c r="AA239" s="549"/>
      <c r="AB239" s="625"/>
      <c r="AC239" s="625"/>
      <c r="AD239" s="625"/>
      <c r="AE239" s="625"/>
      <c r="AF239" s="625"/>
      <c r="AG239" s="625"/>
    </row>
    <row r="240" spans="1:33" ht="30" customHeight="1" thickBot="1">
      <c r="A240" s="104" t="s">
        <v>11</v>
      </c>
      <c r="B240" s="78">
        <v>8</v>
      </c>
      <c r="C240" s="110" t="s">
        <v>174</v>
      </c>
      <c r="D240" s="100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566"/>
      <c r="U240" s="566"/>
      <c r="V240" s="566"/>
      <c r="W240" s="553"/>
      <c r="X240" s="554"/>
      <c r="Y240" s="554"/>
      <c r="Z240" s="554"/>
      <c r="AA240" s="679"/>
      <c r="AB240" s="626"/>
      <c r="AC240" s="626"/>
      <c r="AD240" s="626"/>
      <c r="AE240" s="626"/>
      <c r="AF240" s="626"/>
      <c r="AG240" s="626"/>
    </row>
    <row r="241" spans="1:73" ht="30" customHeight="1">
      <c r="A241" s="102" t="s">
        <v>14</v>
      </c>
      <c r="B241" s="103" t="s">
        <v>175</v>
      </c>
      <c r="C241" s="111" t="s">
        <v>176</v>
      </c>
      <c r="D241" s="41" t="s">
        <v>177</v>
      </c>
      <c r="E241" s="42"/>
      <c r="F241" s="43"/>
      <c r="G241" s="44">
        <f t="shared" ref="G241:G246" si="156">E241*F241</f>
        <v>0</v>
      </c>
      <c r="H241" s="42"/>
      <c r="I241" s="43"/>
      <c r="J241" s="44">
        <f t="shared" ref="J241:J246" si="157">H241*I241</f>
        <v>0</v>
      </c>
      <c r="K241" s="42"/>
      <c r="L241" s="43"/>
      <c r="M241" s="44">
        <f t="shared" ref="M241:M246" si="158">K241*L241</f>
        <v>0</v>
      </c>
      <c r="N241" s="42"/>
      <c r="O241" s="43"/>
      <c r="P241" s="44">
        <f t="shared" ref="P241:P246" si="159">N241*O241</f>
        <v>0</v>
      </c>
      <c r="Q241" s="42"/>
      <c r="R241" s="43"/>
      <c r="S241" s="291">
        <f t="shared" ref="S241:S246" si="160">Q241*R241</f>
        <v>0</v>
      </c>
      <c r="T241" s="577"/>
      <c r="U241" s="578"/>
      <c r="V241" s="583">
        <f t="shared" ref="V241:V246" si="161">T241*U241</f>
        <v>0</v>
      </c>
      <c r="W241" s="570">
        <f t="shared" si="108"/>
        <v>0</v>
      </c>
      <c r="X241" s="571">
        <f t="shared" si="109"/>
        <v>0</v>
      </c>
      <c r="Y241" s="571">
        <f t="shared" si="110"/>
        <v>0</v>
      </c>
      <c r="Z241" s="670">
        <v>0</v>
      </c>
      <c r="AA241" s="680"/>
      <c r="AB241" s="628"/>
      <c r="AC241" s="628"/>
      <c r="AD241" s="628"/>
      <c r="AE241" s="628"/>
      <c r="AF241" s="628"/>
      <c r="AG241" s="628"/>
    </row>
    <row r="242" spans="1:73" ht="30" customHeight="1">
      <c r="A242" s="102" t="s">
        <v>14</v>
      </c>
      <c r="B242" s="103" t="s">
        <v>178</v>
      </c>
      <c r="C242" s="111" t="s">
        <v>179</v>
      </c>
      <c r="D242" s="41" t="s">
        <v>177</v>
      </c>
      <c r="E242" s="42"/>
      <c r="F242" s="43"/>
      <c r="G242" s="44">
        <f t="shared" si="156"/>
        <v>0</v>
      </c>
      <c r="H242" s="42"/>
      <c r="I242" s="43"/>
      <c r="J242" s="44">
        <f t="shared" si="157"/>
        <v>0</v>
      </c>
      <c r="K242" s="42"/>
      <c r="L242" s="43"/>
      <c r="M242" s="44">
        <f t="shared" si="158"/>
        <v>0</v>
      </c>
      <c r="N242" s="42"/>
      <c r="O242" s="43"/>
      <c r="P242" s="44">
        <f t="shared" si="159"/>
        <v>0</v>
      </c>
      <c r="Q242" s="42"/>
      <c r="R242" s="43"/>
      <c r="S242" s="291">
        <f t="shared" si="160"/>
        <v>0</v>
      </c>
      <c r="T242" s="579"/>
      <c r="U242" s="43"/>
      <c r="V242" s="291">
        <f t="shared" si="161"/>
        <v>0</v>
      </c>
      <c r="W242" s="536">
        <f t="shared" si="108"/>
        <v>0</v>
      </c>
      <c r="X242" s="537">
        <f t="shared" si="109"/>
        <v>0</v>
      </c>
      <c r="Y242" s="537">
        <f t="shared" si="110"/>
        <v>0</v>
      </c>
      <c r="Z242" s="663">
        <v>0</v>
      </c>
      <c r="AA242" s="645"/>
      <c r="AB242" s="628"/>
      <c r="AC242" s="628"/>
      <c r="AD242" s="628"/>
      <c r="AE242" s="628"/>
      <c r="AF242" s="628"/>
      <c r="AG242" s="628"/>
    </row>
    <row r="243" spans="1:73" ht="30" customHeight="1">
      <c r="A243" s="102" t="s">
        <v>14</v>
      </c>
      <c r="B243" s="103" t="s">
        <v>180</v>
      </c>
      <c r="C243" s="147" t="s">
        <v>181</v>
      </c>
      <c r="D243" s="41" t="s">
        <v>182</v>
      </c>
      <c r="E243" s="112"/>
      <c r="F243" s="113"/>
      <c r="G243" s="44">
        <f t="shared" si="156"/>
        <v>0</v>
      </c>
      <c r="H243" s="112"/>
      <c r="I243" s="113"/>
      <c r="J243" s="44">
        <f t="shared" si="157"/>
        <v>0</v>
      </c>
      <c r="K243" s="42"/>
      <c r="L243" s="43"/>
      <c r="M243" s="44">
        <f t="shared" si="158"/>
        <v>0</v>
      </c>
      <c r="N243" s="42"/>
      <c r="O243" s="43"/>
      <c r="P243" s="44">
        <f t="shared" si="159"/>
        <v>0</v>
      </c>
      <c r="Q243" s="42"/>
      <c r="R243" s="43"/>
      <c r="S243" s="291">
        <f t="shared" si="160"/>
        <v>0</v>
      </c>
      <c r="T243" s="579"/>
      <c r="U243" s="43"/>
      <c r="V243" s="291">
        <f t="shared" si="161"/>
        <v>0</v>
      </c>
      <c r="W243" s="536">
        <f t="shared" si="108"/>
        <v>0</v>
      </c>
      <c r="X243" s="537">
        <f t="shared" si="109"/>
        <v>0</v>
      </c>
      <c r="Y243" s="537">
        <f t="shared" si="110"/>
        <v>0</v>
      </c>
      <c r="Z243" s="663">
        <v>0</v>
      </c>
      <c r="AA243" s="645"/>
      <c r="AB243" s="628"/>
      <c r="AC243" s="628"/>
      <c r="AD243" s="628"/>
      <c r="AE243" s="628"/>
      <c r="AF243" s="628"/>
      <c r="AG243" s="628"/>
    </row>
    <row r="244" spans="1:73" ht="30" customHeight="1">
      <c r="A244" s="102" t="s">
        <v>14</v>
      </c>
      <c r="B244" s="103" t="s">
        <v>183</v>
      </c>
      <c r="C244" s="147" t="s">
        <v>252</v>
      </c>
      <c r="D244" s="41" t="s">
        <v>182</v>
      </c>
      <c r="E244" s="42"/>
      <c r="F244" s="43"/>
      <c r="G244" s="44">
        <f t="shared" si="156"/>
        <v>0</v>
      </c>
      <c r="H244" s="42"/>
      <c r="I244" s="43"/>
      <c r="J244" s="44">
        <f t="shared" si="157"/>
        <v>0</v>
      </c>
      <c r="K244" s="112"/>
      <c r="L244" s="113"/>
      <c r="M244" s="44">
        <f t="shared" si="158"/>
        <v>0</v>
      </c>
      <c r="N244" s="112"/>
      <c r="O244" s="113"/>
      <c r="P244" s="44">
        <f t="shared" si="159"/>
        <v>0</v>
      </c>
      <c r="Q244" s="112"/>
      <c r="R244" s="113"/>
      <c r="S244" s="291">
        <f t="shared" si="160"/>
        <v>0</v>
      </c>
      <c r="T244" s="580"/>
      <c r="U244" s="113"/>
      <c r="V244" s="291">
        <f t="shared" si="161"/>
        <v>0</v>
      </c>
      <c r="W244" s="536">
        <f t="shared" si="108"/>
        <v>0</v>
      </c>
      <c r="X244" s="537">
        <f t="shared" si="109"/>
        <v>0</v>
      </c>
      <c r="Y244" s="537">
        <f t="shared" si="110"/>
        <v>0</v>
      </c>
      <c r="Z244" s="663">
        <v>0</v>
      </c>
      <c r="AA244" s="645"/>
      <c r="AB244" s="628"/>
      <c r="AC244" s="628"/>
      <c r="AD244" s="628"/>
      <c r="AE244" s="628"/>
      <c r="AF244" s="628"/>
      <c r="AG244" s="628"/>
    </row>
    <row r="245" spans="1:73" ht="30" customHeight="1">
      <c r="A245" s="102" t="s">
        <v>14</v>
      </c>
      <c r="B245" s="103" t="s">
        <v>184</v>
      </c>
      <c r="C245" s="111" t="s">
        <v>185</v>
      </c>
      <c r="D245" s="41" t="s">
        <v>182</v>
      </c>
      <c r="E245" s="42"/>
      <c r="F245" s="43"/>
      <c r="G245" s="44">
        <f t="shared" si="156"/>
        <v>0</v>
      </c>
      <c r="H245" s="42"/>
      <c r="I245" s="43"/>
      <c r="J245" s="44">
        <f t="shared" si="157"/>
        <v>0</v>
      </c>
      <c r="K245" s="42"/>
      <c r="L245" s="43"/>
      <c r="M245" s="44">
        <f t="shared" si="158"/>
        <v>0</v>
      </c>
      <c r="N245" s="42"/>
      <c r="O245" s="43"/>
      <c r="P245" s="44">
        <f t="shared" si="159"/>
        <v>0</v>
      </c>
      <c r="Q245" s="42"/>
      <c r="R245" s="43"/>
      <c r="S245" s="291">
        <f t="shared" si="160"/>
        <v>0</v>
      </c>
      <c r="T245" s="579"/>
      <c r="U245" s="43"/>
      <c r="V245" s="291">
        <f t="shared" si="161"/>
        <v>0</v>
      </c>
      <c r="W245" s="536">
        <f t="shared" si="108"/>
        <v>0</v>
      </c>
      <c r="X245" s="537">
        <f t="shared" si="109"/>
        <v>0</v>
      </c>
      <c r="Y245" s="537">
        <f t="shared" si="110"/>
        <v>0</v>
      </c>
      <c r="Z245" s="663">
        <v>0</v>
      </c>
      <c r="AA245" s="645"/>
      <c r="AB245" s="628"/>
      <c r="AC245" s="628"/>
      <c r="AD245" s="628"/>
      <c r="AE245" s="628"/>
      <c r="AF245" s="628"/>
      <c r="AG245" s="628"/>
    </row>
    <row r="246" spans="1:73" ht="30" customHeight="1" thickBot="1">
      <c r="A246" s="128" t="s">
        <v>14</v>
      </c>
      <c r="B246" s="129" t="s">
        <v>186</v>
      </c>
      <c r="C246" s="194" t="s">
        <v>187</v>
      </c>
      <c r="D246" s="48"/>
      <c r="E246" s="49"/>
      <c r="F246" s="50">
        <v>0.22</v>
      </c>
      <c r="G246" s="51">
        <f t="shared" si="156"/>
        <v>0</v>
      </c>
      <c r="H246" s="49"/>
      <c r="I246" s="50">
        <v>0.22</v>
      </c>
      <c r="J246" s="51">
        <f t="shared" si="157"/>
        <v>0</v>
      </c>
      <c r="K246" s="49"/>
      <c r="L246" s="50">
        <v>0.22</v>
      </c>
      <c r="M246" s="51">
        <f t="shared" si="158"/>
        <v>0</v>
      </c>
      <c r="N246" s="49"/>
      <c r="O246" s="50">
        <v>0.22</v>
      </c>
      <c r="P246" s="51">
        <f t="shared" si="159"/>
        <v>0</v>
      </c>
      <c r="Q246" s="49"/>
      <c r="R246" s="50">
        <v>0.22</v>
      </c>
      <c r="S246" s="295">
        <f t="shared" si="160"/>
        <v>0</v>
      </c>
      <c r="T246" s="581"/>
      <c r="U246" s="582">
        <v>0.22</v>
      </c>
      <c r="V246" s="584">
        <f t="shared" si="161"/>
        <v>0</v>
      </c>
      <c r="W246" s="561">
        <f t="shared" si="108"/>
        <v>0</v>
      </c>
      <c r="X246" s="562">
        <f t="shared" si="109"/>
        <v>0</v>
      </c>
      <c r="Y246" s="562">
        <f t="shared" si="110"/>
        <v>0</v>
      </c>
      <c r="Z246" s="664">
        <v>0</v>
      </c>
      <c r="AA246" s="652"/>
      <c r="AB246" s="625"/>
      <c r="AC246" s="625"/>
      <c r="AD246" s="625"/>
      <c r="AE246" s="625"/>
      <c r="AF246" s="625"/>
      <c r="AG246" s="625"/>
    </row>
    <row r="247" spans="1:73" ht="30" customHeight="1" thickBot="1">
      <c r="A247" s="450" t="s">
        <v>188</v>
      </c>
      <c r="B247" s="451"/>
      <c r="C247" s="452"/>
      <c r="D247" s="453"/>
      <c r="E247" s="99">
        <f>SUM(E241:E245)</f>
        <v>0</v>
      </c>
      <c r="F247" s="75"/>
      <c r="G247" s="99">
        <f>SUM(G241:G246)</f>
        <v>0</v>
      </c>
      <c r="H247" s="99">
        <f>SUM(H241:H245)</f>
        <v>0</v>
      </c>
      <c r="I247" s="75"/>
      <c r="J247" s="99">
        <f>SUM(J241:J246)</f>
        <v>0</v>
      </c>
      <c r="K247" s="99">
        <f>SUM(K241:K245)</f>
        <v>0</v>
      </c>
      <c r="L247" s="75"/>
      <c r="M247" s="99">
        <f>SUM(M241:M246)</f>
        <v>0</v>
      </c>
      <c r="N247" s="99">
        <f>SUM(N241:N245)</f>
        <v>0</v>
      </c>
      <c r="O247" s="75"/>
      <c r="P247" s="99">
        <f>SUM(P241:P246)</f>
        <v>0</v>
      </c>
      <c r="Q247" s="99">
        <f>SUM(Q241:Q245)</f>
        <v>0</v>
      </c>
      <c r="R247" s="75"/>
      <c r="S247" s="99">
        <f>SUM(S241:S246)</f>
        <v>0</v>
      </c>
      <c r="T247" s="538">
        <f>SUM(T241:T245)</f>
        <v>0</v>
      </c>
      <c r="U247" s="539"/>
      <c r="V247" s="546">
        <f>SUM(V241:V246)</f>
        <v>0</v>
      </c>
      <c r="W247" s="586">
        <f t="shared" si="108"/>
        <v>0</v>
      </c>
      <c r="X247" s="587">
        <f t="shared" si="109"/>
        <v>0</v>
      </c>
      <c r="Y247" s="587">
        <f t="shared" si="110"/>
        <v>0</v>
      </c>
      <c r="Z247" s="671">
        <v>0</v>
      </c>
      <c r="AA247" s="681"/>
      <c r="AB247" s="625"/>
      <c r="AC247" s="625"/>
      <c r="AD247" s="625"/>
      <c r="AE247" s="625"/>
      <c r="AF247" s="625"/>
      <c r="AG247" s="625"/>
    </row>
    <row r="248" spans="1:73" s="311" customFormat="1" ht="30" customHeight="1">
      <c r="A248" s="456" t="s">
        <v>11</v>
      </c>
      <c r="B248" s="457">
        <v>9</v>
      </c>
      <c r="C248" s="456" t="s">
        <v>189</v>
      </c>
      <c r="D248" s="458"/>
      <c r="E248" s="459"/>
      <c r="F248" s="459"/>
      <c r="G248" s="459"/>
      <c r="H248" s="459"/>
      <c r="I248" s="459"/>
      <c r="J248" s="459"/>
      <c r="K248" s="459"/>
      <c r="L248" s="459"/>
      <c r="M248" s="459"/>
      <c r="N248" s="459"/>
      <c r="O248" s="459"/>
      <c r="P248" s="459"/>
      <c r="Q248" s="459"/>
      <c r="R248" s="459"/>
      <c r="S248" s="459"/>
      <c r="T248" s="459"/>
      <c r="U248" s="459"/>
      <c r="V248" s="575"/>
      <c r="W248" s="585">
        <f t="shared" si="108"/>
        <v>0</v>
      </c>
      <c r="X248" s="571">
        <f t="shared" si="109"/>
        <v>0</v>
      </c>
      <c r="Y248" s="571">
        <f t="shared" si="110"/>
        <v>0</v>
      </c>
      <c r="Z248" s="670">
        <v>0</v>
      </c>
      <c r="AA248" s="682"/>
      <c r="AB248" s="633"/>
      <c r="AC248" s="633"/>
      <c r="AD248" s="633"/>
      <c r="AE248" s="633"/>
      <c r="AF248" s="633"/>
      <c r="AG248" s="633"/>
      <c r="AH248" s="631"/>
      <c r="AI248" s="631"/>
      <c r="AJ248" s="631"/>
      <c r="AK248" s="631"/>
      <c r="AL248" s="631"/>
      <c r="AM248" s="631"/>
      <c r="AN248" s="631"/>
      <c r="AO248" s="631"/>
      <c r="AP248" s="631"/>
      <c r="AQ248" s="631"/>
      <c r="AR248" s="631"/>
      <c r="AS248" s="631"/>
      <c r="AT248" s="631"/>
      <c r="AU248" s="631"/>
      <c r="AV248" s="631"/>
      <c r="AW248" s="631"/>
      <c r="AX248" s="631"/>
      <c r="AY248" s="631"/>
      <c r="AZ248" s="631"/>
      <c r="BA248" s="631"/>
      <c r="BB248" s="631"/>
      <c r="BC248" s="631"/>
      <c r="BD248" s="631"/>
      <c r="BE248" s="631"/>
      <c r="BF248" s="631"/>
      <c r="BG248" s="631"/>
      <c r="BH248" s="631"/>
      <c r="BI248" s="631"/>
      <c r="BJ248" s="631"/>
      <c r="BK248" s="631"/>
      <c r="BL248" s="631"/>
      <c r="BM248" s="631"/>
      <c r="BN248" s="631"/>
      <c r="BO248" s="631"/>
      <c r="BP248" s="631"/>
      <c r="BQ248" s="631"/>
      <c r="BR248" s="631"/>
      <c r="BS248" s="631"/>
      <c r="BT248" s="631"/>
      <c r="BU248" s="338"/>
    </row>
    <row r="249" spans="1:73" s="311" customFormat="1" ht="30" customHeight="1">
      <c r="A249" s="456"/>
      <c r="B249" s="499">
        <v>43839</v>
      </c>
      <c r="C249" s="500" t="s">
        <v>249</v>
      </c>
      <c r="D249" s="501" t="s">
        <v>79</v>
      </c>
      <c r="E249" s="472">
        <v>1</v>
      </c>
      <c r="F249" s="473">
        <v>25000</v>
      </c>
      <c r="G249" s="522">
        <f t="shared" ref="G249:G251" si="162">E249*F249</f>
        <v>25000</v>
      </c>
      <c r="H249" s="472">
        <v>1</v>
      </c>
      <c r="I249" s="473">
        <v>25000</v>
      </c>
      <c r="J249" s="522">
        <f>H249*I249</f>
        <v>25000</v>
      </c>
      <c r="K249" s="459"/>
      <c r="L249" s="459"/>
      <c r="M249" s="459"/>
      <c r="N249" s="459"/>
      <c r="O249" s="459"/>
      <c r="P249" s="459"/>
      <c r="Q249" s="459"/>
      <c r="R249" s="459"/>
      <c r="S249" s="459"/>
      <c r="T249" s="459"/>
      <c r="U249" s="459"/>
      <c r="V249" s="575"/>
      <c r="W249" s="541">
        <f t="shared" si="108"/>
        <v>25000</v>
      </c>
      <c r="X249" s="537">
        <f t="shared" si="109"/>
        <v>25000</v>
      </c>
      <c r="Y249" s="537">
        <f t="shared" si="110"/>
        <v>0</v>
      </c>
      <c r="Z249" s="663">
        <f t="shared" si="111"/>
        <v>0</v>
      </c>
      <c r="AA249" s="682"/>
      <c r="AB249" s="633"/>
      <c r="AC249" s="633"/>
      <c r="AD249" s="633"/>
      <c r="AE249" s="633"/>
      <c r="AF249" s="633"/>
      <c r="AG249" s="633"/>
      <c r="AH249" s="631"/>
      <c r="AI249" s="631"/>
      <c r="AJ249" s="631"/>
      <c r="AK249" s="631"/>
      <c r="AL249" s="631"/>
      <c r="AM249" s="631"/>
      <c r="AN249" s="631"/>
      <c r="AO249" s="631"/>
      <c r="AP249" s="631"/>
      <c r="AQ249" s="631"/>
      <c r="AR249" s="631"/>
      <c r="AS249" s="631"/>
      <c r="AT249" s="631"/>
      <c r="AU249" s="631"/>
      <c r="AV249" s="631"/>
      <c r="AW249" s="631"/>
      <c r="AX249" s="631"/>
      <c r="AY249" s="631"/>
      <c r="AZ249" s="631"/>
      <c r="BA249" s="631"/>
      <c r="BB249" s="631"/>
      <c r="BC249" s="631"/>
      <c r="BD249" s="631"/>
      <c r="BE249" s="631"/>
      <c r="BF249" s="631"/>
      <c r="BG249" s="631"/>
      <c r="BH249" s="631"/>
      <c r="BI249" s="631"/>
      <c r="BJ249" s="631"/>
      <c r="BK249" s="631"/>
      <c r="BL249" s="631"/>
      <c r="BM249" s="631"/>
      <c r="BN249" s="631"/>
      <c r="BO249" s="631"/>
      <c r="BP249" s="631"/>
      <c r="BQ249" s="631"/>
      <c r="BR249" s="631"/>
      <c r="BS249" s="631"/>
      <c r="BT249" s="631"/>
      <c r="BU249" s="338"/>
    </row>
    <row r="250" spans="1:73" s="343" customFormat="1" ht="30" customHeight="1">
      <c r="A250" s="493"/>
      <c r="B250" s="494">
        <v>43870</v>
      </c>
      <c r="C250" s="437" t="s">
        <v>250</v>
      </c>
      <c r="D250" s="468" t="s">
        <v>79</v>
      </c>
      <c r="E250" s="495"/>
      <c r="F250" s="496"/>
      <c r="G250" s="497">
        <f t="shared" si="162"/>
        <v>0</v>
      </c>
      <c r="H250" s="498"/>
      <c r="I250" s="498"/>
      <c r="J250" s="498"/>
      <c r="K250" s="498"/>
      <c r="L250" s="498"/>
      <c r="M250" s="498"/>
      <c r="N250" s="498"/>
      <c r="O250" s="498"/>
      <c r="P250" s="498"/>
      <c r="Q250" s="498"/>
      <c r="R250" s="498"/>
      <c r="S250" s="498"/>
      <c r="T250" s="498"/>
      <c r="U250" s="498"/>
      <c r="V250" s="576"/>
      <c r="W250" s="541">
        <f t="shared" si="108"/>
        <v>0</v>
      </c>
      <c r="X250" s="537">
        <f t="shared" si="109"/>
        <v>0</v>
      </c>
      <c r="Y250" s="537">
        <f t="shared" si="110"/>
        <v>0</v>
      </c>
      <c r="Z250" s="663">
        <v>0</v>
      </c>
      <c r="AA250" s="683"/>
      <c r="AB250" s="633"/>
      <c r="AC250" s="633"/>
      <c r="AD250" s="633"/>
      <c r="AE250" s="633"/>
      <c r="AF250" s="633"/>
      <c r="AG250" s="633"/>
      <c r="AH250" s="631"/>
      <c r="AI250" s="631"/>
      <c r="AJ250" s="631"/>
      <c r="AK250" s="631"/>
      <c r="AL250" s="631"/>
      <c r="AM250" s="631"/>
      <c r="AN250" s="631"/>
      <c r="AO250" s="631"/>
      <c r="AP250" s="631"/>
      <c r="AQ250" s="631"/>
      <c r="AR250" s="631"/>
      <c r="AS250" s="631"/>
      <c r="AT250" s="631"/>
      <c r="AU250" s="631"/>
      <c r="AV250" s="631"/>
      <c r="AW250" s="631"/>
      <c r="AX250" s="631"/>
      <c r="AY250" s="631"/>
      <c r="AZ250" s="631"/>
      <c r="BA250" s="631"/>
      <c r="BB250" s="631"/>
      <c r="BC250" s="631"/>
      <c r="BD250" s="631"/>
      <c r="BE250" s="631"/>
      <c r="BF250" s="631"/>
      <c r="BG250" s="631"/>
      <c r="BH250" s="631"/>
      <c r="BI250" s="631"/>
      <c r="BJ250" s="631"/>
      <c r="BK250" s="631"/>
      <c r="BL250" s="631"/>
      <c r="BM250" s="631"/>
      <c r="BN250" s="631"/>
      <c r="BO250" s="631"/>
      <c r="BP250" s="631"/>
      <c r="BQ250" s="631"/>
      <c r="BR250" s="631"/>
      <c r="BS250" s="631"/>
      <c r="BT250" s="631"/>
      <c r="BU250" s="618"/>
    </row>
    <row r="251" spans="1:73" s="311" customFormat="1" ht="30" customHeight="1">
      <c r="A251" s="456"/>
      <c r="B251" s="463">
        <v>43899</v>
      </c>
      <c r="C251" s="464" t="s">
        <v>251</v>
      </c>
      <c r="D251" s="465"/>
      <c r="E251" s="466"/>
      <c r="F251" s="461"/>
      <c r="G251" s="467">
        <f t="shared" si="162"/>
        <v>0</v>
      </c>
      <c r="H251" s="459"/>
      <c r="I251" s="459"/>
      <c r="J251" s="459"/>
      <c r="K251" s="459"/>
      <c r="L251" s="459"/>
      <c r="M251" s="459"/>
      <c r="N251" s="459"/>
      <c r="O251" s="459"/>
      <c r="P251" s="459"/>
      <c r="Q251" s="459"/>
      <c r="R251" s="459"/>
      <c r="S251" s="459"/>
      <c r="T251" s="459"/>
      <c r="U251" s="459"/>
      <c r="V251" s="575"/>
      <c r="W251" s="541">
        <f t="shared" si="108"/>
        <v>0</v>
      </c>
      <c r="X251" s="537">
        <f t="shared" si="109"/>
        <v>0</v>
      </c>
      <c r="Y251" s="537">
        <f t="shared" si="110"/>
        <v>0</v>
      </c>
      <c r="Z251" s="663">
        <v>0</v>
      </c>
      <c r="AA251" s="682"/>
      <c r="AB251" s="633"/>
      <c r="AC251" s="633"/>
      <c r="AD251" s="633"/>
      <c r="AE251" s="633"/>
      <c r="AF251" s="633"/>
      <c r="AG251" s="633"/>
      <c r="AH251" s="631"/>
      <c r="AI251" s="631"/>
      <c r="AJ251" s="631"/>
      <c r="AK251" s="631"/>
      <c r="AL251" s="631"/>
      <c r="AM251" s="631"/>
      <c r="AN251" s="631"/>
      <c r="AO251" s="631"/>
      <c r="AP251" s="631"/>
      <c r="AQ251" s="631"/>
      <c r="AR251" s="631"/>
      <c r="AS251" s="631"/>
      <c r="AT251" s="631"/>
      <c r="AU251" s="631"/>
      <c r="AV251" s="631"/>
      <c r="AW251" s="631"/>
      <c r="AX251" s="631"/>
      <c r="AY251" s="631"/>
      <c r="AZ251" s="631"/>
      <c r="BA251" s="631"/>
      <c r="BB251" s="631"/>
      <c r="BC251" s="631"/>
      <c r="BD251" s="631"/>
      <c r="BE251" s="631"/>
      <c r="BF251" s="631"/>
      <c r="BG251" s="631"/>
      <c r="BH251" s="631"/>
      <c r="BI251" s="631"/>
      <c r="BJ251" s="631"/>
      <c r="BK251" s="631"/>
      <c r="BL251" s="631"/>
      <c r="BM251" s="631"/>
      <c r="BN251" s="631"/>
      <c r="BO251" s="631"/>
      <c r="BP251" s="631"/>
      <c r="BQ251" s="631"/>
      <c r="BR251" s="631"/>
      <c r="BS251" s="631"/>
      <c r="BT251" s="631"/>
      <c r="BU251" s="338"/>
    </row>
    <row r="252" spans="1:73" s="311" customFormat="1" ht="30" customHeight="1">
      <c r="A252" s="456"/>
      <c r="B252" s="127">
        <v>43930</v>
      </c>
      <c r="C252" s="437" t="s">
        <v>555</v>
      </c>
      <c r="D252" s="468" t="s">
        <v>556</v>
      </c>
      <c r="E252" s="469">
        <v>570</v>
      </c>
      <c r="F252" s="470">
        <v>88</v>
      </c>
      <c r="G252" s="471">
        <f>E252*F252</f>
        <v>50160</v>
      </c>
      <c r="H252" s="469">
        <v>570</v>
      </c>
      <c r="I252" s="470">
        <v>88</v>
      </c>
      <c r="J252" s="471">
        <f>H252*I252</f>
        <v>50160</v>
      </c>
      <c r="K252" s="459"/>
      <c r="L252" s="459"/>
      <c r="M252" s="459"/>
      <c r="N252" s="459"/>
      <c r="O252" s="459"/>
      <c r="P252" s="459"/>
      <c r="Q252" s="459"/>
      <c r="R252" s="459"/>
      <c r="S252" s="459"/>
      <c r="T252" s="459"/>
      <c r="U252" s="459"/>
      <c r="V252" s="575"/>
      <c r="W252" s="541">
        <f t="shared" si="108"/>
        <v>50160</v>
      </c>
      <c r="X252" s="537">
        <f t="shared" si="109"/>
        <v>50160</v>
      </c>
      <c r="Y252" s="537">
        <f t="shared" si="110"/>
        <v>0</v>
      </c>
      <c r="Z252" s="663">
        <f t="shared" si="111"/>
        <v>0</v>
      </c>
      <c r="AA252" s="682"/>
      <c r="AB252" s="633"/>
      <c r="AC252" s="633"/>
      <c r="AD252" s="633"/>
      <c r="AE252" s="633"/>
      <c r="AF252" s="633"/>
      <c r="AG252" s="633"/>
      <c r="AH252" s="631"/>
      <c r="AI252" s="631"/>
      <c r="AJ252" s="631"/>
      <c r="AK252" s="631"/>
      <c r="AL252" s="631"/>
      <c r="AM252" s="631"/>
      <c r="AN252" s="631"/>
      <c r="AO252" s="631"/>
      <c r="AP252" s="631"/>
      <c r="AQ252" s="631"/>
      <c r="AR252" s="631"/>
      <c r="AS252" s="631"/>
      <c r="AT252" s="631"/>
      <c r="AU252" s="631"/>
      <c r="AV252" s="631"/>
      <c r="AW252" s="631"/>
      <c r="AX252" s="631"/>
      <c r="AY252" s="631"/>
      <c r="AZ252" s="631"/>
      <c r="BA252" s="631"/>
      <c r="BB252" s="631"/>
      <c r="BC252" s="631"/>
      <c r="BD252" s="631"/>
      <c r="BE252" s="631"/>
      <c r="BF252" s="631"/>
      <c r="BG252" s="631"/>
      <c r="BH252" s="631"/>
      <c r="BI252" s="631"/>
      <c r="BJ252" s="631"/>
      <c r="BK252" s="631"/>
      <c r="BL252" s="631"/>
      <c r="BM252" s="631"/>
      <c r="BN252" s="631"/>
      <c r="BO252" s="631"/>
      <c r="BP252" s="631"/>
      <c r="BQ252" s="631"/>
      <c r="BR252" s="631"/>
      <c r="BS252" s="631"/>
      <c r="BT252" s="631"/>
      <c r="BU252" s="338"/>
    </row>
    <row r="253" spans="1:73" s="311" customFormat="1" ht="30" customHeight="1">
      <c r="A253" s="456"/>
      <c r="B253" s="115">
        <v>43960</v>
      </c>
      <c r="C253" s="80" t="s">
        <v>557</v>
      </c>
      <c r="D253" s="460" t="s">
        <v>558</v>
      </c>
      <c r="E253" s="472">
        <v>100100</v>
      </c>
      <c r="F253" s="473">
        <v>0.85</v>
      </c>
      <c r="G253" s="474">
        <f>E253*F253</f>
        <v>85085</v>
      </c>
      <c r="H253" s="472">
        <v>100100</v>
      </c>
      <c r="I253" s="473">
        <v>0.85</v>
      </c>
      <c r="J253" s="474">
        <f>H253*I253</f>
        <v>85085</v>
      </c>
      <c r="K253" s="459"/>
      <c r="L253" s="459"/>
      <c r="M253" s="459"/>
      <c r="N253" s="459"/>
      <c r="O253" s="459"/>
      <c r="P253" s="459"/>
      <c r="Q253" s="459"/>
      <c r="R253" s="459"/>
      <c r="S253" s="459"/>
      <c r="T253" s="459"/>
      <c r="U253" s="459"/>
      <c r="V253" s="575"/>
      <c r="W253" s="541">
        <f t="shared" si="108"/>
        <v>85085</v>
      </c>
      <c r="X253" s="537">
        <f t="shared" si="109"/>
        <v>85085</v>
      </c>
      <c r="Y253" s="537">
        <f t="shared" si="110"/>
        <v>0</v>
      </c>
      <c r="Z253" s="663">
        <f t="shared" si="111"/>
        <v>0</v>
      </c>
      <c r="AA253" s="682"/>
      <c r="AB253" s="633"/>
      <c r="AC253" s="633"/>
      <c r="AD253" s="633"/>
      <c r="AE253" s="633"/>
      <c r="AF253" s="633"/>
      <c r="AG253" s="633"/>
      <c r="AH253" s="631"/>
      <c r="AI253" s="631"/>
      <c r="AJ253" s="631"/>
      <c r="AK253" s="631"/>
      <c r="AL253" s="631"/>
      <c r="AM253" s="631"/>
      <c r="AN253" s="631"/>
      <c r="AO253" s="631"/>
      <c r="AP253" s="631"/>
      <c r="AQ253" s="631"/>
      <c r="AR253" s="631"/>
      <c r="AS253" s="631"/>
      <c r="AT253" s="631"/>
      <c r="AU253" s="631"/>
      <c r="AV253" s="631"/>
      <c r="AW253" s="631"/>
      <c r="AX253" s="631"/>
      <c r="AY253" s="631"/>
      <c r="AZ253" s="631"/>
      <c r="BA253" s="631"/>
      <c r="BB253" s="631"/>
      <c r="BC253" s="631"/>
      <c r="BD253" s="631"/>
      <c r="BE253" s="631"/>
      <c r="BF253" s="631"/>
      <c r="BG253" s="631"/>
      <c r="BH253" s="631"/>
      <c r="BI253" s="631"/>
      <c r="BJ253" s="631"/>
      <c r="BK253" s="631"/>
      <c r="BL253" s="631"/>
      <c r="BM253" s="631"/>
      <c r="BN253" s="631"/>
      <c r="BO253" s="631"/>
      <c r="BP253" s="631"/>
      <c r="BQ253" s="631"/>
      <c r="BR253" s="631"/>
      <c r="BS253" s="631"/>
      <c r="BT253" s="631"/>
      <c r="BU253" s="338"/>
    </row>
    <row r="254" spans="1:73" s="311" customFormat="1" ht="30" customHeight="1">
      <c r="A254" s="456"/>
      <c r="B254" s="115">
        <v>43991</v>
      </c>
      <c r="C254" s="80" t="s">
        <v>559</v>
      </c>
      <c r="D254" s="460" t="s">
        <v>49</v>
      </c>
      <c r="E254" s="472">
        <v>50</v>
      </c>
      <c r="F254" s="473">
        <v>1740</v>
      </c>
      <c r="G254" s="474">
        <f>E254*F254</f>
        <v>87000</v>
      </c>
      <c r="H254" s="472">
        <v>50</v>
      </c>
      <c r="I254" s="473">
        <v>1740</v>
      </c>
      <c r="J254" s="474">
        <f>H254*I254</f>
        <v>87000</v>
      </c>
      <c r="K254" s="459"/>
      <c r="L254" s="459"/>
      <c r="M254" s="459"/>
      <c r="N254" s="459"/>
      <c r="O254" s="459"/>
      <c r="P254" s="459"/>
      <c r="Q254" s="459"/>
      <c r="R254" s="459"/>
      <c r="S254" s="459"/>
      <c r="T254" s="459"/>
      <c r="U254" s="459"/>
      <c r="V254" s="575"/>
      <c r="W254" s="541">
        <f t="shared" ref="W254:W302" si="163">G254+M254+S254</f>
        <v>87000</v>
      </c>
      <c r="X254" s="537">
        <f t="shared" ref="X254:X303" si="164">J254+P254+V254</f>
        <v>87000</v>
      </c>
      <c r="Y254" s="537">
        <f t="shared" ref="Y254:Y303" si="165">W254-X254</f>
        <v>0</v>
      </c>
      <c r="Z254" s="663">
        <f t="shared" ref="Z254:Z303" si="166">Y254/W254</f>
        <v>0</v>
      </c>
      <c r="AA254" s="682"/>
      <c r="AB254" s="633"/>
      <c r="AC254" s="633"/>
      <c r="AD254" s="633"/>
      <c r="AE254" s="633"/>
      <c r="AF254" s="633"/>
      <c r="AG254" s="633"/>
      <c r="AH254" s="631"/>
      <c r="AI254" s="631"/>
      <c r="AJ254" s="631"/>
      <c r="AK254" s="631"/>
      <c r="AL254" s="631"/>
      <c r="AM254" s="631"/>
      <c r="AN254" s="631"/>
      <c r="AO254" s="631"/>
      <c r="AP254" s="631"/>
      <c r="AQ254" s="631"/>
      <c r="AR254" s="631"/>
      <c r="AS254" s="631"/>
      <c r="AT254" s="631"/>
      <c r="AU254" s="631"/>
      <c r="AV254" s="631"/>
      <c r="AW254" s="631"/>
      <c r="AX254" s="631"/>
      <c r="AY254" s="631"/>
      <c r="AZ254" s="631"/>
      <c r="BA254" s="631"/>
      <c r="BB254" s="631"/>
      <c r="BC254" s="631"/>
      <c r="BD254" s="631"/>
      <c r="BE254" s="631"/>
      <c r="BF254" s="631"/>
      <c r="BG254" s="631"/>
      <c r="BH254" s="631"/>
      <c r="BI254" s="631"/>
      <c r="BJ254" s="631"/>
      <c r="BK254" s="631"/>
      <c r="BL254" s="631"/>
      <c r="BM254" s="631"/>
      <c r="BN254" s="631"/>
      <c r="BO254" s="631"/>
      <c r="BP254" s="631"/>
      <c r="BQ254" s="631"/>
      <c r="BR254" s="631"/>
      <c r="BS254" s="631"/>
      <c r="BT254" s="631"/>
      <c r="BU254" s="338"/>
    </row>
    <row r="255" spans="1:73" ht="30" customHeight="1">
      <c r="A255" s="454" t="s">
        <v>14</v>
      </c>
      <c r="B255" s="115">
        <v>44021</v>
      </c>
      <c r="C255" s="80" t="s">
        <v>190</v>
      </c>
      <c r="D255" s="475"/>
      <c r="E255" s="476"/>
      <c r="F255" s="461"/>
      <c r="G255" s="462">
        <f t="shared" ref="G255:G257" si="167">E255*F255</f>
        <v>0</v>
      </c>
      <c r="H255" s="121"/>
      <c r="I255" s="70"/>
      <c r="J255" s="71">
        <f t="shared" ref="J255:J257" si="168">H255*I255</f>
        <v>0</v>
      </c>
      <c r="K255" s="455"/>
      <c r="L255" s="70"/>
      <c r="M255" s="71">
        <f t="shared" ref="M255:M257" si="169">K255*L255</f>
        <v>0</v>
      </c>
      <c r="N255" s="455"/>
      <c r="O255" s="70"/>
      <c r="P255" s="71">
        <f t="shared" ref="P255:P257" si="170">N255*O255</f>
        <v>0</v>
      </c>
      <c r="Q255" s="455"/>
      <c r="R255" s="70"/>
      <c r="S255" s="71">
        <f t="shared" ref="S255:S257" si="171">Q255*R255</f>
        <v>0</v>
      </c>
      <c r="T255" s="455"/>
      <c r="U255" s="70"/>
      <c r="V255" s="296">
        <f t="shared" ref="V255:V257" si="172">T255*U255</f>
        <v>0</v>
      </c>
      <c r="W255" s="541">
        <f t="shared" si="163"/>
        <v>0</v>
      </c>
      <c r="X255" s="537">
        <f t="shared" si="164"/>
        <v>0</v>
      </c>
      <c r="Y255" s="537">
        <f t="shared" si="165"/>
        <v>0</v>
      </c>
      <c r="Z255" s="663">
        <v>0</v>
      </c>
      <c r="AA255" s="649"/>
      <c r="AB255" s="627"/>
      <c r="AC255" s="628"/>
      <c r="AD255" s="628"/>
      <c r="AE255" s="628"/>
      <c r="AF255" s="628"/>
      <c r="AG255" s="628"/>
    </row>
    <row r="256" spans="1:73" ht="30" customHeight="1">
      <c r="A256" s="38" t="s">
        <v>14</v>
      </c>
      <c r="B256" s="115">
        <v>44052</v>
      </c>
      <c r="C256" s="73" t="s">
        <v>191</v>
      </c>
      <c r="D256" s="477"/>
      <c r="E256" s="478"/>
      <c r="F256" s="461"/>
      <c r="G256" s="479">
        <f t="shared" si="167"/>
        <v>0</v>
      </c>
      <c r="H256" s="117"/>
      <c r="I256" s="43"/>
      <c r="J256" s="44">
        <f t="shared" si="168"/>
        <v>0</v>
      </c>
      <c r="K256" s="42"/>
      <c r="L256" s="43"/>
      <c r="M256" s="44">
        <f t="shared" si="169"/>
        <v>0</v>
      </c>
      <c r="N256" s="42"/>
      <c r="O256" s="43"/>
      <c r="P256" s="44">
        <f t="shared" si="170"/>
        <v>0</v>
      </c>
      <c r="Q256" s="42"/>
      <c r="R256" s="43"/>
      <c r="S256" s="44">
        <f t="shared" si="171"/>
        <v>0</v>
      </c>
      <c r="T256" s="42"/>
      <c r="U256" s="43"/>
      <c r="V256" s="291">
        <f t="shared" si="172"/>
        <v>0</v>
      </c>
      <c r="W256" s="541">
        <f t="shared" si="163"/>
        <v>0</v>
      </c>
      <c r="X256" s="537">
        <f t="shared" si="164"/>
        <v>0</v>
      </c>
      <c r="Y256" s="537">
        <f t="shared" si="165"/>
        <v>0</v>
      </c>
      <c r="Z256" s="663">
        <v>0</v>
      </c>
      <c r="AA256" s="645"/>
      <c r="AB256" s="628"/>
      <c r="AC256" s="628"/>
      <c r="AD256" s="628"/>
      <c r="AE256" s="628"/>
      <c r="AF256" s="628"/>
      <c r="AG256" s="628"/>
    </row>
    <row r="257" spans="1:33" ht="30" customHeight="1" thickBot="1">
      <c r="A257" s="38" t="s">
        <v>14</v>
      </c>
      <c r="B257" s="115">
        <v>44083</v>
      </c>
      <c r="C257" s="109" t="s">
        <v>192</v>
      </c>
      <c r="D257" s="480"/>
      <c r="E257" s="481"/>
      <c r="F257" s="482">
        <v>0.22</v>
      </c>
      <c r="G257" s="483">
        <f t="shared" si="167"/>
        <v>0</v>
      </c>
      <c r="H257" s="117"/>
      <c r="I257" s="43"/>
      <c r="J257" s="44">
        <f t="shared" si="168"/>
        <v>0</v>
      </c>
      <c r="K257" s="42"/>
      <c r="L257" s="43"/>
      <c r="M257" s="44">
        <f t="shared" si="169"/>
        <v>0</v>
      </c>
      <c r="N257" s="42"/>
      <c r="O257" s="43"/>
      <c r="P257" s="44">
        <f t="shared" si="170"/>
        <v>0</v>
      </c>
      <c r="Q257" s="42"/>
      <c r="R257" s="43"/>
      <c r="S257" s="44">
        <f t="shared" si="171"/>
        <v>0</v>
      </c>
      <c r="T257" s="42"/>
      <c r="U257" s="43"/>
      <c r="V257" s="291">
        <f t="shared" si="172"/>
        <v>0</v>
      </c>
      <c r="W257" s="542">
        <f t="shared" si="163"/>
        <v>0</v>
      </c>
      <c r="X257" s="543">
        <f t="shared" si="164"/>
        <v>0</v>
      </c>
      <c r="Y257" s="543">
        <f t="shared" si="165"/>
        <v>0</v>
      </c>
      <c r="Z257" s="669">
        <v>0</v>
      </c>
      <c r="AA257" s="645"/>
      <c r="AB257" s="628"/>
      <c r="AC257" s="628"/>
      <c r="AD257" s="628"/>
      <c r="AE257" s="628"/>
      <c r="AF257" s="628"/>
      <c r="AG257" s="628"/>
    </row>
    <row r="258" spans="1:33" ht="30" customHeight="1" thickBot="1">
      <c r="A258" s="95" t="s">
        <v>193</v>
      </c>
      <c r="B258" s="96"/>
      <c r="C258" s="97"/>
      <c r="D258" s="98"/>
      <c r="E258" s="99">
        <f>SUM(E255:E257)</f>
        <v>0</v>
      </c>
      <c r="F258" s="75"/>
      <c r="G258" s="74">
        <f>SUM(G249:G257)</f>
        <v>247245</v>
      </c>
      <c r="H258" s="99">
        <f>SUM(H255:H257)</f>
        <v>0</v>
      </c>
      <c r="I258" s="75"/>
      <c r="J258" s="74">
        <f>SUM(J248:J257)</f>
        <v>247245</v>
      </c>
      <c r="K258" s="76">
        <f>SUM(K255:K257)</f>
        <v>0</v>
      </c>
      <c r="L258" s="75"/>
      <c r="M258" s="74">
        <f>SUM(M255:M257)</f>
        <v>0</v>
      </c>
      <c r="N258" s="76">
        <f>SUM(N255:N257)</f>
        <v>0</v>
      </c>
      <c r="O258" s="75"/>
      <c r="P258" s="74">
        <f>SUM(P255:P257)</f>
        <v>0</v>
      </c>
      <c r="Q258" s="76">
        <f>SUM(Q255:Q257)</f>
        <v>0</v>
      </c>
      <c r="R258" s="75"/>
      <c r="S258" s="74">
        <f>SUM(S255:S257)</f>
        <v>0</v>
      </c>
      <c r="T258" s="76">
        <f>SUM(T255:T257)</f>
        <v>0</v>
      </c>
      <c r="U258" s="75"/>
      <c r="V258" s="259">
        <f>SUM(V255:V257)</f>
        <v>0</v>
      </c>
      <c r="W258" s="567">
        <f t="shared" si="163"/>
        <v>247245</v>
      </c>
      <c r="X258" s="568">
        <f t="shared" si="164"/>
        <v>247245</v>
      </c>
      <c r="Y258" s="539">
        <f t="shared" si="165"/>
        <v>0</v>
      </c>
      <c r="Z258" s="569">
        <f t="shared" si="166"/>
        <v>0</v>
      </c>
      <c r="AA258" s="549"/>
      <c r="AB258" s="625"/>
      <c r="AC258" s="625"/>
      <c r="AD258" s="625"/>
      <c r="AE258" s="625"/>
      <c r="AF258" s="625"/>
      <c r="AG258" s="625"/>
    </row>
    <row r="259" spans="1:33" ht="30" customHeight="1" thickBot="1">
      <c r="A259" s="104" t="s">
        <v>11</v>
      </c>
      <c r="B259" s="78">
        <v>10</v>
      </c>
      <c r="C259" s="110" t="s">
        <v>194</v>
      </c>
      <c r="D259" s="100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573">
        <f t="shared" si="163"/>
        <v>0</v>
      </c>
      <c r="X259" s="566">
        <f t="shared" si="164"/>
        <v>0</v>
      </c>
      <c r="Y259" s="573">
        <f t="shared" si="165"/>
        <v>0</v>
      </c>
      <c r="Z259" s="566">
        <v>0</v>
      </c>
      <c r="AA259" s="679"/>
      <c r="AB259" s="625"/>
      <c r="AC259" s="625"/>
      <c r="AD259" s="625"/>
      <c r="AE259" s="625"/>
      <c r="AF259" s="625"/>
      <c r="AG259" s="625"/>
    </row>
    <row r="260" spans="1:33" ht="30" customHeight="1">
      <c r="A260" s="38" t="s">
        <v>14</v>
      </c>
      <c r="B260" s="115">
        <v>43840</v>
      </c>
      <c r="C260" s="120" t="s">
        <v>195</v>
      </c>
      <c r="D260" s="114"/>
      <c r="E260" s="121"/>
      <c r="F260" s="70"/>
      <c r="G260" s="71">
        <f t="shared" ref="G260:G264" si="173">E260*F260</f>
        <v>0</v>
      </c>
      <c r="H260" s="121"/>
      <c r="I260" s="70"/>
      <c r="J260" s="71">
        <f t="shared" ref="J260:J264" si="174">H260*I260</f>
        <v>0</v>
      </c>
      <c r="K260" s="69"/>
      <c r="L260" s="70"/>
      <c r="M260" s="71">
        <f t="shared" ref="M260:M264" si="175">K260*L260</f>
        <v>0</v>
      </c>
      <c r="N260" s="69"/>
      <c r="O260" s="70"/>
      <c r="P260" s="71">
        <f t="shared" ref="P260:P264" si="176">N260*O260</f>
        <v>0</v>
      </c>
      <c r="Q260" s="69"/>
      <c r="R260" s="70"/>
      <c r="S260" s="71">
        <f t="shared" ref="S260:S264" si="177">Q260*R260</f>
        <v>0</v>
      </c>
      <c r="T260" s="69"/>
      <c r="U260" s="70"/>
      <c r="V260" s="296">
        <f t="shared" ref="V260:V264" si="178">T260*U260</f>
        <v>0</v>
      </c>
      <c r="W260" s="563">
        <f t="shared" si="163"/>
        <v>0</v>
      </c>
      <c r="X260" s="564">
        <f t="shared" si="164"/>
        <v>0</v>
      </c>
      <c r="Y260" s="564">
        <f t="shared" si="165"/>
        <v>0</v>
      </c>
      <c r="Z260" s="668">
        <v>0</v>
      </c>
      <c r="AA260" s="680"/>
      <c r="AB260" s="628"/>
      <c r="AC260" s="628"/>
      <c r="AD260" s="628"/>
      <c r="AE260" s="628"/>
      <c r="AF260" s="628"/>
      <c r="AG260" s="628"/>
    </row>
    <row r="261" spans="1:33" ht="30" customHeight="1">
      <c r="A261" s="38" t="s">
        <v>14</v>
      </c>
      <c r="B261" s="115">
        <v>43871</v>
      </c>
      <c r="C261" s="120" t="s">
        <v>195</v>
      </c>
      <c r="D261" s="116"/>
      <c r="E261" s="117"/>
      <c r="F261" s="43"/>
      <c r="G261" s="44">
        <f t="shared" si="173"/>
        <v>0</v>
      </c>
      <c r="H261" s="117"/>
      <c r="I261" s="43"/>
      <c r="J261" s="44">
        <f t="shared" si="174"/>
        <v>0</v>
      </c>
      <c r="K261" s="42"/>
      <c r="L261" s="43"/>
      <c r="M261" s="44">
        <f t="shared" si="175"/>
        <v>0</v>
      </c>
      <c r="N261" s="42"/>
      <c r="O261" s="43"/>
      <c r="P261" s="44">
        <f t="shared" si="176"/>
        <v>0</v>
      </c>
      <c r="Q261" s="42"/>
      <c r="R261" s="43"/>
      <c r="S261" s="44">
        <f t="shared" si="177"/>
        <v>0</v>
      </c>
      <c r="T261" s="42"/>
      <c r="U261" s="43"/>
      <c r="V261" s="291">
        <f t="shared" si="178"/>
        <v>0</v>
      </c>
      <c r="W261" s="541">
        <f t="shared" si="163"/>
        <v>0</v>
      </c>
      <c r="X261" s="537">
        <f t="shared" si="164"/>
        <v>0</v>
      </c>
      <c r="Y261" s="537">
        <f t="shared" si="165"/>
        <v>0</v>
      </c>
      <c r="Z261" s="663">
        <v>0</v>
      </c>
      <c r="AA261" s="645"/>
      <c r="AB261" s="628"/>
      <c r="AC261" s="628"/>
      <c r="AD261" s="628"/>
      <c r="AE261" s="628"/>
      <c r="AF261" s="628"/>
      <c r="AG261" s="628"/>
    </row>
    <row r="262" spans="1:33" ht="30" customHeight="1">
      <c r="A262" s="38" t="s">
        <v>14</v>
      </c>
      <c r="B262" s="115">
        <v>43900</v>
      </c>
      <c r="C262" s="148" t="s">
        <v>195</v>
      </c>
      <c r="D262" s="116"/>
      <c r="E262" s="117"/>
      <c r="F262" s="43"/>
      <c r="G262" s="44">
        <f t="shared" si="173"/>
        <v>0</v>
      </c>
      <c r="H262" s="117"/>
      <c r="I262" s="43"/>
      <c r="J262" s="44">
        <f t="shared" si="174"/>
        <v>0</v>
      </c>
      <c r="K262" s="42"/>
      <c r="L262" s="43"/>
      <c r="M262" s="44">
        <f t="shared" si="175"/>
        <v>0</v>
      </c>
      <c r="N262" s="42"/>
      <c r="O262" s="43"/>
      <c r="P262" s="44">
        <f t="shared" si="176"/>
        <v>0</v>
      </c>
      <c r="Q262" s="42"/>
      <c r="R262" s="43"/>
      <c r="S262" s="44">
        <f t="shared" si="177"/>
        <v>0</v>
      </c>
      <c r="T262" s="42"/>
      <c r="U262" s="43"/>
      <c r="V262" s="291">
        <f t="shared" si="178"/>
        <v>0</v>
      </c>
      <c r="W262" s="541">
        <f t="shared" si="163"/>
        <v>0</v>
      </c>
      <c r="X262" s="537">
        <f t="shared" si="164"/>
        <v>0</v>
      </c>
      <c r="Y262" s="537">
        <f t="shared" si="165"/>
        <v>0</v>
      </c>
      <c r="Z262" s="663">
        <v>0</v>
      </c>
      <c r="AA262" s="645"/>
      <c r="AB262" s="628"/>
      <c r="AC262" s="628"/>
      <c r="AD262" s="628"/>
      <c r="AE262" s="628"/>
      <c r="AF262" s="628"/>
      <c r="AG262" s="628"/>
    </row>
    <row r="263" spans="1:33" ht="30" customHeight="1">
      <c r="A263" s="46" t="s">
        <v>14</v>
      </c>
      <c r="B263" s="122">
        <v>43931</v>
      </c>
      <c r="C263" s="149" t="s">
        <v>248</v>
      </c>
      <c r="D263" s="118" t="s">
        <v>17</v>
      </c>
      <c r="E263" s="119"/>
      <c r="F263" s="50"/>
      <c r="G263" s="44">
        <f t="shared" si="173"/>
        <v>0</v>
      </c>
      <c r="H263" s="119"/>
      <c r="I263" s="50"/>
      <c r="J263" s="44">
        <f t="shared" si="174"/>
        <v>0</v>
      </c>
      <c r="K263" s="49"/>
      <c r="L263" s="50"/>
      <c r="M263" s="51">
        <f t="shared" si="175"/>
        <v>0</v>
      </c>
      <c r="N263" s="49"/>
      <c r="O263" s="50"/>
      <c r="P263" s="51">
        <f t="shared" si="176"/>
        <v>0</v>
      </c>
      <c r="Q263" s="49"/>
      <c r="R263" s="50"/>
      <c r="S263" s="51">
        <f t="shared" si="177"/>
        <v>0</v>
      </c>
      <c r="T263" s="49"/>
      <c r="U263" s="50"/>
      <c r="V263" s="295">
        <f t="shared" si="178"/>
        <v>0</v>
      </c>
      <c r="W263" s="541">
        <f t="shared" si="163"/>
        <v>0</v>
      </c>
      <c r="X263" s="537">
        <f t="shared" si="164"/>
        <v>0</v>
      </c>
      <c r="Y263" s="537">
        <f t="shared" si="165"/>
        <v>0</v>
      </c>
      <c r="Z263" s="663">
        <v>0</v>
      </c>
      <c r="AA263" s="646"/>
      <c r="AB263" s="628"/>
      <c r="AC263" s="628"/>
      <c r="AD263" s="628"/>
      <c r="AE263" s="628"/>
      <c r="AF263" s="628"/>
      <c r="AG263" s="628"/>
    </row>
    <row r="264" spans="1:33" ht="30" customHeight="1" thickBot="1">
      <c r="A264" s="46" t="s">
        <v>14</v>
      </c>
      <c r="B264" s="123">
        <v>43961</v>
      </c>
      <c r="C264" s="109" t="s">
        <v>196</v>
      </c>
      <c r="D264" s="124"/>
      <c r="E264" s="49"/>
      <c r="F264" s="50">
        <v>0.22</v>
      </c>
      <c r="G264" s="51">
        <f t="shared" si="173"/>
        <v>0</v>
      </c>
      <c r="H264" s="49"/>
      <c r="I264" s="50">
        <v>0.22</v>
      </c>
      <c r="J264" s="51">
        <f t="shared" si="174"/>
        <v>0</v>
      </c>
      <c r="K264" s="49"/>
      <c r="L264" s="50">
        <v>0.22</v>
      </c>
      <c r="M264" s="51">
        <f t="shared" si="175"/>
        <v>0</v>
      </c>
      <c r="N264" s="49"/>
      <c r="O264" s="50">
        <v>0.22</v>
      </c>
      <c r="P264" s="51">
        <f t="shared" si="176"/>
        <v>0</v>
      </c>
      <c r="Q264" s="49"/>
      <c r="R264" s="50">
        <v>0.22</v>
      </c>
      <c r="S264" s="51">
        <f t="shared" si="177"/>
        <v>0</v>
      </c>
      <c r="T264" s="49"/>
      <c r="U264" s="50">
        <v>0.22</v>
      </c>
      <c r="V264" s="295">
        <f t="shared" si="178"/>
        <v>0</v>
      </c>
      <c r="W264" s="542">
        <f t="shared" si="163"/>
        <v>0</v>
      </c>
      <c r="X264" s="543">
        <f t="shared" si="164"/>
        <v>0</v>
      </c>
      <c r="Y264" s="543">
        <f t="shared" si="165"/>
        <v>0</v>
      </c>
      <c r="Z264" s="669">
        <v>0</v>
      </c>
      <c r="AA264" s="652"/>
      <c r="AB264" s="625"/>
      <c r="AC264" s="625"/>
      <c r="AD264" s="625"/>
      <c r="AE264" s="625"/>
      <c r="AF264" s="625"/>
      <c r="AG264" s="625"/>
    </row>
    <row r="265" spans="1:33" ht="30" customHeight="1" thickBot="1">
      <c r="A265" s="95" t="s">
        <v>197</v>
      </c>
      <c r="B265" s="96"/>
      <c r="C265" s="97"/>
      <c r="D265" s="98"/>
      <c r="E265" s="99">
        <f>SUM(E260:E263)</f>
        <v>0</v>
      </c>
      <c r="F265" s="75"/>
      <c r="G265" s="74">
        <f>SUM(G260:G264)</f>
        <v>0</v>
      </c>
      <c r="H265" s="99">
        <f>SUM(H260:H263)</f>
        <v>0</v>
      </c>
      <c r="I265" s="75"/>
      <c r="J265" s="74">
        <f>SUM(J260:J264)</f>
        <v>0</v>
      </c>
      <c r="K265" s="76">
        <f>SUM(K260:K263)</f>
        <v>0</v>
      </c>
      <c r="L265" s="75"/>
      <c r="M265" s="74">
        <f>SUM(M260:M264)</f>
        <v>0</v>
      </c>
      <c r="N265" s="76">
        <f>SUM(N260:N263)</f>
        <v>0</v>
      </c>
      <c r="O265" s="75"/>
      <c r="P265" s="74">
        <f>SUM(P260:P264)</f>
        <v>0</v>
      </c>
      <c r="Q265" s="76">
        <f>SUM(Q260:Q263)</f>
        <v>0</v>
      </c>
      <c r="R265" s="75"/>
      <c r="S265" s="74">
        <f>SUM(S260:S264)</f>
        <v>0</v>
      </c>
      <c r="T265" s="76">
        <f>SUM(T260:T263)</f>
        <v>0</v>
      </c>
      <c r="U265" s="75"/>
      <c r="V265" s="259">
        <f>SUM(V260:V264)</f>
        <v>0</v>
      </c>
      <c r="W265" s="574">
        <f t="shared" si="163"/>
        <v>0</v>
      </c>
      <c r="X265" s="546">
        <f t="shared" si="164"/>
        <v>0</v>
      </c>
      <c r="Y265" s="574">
        <f t="shared" si="165"/>
        <v>0</v>
      </c>
      <c r="Z265" s="546">
        <v>0</v>
      </c>
      <c r="AA265" s="549"/>
      <c r="AB265" s="625"/>
      <c r="AC265" s="625"/>
      <c r="AD265" s="625"/>
      <c r="AE265" s="625"/>
      <c r="AF265" s="625"/>
      <c r="AG265" s="625"/>
    </row>
    <row r="266" spans="1:33" ht="30" customHeight="1" thickBot="1">
      <c r="A266" s="104" t="s">
        <v>11</v>
      </c>
      <c r="B266" s="78">
        <v>11</v>
      </c>
      <c r="C266" s="106" t="s">
        <v>198</v>
      </c>
      <c r="D266" s="100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572">
        <f t="shared" si="163"/>
        <v>0</v>
      </c>
      <c r="X266" s="554">
        <f t="shared" si="164"/>
        <v>0</v>
      </c>
      <c r="Y266" s="572">
        <f t="shared" si="165"/>
        <v>0</v>
      </c>
      <c r="Z266" s="554">
        <v>0</v>
      </c>
      <c r="AA266" s="679"/>
      <c r="AB266" s="625"/>
      <c r="AC266" s="625"/>
      <c r="AD266" s="625"/>
      <c r="AE266" s="625"/>
      <c r="AF266" s="625"/>
      <c r="AG266" s="625"/>
    </row>
    <row r="267" spans="1:33" ht="30" customHeight="1">
      <c r="A267" s="125" t="s">
        <v>14</v>
      </c>
      <c r="B267" s="115">
        <v>43841</v>
      </c>
      <c r="C267" s="120" t="s">
        <v>199</v>
      </c>
      <c r="D267" s="68" t="s">
        <v>49</v>
      </c>
      <c r="E267" s="69"/>
      <c r="F267" s="70"/>
      <c r="G267" s="71">
        <f t="shared" ref="G267" si="179">E267*F267</f>
        <v>0</v>
      </c>
      <c r="H267" s="69"/>
      <c r="I267" s="70"/>
      <c r="J267" s="71">
        <f t="shared" ref="J267" si="180">H267*I267</f>
        <v>0</v>
      </c>
      <c r="K267" s="69"/>
      <c r="L267" s="70"/>
      <c r="M267" s="71">
        <f t="shared" ref="M267" si="181">K267*L267</f>
        <v>0</v>
      </c>
      <c r="N267" s="69"/>
      <c r="O267" s="70"/>
      <c r="P267" s="71">
        <f t="shared" ref="P267" si="182">N267*O267</f>
        <v>0</v>
      </c>
      <c r="Q267" s="69"/>
      <c r="R267" s="70"/>
      <c r="S267" s="71">
        <f t="shared" ref="S267" si="183">Q267*R267</f>
        <v>0</v>
      </c>
      <c r="T267" s="69"/>
      <c r="U267" s="70"/>
      <c r="V267" s="296">
        <f t="shared" ref="V267" si="184">T267*U267</f>
        <v>0</v>
      </c>
      <c r="W267" s="563">
        <f t="shared" si="163"/>
        <v>0</v>
      </c>
      <c r="X267" s="564">
        <f t="shared" si="164"/>
        <v>0</v>
      </c>
      <c r="Y267" s="564">
        <f t="shared" si="165"/>
        <v>0</v>
      </c>
      <c r="Z267" s="668">
        <v>0</v>
      </c>
      <c r="AA267" s="680"/>
      <c r="AB267" s="628"/>
      <c r="AC267" s="628"/>
      <c r="AD267" s="628"/>
      <c r="AE267" s="628"/>
      <c r="AF267" s="628"/>
      <c r="AG267" s="628"/>
    </row>
    <row r="268" spans="1:33" ht="30" customHeight="1" thickBot="1">
      <c r="A268" s="126" t="s">
        <v>14</v>
      </c>
      <c r="B268" s="115">
        <v>43872</v>
      </c>
      <c r="C268" s="73" t="s">
        <v>199</v>
      </c>
      <c r="D268" s="48" t="s">
        <v>49</v>
      </c>
      <c r="E268" s="49"/>
      <c r="F268" s="50"/>
      <c r="G268" s="44">
        <f>E268*F268</f>
        <v>0</v>
      </c>
      <c r="H268" s="49"/>
      <c r="I268" s="50"/>
      <c r="J268" s="44">
        <f>H268*I268</f>
        <v>0</v>
      </c>
      <c r="K268" s="49"/>
      <c r="L268" s="50"/>
      <c r="M268" s="51">
        <f>K268*L268</f>
        <v>0</v>
      </c>
      <c r="N268" s="49"/>
      <c r="O268" s="50"/>
      <c r="P268" s="51">
        <f>N268*O268</f>
        <v>0</v>
      </c>
      <c r="Q268" s="49"/>
      <c r="R268" s="50"/>
      <c r="S268" s="51">
        <f>Q268*R268</f>
        <v>0</v>
      </c>
      <c r="T268" s="49"/>
      <c r="U268" s="50"/>
      <c r="V268" s="295">
        <f>T268*U268</f>
        <v>0</v>
      </c>
      <c r="W268" s="542">
        <f t="shared" si="163"/>
        <v>0</v>
      </c>
      <c r="X268" s="543">
        <f t="shared" si="164"/>
        <v>0</v>
      </c>
      <c r="Y268" s="543">
        <f t="shared" si="165"/>
        <v>0</v>
      </c>
      <c r="Z268" s="669">
        <v>0</v>
      </c>
      <c r="AA268" s="652"/>
      <c r="AB268" s="627"/>
      <c r="AC268" s="628"/>
      <c r="AD268" s="628"/>
      <c r="AE268" s="628"/>
      <c r="AF268" s="628"/>
      <c r="AG268" s="628"/>
    </row>
    <row r="269" spans="1:33" ht="30" customHeight="1" thickBot="1">
      <c r="A269" s="784" t="s">
        <v>200</v>
      </c>
      <c r="B269" s="785"/>
      <c r="C269" s="785"/>
      <c r="D269" s="786"/>
      <c r="E269" s="99">
        <f>SUM(E267:E268)</f>
        <v>0</v>
      </c>
      <c r="F269" s="75"/>
      <c r="G269" s="74">
        <f>SUM(G267:G268)</f>
        <v>0</v>
      </c>
      <c r="H269" s="99">
        <f>SUM(H267:H268)</f>
        <v>0</v>
      </c>
      <c r="I269" s="75"/>
      <c r="J269" s="74">
        <f>SUM(J267:J268)</f>
        <v>0</v>
      </c>
      <c r="K269" s="76">
        <f>SUM(K267:K268)</f>
        <v>0</v>
      </c>
      <c r="L269" s="75"/>
      <c r="M269" s="74">
        <f>SUM(M267:M268)</f>
        <v>0</v>
      </c>
      <c r="N269" s="76">
        <f>SUM(N267:N268)</f>
        <v>0</v>
      </c>
      <c r="O269" s="75"/>
      <c r="P269" s="74">
        <f>SUM(P267:P268)</f>
        <v>0</v>
      </c>
      <c r="Q269" s="76">
        <f>SUM(Q267:Q268)</f>
        <v>0</v>
      </c>
      <c r="R269" s="75"/>
      <c r="S269" s="74">
        <f>SUM(S267:S268)</f>
        <v>0</v>
      </c>
      <c r="T269" s="76">
        <f>SUM(T267:T268)</f>
        <v>0</v>
      </c>
      <c r="U269" s="75"/>
      <c r="V269" s="259">
        <f>SUM(V267:V268)</f>
        <v>0</v>
      </c>
      <c r="W269" s="567">
        <f t="shared" si="163"/>
        <v>0</v>
      </c>
      <c r="X269" s="568">
        <f t="shared" si="164"/>
        <v>0</v>
      </c>
      <c r="Y269" s="539">
        <f t="shared" si="165"/>
        <v>0</v>
      </c>
      <c r="Z269" s="569">
        <v>0</v>
      </c>
      <c r="AA269" s="549"/>
      <c r="AB269" s="625"/>
      <c r="AC269" s="625"/>
      <c r="AD269" s="625"/>
      <c r="AE269" s="625"/>
      <c r="AF269" s="625"/>
      <c r="AG269" s="625"/>
    </row>
    <row r="270" spans="1:33" ht="30" customHeight="1" thickBot="1">
      <c r="A270" s="77" t="s">
        <v>11</v>
      </c>
      <c r="B270" s="78">
        <v>12</v>
      </c>
      <c r="C270" s="79" t="s">
        <v>201</v>
      </c>
      <c r="D270" s="175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>
        <f t="shared" si="163"/>
        <v>0</v>
      </c>
      <c r="X270" s="28">
        <f t="shared" si="164"/>
        <v>0</v>
      </c>
      <c r="Y270" s="28">
        <f t="shared" si="165"/>
        <v>0</v>
      </c>
      <c r="Z270" s="565">
        <v>0</v>
      </c>
      <c r="AA270" s="679"/>
      <c r="AB270" s="625"/>
      <c r="AC270" s="625"/>
      <c r="AD270" s="625"/>
      <c r="AE270" s="625"/>
      <c r="AF270" s="625"/>
      <c r="AG270" s="625"/>
    </row>
    <row r="271" spans="1:33" ht="30" customHeight="1">
      <c r="A271" s="66" t="s">
        <v>14</v>
      </c>
      <c r="B271" s="127">
        <v>43842</v>
      </c>
      <c r="C271" s="174" t="s">
        <v>202</v>
      </c>
      <c r="D271" s="177" t="s">
        <v>203</v>
      </c>
      <c r="E271" s="121"/>
      <c r="F271" s="70"/>
      <c r="G271" s="71">
        <f t="shared" ref="G271:G273" si="185">E271*F271</f>
        <v>0</v>
      </c>
      <c r="H271" s="121"/>
      <c r="I271" s="70"/>
      <c r="J271" s="71">
        <f t="shared" ref="J271:J273" si="186">H271*I271</f>
        <v>0</v>
      </c>
      <c r="K271" s="69"/>
      <c r="L271" s="70"/>
      <c r="M271" s="71">
        <f t="shared" ref="M271:M273" si="187">K271*L271</f>
        <v>0</v>
      </c>
      <c r="N271" s="69"/>
      <c r="O271" s="70"/>
      <c r="P271" s="71">
        <f t="shared" ref="P271:P273" si="188">N271*O271</f>
        <v>0</v>
      </c>
      <c r="Q271" s="69"/>
      <c r="R271" s="70"/>
      <c r="S271" s="71">
        <f t="shared" ref="S271:S274" si="189">Q271*R271</f>
        <v>0</v>
      </c>
      <c r="T271" s="69"/>
      <c r="U271" s="70"/>
      <c r="V271" s="296">
        <f t="shared" ref="V271:V274" si="190">T271*U271</f>
        <v>0</v>
      </c>
      <c r="W271" s="563">
        <f t="shared" si="163"/>
        <v>0</v>
      </c>
      <c r="X271" s="564">
        <f t="shared" si="164"/>
        <v>0</v>
      </c>
      <c r="Y271" s="564">
        <f t="shared" si="165"/>
        <v>0</v>
      </c>
      <c r="Z271" s="668">
        <v>0</v>
      </c>
      <c r="AA271" s="680"/>
      <c r="AB271" s="627"/>
      <c r="AC271" s="628"/>
      <c r="AD271" s="628"/>
      <c r="AE271" s="628"/>
      <c r="AF271" s="628"/>
      <c r="AG271" s="628"/>
    </row>
    <row r="272" spans="1:33" ht="30" customHeight="1">
      <c r="A272" s="38" t="s">
        <v>14</v>
      </c>
      <c r="B272" s="115">
        <v>43873</v>
      </c>
      <c r="C272" s="150" t="s">
        <v>247</v>
      </c>
      <c r="D272" s="178" t="s">
        <v>177</v>
      </c>
      <c r="E272" s="117"/>
      <c r="F272" s="43"/>
      <c r="G272" s="44">
        <f t="shared" si="185"/>
        <v>0</v>
      </c>
      <c r="H272" s="117"/>
      <c r="I272" s="43"/>
      <c r="J272" s="44">
        <f t="shared" si="186"/>
        <v>0</v>
      </c>
      <c r="K272" s="42"/>
      <c r="L272" s="43"/>
      <c r="M272" s="44">
        <f t="shared" si="187"/>
        <v>0</v>
      </c>
      <c r="N272" s="42"/>
      <c r="O272" s="43"/>
      <c r="P272" s="44">
        <f t="shared" si="188"/>
        <v>0</v>
      </c>
      <c r="Q272" s="42"/>
      <c r="R272" s="43"/>
      <c r="S272" s="44">
        <f t="shared" si="189"/>
        <v>0</v>
      </c>
      <c r="T272" s="42"/>
      <c r="U272" s="43"/>
      <c r="V272" s="291">
        <f t="shared" si="190"/>
        <v>0</v>
      </c>
      <c r="W272" s="541">
        <f t="shared" si="163"/>
        <v>0</v>
      </c>
      <c r="X272" s="537">
        <f t="shared" si="164"/>
        <v>0</v>
      </c>
      <c r="Y272" s="537">
        <f t="shared" si="165"/>
        <v>0</v>
      </c>
      <c r="Z272" s="663">
        <v>0</v>
      </c>
      <c r="AA272" s="645"/>
      <c r="AB272" s="628"/>
      <c r="AC272" s="628"/>
      <c r="AD272" s="628"/>
      <c r="AE272" s="628"/>
      <c r="AF272" s="628"/>
      <c r="AG272" s="628"/>
    </row>
    <row r="273" spans="1:33" ht="30" customHeight="1">
      <c r="A273" s="46" t="s">
        <v>14</v>
      </c>
      <c r="B273" s="122">
        <v>43902</v>
      </c>
      <c r="C273" s="73" t="s">
        <v>204</v>
      </c>
      <c r="D273" s="179" t="s">
        <v>177</v>
      </c>
      <c r="E273" s="119"/>
      <c r="F273" s="50"/>
      <c r="G273" s="51">
        <f t="shared" si="185"/>
        <v>0</v>
      </c>
      <c r="H273" s="119"/>
      <c r="I273" s="50"/>
      <c r="J273" s="51">
        <f t="shared" si="186"/>
        <v>0</v>
      </c>
      <c r="K273" s="49"/>
      <c r="L273" s="50"/>
      <c r="M273" s="51">
        <f t="shared" si="187"/>
        <v>0</v>
      </c>
      <c r="N273" s="49"/>
      <c r="O273" s="50"/>
      <c r="P273" s="51">
        <f t="shared" si="188"/>
        <v>0</v>
      </c>
      <c r="Q273" s="49"/>
      <c r="R273" s="50"/>
      <c r="S273" s="51">
        <f t="shared" si="189"/>
        <v>0</v>
      </c>
      <c r="T273" s="49"/>
      <c r="U273" s="50"/>
      <c r="V273" s="295">
        <f t="shared" si="190"/>
        <v>0</v>
      </c>
      <c r="W273" s="541">
        <f t="shared" si="163"/>
        <v>0</v>
      </c>
      <c r="X273" s="537">
        <f t="shared" si="164"/>
        <v>0</v>
      </c>
      <c r="Y273" s="537">
        <f t="shared" si="165"/>
        <v>0</v>
      </c>
      <c r="Z273" s="663">
        <v>0</v>
      </c>
      <c r="AA273" s="646"/>
      <c r="AB273" s="628"/>
      <c r="AC273" s="628"/>
      <c r="AD273" s="628"/>
      <c r="AE273" s="628"/>
      <c r="AF273" s="628"/>
      <c r="AG273" s="628"/>
    </row>
    <row r="274" spans="1:33" ht="30" customHeight="1" thickBot="1">
      <c r="A274" s="46" t="s">
        <v>14</v>
      </c>
      <c r="B274" s="122">
        <v>43933</v>
      </c>
      <c r="C274" s="206" t="s">
        <v>257</v>
      </c>
      <c r="D274" s="180"/>
      <c r="E274" s="119"/>
      <c r="F274" s="50">
        <v>0.22</v>
      </c>
      <c r="G274" s="51">
        <f>E274*F274</f>
        <v>0</v>
      </c>
      <c r="H274" s="119"/>
      <c r="I274" s="50">
        <v>0.22</v>
      </c>
      <c r="J274" s="51">
        <f>H274*I274</f>
        <v>0</v>
      </c>
      <c r="K274" s="49"/>
      <c r="L274" s="50">
        <v>0.22</v>
      </c>
      <c r="M274" s="51">
        <f>K274*L274</f>
        <v>0</v>
      </c>
      <c r="N274" s="49"/>
      <c r="O274" s="50">
        <v>0.22</v>
      </c>
      <c r="P274" s="51">
        <f>N274*O274</f>
        <v>0</v>
      </c>
      <c r="Q274" s="49"/>
      <c r="R274" s="50">
        <v>0.22</v>
      </c>
      <c r="S274" s="51">
        <f t="shared" si="189"/>
        <v>0</v>
      </c>
      <c r="T274" s="49"/>
      <c r="U274" s="50">
        <v>0.22</v>
      </c>
      <c r="V274" s="295">
        <f t="shared" si="190"/>
        <v>0</v>
      </c>
      <c r="W274" s="542">
        <f t="shared" si="163"/>
        <v>0</v>
      </c>
      <c r="X274" s="543">
        <f t="shared" si="164"/>
        <v>0</v>
      </c>
      <c r="Y274" s="543">
        <f t="shared" si="165"/>
        <v>0</v>
      </c>
      <c r="Z274" s="669">
        <v>0</v>
      </c>
      <c r="AA274" s="652"/>
      <c r="AB274" s="625"/>
      <c r="AC274" s="625"/>
      <c r="AD274" s="625"/>
      <c r="AE274" s="625"/>
      <c r="AF274" s="625"/>
      <c r="AG274" s="625"/>
    </row>
    <row r="275" spans="1:33" ht="30" customHeight="1" thickBot="1">
      <c r="A275" s="95" t="s">
        <v>205</v>
      </c>
      <c r="B275" s="96"/>
      <c r="C275" s="97"/>
      <c r="D275" s="176"/>
      <c r="E275" s="99">
        <f>SUM(E271:E273)</f>
        <v>0</v>
      </c>
      <c r="F275" s="75"/>
      <c r="G275" s="74">
        <f>SUM(G271:G274)</f>
        <v>0</v>
      </c>
      <c r="H275" s="99">
        <f>SUM(H271:H273)</f>
        <v>0</v>
      </c>
      <c r="I275" s="75"/>
      <c r="J275" s="74">
        <f>SUM(J271:J274)</f>
        <v>0</v>
      </c>
      <c r="K275" s="76">
        <f>SUM(K271:K273)</f>
        <v>0</v>
      </c>
      <c r="L275" s="75"/>
      <c r="M275" s="74">
        <f>SUM(M271:M274)</f>
        <v>0</v>
      </c>
      <c r="N275" s="76">
        <f>SUM(N271:N273)</f>
        <v>0</v>
      </c>
      <c r="O275" s="75"/>
      <c r="P275" s="74">
        <f>SUM(P271:P274)</f>
        <v>0</v>
      </c>
      <c r="Q275" s="76">
        <f>SUM(Q271:Q273)</f>
        <v>0</v>
      </c>
      <c r="R275" s="75"/>
      <c r="S275" s="74">
        <f>SUM(S271:S274)</f>
        <v>0</v>
      </c>
      <c r="T275" s="76">
        <f>SUM(T271:T273)</f>
        <v>0</v>
      </c>
      <c r="U275" s="75"/>
      <c r="V275" s="259">
        <f>SUM(V271:V274)</f>
        <v>0</v>
      </c>
      <c r="W275" s="558">
        <f t="shared" si="163"/>
        <v>0</v>
      </c>
      <c r="X275" s="559">
        <f t="shared" si="164"/>
        <v>0</v>
      </c>
      <c r="Y275" s="560">
        <f t="shared" si="165"/>
        <v>0</v>
      </c>
      <c r="Z275" s="672">
        <v>0</v>
      </c>
      <c r="AA275" s="549"/>
      <c r="AB275" s="625"/>
      <c r="AC275" s="625"/>
      <c r="AD275" s="625"/>
      <c r="AE275" s="625"/>
      <c r="AF275" s="625"/>
      <c r="AG275" s="625"/>
    </row>
    <row r="276" spans="1:33" ht="30" customHeight="1" thickBot="1">
      <c r="A276" s="77" t="s">
        <v>11</v>
      </c>
      <c r="B276" s="201">
        <v>13</v>
      </c>
      <c r="C276" s="79" t="s">
        <v>206</v>
      </c>
      <c r="D276" s="27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553">
        <f t="shared" si="163"/>
        <v>0</v>
      </c>
      <c r="X276" s="554">
        <f t="shared" si="164"/>
        <v>0</v>
      </c>
      <c r="Y276" s="554">
        <f t="shared" si="165"/>
        <v>0</v>
      </c>
      <c r="Z276" s="554">
        <v>0</v>
      </c>
      <c r="AA276" s="679"/>
      <c r="AB276" s="624"/>
      <c r="AC276" s="625"/>
      <c r="AD276" s="625"/>
      <c r="AE276" s="625"/>
      <c r="AF276" s="625"/>
      <c r="AG276" s="625"/>
    </row>
    <row r="277" spans="1:33" ht="30" customHeight="1">
      <c r="A277" s="167" t="s">
        <v>12</v>
      </c>
      <c r="B277" s="168" t="s">
        <v>572</v>
      </c>
      <c r="C277" s="196" t="s">
        <v>208</v>
      </c>
      <c r="D277" s="54"/>
      <c r="E277" s="55">
        <f>SUM(E278:E279)</f>
        <v>0</v>
      </c>
      <c r="F277" s="56"/>
      <c r="G277" s="57">
        <f>SUM(G278:G280)</f>
        <v>0</v>
      </c>
      <c r="H277" s="55">
        <f>SUM(H278:H279)</f>
        <v>0</v>
      </c>
      <c r="I277" s="56"/>
      <c r="J277" s="57">
        <f>SUM(J278:J280)</f>
        <v>0</v>
      </c>
      <c r="K277" s="55">
        <f>SUM(K278:K279)</f>
        <v>1</v>
      </c>
      <c r="L277" s="56"/>
      <c r="M277" s="57">
        <f>SUM(M278:M280)</f>
        <v>25000</v>
      </c>
      <c r="N277" s="55">
        <f>SUM(N278:N279)</f>
        <v>1</v>
      </c>
      <c r="O277" s="56"/>
      <c r="P277" s="57">
        <f>SUM(P278:P280)</f>
        <v>25000</v>
      </c>
      <c r="Q277" s="55">
        <f>SUM(Q278:Q279)</f>
        <v>0</v>
      </c>
      <c r="R277" s="56"/>
      <c r="S277" s="57">
        <f>SUM(S278:S280)</f>
        <v>0</v>
      </c>
      <c r="T277" s="55">
        <f>SUM(T278:T279)</f>
        <v>0</v>
      </c>
      <c r="U277" s="56"/>
      <c r="V277" s="290">
        <f>SUM(V278:V280)</f>
        <v>0</v>
      </c>
      <c r="W277" s="34">
        <f t="shared" si="163"/>
        <v>25000</v>
      </c>
      <c r="X277" s="34">
        <f t="shared" si="164"/>
        <v>25000</v>
      </c>
      <c r="Y277" s="551">
        <f t="shared" si="165"/>
        <v>0</v>
      </c>
      <c r="Z277" s="261">
        <f t="shared" si="166"/>
        <v>0</v>
      </c>
      <c r="AA277" s="684"/>
      <c r="AB277" s="626"/>
      <c r="AC277" s="626"/>
      <c r="AD277" s="626"/>
      <c r="AE277" s="626"/>
      <c r="AF277" s="626"/>
      <c r="AG277" s="626"/>
    </row>
    <row r="278" spans="1:33" ht="30" customHeight="1">
      <c r="A278" s="38" t="s">
        <v>14</v>
      </c>
      <c r="B278" s="169" t="s">
        <v>209</v>
      </c>
      <c r="C278" s="197" t="s">
        <v>210</v>
      </c>
      <c r="D278" s="212" t="s">
        <v>79</v>
      </c>
      <c r="E278" s="42"/>
      <c r="F278" s="43"/>
      <c r="G278" s="44">
        <f t="shared" ref="G278:G279" si="191">E278*F278</f>
        <v>0</v>
      </c>
      <c r="H278" s="42"/>
      <c r="I278" s="43"/>
      <c r="J278" s="44">
        <f t="shared" ref="J278:J279" si="192">H278*I278</f>
        <v>0</v>
      </c>
      <c r="K278" s="42"/>
      <c r="L278" s="43"/>
      <c r="M278" s="44">
        <f t="shared" ref="M278:M280" si="193">K278*L278</f>
        <v>0</v>
      </c>
      <c r="N278" s="42"/>
      <c r="O278" s="43"/>
      <c r="P278" s="44">
        <f t="shared" ref="P278:P280" si="194">N278*O278</f>
        <v>0</v>
      </c>
      <c r="Q278" s="42"/>
      <c r="R278" s="43"/>
      <c r="S278" s="44">
        <f t="shared" ref="S278:S280" si="195">Q278*R278</f>
        <v>0</v>
      </c>
      <c r="T278" s="42"/>
      <c r="U278" s="43"/>
      <c r="V278" s="291">
        <f t="shared" ref="V278:V280" si="196">T278*U278</f>
        <v>0</v>
      </c>
      <c r="W278" s="52">
        <f t="shared" si="163"/>
        <v>0</v>
      </c>
      <c r="X278" s="226">
        <f t="shared" si="164"/>
        <v>0</v>
      </c>
      <c r="Y278" s="226">
        <f t="shared" si="165"/>
        <v>0</v>
      </c>
      <c r="Z278" s="641">
        <v>0</v>
      </c>
      <c r="AA278" s="645"/>
      <c r="AB278" s="628"/>
      <c r="AC278" s="628"/>
      <c r="AD278" s="628"/>
      <c r="AE278" s="628"/>
      <c r="AF278" s="628"/>
      <c r="AG278" s="628"/>
    </row>
    <row r="279" spans="1:33" ht="30" customHeight="1">
      <c r="A279" s="38" t="s">
        <v>14</v>
      </c>
      <c r="B279" s="169" t="s">
        <v>211</v>
      </c>
      <c r="C279" s="198" t="s">
        <v>212</v>
      </c>
      <c r="D279" s="41" t="s">
        <v>79</v>
      </c>
      <c r="E279" s="42"/>
      <c r="F279" s="43"/>
      <c r="G279" s="44">
        <f t="shared" si="191"/>
        <v>0</v>
      </c>
      <c r="H279" s="42"/>
      <c r="I279" s="43"/>
      <c r="J279" s="44">
        <f t="shared" si="192"/>
        <v>0</v>
      </c>
      <c r="K279" s="50">
        <v>1</v>
      </c>
      <c r="L279" s="50">
        <v>25000</v>
      </c>
      <c r="M279" s="44">
        <f t="shared" si="193"/>
        <v>25000</v>
      </c>
      <c r="N279" s="50">
        <v>1</v>
      </c>
      <c r="O279" s="50">
        <v>25000</v>
      </c>
      <c r="P279" s="44">
        <f t="shared" si="194"/>
        <v>25000</v>
      </c>
      <c r="Q279" s="50"/>
      <c r="R279" s="50"/>
      <c r="S279" s="44"/>
      <c r="T279" s="42"/>
      <c r="U279" s="43"/>
      <c r="V279" s="291">
        <f t="shared" si="196"/>
        <v>0</v>
      </c>
      <c r="W279" s="52">
        <f t="shared" si="163"/>
        <v>25000</v>
      </c>
      <c r="X279" s="226">
        <f t="shared" si="164"/>
        <v>25000</v>
      </c>
      <c r="Y279" s="226">
        <f t="shared" si="165"/>
        <v>0</v>
      </c>
      <c r="Z279" s="641">
        <f t="shared" si="166"/>
        <v>0</v>
      </c>
      <c r="AA279" s="645"/>
      <c r="AB279" s="628"/>
      <c r="AC279" s="628"/>
      <c r="AD279" s="628"/>
      <c r="AE279" s="628"/>
      <c r="AF279" s="628"/>
      <c r="AG279" s="628"/>
    </row>
    <row r="280" spans="1:33" ht="30" customHeight="1" thickBot="1">
      <c r="A280" s="58" t="s">
        <v>14</v>
      </c>
      <c r="B280" s="202" t="s">
        <v>213</v>
      </c>
      <c r="C280" s="198" t="s">
        <v>214</v>
      </c>
      <c r="D280" s="59"/>
      <c r="E280" s="60"/>
      <c r="F280" s="218">
        <v>0.22</v>
      </c>
      <c r="G280" s="62">
        <f>E280*F280</f>
        <v>0</v>
      </c>
      <c r="H280" s="60"/>
      <c r="I280" s="218">
        <v>0.22</v>
      </c>
      <c r="J280" s="62">
        <f>H280*I280</f>
        <v>0</v>
      </c>
      <c r="K280" s="60"/>
      <c r="L280" s="218">
        <v>0.22</v>
      </c>
      <c r="M280" s="62">
        <f t="shared" si="193"/>
        <v>0</v>
      </c>
      <c r="N280" s="60"/>
      <c r="O280" s="218">
        <v>0.22</v>
      </c>
      <c r="P280" s="62">
        <f t="shared" si="194"/>
        <v>0</v>
      </c>
      <c r="Q280" s="60"/>
      <c r="R280" s="218">
        <v>0.22</v>
      </c>
      <c r="S280" s="62">
        <f t="shared" si="195"/>
        <v>0</v>
      </c>
      <c r="T280" s="60"/>
      <c r="U280" s="218">
        <v>0.22</v>
      </c>
      <c r="V280" s="292">
        <f t="shared" si="196"/>
        <v>0</v>
      </c>
      <c r="W280" s="52">
        <f t="shared" si="163"/>
        <v>0</v>
      </c>
      <c r="X280" s="226">
        <f t="shared" si="164"/>
        <v>0</v>
      </c>
      <c r="Y280" s="226">
        <f t="shared" si="165"/>
        <v>0</v>
      </c>
      <c r="Z280" s="641">
        <v>0</v>
      </c>
      <c r="AA280" s="652"/>
      <c r="AB280" s="628"/>
      <c r="AC280" s="628"/>
      <c r="AD280" s="628"/>
      <c r="AE280" s="628"/>
      <c r="AF280" s="628"/>
      <c r="AG280" s="628"/>
    </row>
    <row r="281" spans="1:33" ht="30" customHeight="1" thickBot="1">
      <c r="A281" s="195" t="s">
        <v>12</v>
      </c>
      <c r="B281" s="203" t="s">
        <v>207</v>
      </c>
      <c r="C281" s="199" t="s">
        <v>215</v>
      </c>
      <c r="D281" s="33"/>
      <c r="E281" s="34">
        <f>SUM(E282:E284)</f>
        <v>0</v>
      </c>
      <c r="F281" s="35"/>
      <c r="G281" s="36">
        <f>SUM(G282:G285)</f>
        <v>0</v>
      </c>
      <c r="H281" s="34">
        <f>SUM(H282:H284)</f>
        <v>0</v>
      </c>
      <c r="I281" s="35"/>
      <c r="J281" s="36">
        <f>SUM(J282:J285)</f>
        <v>0</v>
      </c>
      <c r="K281" s="34">
        <f>SUM(K282:K284)</f>
        <v>0</v>
      </c>
      <c r="L281" s="35"/>
      <c r="M281" s="36">
        <f>SUM(M282:M285)</f>
        <v>0</v>
      </c>
      <c r="N281" s="34">
        <f>SUM(N282:N284)</f>
        <v>0</v>
      </c>
      <c r="O281" s="35"/>
      <c r="P281" s="36">
        <f>SUM(P282:P285)</f>
        <v>0</v>
      </c>
      <c r="Q281" s="34">
        <f>SUM(Q282:Q284)</f>
        <v>0</v>
      </c>
      <c r="R281" s="35"/>
      <c r="S281" s="36">
        <f>SUM(S282:S285)</f>
        <v>0</v>
      </c>
      <c r="T281" s="34">
        <f>SUM(T282:T284)</f>
        <v>0</v>
      </c>
      <c r="U281" s="35"/>
      <c r="V281" s="261">
        <f>SUM(V282:V285)</f>
        <v>0</v>
      </c>
      <c r="W281" s="550">
        <f t="shared" si="163"/>
        <v>0</v>
      </c>
      <c r="X281" s="518">
        <f t="shared" si="164"/>
        <v>0</v>
      </c>
      <c r="Y281" s="519">
        <f t="shared" si="165"/>
        <v>0</v>
      </c>
      <c r="Z281" s="654">
        <v>0</v>
      </c>
      <c r="AA281" s="685"/>
      <c r="AB281" s="626"/>
      <c r="AC281" s="626"/>
      <c r="AD281" s="626"/>
      <c r="AE281" s="626"/>
      <c r="AF281" s="626"/>
      <c r="AG281" s="626"/>
    </row>
    <row r="282" spans="1:33" ht="30" customHeight="1">
      <c r="A282" s="38" t="s">
        <v>14</v>
      </c>
      <c r="B282" s="169" t="s">
        <v>216</v>
      </c>
      <c r="C282" s="80" t="s">
        <v>217</v>
      </c>
      <c r="D282" s="41"/>
      <c r="E282" s="42"/>
      <c r="F282" s="43"/>
      <c r="G282" s="44">
        <f t="shared" ref="G282:G285" si="197">E282*F282</f>
        <v>0</v>
      </c>
      <c r="H282" s="42"/>
      <c r="I282" s="43"/>
      <c r="J282" s="44">
        <f t="shared" ref="J282:J285" si="198">H282*I282</f>
        <v>0</v>
      </c>
      <c r="K282" s="42"/>
      <c r="L282" s="43"/>
      <c r="M282" s="44">
        <f t="shared" ref="M282:M285" si="199">K282*L282</f>
        <v>0</v>
      </c>
      <c r="N282" s="42"/>
      <c r="O282" s="43"/>
      <c r="P282" s="44">
        <f t="shared" ref="P282:P285" si="200">N282*O282</f>
        <v>0</v>
      </c>
      <c r="Q282" s="42"/>
      <c r="R282" s="43"/>
      <c r="S282" s="44">
        <f t="shared" ref="S282:S285" si="201">Q282*R282</f>
        <v>0</v>
      </c>
      <c r="T282" s="42"/>
      <c r="U282" s="43"/>
      <c r="V282" s="44">
        <f t="shared" ref="V282:V285" si="202">T282*U282</f>
        <v>0</v>
      </c>
      <c r="W282" s="532">
        <f t="shared" si="163"/>
        <v>0</v>
      </c>
      <c r="X282" s="226">
        <f t="shared" si="164"/>
        <v>0</v>
      </c>
      <c r="Y282" s="226">
        <f t="shared" si="165"/>
        <v>0</v>
      </c>
      <c r="Z282" s="641">
        <v>0</v>
      </c>
      <c r="AA282" s="645"/>
      <c r="AB282" s="628"/>
      <c r="AC282" s="628"/>
      <c r="AD282" s="628"/>
      <c r="AE282" s="628"/>
      <c r="AF282" s="628"/>
      <c r="AG282" s="628"/>
    </row>
    <row r="283" spans="1:33" ht="30" customHeight="1">
      <c r="A283" s="38" t="s">
        <v>14</v>
      </c>
      <c r="B283" s="169" t="s">
        <v>218</v>
      </c>
      <c r="C283" s="80" t="s">
        <v>217</v>
      </c>
      <c r="D283" s="41"/>
      <c r="E283" s="42"/>
      <c r="F283" s="43"/>
      <c r="G283" s="44">
        <f t="shared" si="197"/>
        <v>0</v>
      </c>
      <c r="H283" s="42"/>
      <c r="I283" s="43"/>
      <c r="J283" s="44">
        <f t="shared" si="198"/>
        <v>0</v>
      </c>
      <c r="K283" s="42"/>
      <c r="L283" s="43"/>
      <c r="M283" s="44">
        <f t="shared" si="199"/>
        <v>0</v>
      </c>
      <c r="N283" s="42"/>
      <c r="O283" s="43"/>
      <c r="P283" s="44">
        <f t="shared" si="200"/>
        <v>0</v>
      </c>
      <c r="Q283" s="42"/>
      <c r="R283" s="43"/>
      <c r="S283" s="44">
        <f t="shared" si="201"/>
        <v>0</v>
      </c>
      <c r="T283" s="42"/>
      <c r="U283" s="43"/>
      <c r="V283" s="44">
        <f t="shared" si="202"/>
        <v>0</v>
      </c>
      <c r="W283" s="52">
        <f t="shared" si="163"/>
        <v>0</v>
      </c>
      <c r="X283" s="226">
        <f t="shared" si="164"/>
        <v>0</v>
      </c>
      <c r="Y283" s="226">
        <f t="shared" si="165"/>
        <v>0</v>
      </c>
      <c r="Z283" s="641">
        <v>0</v>
      </c>
      <c r="AA283" s="645"/>
      <c r="AB283" s="628"/>
      <c r="AC283" s="628"/>
      <c r="AD283" s="628"/>
      <c r="AE283" s="628"/>
      <c r="AF283" s="628"/>
      <c r="AG283" s="628"/>
    </row>
    <row r="284" spans="1:33" ht="30" customHeight="1">
      <c r="A284" s="46" t="s">
        <v>14</v>
      </c>
      <c r="B284" s="192" t="s">
        <v>219</v>
      </c>
      <c r="C284" s="80" t="s">
        <v>217</v>
      </c>
      <c r="D284" s="48"/>
      <c r="E284" s="49"/>
      <c r="F284" s="50"/>
      <c r="G284" s="51">
        <f t="shared" si="197"/>
        <v>0</v>
      </c>
      <c r="H284" s="49"/>
      <c r="I284" s="50"/>
      <c r="J284" s="51">
        <f t="shared" si="198"/>
        <v>0</v>
      </c>
      <c r="K284" s="49"/>
      <c r="L284" s="50"/>
      <c r="M284" s="51">
        <f t="shared" si="199"/>
        <v>0</v>
      </c>
      <c r="N284" s="49"/>
      <c r="O284" s="50"/>
      <c r="P284" s="51">
        <f t="shared" si="200"/>
        <v>0</v>
      </c>
      <c r="Q284" s="49"/>
      <c r="R284" s="50"/>
      <c r="S284" s="51">
        <f t="shared" si="201"/>
        <v>0</v>
      </c>
      <c r="T284" s="49"/>
      <c r="U284" s="50"/>
      <c r="V284" s="51">
        <f t="shared" si="202"/>
        <v>0</v>
      </c>
      <c r="W284" s="52">
        <f t="shared" si="163"/>
        <v>0</v>
      </c>
      <c r="X284" s="226">
        <f t="shared" si="164"/>
        <v>0</v>
      </c>
      <c r="Y284" s="226">
        <f t="shared" si="165"/>
        <v>0</v>
      </c>
      <c r="Z284" s="641">
        <v>0</v>
      </c>
      <c r="AA284" s="646"/>
      <c r="AB284" s="628"/>
      <c r="AC284" s="628"/>
      <c r="AD284" s="628"/>
      <c r="AE284" s="628"/>
      <c r="AF284" s="628"/>
      <c r="AG284" s="628"/>
    </row>
    <row r="285" spans="1:33" ht="30" customHeight="1" thickBot="1">
      <c r="A285" s="46" t="s">
        <v>14</v>
      </c>
      <c r="B285" s="192" t="s">
        <v>220</v>
      </c>
      <c r="C285" s="81" t="s">
        <v>221</v>
      </c>
      <c r="D285" s="59"/>
      <c r="E285" s="219"/>
      <c r="F285" s="50">
        <v>0.22</v>
      </c>
      <c r="G285" s="51">
        <f t="shared" si="197"/>
        <v>0</v>
      </c>
      <c r="H285" s="219"/>
      <c r="I285" s="50">
        <v>0.22</v>
      </c>
      <c r="J285" s="51">
        <f t="shared" si="198"/>
        <v>0</v>
      </c>
      <c r="K285" s="219"/>
      <c r="L285" s="50">
        <v>0.22</v>
      </c>
      <c r="M285" s="51">
        <f t="shared" si="199"/>
        <v>0</v>
      </c>
      <c r="N285" s="219"/>
      <c r="O285" s="50">
        <v>0.22</v>
      </c>
      <c r="P285" s="51">
        <f t="shared" si="200"/>
        <v>0</v>
      </c>
      <c r="Q285" s="219"/>
      <c r="R285" s="50">
        <v>0.22</v>
      </c>
      <c r="S285" s="51">
        <f t="shared" si="201"/>
        <v>0</v>
      </c>
      <c r="T285" s="219"/>
      <c r="U285" s="50">
        <v>0.22</v>
      </c>
      <c r="V285" s="51">
        <f t="shared" si="202"/>
        <v>0</v>
      </c>
      <c r="W285" s="52">
        <f t="shared" si="163"/>
        <v>0</v>
      </c>
      <c r="X285" s="226">
        <f t="shared" si="164"/>
        <v>0</v>
      </c>
      <c r="Y285" s="226">
        <f t="shared" si="165"/>
        <v>0</v>
      </c>
      <c r="Z285" s="641">
        <v>0</v>
      </c>
      <c r="AA285" s="648"/>
      <c r="AB285" s="628"/>
      <c r="AC285" s="628"/>
      <c r="AD285" s="628"/>
      <c r="AE285" s="628"/>
      <c r="AF285" s="628"/>
      <c r="AG285" s="628"/>
    </row>
    <row r="286" spans="1:33" ht="30" customHeight="1">
      <c r="A286" s="167" t="s">
        <v>12</v>
      </c>
      <c r="B286" s="204" t="s">
        <v>222</v>
      </c>
      <c r="C286" s="199" t="s">
        <v>223</v>
      </c>
      <c r="D286" s="54"/>
      <c r="E286" s="55">
        <f>SUM(E287:E289)</f>
        <v>0</v>
      </c>
      <c r="F286" s="56"/>
      <c r="G286" s="57">
        <f>SUM(G287:G289)</f>
        <v>0</v>
      </c>
      <c r="H286" s="55">
        <f>SUM(H287:H289)</f>
        <v>0</v>
      </c>
      <c r="I286" s="56"/>
      <c r="J286" s="57">
        <f>SUM(J287:J289)</f>
        <v>0</v>
      </c>
      <c r="K286" s="55">
        <f>SUM(K287:K289)</f>
        <v>0</v>
      </c>
      <c r="L286" s="56"/>
      <c r="M286" s="57">
        <f>SUM(M287:M289)</f>
        <v>0</v>
      </c>
      <c r="N286" s="55">
        <f>SUM(N287:N289)</f>
        <v>0</v>
      </c>
      <c r="O286" s="56"/>
      <c r="P286" s="57">
        <f>SUM(P287:P289)</f>
        <v>0</v>
      </c>
      <c r="Q286" s="55">
        <f>SUM(Q287:Q289)</f>
        <v>0</v>
      </c>
      <c r="R286" s="56"/>
      <c r="S286" s="57">
        <f>SUM(S287:S289)</f>
        <v>0</v>
      </c>
      <c r="T286" s="55">
        <f>SUM(T287:T289)</f>
        <v>0</v>
      </c>
      <c r="U286" s="56"/>
      <c r="V286" s="57">
        <f>SUM(V287:V289)</f>
        <v>0</v>
      </c>
      <c r="W286" s="55">
        <f t="shared" si="163"/>
        <v>0</v>
      </c>
      <c r="X286" s="55">
        <f t="shared" si="164"/>
        <v>0</v>
      </c>
      <c r="Y286" s="56">
        <f t="shared" si="165"/>
        <v>0</v>
      </c>
      <c r="Z286" s="290">
        <v>0</v>
      </c>
      <c r="AA286" s="647"/>
      <c r="AB286" s="626"/>
      <c r="AC286" s="626"/>
      <c r="AD286" s="626"/>
      <c r="AE286" s="626"/>
      <c r="AF286" s="626"/>
      <c r="AG286" s="626"/>
    </row>
    <row r="287" spans="1:33" ht="30" customHeight="1">
      <c r="A287" s="38" t="s">
        <v>14</v>
      </c>
      <c r="B287" s="169" t="s">
        <v>224</v>
      </c>
      <c r="C287" s="80" t="s">
        <v>225</v>
      </c>
      <c r="D287" s="41"/>
      <c r="E287" s="42"/>
      <c r="F287" s="43"/>
      <c r="G287" s="44">
        <f t="shared" ref="G287:G289" si="203">E287*F287</f>
        <v>0</v>
      </c>
      <c r="H287" s="42"/>
      <c r="I287" s="43"/>
      <c r="J287" s="44">
        <f t="shared" ref="J287:J289" si="204">H287*I287</f>
        <v>0</v>
      </c>
      <c r="K287" s="42"/>
      <c r="L287" s="43"/>
      <c r="M287" s="44">
        <f t="shared" ref="M287:M289" si="205">K287*L287</f>
        <v>0</v>
      </c>
      <c r="N287" s="42"/>
      <c r="O287" s="43"/>
      <c r="P287" s="44">
        <f t="shared" ref="P287:P289" si="206">N287*O287</f>
        <v>0</v>
      </c>
      <c r="Q287" s="42"/>
      <c r="R287" s="43"/>
      <c r="S287" s="44">
        <f t="shared" ref="S287:S289" si="207">Q287*R287</f>
        <v>0</v>
      </c>
      <c r="T287" s="42"/>
      <c r="U287" s="43"/>
      <c r="V287" s="44">
        <f t="shared" ref="V287:V289" si="208">T287*U287</f>
        <v>0</v>
      </c>
      <c r="W287" s="52">
        <f t="shared" si="163"/>
        <v>0</v>
      </c>
      <c r="X287" s="226">
        <f t="shared" si="164"/>
        <v>0</v>
      </c>
      <c r="Y287" s="226">
        <f t="shared" si="165"/>
        <v>0</v>
      </c>
      <c r="Z287" s="641">
        <v>0</v>
      </c>
      <c r="AA287" s="645"/>
      <c r="AB287" s="628"/>
      <c r="AC287" s="628"/>
      <c r="AD287" s="628"/>
      <c r="AE287" s="628"/>
      <c r="AF287" s="628"/>
      <c r="AG287" s="628"/>
    </row>
    <row r="288" spans="1:33" ht="30" customHeight="1">
      <c r="A288" s="38" t="s">
        <v>14</v>
      </c>
      <c r="B288" s="169" t="s">
        <v>226</v>
      </c>
      <c r="C288" s="80" t="s">
        <v>225</v>
      </c>
      <c r="D288" s="41"/>
      <c r="E288" s="42"/>
      <c r="F288" s="43"/>
      <c r="G288" s="44">
        <f t="shared" si="203"/>
        <v>0</v>
      </c>
      <c r="H288" s="42"/>
      <c r="I288" s="43"/>
      <c r="J288" s="44">
        <f t="shared" si="204"/>
        <v>0</v>
      </c>
      <c r="K288" s="42"/>
      <c r="L288" s="43"/>
      <c r="M288" s="44">
        <f t="shared" si="205"/>
        <v>0</v>
      </c>
      <c r="N288" s="42"/>
      <c r="O288" s="43"/>
      <c r="P288" s="44">
        <f t="shared" si="206"/>
        <v>0</v>
      </c>
      <c r="Q288" s="42"/>
      <c r="R288" s="43"/>
      <c r="S288" s="44">
        <f t="shared" si="207"/>
        <v>0</v>
      </c>
      <c r="T288" s="42"/>
      <c r="U288" s="43"/>
      <c r="V288" s="44">
        <f t="shared" si="208"/>
        <v>0</v>
      </c>
      <c r="W288" s="52">
        <f t="shared" si="163"/>
        <v>0</v>
      </c>
      <c r="X288" s="226">
        <f t="shared" si="164"/>
        <v>0</v>
      </c>
      <c r="Y288" s="226">
        <f t="shared" si="165"/>
        <v>0</v>
      </c>
      <c r="Z288" s="641">
        <v>0</v>
      </c>
      <c r="AA288" s="645"/>
      <c r="AB288" s="628"/>
      <c r="AC288" s="628"/>
      <c r="AD288" s="628"/>
      <c r="AE288" s="628"/>
      <c r="AF288" s="628"/>
      <c r="AG288" s="628"/>
    </row>
    <row r="289" spans="1:72" ht="30" customHeight="1" thickBot="1">
      <c r="A289" s="46" t="s">
        <v>14</v>
      </c>
      <c r="B289" s="192" t="s">
        <v>227</v>
      </c>
      <c r="C289" s="73" t="s">
        <v>225</v>
      </c>
      <c r="D289" s="48"/>
      <c r="E289" s="49"/>
      <c r="F289" s="50"/>
      <c r="G289" s="51">
        <f t="shared" si="203"/>
        <v>0</v>
      </c>
      <c r="H289" s="49"/>
      <c r="I289" s="50"/>
      <c r="J289" s="51">
        <f t="shared" si="204"/>
        <v>0</v>
      </c>
      <c r="K289" s="49"/>
      <c r="L289" s="50"/>
      <c r="M289" s="51">
        <f t="shared" si="205"/>
        <v>0</v>
      </c>
      <c r="N289" s="49"/>
      <c r="O289" s="50"/>
      <c r="P289" s="51">
        <f t="shared" si="206"/>
        <v>0</v>
      </c>
      <c r="Q289" s="49"/>
      <c r="R289" s="50"/>
      <c r="S289" s="51">
        <f t="shared" si="207"/>
        <v>0</v>
      </c>
      <c r="T289" s="49"/>
      <c r="U289" s="50"/>
      <c r="V289" s="51">
        <f t="shared" si="208"/>
        <v>0</v>
      </c>
      <c r="W289" s="52">
        <f t="shared" si="163"/>
        <v>0</v>
      </c>
      <c r="X289" s="226">
        <f t="shared" si="164"/>
        <v>0</v>
      </c>
      <c r="Y289" s="226">
        <f t="shared" si="165"/>
        <v>0</v>
      </c>
      <c r="Z289" s="641">
        <v>0</v>
      </c>
      <c r="AA289" s="646"/>
      <c r="AB289" s="628"/>
      <c r="AC289" s="628"/>
      <c r="AD289" s="628"/>
      <c r="AE289" s="628"/>
      <c r="AF289" s="628"/>
      <c r="AG289" s="628"/>
    </row>
    <row r="290" spans="1:72" ht="30" customHeight="1">
      <c r="A290" s="167" t="s">
        <v>12</v>
      </c>
      <c r="B290" s="204" t="s">
        <v>228</v>
      </c>
      <c r="C290" s="200" t="s">
        <v>206</v>
      </c>
      <c r="D290" s="54"/>
      <c r="E290" s="55">
        <f>SUM(E291:E301)</f>
        <v>15</v>
      </c>
      <c r="F290" s="56"/>
      <c r="G290" s="57">
        <f>SUM(G291:G301)</f>
        <v>223624</v>
      </c>
      <c r="H290" s="55">
        <f>SUM(H291:H301)</f>
        <v>14</v>
      </c>
      <c r="I290" s="56"/>
      <c r="J290" s="57">
        <f>SUM(J291:J301)</f>
        <v>218500.04</v>
      </c>
      <c r="K290" s="55">
        <f>SUM(K291:K301)</f>
        <v>0</v>
      </c>
      <c r="L290" s="56"/>
      <c r="M290" s="57">
        <f>SUM(M291:M301)</f>
        <v>0</v>
      </c>
      <c r="N290" s="55">
        <f>SUM(N291:N301)</f>
        <v>0</v>
      </c>
      <c r="O290" s="56"/>
      <c r="P290" s="57">
        <f>SUM(P291:P301)</f>
        <v>0</v>
      </c>
      <c r="Q290" s="55">
        <f>SUM(Q291:Q301)</f>
        <v>0</v>
      </c>
      <c r="R290" s="56"/>
      <c r="S290" s="57">
        <f>SUM(S291:S301)</f>
        <v>0</v>
      </c>
      <c r="T290" s="55">
        <f>SUM(T291:T301)</f>
        <v>0</v>
      </c>
      <c r="U290" s="56"/>
      <c r="V290" s="290">
        <f>SUM(V291:V301)</f>
        <v>0</v>
      </c>
      <c r="W290" s="540">
        <f t="shared" si="163"/>
        <v>223624</v>
      </c>
      <c r="X290" s="263">
        <f t="shared" si="164"/>
        <v>218500.04</v>
      </c>
      <c r="Y290" s="263">
        <f t="shared" si="165"/>
        <v>5123.9599999999919</v>
      </c>
      <c r="Z290" s="673">
        <f t="shared" si="166"/>
        <v>2.2913283010768039E-2</v>
      </c>
      <c r="AA290" s="647"/>
      <c r="AB290" s="626"/>
      <c r="AC290" s="626"/>
      <c r="AD290" s="626"/>
      <c r="AE290" s="626"/>
      <c r="AF290" s="626"/>
      <c r="AG290" s="626"/>
    </row>
    <row r="291" spans="1:72" ht="30" customHeight="1">
      <c r="A291" s="38" t="s">
        <v>14</v>
      </c>
      <c r="B291" s="169" t="s">
        <v>229</v>
      </c>
      <c r="C291" s="150" t="s">
        <v>246</v>
      </c>
      <c r="D291" s="41"/>
      <c r="E291" s="42"/>
      <c r="F291" s="43"/>
      <c r="G291" s="44">
        <f t="shared" ref="G291:G294" si="209">E291*F291</f>
        <v>0</v>
      </c>
      <c r="H291" s="42"/>
      <c r="I291" s="43"/>
      <c r="J291" s="44">
        <f t="shared" ref="J291:J294" si="210">H291*I291</f>
        <v>0</v>
      </c>
      <c r="K291" s="42"/>
      <c r="L291" s="43"/>
      <c r="M291" s="44">
        <f t="shared" ref="M291:M295" si="211">K291*L291</f>
        <v>0</v>
      </c>
      <c r="N291" s="42"/>
      <c r="O291" s="43"/>
      <c r="P291" s="44">
        <f t="shared" ref="P291:P295" si="212">N291*O291</f>
        <v>0</v>
      </c>
      <c r="Q291" s="42"/>
      <c r="R291" s="43"/>
      <c r="S291" s="44">
        <f t="shared" ref="S291:S295" si="213">Q291*R291</f>
        <v>0</v>
      </c>
      <c r="T291" s="42"/>
      <c r="U291" s="43"/>
      <c r="V291" s="291">
        <f t="shared" ref="V291:V295" si="214">T291*U291</f>
        <v>0</v>
      </c>
      <c r="W291" s="541">
        <f t="shared" si="163"/>
        <v>0</v>
      </c>
      <c r="X291" s="537">
        <f t="shared" si="164"/>
        <v>0</v>
      </c>
      <c r="Y291" s="537">
        <f t="shared" si="165"/>
        <v>0</v>
      </c>
      <c r="Z291" s="663">
        <v>0</v>
      </c>
      <c r="AA291" s="645"/>
      <c r="AB291" s="628"/>
      <c r="AC291" s="628"/>
      <c r="AD291" s="628"/>
      <c r="AE291" s="628"/>
      <c r="AF291" s="628"/>
      <c r="AG291" s="628"/>
    </row>
    <row r="292" spans="1:72" ht="30" customHeight="1">
      <c r="A292" s="38" t="s">
        <v>14</v>
      </c>
      <c r="B292" s="169" t="s">
        <v>230</v>
      </c>
      <c r="C292" s="80" t="s">
        <v>231</v>
      </c>
      <c r="D292" s="41"/>
      <c r="E292" s="42"/>
      <c r="F292" s="43"/>
      <c r="G292" s="44">
        <f t="shared" si="209"/>
        <v>0</v>
      </c>
      <c r="H292" s="42"/>
      <c r="I292" s="43"/>
      <c r="J292" s="44">
        <f t="shared" si="210"/>
        <v>0</v>
      </c>
      <c r="K292" s="42"/>
      <c r="L292" s="43"/>
      <c r="M292" s="44">
        <f t="shared" si="211"/>
        <v>0</v>
      </c>
      <c r="N292" s="42"/>
      <c r="O292" s="43"/>
      <c r="P292" s="44">
        <f t="shared" si="212"/>
        <v>0</v>
      </c>
      <c r="Q292" s="42"/>
      <c r="R292" s="43"/>
      <c r="S292" s="44">
        <f t="shared" si="213"/>
        <v>0</v>
      </c>
      <c r="T292" s="42"/>
      <c r="U292" s="43"/>
      <c r="V292" s="291">
        <f t="shared" si="214"/>
        <v>0</v>
      </c>
      <c r="W292" s="541">
        <f t="shared" si="163"/>
        <v>0</v>
      </c>
      <c r="X292" s="537">
        <f t="shared" si="164"/>
        <v>0</v>
      </c>
      <c r="Y292" s="537">
        <f t="shared" si="165"/>
        <v>0</v>
      </c>
      <c r="Z292" s="663">
        <v>0</v>
      </c>
      <c r="AA292" s="645"/>
      <c r="AB292" s="628"/>
      <c r="AC292" s="628"/>
      <c r="AD292" s="628"/>
      <c r="AE292" s="628"/>
      <c r="AF292" s="628"/>
      <c r="AG292" s="628"/>
    </row>
    <row r="293" spans="1:72" ht="30" customHeight="1">
      <c r="A293" s="38" t="s">
        <v>14</v>
      </c>
      <c r="B293" s="169" t="s">
        <v>232</v>
      </c>
      <c r="C293" s="80" t="s">
        <v>233</v>
      </c>
      <c r="D293" s="41"/>
      <c r="E293" s="42"/>
      <c r="F293" s="43"/>
      <c r="G293" s="44">
        <f t="shared" si="209"/>
        <v>0</v>
      </c>
      <c r="H293" s="42"/>
      <c r="I293" s="43"/>
      <c r="J293" s="44">
        <f t="shared" si="210"/>
        <v>0</v>
      </c>
      <c r="K293" s="42"/>
      <c r="L293" s="43"/>
      <c r="M293" s="44">
        <f t="shared" si="211"/>
        <v>0</v>
      </c>
      <c r="N293" s="42"/>
      <c r="O293" s="43"/>
      <c r="P293" s="44">
        <f t="shared" si="212"/>
        <v>0</v>
      </c>
      <c r="Q293" s="42"/>
      <c r="R293" s="43"/>
      <c r="S293" s="44">
        <f t="shared" si="213"/>
        <v>0</v>
      </c>
      <c r="T293" s="42"/>
      <c r="U293" s="43"/>
      <c r="V293" s="291">
        <f t="shared" si="214"/>
        <v>0</v>
      </c>
      <c r="W293" s="541">
        <f t="shared" si="163"/>
        <v>0</v>
      </c>
      <c r="X293" s="537">
        <f t="shared" si="164"/>
        <v>0</v>
      </c>
      <c r="Y293" s="537">
        <f t="shared" si="165"/>
        <v>0</v>
      </c>
      <c r="Z293" s="663">
        <v>0</v>
      </c>
      <c r="AA293" s="645"/>
      <c r="AB293" s="628"/>
      <c r="AC293" s="628"/>
      <c r="AD293" s="628"/>
      <c r="AE293" s="628"/>
      <c r="AF293" s="628"/>
      <c r="AG293" s="628"/>
    </row>
    <row r="294" spans="1:72" ht="30" customHeight="1">
      <c r="A294" s="38" t="s">
        <v>14</v>
      </c>
      <c r="B294" s="169" t="s">
        <v>234</v>
      </c>
      <c r="C294" s="80" t="s">
        <v>235</v>
      </c>
      <c r="D294" s="41"/>
      <c r="E294" s="42"/>
      <c r="F294" s="43"/>
      <c r="G294" s="44">
        <f t="shared" si="209"/>
        <v>0</v>
      </c>
      <c r="H294" s="42"/>
      <c r="I294" s="43"/>
      <c r="J294" s="44">
        <f t="shared" si="210"/>
        <v>0</v>
      </c>
      <c r="K294" s="42"/>
      <c r="L294" s="43"/>
      <c r="M294" s="44">
        <f t="shared" si="211"/>
        <v>0</v>
      </c>
      <c r="N294" s="42"/>
      <c r="O294" s="43"/>
      <c r="P294" s="44">
        <f t="shared" si="212"/>
        <v>0</v>
      </c>
      <c r="Q294" s="42"/>
      <c r="R294" s="43"/>
      <c r="S294" s="44">
        <f t="shared" si="213"/>
        <v>0</v>
      </c>
      <c r="T294" s="42"/>
      <c r="U294" s="43"/>
      <c r="V294" s="291">
        <f t="shared" si="214"/>
        <v>0</v>
      </c>
      <c r="W294" s="541">
        <f t="shared" si="163"/>
        <v>0</v>
      </c>
      <c r="X294" s="537">
        <f t="shared" si="164"/>
        <v>0</v>
      </c>
      <c r="Y294" s="537">
        <f t="shared" si="165"/>
        <v>0</v>
      </c>
      <c r="Z294" s="663">
        <v>0</v>
      </c>
      <c r="AA294" s="645"/>
      <c r="AB294" s="628"/>
      <c r="AC294" s="628"/>
      <c r="AD294" s="628"/>
      <c r="AE294" s="628"/>
      <c r="AF294" s="628"/>
      <c r="AG294" s="628"/>
    </row>
    <row r="295" spans="1:72" ht="30" customHeight="1">
      <c r="A295" s="38" t="s">
        <v>14</v>
      </c>
      <c r="B295" s="169" t="s">
        <v>236</v>
      </c>
      <c r="C295" s="149" t="s">
        <v>245</v>
      </c>
      <c r="D295" s="41"/>
      <c r="E295" s="42"/>
      <c r="F295" s="43"/>
      <c r="G295" s="44">
        <f t="shared" ref="G295:G299" si="215">E295*F295</f>
        <v>0</v>
      </c>
      <c r="H295" s="42"/>
      <c r="I295" s="43"/>
      <c r="J295" s="44">
        <f t="shared" ref="J295:J298" si="216">H295*I295</f>
        <v>0</v>
      </c>
      <c r="K295" s="42"/>
      <c r="L295" s="43"/>
      <c r="M295" s="44">
        <f t="shared" si="211"/>
        <v>0</v>
      </c>
      <c r="N295" s="42"/>
      <c r="O295" s="43"/>
      <c r="P295" s="44">
        <f t="shared" si="212"/>
        <v>0</v>
      </c>
      <c r="Q295" s="42"/>
      <c r="R295" s="43"/>
      <c r="S295" s="44">
        <f t="shared" si="213"/>
        <v>0</v>
      </c>
      <c r="T295" s="42"/>
      <c r="U295" s="43"/>
      <c r="V295" s="291">
        <f t="shared" si="214"/>
        <v>0</v>
      </c>
      <c r="W295" s="541">
        <f t="shared" si="163"/>
        <v>0</v>
      </c>
      <c r="X295" s="537">
        <f t="shared" si="164"/>
        <v>0</v>
      </c>
      <c r="Y295" s="537">
        <f t="shared" si="165"/>
        <v>0</v>
      </c>
      <c r="Z295" s="663">
        <v>0</v>
      </c>
      <c r="AA295" s="645"/>
      <c r="AB295" s="627"/>
      <c r="AC295" s="628"/>
      <c r="AD295" s="628"/>
      <c r="AE295" s="628"/>
      <c r="AF295" s="628"/>
      <c r="AG295" s="628"/>
    </row>
    <row r="296" spans="1:72" s="305" customFormat="1" ht="30" customHeight="1">
      <c r="A296" s="38"/>
      <c r="B296" s="484" t="s">
        <v>560</v>
      </c>
      <c r="C296" s="346" t="s">
        <v>561</v>
      </c>
      <c r="D296" s="433" t="s">
        <v>79</v>
      </c>
      <c r="E296" s="485">
        <v>1</v>
      </c>
      <c r="F296" s="486">
        <v>99240</v>
      </c>
      <c r="G296" s="447">
        <f t="shared" si="215"/>
        <v>99240</v>
      </c>
      <c r="H296" s="485">
        <v>1</v>
      </c>
      <c r="I296" s="486">
        <v>99240</v>
      </c>
      <c r="J296" s="447">
        <f t="shared" si="216"/>
        <v>99240</v>
      </c>
      <c r="K296" s="42"/>
      <c r="L296" s="43"/>
      <c r="M296" s="44"/>
      <c r="N296" s="42"/>
      <c r="O296" s="43"/>
      <c r="P296" s="44"/>
      <c r="Q296" s="42"/>
      <c r="R296" s="43"/>
      <c r="S296" s="44"/>
      <c r="T296" s="42"/>
      <c r="U296" s="43"/>
      <c r="V296" s="291"/>
      <c r="W296" s="541">
        <f t="shared" si="163"/>
        <v>99240</v>
      </c>
      <c r="X296" s="537">
        <f t="shared" si="164"/>
        <v>99240</v>
      </c>
      <c r="Y296" s="537">
        <f t="shared" si="165"/>
        <v>0</v>
      </c>
      <c r="Z296" s="663">
        <f t="shared" si="166"/>
        <v>0</v>
      </c>
      <c r="AA296" s="645"/>
      <c r="AB296" s="627"/>
      <c r="AC296" s="628"/>
      <c r="AD296" s="628"/>
      <c r="AE296" s="628"/>
      <c r="AF296" s="628"/>
      <c r="AG296" s="628"/>
      <c r="AH296" s="620"/>
      <c r="AI296" s="620"/>
      <c r="AJ296" s="620"/>
      <c r="AK296" s="620"/>
      <c r="AL296" s="620"/>
      <c r="AM296" s="620"/>
      <c r="AN296" s="620"/>
      <c r="AO296" s="620"/>
      <c r="AP296" s="620"/>
      <c r="AQ296" s="620"/>
      <c r="AR296" s="620"/>
      <c r="AS296" s="620"/>
      <c r="AT296" s="620"/>
      <c r="AU296" s="620"/>
      <c r="AV296" s="620"/>
      <c r="AW296" s="620"/>
      <c r="AX296" s="620"/>
      <c r="AY296" s="620"/>
      <c r="AZ296" s="620"/>
      <c r="BA296" s="620"/>
      <c r="BB296" s="620"/>
      <c r="BC296" s="620"/>
      <c r="BD296" s="620"/>
      <c r="BE296" s="620"/>
      <c r="BF296" s="620"/>
      <c r="BG296" s="620"/>
      <c r="BH296" s="620"/>
      <c r="BI296" s="620"/>
      <c r="BJ296" s="620"/>
      <c r="BK296" s="620"/>
      <c r="BL296" s="620"/>
      <c r="BM296" s="620"/>
      <c r="BN296" s="620"/>
      <c r="BO296" s="620"/>
      <c r="BP296" s="620"/>
      <c r="BQ296" s="620"/>
      <c r="BR296" s="620"/>
      <c r="BS296" s="620"/>
      <c r="BT296" s="620"/>
    </row>
    <row r="297" spans="1:72" s="305" customFormat="1" ht="30" customHeight="1">
      <c r="A297" s="38"/>
      <c r="B297" s="484" t="s">
        <v>562</v>
      </c>
      <c r="C297" s="80" t="s">
        <v>563</v>
      </c>
      <c r="D297" s="433" t="s">
        <v>79</v>
      </c>
      <c r="E297" s="485">
        <v>1</v>
      </c>
      <c r="F297" s="486">
        <v>108680</v>
      </c>
      <c r="G297" s="447">
        <f t="shared" si="215"/>
        <v>108680</v>
      </c>
      <c r="H297" s="485">
        <v>1</v>
      </c>
      <c r="I297" s="486">
        <v>108680</v>
      </c>
      <c r="J297" s="447">
        <f t="shared" si="216"/>
        <v>108680</v>
      </c>
      <c r="K297" s="42"/>
      <c r="L297" s="43"/>
      <c r="M297" s="44"/>
      <c r="N297" s="42"/>
      <c r="O297" s="43"/>
      <c r="P297" s="44"/>
      <c r="Q297" s="42"/>
      <c r="R297" s="43"/>
      <c r="S297" s="44"/>
      <c r="T297" s="42"/>
      <c r="U297" s="43"/>
      <c r="V297" s="291"/>
      <c r="W297" s="541">
        <f t="shared" si="163"/>
        <v>108680</v>
      </c>
      <c r="X297" s="537">
        <f t="shared" si="164"/>
        <v>108680</v>
      </c>
      <c r="Y297" s="537">
        <f t="shared" si="165"/>
        <v>0</v>
      </c>
      <c r="Z297" s="663">
        <f t="shared" si="166"/>
        <v>0</v>
      </c>
      <c r="AA297" s="645"/>
      <c r="AB297" s="627"/>
      <c r="AC297" s="628"/>
      <c r="AD297" s="628"/>
      <c r="AE297" s="628"/>
      <c r="AF297" s="628"/>
      <c r="AG297" s="628"/>
      <c r="AH297" s="620"/>
      <c r="AI297" s="620"/>
      <c r="AJ297" s="620"/>
      <c r="AK297" s="620"/>
      <c r="AL297" s="620"/>
      <c r="AM297" s="620"/>
      <c r="AN297" s="620"/>
      <c r="AO297" s="620"/>
      <c r="AP297" s="620"/>
      <c r="AQ297" s="620"/>
      <c r="AR297" s="620"/>
      <c r="AS297" s="620"/>
      <c r="AT297" s="620"/>
      <c r="AU297" s="620"/>
      <c r="AV297" s="620"/>
      <c r="AW297" s="620"/>
      <c r="AX297" s="620"/>
      <c r="AY297" s="620"/>
      <c r="AZ297" s="620"/>
      <c r="BA297" s="620"/>
      <c r="BB297" s="620"/>
      <c r="BC297" s="620"/>
      <c r="BD297" s="620"/>
      <c r="BE297" s="620"/>
      <c r="BF297" s="620"/>
      <c r="BG297" s="620"/>
      <c r="BH297" s="620"/>
      <c r="BI297" s="620"/>
      <c r="BJ297" s="620"/>
      <c r="BK297" s="620"/>
      <c r="BL297" s="620"/>
      <c r="BM297" s="620"/>
      <c r="BN297" s="620"/>
      <c r="BO297" s="620"/>
      <c r="BP297" s="620"/>
      <c r="BQ297" s="620"/>
      <c r="BR297" s="620"/>
      <c r="BS297" s="620"/>
      <c r="BT297" s="620"/>
    </row>
    <row r="298" spans="1:72" s="305" customFormat="1" ht="30" customHeight="1">
      <c r="A298" s="38"/>
      <c r="B298" s="484" t="s">
        <v>564</v>
      </c>
      <c r="C298" s="80" t="s">
        <v>565</v>
      </c>
      <c r="D298" s="433" t="s">
        <v>79</v>
      </c>
      <c r="E298" s="485">
        <v>1</v>
      </c>
      <c r="F298" s="486">
        <v>3154</v>
      </c>
      <c r="G298" s="447">
        <f t="shared" si="215"/>
        <v>3154</v>
      </c>
      <c r="H298" s="485">
        <v>1</v>
      </c>
      <c r="I298" s="486">
        <v>3147.48</v>
      </c>
      <c r="J298" s="447">
        <f t="shared" si="216"/>
        <v>3147.48</v>
      </c>
      <c r="K298" s="42"/>
      <c r="L298" s="43"/>
      <c r="M298" s="44"/>
      <c r="N298" s="42"/>
      <c r="O298" s="43"/>
      <c r="P298" s="44"/>
      <c r="Q298" s="42"/>
      <c r="R298" s="43"/>
      <c r="S298" s="44"/>
      <c r="T298" s="42"/>
      <c r="U298" s="43"/>
      <c r="V298" s="291"/>
      <c r="W298" s="541">
        <f t="shared" si="163"/>
        <v>3154</v>
      </c>
      <c r="X298" s="537">
        <f t="shared" si="164"/>
        <v>3147.48</v>
      </c>
      <c r="Y298" s="537">
        <f t="shared" si="165"/>
        <v>6.5199999999999818</v>
      </c>
      <c r="Z298" s="663">
        <f t="shared" si="166"/>
        <v>2.0672162333544649E-3</v>
      </c>
      <c r="AA298" s="645"/>
      <c r="AB298" s="627"/>
      <c r="AC298" s="628"/>
      <c r="AD298" s="628"/>
      <c r="AE298" s="628"/>
      <c r="AF298" s="628"/>
      <c r="AG298" s="628"/>
      <c r="AH298" s="620"/>
      <c r="AI298" s="620"/>
      <c r="AJ298" s="620"/>
      <c r="AK298" s="620"/>
      <c r="AL298" s="620"/>
      <c r="AM298" s="620"/>
      <c r="AN298" s="620"/>
      <c r="AO298" s="620"/>
      <c r="AP298" s="620"/>
      <c r="AQ298" s="620"/>
      <c r="AR298" s="620"/>
      <c r="AS298" s="620"/>
      <c r="AT298" s="620"/>
      <c r="AU298" s="620"/>
      <c r="AV298" s="620"/>
      <c r="AW298" s="620"/>
      <c r="AX298" s="620"/>
      <c r="AY298" s="620"/>
      <c r="AZ298" s="620"/>
      <c r="BA298" s="620"/>
      <c r="BB298" s="620"/>
      <c r="BC298" s="620"/>
      <c r="BD298" s="620"/>
      <c r="BE298" s="620"/>
      <c r="BF298" s="620"/>
      <c r="BG298" s="620"/>
      <c r="BH298" s="620"/>
      <c r="BI298" s="620"/>
      <c r="BJ298" s="620"/>
      <c r="BK298" s="620"/>
      <c r="BL298" s="620"/>
      <c r="BM298" s="620"/>
      <c r="BN298" s="620"/>
      <c r="BO298" s="620"/>
      <c r="BP298" s="620"/>
      <c r="BQ298" s="620"/>
      <c r="BR298" s="620"/>
      <c r="BS298" s="620"/>
      <c r="BT298" s="620"/>
    </row>
    <row r="299" spans="1:72" s="305" customFormat="1" ht="30" customHeight="1">
      <c r="A299" s="38"/>
      <c r="B299" s="484" t="s">
        <v>566</v>
      </c>
      <c r="C299" s="80" t="s">
        <v>567</v>
      </c>
      <c r="D299" s="433" t="s">
        <v>79</v>
      </c>
      <c r="E299" s="485">
        <v>1</v>
      </c>
      <c r="F299" s="486">
        <v>6190</v>
      </c>
      <c r="G299" s="447">
        <f t="shared" si="215"/>
        <v>6190</v>
      </c>
      <c r="H299" s="42">
        <v>0</v>
      </c>
      <c r="I299" s="43">
        <v>0</v>
      </c>
      <c r="J299" s="44">
        <v>0</v>
      </c>
      <c r="K299" s="42"/>
      <c r="L299" s="43"/>
      <c r="M299" s="44"/>
      <c r="N299" s="42"/>
      <c r="O299" s="43"/>
      <c r="P299" s="44"/>
      <c r="Q299" s="42"/>
      <c r="R299" s="43"/>
      <c r="S299" s="44"/>
      <c r="T299" s="42"/>
      <c r="U299" s="43"/>
      <c r="V299" s="291"/>
      <c r="W299" s="541">
        <f t="shared" si="163"/>
        <v>6190</v>
      </c>
      <c r="X299" s="537">
        <f t="shared" si="164"/>
        <v>0</v>
      </c>
      <c r="Y299" s="537">
        <f t="shared" si="165"/>
        <v>6190</v>
      </c>
      <c r="Z299" s="663">
        <f t="shared" si="166"/>
        <v>1</v>
      </c>
      <c r="AA299" s="645"/>
      <c r="AB299" s="627"/>
      <c r="AC299" s="628"/>
      <c r="AD299" s="628"/>
      <c r="AE299" s="628"/>
      <c r="AF299" s="628"/>
      <c r="AG299" s="628"/>
      <c r="AH299" s="620"/>
      <c r="AI299" s="620"/>
      <c r="AJ299" s="620"/>
      <c r="AK299" s="620"/>
      <c r="AL299" s="620"/>
      <c r="AM299" s="620"/>
      <c r="AN299" s="620"/>
      <c r="AO299" s="620"/>
      <c r="AP299" s="620"/>
      <c r="AQ299" s="620"/>
      <c r="AR299" s="620"/>
      <c r="AS299" s="620"/>
      <c r="AT299" s="620"/>
      <c r="AU299" s="620"/>
      <c r="AV299" s="620"/>
      <c r="AW299" s="620"/>
      <c r="AX299" s="620"/>
      <c r="AY299" s="620"/>
      <c r="AZ299" s="620"/>
      <c r="BA299" s="620"/>
      <c r="BB299" s="620"/>
      <c r="BC299" s="620"/>
      <c r="BD299" s="620"/>
      <c r="BE299" s="620"/>
      <c r="BF299" s="620"/>
      <c r="BG299" s="620"/>
      <c r="BH299" s="620"/>
      <c r="BI299" s="620"/>
      <c r="BJ299" s="620"/>
      <c r="BK299" s="620"/>
      <c r="BL299" s="620"/>
      <c r="BM299" s="620"/>
      <c r="BN299" s="620"/>
      <c r="BO299" s="620"/>
      <c r="BP299" s="620"/>
      <c r="BQ299" s="620"/>
      <c r="BR299" s="620"/>
      <c r="BS299" s="620"/>
      <c r="BT299" s="620"/>
    </row>
    <row r="300" spans="1:72" s="305" customFormat="1" ht="30" customHeight="1">
      <c r="A300" s="38"/>
      <c r="B300" s="484" t="s">
        <v>568</v>
      </c>
      <c r="C300" s="73" t="s">
        <v>569</v>
      </c>
      <c r="D300" s="433" t="s">
        <v>79</v>
      </c>
      <c r="E300" s="485">
        <v>1</v>
      </c>
      <c r="F300" s="486">
        <v>3260</v>
      </c>
      <c r="G300" s="447">
        <f t="shared" ref="G300:G301" si="217">E300*F300</f>
        <v>3260</v>
      </c>
      <c r="H300" s="485">
        <v>1</v>
      </c>
      <c r="I300" s="486">
        <v>4332.5600000000004</v>
      </c>
      <c r="J300" s="447">
        <f>H300*I300</f>
        <v>4332.5600000000004</v>
      </c>
      <c r="K300" s="42"/>
      <c r="L300" s="43"/>
      <c r="M300" s="44"/>
      <c r="N300" s="42"/>
      <c r="O300" s="43"/>
      <c r="P300" s="44"/>
      <c r="Q300" s="42"/>
      <c r="R300" s="43"/>
      <c r="S300" s="44"/>
      <c r="T300" s="42"/>
      <c r="U300" s="43"/>
      <c r="V300" s="291"/>
      <c r="W300" s="541">
        <f t="shared" si="163"/>
        <v>3260</v>
      </c>
      <c r="X300" s="537">
        <f t="shared" si="164"/>
        <v>4332.5600000000004</v>
      </c>
      <c r="Y300" s="537">
        <f t="shared" si="165"/>
        <v>-1072.5600000000004</v>
      </c>
      <c r="Z300" s="663">
        <f t="shared" si="166"/>
        <v>-0.32900613496932529</v>
      </c>
      <c r="AA300" s="645"/>
      <c r="AB300" s="627"/>
      <c r="AC300" s="628"/>
      <c r="AD300" s="628"/>
      <c r="AE300" s="628"/>
      <c r="AF300" s="628"/>
      <c r="AG300" s="628"/>
      <c r="AH300" s="620"/>
      <c r="AI300" s="620"/>
      <c r="AJ300" s="620"/>
      <c r="AK300" s="620"/>
      <c r="AL300" s="620"/>
      <c r="AM300" s="620"/>
      <c r="AN300" s="620"/>
      <c r="AO300" s="620"/>
      <c r="AP300" s="620"/>
      <c r="AQ300" s="620"/>
      <c r="AR300" s="620"/>
      <c r="AS300" s="620"/>
      <c r="AT300" s="620"/>
      <c r="AU300" s="620"/>
      <c r="AV300" s="620"/>
      <c r="AW300" s="620"/>
      <c r="AX300" s="620"/>
      <c r="AY300" s="620"/>
      <c r="AZ300" s="620"/>
      <c r="BA300" s="620"/>
      <c r="BB300" s="620"/>
      <c r="BC300" s="620"/>
      <c r="BD300" s="620"/>
      <c r="BE300" s="620"/>
      <c r="BF300" s="620"/>
      <c r="BG300" s="620"/>
      <c r="BH300" s="620"/>
      <c r="BI300" s="620"/>
      <c r="BJ300" s="620"/>
      <c r="BK300" s="620"/>
      <c r="BL300" s="620"/>
      <c r="BM300" s="620"/>
      <c r="BN300" s="620"/>
      <c r="BO300" s="620"/>
      <c r="BP300" s="620"/>
      <c r="BQ300" s="620"/>
      <c r="BR300" s="620"/>
      <c r="BS300" s="620"/>
      <c r="BT300" s="620"/>
    </row>
    <row r="301" spans="1:72" s="305" customFormat="1" ht="30" customHeight="1" thickBot="1">
      <c r="A301" s="38"/>
      <c r="B301" s="487" t="s">
        <v>570</v>
      </c>
      <c r="C301" s="488" t="s">
        <v>571</v>
      </c>
      <c r="D301" s="489" t="s">
        <v>49</v>
      </c>
      <c r="E301" s="490">
        <v>10</v>
      </c>
      <c r="F301" s="491">
        <v>310</v>
      </c>
      <c r="G301" s="492">
        <f t="shared" si="217"/>
        <v>3100</v>
      </c>
      <c r="H301" s="490">
        <v>10</v>
      </c>
      <c r="I301" s="491">
        <v>310</v>
      </c>
      <c r="J301" s="492">
        <f t="shared" ref="J301" si="218">H301*I301</f>
        <v>3100</v>
      </c>
      <c r="K301" s="42"/>
      <c r="L301" s="43"/>
      <c r="M301" s="44"/>
      <c r="N301" s="42"/>
      <c r="O301" s="43"/>
      <c r="P301" s="44"/>
      <c r="Q301" s="42"/>
      <c r="R301" s="43"/>
      <c r="S301" s="44"/>
      <c r="T301" s="42"/>
      <c r="U301" s="43"/>
      <c r="V301" s="291"/>
      <c r="W301" s="542">
        <f t="shared" si="163"/>
        <v>3100</v>
      </c>
      <c r="X301" s="543">
        <f t="shared" si="164"/>
        <v>3100</v>
      </c>
      <c r="Y301" s="543">
        <f t="shared" si="165"/>
        <v>0</v>
      </c>
      <c r="Z301" s="669">
        <f t="shared" si="166"/>
        <v>0</v>
      </c>
      <c r="AA301" s="646"/>
      <c r="AB301" s="627"/>
      <c r="AC301" s="628"/>
      <c r="AD301" s="628"/>
      <c r="AE301" s="628"/>
      <c r="AF301" s="628"/>
      <c r="AG301" s="628"/>
      <c r="AH301" s="620"/>
      <c r="AI301" s="620"/>
      <c r="AJ301" s="620"/>
      <c r="AK301" s="620"/>
      <c r="AL301" s="620"/>
      <c r="AM301" s="620"/>
      <c r="AN301" s="620"/>
      <c r="AO301" s="620"/>
      <c r="AP301" s="620"/>
      <c r="AQ301" s="620"/>
      <c r="AR301" s="620"/>
      <c r="AS301" s="620"/>
      <c r="AT301" s="620"/>
      <c r="AU301" s="620"/>
      <c r="AV301" s="620"/>
      <c r="AW301" s="620"/>
      <c r="AX301" s="620"/>
      <c r="AY301" s="620"/>
      <c r="AZ301" s="620"/>
      <c r="BA301" s="620"/>
      <c r="BB301" s="620"/>
      <c r="BC301" s="620"/>
      <c r="BD301" s="620"/>
      <c r="BE301" s="620"/>
      <c r="BF301" s="620"/>
      <c r="BG301" s="620"/>
      <c r="BH301" s="620"/>
      <c r="BI301" s="620"/>
      <c r="BJ301" s="620"/>
      <c r="BK301" s="620"/>
      <c r="BL301" s="620"/>
      <c r="BM301" s="620"/>
      <c r="BN301" s="620"/>
      <c r="BO301" s="620"/>
      <c r="BP301" s="620"/>
      <c r="BQ301" s="620"/>
      <c r="BR301" s="620"/>
      <c r="BS301" s="620"/>
      <c r="BT301" s="620"/>
    </row>
    <row r="302" spans="1:72" ht="30" customHeight="1" thickBot="1">
      <c r="A302" s="130" t="s">
        <v>237</v>
      </c>
      <c r="B302" s="185"/>
      <c r="C302" s="131"/>
      <c r="D302" s="132"/>
      <c r="E302" s="99">
        <f>E290+E286+E281+E277</f>
        <v>15</v>
      </c>
      <c r="F302" s="75"/>
      <c r="G302" s="133">
        <f>G290+G286+G281+G277</f>
        <v>223624</v>
      </c>
      <c r="H302" s="99">
        <f>H290+H286+H281+H277</f>
        <v>14</v>
      </c>
      <c r="I302" s="75"/>
      <c r="J302" s="133">
        <f>J290+J286+J281+J277</f>
        <v>218500.04</v>
      </c>
      <c r="K302" s="99">
        <f>K290+K286+K281+K277</f>
        <v>1</v>
      </c>
      <c r="L302" s="75"/>
      <c r="M302" s="133">
        <f>M290+M286+M281+M277</f>
        <v>25000</v>
      </c>
      <c r="N302" s="99">
        <f>N290+N286+N281+N277</f>
        <v>1</v>
      </c>
      <c r="O302" s="75"/>
      <c r="P302" s="133">
        <f>P290+P286+P281+P277</f>
        <v>25000</v>
      </c>
      <c r="Q302" s="99">
        <f>Q290+Q286+Q281+Q277</f>
        <v>0</v>
      </c>
      <c r="R302" s="75"/>
      <c r="S302" s="133">
        <f>S290+S286+S281+S277</f>
        <v>0</v>
      </c>
      <c r="T302" s="99">
        <f>T290+T286+T281+T277</f>
        <v>0</v>
      </c>
      <c r="U302" s="75"/>
      <c r="V302" s="531">
        <f>V290+V286+V281+V277</f>
        <v>0</v>
      </c>
      <c r="W302" s="260">
        <f t="shared" si="163"/>
        <v>248624</v>
      </c>
      <c r="X302" s="546">
        <f t="shared" si="164"/>
        <v>243500.04</v>
      </c>
      <c r="Y302" s="260">
        <f t="shared" si="165"/>
        <v>5123.9599999999919</v>
      </c>
      <c r="Z302" s="547">
        <f t="shared" si="166"/>
        <v>2.0609273441019337E-2</v>
      </c>
      <c r="AA302" s="549"/>
      <c r="AB302" s="625"/>
      <c r="AC302" s="625"/>
      <c r="AD302" s="625"/>
      <c r="AE302" s="625"/>
      <c r="AF302" s="625"/>
      <c r="AG302" s="625"/>
    </row>
    <row r="303" spans="1:72" ht="30" customHeight="1" thickBot="1">
      <c r="A303" s="134" t="s">
        <v>238</v>
      </c>
      <c r="B303" s="135"/>
      <c r="C303" s="136"/>
      <c r="D303" s="137"/>
      <c r="E303" s="138"/>
      <c r="F303" s="139"/>
      <c r="G303" s="140">
        <f>G302+G275+G269+G265+G258+G247+G239+G226+G212+G198+G56+G47+G33</f>
        <v>2467326</v>
      </c>
      <c r="H303" s="138"/>
      <c r="I303" s="139"/>
      <c r="J303" s="140">
        <f>J33+J47+J56+J198+J212+J226+J239+J247+J258+J265+J269+J275+J302</f>
        <v>2462179.84</v>
      </c>
      <c r="K303" s="138"/>
      <c r="L303" s="139"/>
      <c r="M303" s="140">
        <f>M33+M47+M56+M198+M212+M226+M239+M247+M258+M265+M269+M275+M302</f>
        <v>25000</v>
      </c>
      <c r="N303" s="138"/>
      <c r="O303" s="139"/>
      <c r="P303" s="140">
        <f>P33+P47+P56+P198+P212+P226+P239+P247+P258+P265+P269+P275+P302</f>
        <v>25000</v>
      </c>
      <c r="Q303" s="138"/>
      <c r="R303" s="139"/>
      <c r="S303" s="140">
        <f>S33+S47+S56+S198+S212+S226+S239+S247+S258+S265+S269+S275+S302</f>
        <v>0</v>
      </c>
      <c r="T303" s="138"/>
      <c r="U303" s="139"/>
      <c r="V303" s="140">
        <f>V33+V47+V56+V198+V212+V226+V239+V247+V258+V265+V269+V275+V302</f>
        <v>0</v>
      </c>
      <c r="W303" s="545">
        <f>G303+M303+S303</f>
        <v>2492326</v>
      </c>
      <c r="X303" s="544">
        <f t="shared" si="164"/>
        <v>2487179.84</v>
      </c>
      <c r="Y303" s="548">
        <f t="shared" si="165"/>
        <v>5146.160000000149</v>
      </c>
      <c r="Z303" s="545">
        <f t="shared" si="166"/>
        <v>2.0648021165771049E-3</v>
      </c>
      <c r="AA303" s="686"/>
      <c r="AB303" s="625"/>
      <c r="AC303" s="625"/>
      <c r="AD303" s="625"/>
      <c r="AE303" s="625"/>
      <c r="AF303" s="625"/>
      <c r="AG303" s="625"/>
    </row>
    <row r="304" spans="1:72" ht="15" customHeight="1" thickBot="1">
      <c r="A304" s="787"/>
      <c r="B304" s="755"/>
      <c r="C304" s="755"/>
      <c r="D304" s="10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529"/>
      <c r="X304" s="530"/>
      <c r="Y304" s="530"/>
      <c r="Z304" s="674"/>
      <c r="AA304" s="687"/>
      <c r="AB304" s="625"/>
      <c r="AC304" s="625"/>
      <c r="AD304" s="625"/>
      <c r="AE304" s="625"/>
      <c r="AF304" s="625"/>
      <c r="AG304" s="625"/>
    </row>
    <row r="305" spans="1:33" ht="30" customHeight="1" thickBot="1">
      <c r="A305" s="788" t="s">
        <v>239</v>
      </c>
      <c r="B305" s="789"/>
      <c r="C305" s="790"/>
      <c r="D305" s="141"/>
      <c r="E305" s="138"/>
      <c r="F305" s="139"/>
      <c r="G305" s="142">
        <f>Фінансування!C27-'Кошторис  витрат'!G303</f>
        <v>0</v>
      </c>
      <c r="H305" s="138"/>
      <c r="I305" s="139"/>
      <c r="J305" s="142">
        <f>Фінансування!C28-'Кошторис  витрат'!J303</f>
        <v>0</v>
      </c>
      <c r="K305" s="138"/>
      <c r="L305" s="139"/>
      <c r="M305" s="142">
        <f>Фінансування!H27-M303</f>
        <v>0</v>
      </c>
      <c r="N305" s="138"/>
      <c r="O305" s="139"/>
      <c r="P305" s="142">
        <f>Фінансування!H28-'Кошторис  витрат'!P303</f>
        <v>0</v>
      </c>
      <c r="Q305" s="138"/>
      <c r="R305" s="139"/>
      <c r="S305" s="142">
        <f>Фінансування!L27-'Кошторис  витрат'!S303</f>
        <v>0</v>
      </c>
      <c r="T305" s="138"/>
      <c r="U305" s="139"/>
      <c r="V305" s="533">
        <f>Фінансування!L28-'Кошторис  витрат'!V303</f>
        <v>0</v>
      </c>
      <c r="W305" s="534"/>
      <c r="X305" s="535"/>
      <c r="Y305" s="535"/>
      <c r="Z305" s="675"/>
      <c r="AA305" s="688"/>
      <c r="AB305" s="625"/>
      <c r="AC305" s="625"/>
      <c r="AD305" s="625"/>
      <c r="AE305" s="625"/>
      <c r="AF305" s="625"/>
      <c r="AG305" s="625"/>
    </row>
    <row r="306" spans="1:33" ht="15.75" customHeight="1">
      <c r="A306" s="1"/>
      <c r="B306" s="143"/>
      <c r="C306" s="2"/>
      <c r="D306" s="144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145"/>
      <c r="X306" s="145"/>
      <c r="Y306" s="145"/>
      <c r="Z306" s="145"/>
      <c r="AA306" s="207"/>
      <c r="AB306" s="619"/>
      <c r="AC306" s="619"/>
      <c r="AD306" s="619"/>
      <c r="AE306" s="619"/>
      <c r="AF306" s="619"/>
      <c r="AG306" s="619"/>
    </row>
    <row r="307" spans="1:33" ht="15.75" customHeight="1">
      <c r="A307" s="1"/>
      <c r="B307" s="143"/>
      <c r="C307" s="2"/>
      <c r="D307" s="144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145"/>
      <c r="X307" s="145"/>
      <c r="Y307" s="145"/>
      <c r="Z307" s="145"/>
      <c r="AA307" s="207"/>
      <c r="AB307" s="619"/>
      <c r="AC307" s="619"/>
      <c r="AD307" s="619"/>
      <c r="AE307" s="619"/>
      <c r="AF307" s="619"/>
      <c r="AG307" s="619"/>
    </row>
    <row r="308" spans="1:33" ht="15.75" customHeight="1">
      <c r="A308" s="1"/>
      <c r="B308" s="143"/>
      <c r="C308" s="2"/>
      <c r="D308" s="144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145"/>
      <c r="X308" s="145"/>
      <c r="Y308" s="145"/>
      <c r="Z308" s="145"/>
      <c r="AA308" s="207"/>
      <c r="AB308" s="619"/>
      <c r="AC308" s="619"/>
      <c r="AD308" s="619"/>
      <c r="AE308" s="619"/>
      <c r="AF308" s="619"/>
      <c r="AG308" s="619"/>
    </row>
    <row r="309" spans="1:33" ht="15.75" customHeight="1">
      <c r="A309" s="1"/>
      <c r="B309" s="143"/>
      <c r="C309" s="2"/>
      <c r="D309" s="144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145"/>
      <c r="X309" s="145"/>
      <c r="Y309" s="145"/>
      <c r="Z309" s="145"/>
      <c r="AA309" s="207"/>
      <c r="AB309" s="619"/>
      <c r="AC309" s="619"/>
      <c r="AD309" s="619"/>
      <c r="AE309" s="619"/>
      <c r="AF309" s="619"/>
      <c r="AG309" s="619"/>
    </row>
    <row r="310" spans="1:33" ht="15.75" customHeight="1">
      <c r="A310" s="1"/>
      <c r="B310" s="143"/>
      <c r="C310" s="2"/>
      <c r="D310" s="144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145"/>
      <c r="X310" s="145"/>
      <c r="Y310" s="145"/>
      <c r="Z310" s="145"/>
      <c r="AA310" s="207"/>
      <c r="AB310" s="619"/>
      <c r="AC310" s="619"/>
      <c r="AD310" s="619"/>
      <c r="AE310" s="619"/>
      <c r="AF310" s="619"/>
      <c r="AG310" s="619"/>
    </row>
    <row r="311" spans="1:33" ht="15.75" customHeight="1">
      <c r="A311" s="1"/>
      <c r="B311" s="143"/>
      <c r="C311" s="2"/>
      <c r="D311" s="144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145"/>
      <c r="X311" s="145"/>
      <c r="Y311" s="145"/>
      <c r="Z311" s="145"/>
      <c r="AA311" s="207"/>
      <c r="AB311" s="619"/>
      <c r="AC311" s="619"/>
      <c r="AD311" s="619"/>
      <c r="AE311" s="619"/>
      <c r="AF311" s="619"/>
      <c r="AG311" s="619"/>
    </row>
    <row r="312" spans="1:33" ht="15.75" customHeight="1">
      <c r="A312" s="1"/>
      <c r="B312" s="143"/>
      <c r="C312" s="2"/>
      <c r="D312" s="144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145"/>
      <c r="X312" s="145"/>
      <c r="Y312" s="145"/>
      <c r="Z312" s="145"/>
      <c r="AA312" s="207"/>
      <c r="AB312" s="619"/>
      <c r="AC312" s="619"/>
      <c r="AD312" s="619"/>
      <c r="AE312" s="619"/>
      <c r="AF312" s="619"/>
      <c r="AG312" s="619"/>
    </row>
    <row r="313" spans="1:33" ht="15.75" customHeight="1">
      <c r="A313" s="1"/>
      <c r="B313" s="143"/>
      <c r="C313" s="2"/>
      <c r="D313" s="144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145"/>
      <c r="X313" s="145"/>
      <c r="Y313" s="145"/>
      <c r="Z313" s="145"/>
      <c r="AA313" s="207"/>
      <c r="AB313" s="619"/>
      <c r="AC313" s="619"/>
      <c r="AD313" s="619"/>
      <c r="AE313" s="619"/>
      <c r="AF313" s="619"/>
      <c r="AG313" s="619"/>
    </row>
    <row r="314" spans="1:33" ht="15.75" customHeight="1">
      <c r="A314" s="1"/>
      <c r="B314" s="143"/>
      <c r="C314" s="2"/>
      <c r="D314" s="144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145"/>
      <c r="X314" s="145"/>
      <c r="Y314" s="145"/>
      <c r="Z314" s="145"/>
      <c r="AA314" s="207"/>
      <c r="AB314" s="619"/>
      <c r="AC314" s="619"/>
      <c r="AD314" s="619"/>
      <c r="AE314" s="619"/>
      <c r="AF314" s="619"/>
      <c r="AG314" s="619"/>
    </row>
    <row r="315" spans="1:33" ht="15.75" customHeight="1">
      <c r="A315" s="1"/>
      <c r="B315" s="143"/>
      <c r="C315" s="2"/>
      <c r="D315" s="144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145"/>
      <c r="X315" s="145"/>
      <c r="Y315" s="145"/>
      <c r="Z315" s="145"/>
      <c r="AA315" s="207"/>
      <c r="AB315" s="619"/>
      <c r="AC315" s="619"/>
      <c r="AD315" s="619"/>
      <c r="AE315" s="619"/>
      <c r="AF315" s="619"/>
      <c r="AG315" s="619"/>
    </row>
    <row r="316" spans="1:33" ht="15.75" customHeight="1">
      <c r="A316" s="1"/>
      <c r="B316" s="143"/>
      <c r="C316" s="2"/>
      <c r="D316" s="144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145"/>
      <c r="X316" s="145"/>
      <c r="Y316" s="145"/>
      <c r="Z316" s="145"/>
      <c r="AA316" s="207"/>
      <c r="AB316" s="619"/>
      <c r="AC316" s="619"/>
      <c r="AD316" s="619"/>
      <c r="AE316" s="619"/>
      <c r="AF316" s="619"/>
      <c r="AG316" s="619"/>
    </row>
    <row r="317" spans="1:33" ht="15.75" customHeight="1">
      <c r="A317" s="1"/>
      <c r="B317" s="143"/>
      <c r="C317" s="2"/>
      <c r="D317" s="144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145"/>
      <c r="X317" s="145"/>
      <c r="Y317" s="145"/>
      <c r="Z317" s="145"/>
      <c r="AA317" s="207"/>
      <c r="AB317" s="619"/>
      <c r="AC317" s="619"/>
      <c r="AD317" s="619"/>
      <c r="AE317" s="619"/>
      <c r="AF317" s="619"/>
      <c r="AG317" s="619"/>
    </row>
    <row r="318" spans="1:33" ht="15.75" customHeight="1">
      <c r="A318" s="1"/>
      <c r="B318" s="143"/>
      <c r="C318" s="2"/>
      <c r="D318" s="144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145"/>
      <c r="X318" s="145"/>
      <c r="Y318" s="145"/>
      <c r="Z318" s="145"/>
      <c r="AA318" s="207"/>
      <c r="AB318" s="619"/>
      <c r="AC318" s="619"/>
      <c r="AD318" s="619"/>
      <c r="AE318" s="619"/>
      <c r="AF318" s="619"/>
      <c r="AG318" s="619"/>
    </row>
    <row r="319" spans="1:33" ht="15.75" customHeight="1">
      <c r="A319" s="1"/>
      <c r="B319" s="143"/>
      <c r="C319" s="2"/>
      <c r="D319" s="144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145"/>
      <c r="X319" s="145"/>
      <c r="Y319" s="145"/>
      <c r="Z319" s="145"/>
      <c r="AA319" s="207"/>
      <c r="AB319" s="619"/>
      <c r="AC319" s="619"/>
      <c r="AD319" s="619"/>
      <c r="AE319" s="619"/>
      <c r="AF319" s="619"/>
      <c r="AG319" s="619"/>
    </row>
    <row r="320" spans="1:33" ht="15.75" customHeight="1">
      <c r="A320" s="1"/>
      <c r="B320" s="143"/>
      <c r="C320" s="2"/>
      <c r="D320" s="144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145"/>
      <c r="X320" s="145"/>
      <c r="Y320" s="145"/>
      <c r="Z320" s="145"/>
      <c r="AA320" s="207"/>
      <c r="AB320" s="619"/>
      <c r="AC320" s="619"/>
      <c r="AD320" s="619"/>
      <c r="AE320" s="619"/>
      <c r="AF320" s="619"/>
      <c r="AG320" s="619"/>
    </row>
    <row r="321" spans="1:33" ht="15.75" customHeight="1">
      <c r="A321" s="1"/>
      <c r="B321" s="143"/>
      <c r="C321" s="2"/>
      <c r="D321" s="144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145"/>
      <c r="X321" s="145"/>
      <c r="Y321" s="145"/>
      <c r="Z321" s="145"/>
      <c r="AA321" s="207"/>
      <c r="AB321" s="619"/>
      <c r="AC321" s="619"/>
      <c r="AD321" s="619"/>
      <c r="AE321" s="619"/>
      <c r="AF321" s="619"/>
      <c r="AG321" s="619"/>
    </row>
    <row r="322" spans="1:33" ht="15.75" customHeight="1">
      <c r="A322" s="1"/>
      <c r="B322" s="143"/>
      <c r="C322" s="2"/>
      <c r="D322" s="144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145"/>
      <c r="X322" s="145"/>
      <c r="Y322" s="145"/>
      <c r="Z322" s="145"/>
      <c r="AA322" s="207"/>
      <c r="AB322" s="619"/>
      <c r="AC322" s="619"/>
      <c r="AD322" s="619"/>
      <c r="AE322" s="619"/>
      <c r="AF322" s="619"/>
      <c r="AG322" s="619"/>
    </row>
    <row r="323" spans="1:33" ht="15.75" customHeight="1">
      <c r="A323" s="1"/>
      <c r="B323" s="143"/>
      <c r="C323" s="2"/>
      <c r="D323" s="144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145"/>
      <c r="X323" s="145"/>
      <c r="Y323" s="145"/>
      <c r="Z323" s="145"/>
      <c r="AA323" s="207"/>
      <c r="AB323" s="619"/>
      <c r="AC323" s="619"/>
      <c r="AD323" s="619"/>
      <c r="AE323" s="619"/>
      <c r="AF323" s="619"/>
      <c r="AG323" s="619"/>
    </row>
    <row r="324" spans="1:33" ht="15.75" customHeight="1">
      <c r="A324" s="1"/>
      <c r="B324" s="143"/>
      <c r="C324" s="2"/>
      <c r="D324" s="144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145"/>
      <c r="X324" s="145"/>
      <c r="Y324" s="145"/>
      <c r="Z324" s="145"/>
      <c r="AA324" s="207"/>
      <c r="AB324" s="619"/>
      <c r="AC324" s="619"/>
      <c r="AD324" s="619"/>
      <c r="AE324" s="619"/>
      <c r="AF324" s="619"/>
      <c r="AG324" s="619"/>
    </row>
    <row r="325" spans="1:33" ht="15.75" customHeight="1">
      <c r="A325" s="1"/>
      <c r="B325" s="143"/>
      <c r="C325" s="2"/>
      <c r="D325" s="144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145"/>
      <c r="X325" s="145"/>
      <c r="Y325" s="145"/>
      <c r="Z325" s="145"/>
      <c r="AA325" s="207"/>
      <c r="AB325" s="619"/>
      <c r="AC325" s="619"/>
      <c r="AD325" s="619"/>
      <c r="AE325" s="619"/>
      <c r="AF325" s="619"/>
      <c r="AG325" s="619"/>
    </row>
    <row r="326" spans="1:33" ht="15.75" customHeight="1">
      <c r="A326" s="1"/>
      <c r="B326" s="143"/>
      <c r="C326" s="2"/>
      <c r="D326" s="144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145"/>
      <c r="X326" s="145"/>
      <c r="Y326" s="145"/>
      <c r="Z326" s="145"/>
      <c r="AA326" s="207"/>
      <c r="AB326" s="619"/>
      <c r="AC326" s="619"/>
      <c r="AD326" s="619"/>
      <c r="AE326" s="619"/>
      <c r="AF326" s="619"/>
      <c r="AG326" s="619"/>
    </row>
    <row r="327" spans="1:33" ht="15.75" customHeight="1">
      <c r="A327" s="1"/>
      <c r="B327" s="143"/>
      <c r="C327" s="2"/>
      <c r="D327" s="144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145"/>
      <c r="X327" s="145"/>
      <c r="Y327" s="145"/>
      <c r="Z327" s="145"/>
      <c r="AA327" s="207"/>
      <c r="AB327" s="619"/>
      <c r="AC327" s="619"/>
      <c r="AD327" s="619"/>
      <c r="AE327" s="619"/>
      <c r="AF327" s="619"/>
      <c r="AG327" s="619"/>
    </row>
    <row r="328" spans="1:33" ht="15.75" customHeight="1">
      <c r="A328" s="1"/>
      <c r="B328" s="143"/>
      <c r="C328" s="2"/>
      <c r="D328" s="144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145"/>
      <c r="X328" s="145"/>
      <c r="Y328" s="145"/>
      <c r="Z328" s="145"/>
      <c r="AA328" s="207"/>
      <c r="AB328" s="619"/>
      <c r="AC328" s="619"/>
      <c r="AD328" s="619"/>
      <c r="AE328" s="619"/>
      <c r="AF328" s="619"/>
      <c r="AG328" s="619"/>
    </row>
    <row r="329" spans="1:33" ht="15.75" customHeight="1">
      <c r="A329" s="1"/>
      <c r="B329" s="143"/>
      <c r="C329" s="2"/>
      <c r="D329" s="144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145"/>
      <c r="X329" s="145"/>
      <c r="Y329" s="145"/>
      <c r="Z329" s="145"/>
      <c r="AA329" s="207"/>
      <c r="AB329" s="619"/>
      <c r="AC329" s="619"/>
      <c r="AD329" s="619"/>
      <c r="AE329" s="619"/>
      <c r="AF329" s="619"/>
      <c r="AG329" s="619"/>
    </row>
    <row r="330" spans="1:33" ht="15.75" customHeight="1">
      <c r="A330" s="1"/>
      <c r="B330" s="143"/>
      <c r="C330" s="2"/>
      <c r="D330" s="144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145"/>
      <c r="X330" s="145"/>
      <c r="Y330" s="145"/>
      <c r="Z330" s="145"/>
      <c r="AA330" s="207"/>
      <c r="AB330" s="619"/>
      <c r="AC330" s="619"/>
      <c r="AD330" s="619"/>
      <c r="AE330" s="619"/>
      <c r="AF330" s="619"/>
      <c r="AG330" s="619"/>
    </row>
    <row r="331" spans="1:33" ht="15.75" customHeight="1">
      <c r="A331" s="1"/>
      <c r="B331" s="143"/>
      <c r="C331" s="2"/>
      <c r="D331" s="144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145"/>
      <c r="X331" s="145"/>
      <c r="Y331" s="145"/>
      <c r="Z331" s="145"/>
      <c r="AA331" s="207"/>
      <c r="AB331" s="619"/>
      <c r="AC331" s="619"/>
      <c r="AD331" s="619"/>
      <c r="AE331" s="619"/>
      <c r="AF331" s="619"/>
      <c r="AG331" s="619"/>
    </row>
    <row r="332" spans="1:33" ht="15.75" customHeight="1">
      <c r="A332" s="1"/>
      <c r="B332" s="143"/>
      <c r="C332" s="2"/>
      <c r="D332" s="144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145"/>
      <c r="X332" s="145"/>
      <c r="Y332" s="145"/>
      <c r="Z332" s="145"/>
      <c r="AA332" s="207"/>
      <c r="AB332" s="619"/>
      <c r="AC332" s="619"/>
      <c r="AD332" s="619"/>
      <c r="AE332" s="619"/>
      <c r="AF332" s="619"/>
      <c r="AG332" s="619"/>
    </row>
    <row r="333" spans="1:33" ht="15.75" customHeight="1">
      <c r="A333" s="1"/>
      <c r="B333" s="143"/>
      <c r="C333" s="2"/>
      <c r="D333" s="144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145"/>
      <c r="X333" s="145"/>
      <c r="Y333" s="145"/>
      <c r="Z333" s="145"/>
      <c r="AA333" s="207"/>
      <c r="AB333" s="619"/>
      <c r="AC333" s="619"/>
      <c r="AD333" s="619"/>
      <c r="AE333" s="619"/>
      <c r="AF333" s="619"/>
      <c r="AG333" s="619"/>
    </row>
    <row r="334" spans="1:33" ht="15.75" customHeight="1">
      <c r="A334" s="1"/>
      <c r="B334" s="143"/>
      <c r="C334" s="2"/>
      <c r="D334" s="144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145"/>
      <c r="X334" s="145"/>
      <c r="Y334" s="145"/>
      <c r="Z334" s="145"/>
      <c r="AA334" s="207"/>
      <c r="AB334" s="619"/>
      <c r="AC334" s="619"/>
      <c r="AD334" s="619"/>
      <c r="AE334" s="619"/>
      <c r="AF334" s="619"/>
      <c r="AG334" s="619"/>
    </row>
    <row r="335" spans="1:33" ht="15.75" customHeight="1">
      <c r="A335" s="1"/>
      <c r="B335" s="143"/>
      <c r="C335" s="2"/>
      <c r="D335" s="144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145"/>
      <c r="X335" s="145"/>
      <c r="Y335" s="145"/>
      <c r="Z335" s="145"/>
      <c r="AA335" s="207"/>
      <c r="AB335" s="619"/>
      <c r="AC335" s="619"/>
      <c r="AD335" s="619"/>
      <c r="AE335" s="619"/>
      <c r="AF335" s="619"/>
      <c r="AG335" s="619"/>
    </row>
    <row r="336" spans="1:33" ht="15.75" customHeight="1">
      <c r="A336" s="1"/>
      <c r="B336" s="143"/>
      <c r="C336" s="2"/>
      <c r="D336" s="144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145"/>
      <c r="X336" s="145"/>
      <c r="Y336" s="145"/>
      <c r="Z336" s="145"/>
      <c r="AA336" s="207"/>
      <c r="AB336" s="619"/>
      <c r="AC336" s="619"/>
      <c r="AD336" s="619"/>
      <c r="AE336" s="619"/>
      <c r="AF336" s="619"/>
      <c r="AG336" s="619"/>
    </row>
    <row r="337" spans="1:33" ht="15.75" customHeight="1">
      <c r="A337" s="1"/>
      <c r="B337" s="143"/>
      <c r="C337" s="2"/>
      <c r="D337" s="144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145"/>
      <c r="X337" s="145"/>
      <c r="Y337" s="145"/>
      <c r="Z337" s="145"/>
      <c r="AA337" s="207"/>
      <c r="AB337" s="619"/>
      <c r="AC337" s="619"/>
      <c r="AD337" s="619"/>
      <c r="AE337" s="619"/>
      <c r="AF337" s="619"/>
      <c r="AG337" s="619"/>
    </row>
    <row r="338" spans="1:33" ht="15.75" customHeight="1">
      <c r="A338" s="1"/>
      <c r="B338" s="143"/>
      <c r="C338" s="2"/>
      <c r="D338" s="144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145"/>
      <c r="X338" s="145"/>
      <c r="Y338" s="145"/>
      <c r="Z338" s="145"/>
      <c r="AA338" s="207"/>
      <c r="AB338" s="619"/>
      <c r="AC338" s="619"/>
      <c r="AD338" s="619"/>
      <c r="AE338" s="619"/>
      <c r="AF338" s="619"/>
      <c r="AG338" s="619"/>
    </row>
    <row r="339" spans="1:33" ht="15.75" customHeight="1">
      <c r="A339" s="1"/>
      <c r="B339" s="143"/>
      <c r="C339" s="2"/>
      <c r="D339" s="144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145"/>
      <c r="X339" s="145"/>
      <c r="Y339" s="145"/>
      <c r="Z339" s="145"/>
      <c r="AA339" s="207"/>
      <c r="AB339" s="619"/>
      <c r="AC339" s="619"/>
      <c r="AD339" s="619"/>
      <c r="AE339" s="619"/>
      <c r="AF339" s="619"/>
      <c r="AG339" s="619"/>
    </row>
    <row r="340" spans="1:33" ht="15.75" customHeight="1">
      <c r="A340" s="1"/>
      <c r="B340" s="143"/>
      <c r="C340" s="2"/>
      <c r="D340" s="144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145"/>
      <c r="X340" s="145"/>
      <c r="Y340" s="145"/>
      <c r="Z340" s="145"/>
      <c r="AA340" s="207"/>
      <c r="AB340" s="619"/>
      <c r="AC340" s="619"/>
      <c r="AD340" s="619"/>
      <c r="AE340" s="619"/>
      <c r="AF340" s="619"/>
      <c r="AG340" s="619"/>
    </row>
    <row r="341" spans="1:33" ht="15.75" customHeight="1">
      <c r="A341" s="1"/>
      <c r="B341" s="143"/>
      <c r="C341" s="2"/>
      <c r="D341" s="144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145"/>
      <c r="X341" s="145"/>
      <c r="Y341" s="145"/>
      <c r="Z341" s="145"/>
      <c r="AA341" s="207"/>
      <c r="AB341" s="619"/>
      <c r="AC341" s="619"/>
      <c r="AD341" s="619"/>
      <c r="AE341" s="619"/>
      <c r="AF341" s="619"/>
      <c r="AG341" s="619"/>
    </row>
    <row r="342" spans="1:33" ht="15.75" customHeight="1">
      <c r="A342" s="1"/>
      <c r="B342" s="143"/>
      <c r="C342" s="2"/>
      <c r="D342" s="144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145"/>
      <c r="X342" s="145"/>
      <c r="Y342" s="145"/>
      <c r="Z342" s="145"/>
      <c r="AA342" s="207"/>
      <c r="AB342" s="619"/>
      <c r="AC342" s="619"/>
      <c r="AD342" s="619"/>
      <c r="AE342" s="619"/>
      <c r="AF342" s="619"/>
      <c r="AG342" s="619"/>
    </row>
    <row r="343" spans="1:33" ht="15.75" customHeight="1">
      <c r="A343" s="1"/>
      <c r="B343" s="143"/>
      <c r="C343" s="2"/>
      <c r="D343" s="144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145"/>
      <c r="X343" s="145"/>
      <c r="Y343" s="145"/>
      <c r="Z343" s="145"/>
      <c r="AA343" s="207"/>
      <c r="AB343" s="619"/>
      <c r="AC343" s="619"/>
      <c r="AD343" s="619"/>
      <c r="AE343" s="619"/>
      <c r="AF343" s="619"/>
      <c r="AG343" s="619"/>
    </row>
    <row r="344" spans="1:33" ht="15.75" customHeight="1">
      <c r="A344" s="1"/>
      <c r="B344" s="143"/>
      <c r="C344" s="2"/>
      <c r="D344" s="144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145"/>
      <c r="X344" s="145"/>
      <c r="Y344" s="145"/>
      <c r="Z344" s="145"/>
      <c r="AA344" s="207"/>
      <c r="AB344" s="619"/>
      <c r="AC344" s="619"/>
      <c r="AD344" s="619"/>
      <c r="AE344" s="619"/>
      <c r="AF344" s="619"/>
      <c r="AG344" s="619"/>
    </row>
    <row r="345" spans="1:33" ht="15.75" customHeight="1">
      <c r="A345" s="1"/>
      <c r="B345" s="143"/>
      <c r="C345" s="2"/>
      <c r="D345" s="144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145"/>
      <c r="X345" s="145"/>
      <c r="Y345" s="145"/>
      <c r="Z345" s="145"/>
      <c r="AA345" s="207"/>
      <c r="AB345" s="619"/>
      <c r="AC345" s="619"/>
      <c r="AD345" s="619"/>
      <c r="AE345" s="619"/>
      <c r="AF345" s="619"/>
      <c r="AG345" s="619"/>
    </row>
    <row r="346" spans="1:33" ht="15.75" customHeight="1">
      <c r="A346" s="1"/>
      <c r="B346" s="143"/>
      <c r="C346" s="2"/>
      <c r="D346" s="144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145"/>
      <c r="X346" s="145"/>
      <c r="Y346" s="145"/>
      <c r="Z346" s="145"/>
      <c r="AA346" s="207"/>
      <c r="AB346" s="619"/>
      <c r="AC346" s="619"/>
      <c r="AD346" s="619"/>
      <c r="AE346" s="619"/>
      <c r="AF346" s="619"/>
      <c r="AG346" s="619"/>
    </row>
    <row r="347" spans="1:33" ht="15.75" customHeight="1">
      <c r="A347" s="1"/>
      <c r="B347" s="143"/>
      <c r="C347" s="2"/>
      <c r="D347" s="144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145"/>
      <c r="X347" s="145"/>
      <c r="Y347" s="145"/>
      <c r="Z347" s="145"/>
      <c r="AA347" s="207"/>
      <c r="AB347" s="619"/>
      <c r="AC347" s="619"/>
      <c r="AD347" s="619"/>
      <c r="AE347" s="619"/>
      <c r="AF347" s="619"/>
      <c r="AG347" s="619"/>
    </row>
    <row r="348" spans="1:33" ht="15.75" customHeight="1">
      <c r="A348" s="1"/>
      <c r="B348" s="143"/>
      <c r="C348" s="2"/>
      <c r="D348" s="144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145"/>
      <c r="X348" s="145"/>
      <c r="Y348" s="145"/>
      <c r="Z348" s="145"/>
      <c r="AA348" s="207"/>
      <c r="AB348" s="619"/>
      <c r="AC348" s="619"/>
      <c r="AD348" s="619"/>
      <c r="AE348" s="619"/>
      <c r="AF348" s="619"/>
      <c r="AG348" s="619"/>
    </row>
    <row r="349" spans="1:33" ht="15.75" customHeight="1">
      <c r="A349" s="1"/>
      <c r="B349" s="143"/>
      <c r="C349" s="2"/>
      <c r="D349" s="144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145"/>
      <c r="X349" s="145"/>
      <c r="Y349" s="145"/>
      <c r="Z349" s="145"/>
      <c r="AA349" s="207"/>
      <c r="AB349" s="619"/>
      <c r="AC349" s="619"/>
      <c r="AD349" s="619"/>
      <c r="AE349" s="619"/>
      <c r="AF349" s="619"/>
      <c r="AG349" s="619"/>
    </row>
    <row r="350" spans="1:33" ht="15.75" customHeight="1">
      <c r="A350" s="1"/>
      <c r="B350" s="143"/>
      <c r="C350" s="2"/>
      <c r="D350" s="144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145"/>
      <c r="X350" s="145"/>
      <c r="Y350" s="145"/>
      <c r="Z350" s="145"/>
      <c r="AA350" s="207"/>
      <c r="AB350" s="619"/>
      <c r="AC350" s="619"/>
      <c r="AD350" s="619"/>
      <c r="AE350" s="619"/>
      <c r="AF350" s="619"/>
      <c r="AG350" s="619"/>
    </row>
    <row r="351" spans="1:33" ht="15.75" customHeight="1">
      <c r="A351" s="1"/>
      <c r="B351" s="143"/>
      <c r="C351" s="2"/>
      <c r="D351" s="144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145"/>
      <c r="X351" s="145"/>
      <c r="Y351" s="145"/>
      <c r="Z351" s="145"/>
      <c r="AA351" s="207"/>
      <c r="AB351" s="619"/>
      <c r="AC351" s="619"/>
      <c r="AD351" s="619"/>
      <c r="AE351" s="619"/>
      <c r="AF351" s="619"/>
      <c r="AG351" s="619"/>
    </row>
    <row r="352" spans="1:33" ht="15.75" customHeight="1">
      <c r="A352" s="1"/>
      <c r="B352" s="143"/>
      <c r="C352" s="2"/>
      <c r="D352" s="144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145"/>
      <c r="X352" s="145"/>
      <c r="Y352" s="145"/>
      <c r="Z352" s="145"/>
      <c r="AA352" s="207"/>
      <c r="AB352" s="619"/>
      <c r="AC352" s="619"/>
      <c r="AD352" s="619"/>
      <c r="AE352" s="619"/>
      <c r="AF352" s="619"/>
      <c r="AG352" s="619"/>
    </row>
    <row r="353" spans="1:33" ht="15.75" customHeight="1">
      <c r="A353" s="1"/>
      <c r="B353" s="143"/>
      <c r="C353" s="2"/>
      <c r="D353" s="144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145"/>
      <c r="X353" s="145"/>
      <c r="Y353" s="145"/>
      <c r="Z353" s="145"/>
      <c r="AA353" s="207"/>
      <c r="AB353" s="619"/>
      <c r="AC353" s="619"/>
      <c r="AD353" s="619"/>
      <c r="AE353" s="619"/>
      <c r="AF353" s="619"/>
      <c r="AG353" s="619"/>
    </row>
    <row r="354" spans="1:33" ht="15.75" customHeight="1">
      <c r="A354" s="1"/>
      <c r="B354" s="143"/>
      <c r="C354" s="2"/>
      <c r="D354" s="144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145"/>
      <c r="X354" s="145"/>
      <c r="Y354" s="145"/>
      <c r="Z354" s="145"/>
      <c r="AA354" s="207"/>
      <c r="AB354" s="619"/>
      <c r="AC354" s="619"/>
      <c r="AD354" s="619"/>
      <c r="AE354" s="619"/>
      <c r="AF354" s="619"/>
      <c r="AG354" s="619"/>
    </row>
    <row r="355" spans="1:33" ht="15.75" customHeight="1">
      <c r="A355" s="1"/>
      <c r="B355" s="143"/>
      <c r="C355" s="2"/>
      <c r="D355" s="144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145"/>
      <c r="X355" s="145"/>
      <c r="Y355" s="145"/>
      <c r="Z355" s="145"/>
      <c r="AA355" s="207"/>
      <c r="AB355" s="619"/>
      <c r="AC355" s="619"/>
      <c r="AD355" s="619"/>
      <c r="AE355" s="619"/>
      <c r="AF355" s="619"/>
      <c r="AG355" s="619"/>
    </row>
    <row r="356" spans="1:33" ht="15.75" customHeight="1">
      <c r="A356" s="1"/>
      <c r="B356" s="143"/>
      <c r="C356" s="2"/>
      <c r="D356" s="144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145"/>
      <c r="X356" s="145"/>
      <c r="Y356" s="145"/>
      <c r="Z356" s="145"/>
      <c r="AA356" s="207"/>
      <c r="AB356" s="619"/>
      <c r="AC356" s="619"/>
      <c r="AD356" s="619"/>
      <c r="AE356" s="619"/>
      <c r="AF356" s="619"/>
      <c r="AG356" s="619"/>
    </row>
    <row r="357" spans="1:33" ht="15.75" customHeight="1">
      <c r="A357" s="1"/>
      <c r="B357" s="143"/>
      <c r="C357" s="2"/>
      <c r="D357" s="144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145"/>
      <c r="X357" s="145"/>
      <c r="Y357" s="145"/>
      <c r="Z357" s="145"/>
      <c r="AA357" s="207"/>
      <c r="AB357" s="619"/>
      <c r="AC357" s="619"/>
      <c r="AD357" s="619"/>
      <c r="AE357" s="619"/>
      <c r="AF357" s="619"/>
      <c r="AG357" s="619"/>
    </row>
    <row r="358" spans="1:33" ht="15.75" customHeight="1">
      <c r="A358" s="1"/>
      <c r="B358" s="143"/>
      <c r="C358" s="2"/>
      <c r="D358" s="144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145"/>
      <c r="X358" s="145"/>
      <c r="Y358" s="145"/>
      <c r="Z358" s="145"/>
      <c r="AA358" s="207"/>
      <c r="AB358" s="619"/>
      <c r="AC358" s="619"/>
      <c r="AD358" s="619"/>
      <c r="AE358" s="619"/>
      <c r="AF358" s="619"/>
      <c r="AG358" s="619"/>
    </row>
    <row r="359" spans="1:33" ht="15.75" customHeight="1">
      <c r="A359" s="1"/>
      <c r="B359" s="143"/>
      <c r="C359" s="2"/>
      <c r="D359" s="144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145"/>
      <c r="X359" s="145"/>
      <c r="Y359" s="145"/>
      <c r="Z359" s="145"/>
      <c r="AA359" s="207"/>
      <c r="AB359" s="619"/>
      <c r="AC359" s="619"/>
      <c r="AD359" s="619"/>
      <c r="AE359" s="619"/>
      <c r="AF359" s="619"/>
      <c r="AG359" s="619"/>
    </row>
    <row r="360" spans="1:33" ht="15.75" customHeight="1">
      <c r="A360" s="1"/>
      <c r="B360" s="143"/>
      <c r="C360" s="2"/>
      <c r="D360" s="144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145"/>
      <c r="X360" s="145"/>
      <c r="Y360" s="145"/>
      <c r="Z360" s="145"/>
      <c r="AA360" s="207"/>
      <c r="AB360" s="619"/>
      <c r="AC360" s="619"/>
      <c r="AD360" s="619"/>
      <c r="AE360" s="619"/>
      <c r="AF360" s="619"/>
      <c r="AG360" s="619"/>
    </row>
    <row r="361" spans="1:33" ht="15.75" customHeight="1">
      <c r="A361" s="1"/>
      <c r="B361" s="143"/>
      <c r="C361" s="2"/>
      <c r="D361" s="144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145"/>
      <c r="X361" s="145"/>
      <c r="Y361" s="145"/>
      <c r="Z361" s="145"/>
      <c r="AA361" s="207"/>
      <c r="AB361" s="619"/>
      <c r="AC361" s="619"/>
      <c r="AD361" s="619"/>
      <c r="AE361" s="619"/>
      <c r="AF361" s="619"/>
      <c r="AG361" s="619"/>
    </row>
    <row r="362" spans="1:33" ht="15.75" customHeight="1">
      <c r="A362" s="1"/>
      <c r="B362" s="143"/>
      <c r="C362" s="2"/>
      <c r="D362" s="144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145"/>
      <c r="X362" s="145"/>
      <c r="Y362" s="145"/>
      <c r="Z362" s="145"/>
      <c r="AA362" s="207"/>
      <c r="AB362" s="619"/>
      <c r="AC362" s="619"/>
      <c r="AD362" s="619"/>
      <c r="AE362" s="619"/>
      <c r="AF362" s="619"/>
      <c r="AG362" s="619"/>
    </row>
    <row r="363" spans="1:33" ht="15.75" customHeight="1">
      <c r="A363" s="1"/>
      <c r="B363" s="143"/>
      <c r="C363" s="2"/>
      <c r="D363" s="144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145"/>
      <c r="X363" s="145"/>
      <c r="Y363" s="145"/>
      <c r="Z363" s="145"/>
      <c r="AA363" s="207"/>
      <c r="AB363" s="619"/>
      <c r="AC363" s="619"/>
      <c r="AD363" s="619"/>
      <c r="AE363" s="619"/>
      <c r="AF363" s="619"/>
      <c r="AG363" s="619"/>
    </row>
    <row r="364" spans="1:33" ht="15.75" customHeight="1">
      <c r="A364" s="1"/>
      <c r="B364" s="143"/>
      <c r="C364" s="2"/>
      <c r="D364" s="144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145"/>
      <c r="X364" s="145"/>
      <c r="Y364" s="145"/>
      <c r="Z364" s="145"/>
      <c r="AA364" s="207"/>
      <c r="AB364" s="619"/>
      <c r="AC364" s="619"/>
      <c r="AD364" s="619"/>
      <c r="AE364" s="619"/>
      <c r="AF364" s="619"/>
      <c r="AG364" s="619"/>
    </row>
    <row r="365" spans="1:33" ht="15.75" customHeight="1">
      <c r="A365" s="1"/>
      <c r="B365" s="143"/>
      <c r="C365" s="2"/>
      <c r="D365" s="144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145"/>
      <c r="X365" s="145"/>
      <c r="Y365" s="145"/>
      <c r="Z365" s="145"/>
      <c r="AA365" s="207"/>
      <c r="AB365" s="619"/>
      <c r="AC365" s="619"/>
      <c r="AD365" s="619"/>
      <c r="AE365" s="619"/>
      <c r="AF365" s="619"/>
      <c r="AG365" s="619"/>
    </row>
    <row r="366" spans="1:33" ht="15.75" customHeight="1">
      <c r="A366" s="1"/>
      <c r="B366" s="143"/>
      <c r="C366" s="2"/>
      <c r="D366" s="144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145"/>
      <c r="X366" s="145"/>
      <c r="Y366" s="145"/>
      <c r="Z366" s="145"/>
      <c r="AA366" s="207"/>
      <c r="AB366" s="619"/>
      <c r="AC366" s="619"/>
      <c r="AD366" s="619"/>
      <c r="AE366" s="619"/>
      <c r="AF366" s="619"/>
      <c r="AG366" s="619"/>
    </row>
    <row r="367" spans="1:33" ht="15.75" customHeight="1">
      <c r="A367" s="1"/>
      <c r="B367" s="143"/>
      <c r="C367" s="2"/>
      <c r="D367" s="144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145"/>
      <c r="X367" s="145"/>
      <c r="Y367" s="145"/>
      <c r="Z367" s="145"/>
      <c r="AA367" s="207"/>
      <c r="AB367" s="619"/>
      <c r="AC367" s="619"/>
      <c r="AD367" s="619"/>
      <c r="AE367" s="619"/>
      <c r="AF367" s="619"/>
      <c r="AG367" s="619"/>
    </row>
    <row r="368" spans="1:33" ht="15.75" customHeight="1">
      <c r="A368" s="1"/>
      <c r="B368" s="143"/>
      <c r="C368" s="2"/>
      <c r="D368" s="144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145"/>
      <c r="X368" s="145"/>
      <c r="Y368" s="145"/>
      <c r="Z368" s="145"/>
      <c r="AA368" s="207"/>
      <c r="AB368" s="619"/>
      <c r="AC368" s="619"/>
      <c r="AD368" s="619"/>
      <c r="AE368" s="619"/>
      <c r="AF368" s="619"/>
      <c r="AG368" s="619"/>
    </row>
    <row r="369" spans="1:33" ht="15.75" customHeight="1">
      <c r="A369" s="1"/>
      <c r="B369" s="143"/>
      <c r="C369" s="2"/>
      <c r="D369" s="144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145"/>
      <c r="X369" s="145"/>
      <c r="Y369" s="145"/>
      <c r="Z369" s="145"/>
      <c r="AA369" s="207"/>
      <c r="AB369" s="619"/>
      <c r="AC369" s="619"/>
      <c r="AD369" s="619"/>
      <c r="AE369" s="619"/>
      <c r="AF369" s="619"/>
      <c r="AG369" s="619"/>
    </row>
    <row r="370" spans="1:33" ht="15.75" customHeight="1">
      <c r="A370" s="1"/>
      <c r="B370" s="143"/>
      <c r="C370" s="2"/>
      <c r="D370" s="144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145"/>
      <c r="X370" s="145"/>
      <c r="Y370" s="145"/>
      <c r="Z370" s="145"/>
      <c r="AA370" s="207"/>
      <c r="AB370" s="619"/>
      <c r="AC370" s="619"/>
      <c r="AD370" s="619"/>
      <c r="AE370" s="619"/>
      <c r="AF370" s="619"/>
      <c r="AG370" s="619"/>
    </row>
    <row r="371" spans="1:33" ht="15.75" customHeight="1">
      <c r="A371" s="1"/>
      <c r="B371" s="143"/>
      <c r="C371" s="2"/>
      <c r="D371" s="144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145"/>
      <c r="X371" s="145"/>
      <c r="Y371" s="145"/>
      <c r="Z371" s="145"/>
      <c r="AA371" s="207"/>
      <c r="AB371" s="619"/>
      <c r="AC371" s="619"/>
      <c r="AD371" s="619"/>
      <c r="AE371" s="619"/>
      <c r="AF371" s="619"/>
      <c r="AG371" s="619"/>
    </row>
    <row r="372" spans="1:33" ht="15.75" customHeight="1">
      <c r="A372" s="1"/>
      <c r="B372" s="143"/>
      <c r="C372" s="2"/>
      <c r="D372" s="144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145"/>
      <c r="X372" s="145"/>
      <c r="Y372" s="145"/>
      <c r="Z372" s="145"/>
      <c r="AA372" s="207"/>
      <c r="AB372" s="619"/>
      <c r="AC372" s="619"/>
      <c r="AD372" s="619"/>
      <c r="AE372" s="619"/>
      <c r="AF372" s="619"/>
      <c r="AG372" s="619"/>
    </row>
    <row r="373" spans="1:33" ht="15.75" customHeight="1">
      <c r="A373" s="1"/>
      <c r="B373" s="143"/>
      <c r="C373" s="2"/>
      <c r="D373" s="144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145"/>
      <c r="X373" s="145"/>
      <c r="Y373" s="145"/>
      <c r="Z373" s="145"/>
      <c r="AA373" s="207"/>
      <c r="AB373" s="619"/>
      <c r="AC373" s="619"/>
      <c r="AD373" s="619"/>
      <c r="AE373" s="619"/>
      <c r="AF373" s="619"/>
      <c r="AG373" s="619"/>
    </row>
    <row r="374" spans="1:33" ht="15.75" customHeight="1">
      <c r="A374" s="1"/>
      <c r="B374" s="143"/>
      <c r="C374" s="2"/>
      <c r="D374" s="144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145"/>
      <c r="X374" s="145"/>
      <c r="Y374" s="145"/>
      <c r="Z374" s="145"/>
      <c r="AA374" s="207"/>
      <c r="AB374" s="619"/>
      <c r="AC374" s="619"/>
      <c r="AD374" s="619"/>
      <c r="AE374" s="619"/>
      <c r="AF374" s="619"/>
      <c r="AG374" s="619"/>
    </row>
    <row r="375" spans="1:33" ht="15.75" customHeight="1">
      <c r="A375" s="1"/>
      <c r="B375" s="143"/>
      <c r="C375" s="2"/>
      <c r="D375" s="144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145"/>
      <c r="X375" s="145"/>
      <c r="Y375" s="145"/>
      <c r="Z375" s="145"/>
      <c r="AA375" s="207"/>
      <c r="AB375" s="619"/>
      <c r="AC375" s="619"/>
      <c r="AD375" s="619"/>
      <c r="AE375" s="619"/>
      <c r="AF375" s="619"/>
      <c r="AG375" s="619"/>
    </row>
    <row r="376" spans="1:33" ht="15.75" customHeight="1">
      <c r="A376" s="1"/>
      <c r="B376" s="143"/>
      <c r="C376" s="2"/>
      <c r="D376" s="144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145"/>
      <c r="X376" s="145"/>
      <c r="Y376" s="145"/>
      <c r="Z376" s="145"/>
      <c r="AA376" s="207"/>
      <c r="AB376" s="619"/>
      <c r="AC376" s="619"/>
      <c r="AD376" s="619"/>
      <c r="AE376" s="619"/>
      <c r="AF376" s="619"/>
      <c r="AG376" s="619"/>
    </row>
    <row r="377" spans="1:33" ht="15.75" customHeight="1">
      <c r="A377" s="1"/>
      <c r="B377" s="143"/>
      <c r="C377" s="2"/>
      <c r="D377" s="144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145"/>
      <c r="X377" s="145"/>
      <c r="Y377" s="145"/>
      <c r="Z377" s="145"/>
      <c r="AA377" s="207"/>
      <c r="AB377" s="619"/>
      <c r="AC377" s="619"/>
      <c r="AD377" s="619"/>
      <c r="AE377" s="619"/>
      <c r="AF377" s="619"/>
      <c r="AG377" s="619"/>
    </row>
    <row r="378" spans="1:33" ht="15.75" customHeight="1">
      <c r="A378" s="1"/>
      <c r="B378" s="143"/>
      <c r="C378" s="2"/>
      <c r="D378" s="144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145"/>
      <c r="X378" s="145"/>
      <c r="Y378" s="145"/>
      <c r="Z378" s="145"/>
      <c r="AA378" s="207"/>
      <c r="AB378" s="619"/>
      <c r="AC378" s="619"/>
      <c r="AD378" s="619"/>
      <c r="AE378" s="619"/>
      <c r="AF378" s="619"/>
      <c r="AG378" s="619"/>
    </row>
    <row r="379" spans="1:33" ht="15.75" customHeight="1">
      <c r="A379" s="1"/>
      <c r="B379" s="143"/>
      <c r="C379" s="2"/>
      <c r="D379" s="144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145"/>
      <c r="X379" s="145"/>
      <c r="Y379" s="145"/>
      <c r="Z379" s="145"/>
      <c r="AA379" s="207"/>
      <c r="AB379" s="619"/>
      <c r="AC379" s="619"/>
      <c r="AD379" s="619"/>
      <c r="AE379" s="619"/>
      <c r="AF379" s="619"/>
      <c r="AG379" s="619"/>
    </row>
    <row r="380" spans="1:33" ht="15.75" customHeight="1">
      <c r="A380" s="1"/>
      <c r="B380" s="143"/>
      <c r="C380" s="2"/>
      <c r="D380" s="144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145"/>
      <c r="X380" s="145"/>
      <c r="Y380" s="145"/>
      <c r="Z380" s="145"/>
      <c r="AA380" s="207"/>
      <c r="AB380" s="619"/>
      <c r="AC380" s="619"/>
      <c r="AD380" s="619"/>
      <c r="AE380" s="619"/>
      <c r="AF380" s="619"/>
      <c r="AG380" s="619"/>
    </row>
    <row r="381" spans="1:33" ht="15.75" customHeight="1">
      <c r="A381" s="1"/>
      <c r="B381" s="143"/>
      <c r="C381" s="2"/>
      <c r="D381" s="144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145"/>
      <c r="X381" s="145"/>
      <c r="Y381" s="145"/>
      <c r="Z381" s="145"/>
      <c r="AA381" s="207"/>
      <c r="AB381" s="619"/>
      <c r="AC381" s="619"/>
      <c r="AD381" s="619"/>
      <c r="AE381" s="619"/>
      <c r="AF381" s="619"/>
      <c r="AG381" s="619"/>
    </row>
    <row r="382" spans="1:33" ht="15.75" customHeight="1">
      <c r="A382" s="1"/>
      <c r="B382" s="143"/>
      <c r="C382" s="2"/>
      <c r="D382" s="144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145"/>
      <c r="X382" s="145"/>
      <c r="Y382" s="145"/>
      <c r="Z382" s="145"/>
      <c r="AA382" s="207"/>
      <c r="AB382" s="619"/>
      <c r="AC382" s="619"/>
      <c r="AD382" s="619"/>
      <c r="AE382" s="619"/>
      <c r="AF382" s="619"/>
      <c r="AG382" s="619"/>
    </row>
    <row r="383" spans="1:33" ht="15.75" customHeight="1">
      <c r="A383" s="1"/>
      <c r="B383" s="143"/>
      <c r="C383" s="2"/>
      <c r="D383" s="144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145"/>
      <c r="X383" s="145"/>
      <c r="Y383" s="145"/>
      <c r="Z383" s="145"/>
      <c r="AA383" s="207"/>
      <c r="AB383" s="619"/>
      <c r="AC383" s="619"/>
      <c r="AD383" s="619"/>
      <c r="AE383" s="619"/>
      <c r="AF383" s="619"/>
      <c r="AG383" s="619"/>
    </row>
    <row r="384" spans="1:33" ht="15.75" customHeight="1">
      <c r="A384" s="1"/>
      <c r="B384" s="143"/>
      <c r="C384" s="2"/>
      <c r="D384" s="144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145"/>
      <c r="X384" s="145"/>
      <c r="Y384" s="145"/>
      <c r="Z384" s="145"/>
      <c r="AA384" s="207"/>
      <c r="AB384" s="619"/>
      <c r="AC384" s="619"/>
      <c r="AD384" s="619"/>
      <c r="AE384" s="619"/>
      <c r="AF384" s="619"/>
      <c r="AG384" s="619"/>
    </row>
    <row r="385" spans="1:33" ht="15.75" customHeight="1">
      <c r="A385" s="1"/>
      <c r="B385" s="143"/>
      <c r="C385" s="2"/>
      <c r="D385" s="144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145"/>
      <c r="X385" s="145"/>
      <c r="Y385" s="145"/>
      <c r="Z385" s="145"/>
      <c r="AA385" s="207"/>
      <c r="AB385" s="619"/>
      <c r="AC385" s="619"/>
      <c r="AD385" s="619"/>
      <c r="AE385" s="619"/>
      <c r="AF385" s="619"/>
      <c r="AG385" s="619"/>
    </row>
    <row r="386" spans="1:33" ht="15.75" customHeight="1">
      <c r="A386" s="1"/>
      <c r="B386" s="143"/>
      <c r="C386" s="2"/>
      <c r="D386" s="144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145"/>
      <c r="X386" s="145"/>
      <c r="Y386" s="145"/>
      <c r="Z386" s="145"/>
      <c r="AA386" s="207"/>
      <c r="AB386" s="619"/>
      <c r="AC386" s="619"/>
      <c r="AD386" s="619"/>
      <c r="AE386" s="619"/>
      <c r="AF386" s="619"/>
      <c r="AG386" s="619"/>
    </row>
    <row r="387" spans="1:33" ht="15.75" customHeight="1">
      <c r="A387" s="1"/>
      <c r="B387" s="143"/>
      <c r="C387" s="2"/>
      <c r="D387" s="144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145"/>
      <c r="X387" s="145"/>
      <c r="Y387" s="145"/>
      <c r="Z387" s="145"/>
      <c r="AA387" s="207"/>
      <c r="AB387" s="619"/>
      <c r="AC387" s="619"/>
      <c r="AD387" s="619"/>
      <c r="AE387" s="619"/>
      <c r="AF387" s="619"/>
      <c r="AG387" s="619"/>
    </row>
    <row r="388" spans="1:33" ht="15.75" customHeight="1">
      <c r="A388" s="1"/>
      <c r="B388" s="143"/>
      <c r="C388" s="2"/>
      <c r="D388" s="144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145"/>
      <c r="X388" s="145"/>
      <c r="Y388" s="145"/>
      <c r="Z388" s="145"/>
      <c r="AA388" s="207"/>
      <c r="AB388" s="619"/>
      <c r="AC388" s="619"/>
      <c r="AD388" s="619"/>
      <c r="AE388" s="619"/>
      <c r="AF388" s="619"/>
      <c r="AG388" s="619"/>
    </row>
    <row r="389" spans="1:33" ht="15.75" customHeight="1">
      <c r="A389" s="1"/>
      <c r="B389" s="143"/>
      <c r="C389" s="2"/>
      <c r="D389" s="144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145"/>
      <c r="X389" s="145"/>
      <c r="Y389" s="145"/>
      <c r="Z389" s="145"/>
      <c r="AA389" s="207"/>
      <c r="AB389" s="619"/>
      <c r="AC389" s="619"/>
      <c r="AD389" s="619"/>
      <c r="AE389" s="619"/>
      <c r="AF389" s="619"/>
      <c r="AG389" s="619"/>
    </row>
    <row r="390" spans="1:33" ht="15.75" customHeight="1">
      <c r="A390" s="1"/>
      <c r="B390" s="143"/>
      <c r="C390" s="2"/>
      <c r="D390" s="144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145"/>
      <c r="X390" s="145"/>
      <c r="Y390" s="145"/>
      <c r="Z390" s="145"/>
      <c r="AA390" s="207"/>
      <c r="AB390" s="619"/>
      <c r="AC390" s="619"/>
      <c r="AD390" s="619"/>
      <c r="AE390" s="619"/>
      <c r="AF390" s="619"/>
      <c r="AG390" s="619"/>
    </row>
    <row r="391" spans="1:33" ht="15.75" customHeight="1">
      <c r="A391" s="1"/>
      <c r="B391" s="143"/>
      <c r="C391" s="2"/>
      <c r="D391" s="144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145"/>
      <c r="X391" s="145"/>
      <c r="Y391" s="145"/>
      <c r="Z391" s="145"/>
      <c r="AA391" s="207"/>
      <c r="AB391" s="619"/>
      <c r="AC391" s="619"/>
      <c r="AD391" s="619"/>
      <c r="AE391" s="619"/>
      <c r="AF391" s="619"/>
      <c r="AG391" s="619"/>
    </row>
    <row r="392" spans="1:33" ht="15.75" customHeight="1">
      <c r="A392" s="1"/>
      <c r="B392" s="143"/>
      <c r="C392" s="2"/>
      <c r="D392" s="144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145"/>
      <c r="X392" s="145"/>
      <c r="Y392" s="145"/>
      <c r="Z392" s="145"/>
      <c r="AA392" s="207"/>
      <c r="AB392" s="619"/>
      <c r="AC392" s="619"/>
      <c r="AD392" s="619"/>
      <c r="AE392" s="619"/>
      <c r="AF392" s="619"/>
      <c r="AG392" s="619"/>
    </row>
    <row r="393" spans="1:33" ht="15.75" customHeight="1">
      <c r="A393" s="1"/>
      <c r="B393" s="143"/>
      <c r="C393" s="2"/>
      <c r="D393" s="144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145"/>
      <c r="X393" s="145"/>
      <c r="Y393" s="145"/>
      <c r="Z393" s="145"/>
      <c r="AA393" s="207"/>
      <c r="AB393" s="619"/>
      <c r="AC393" s="619"/>
      <c r="AD393" s="619"/>
      <c r="AE393" s="619"/>
      <c r="AF393" s="619"/>
      <c r="AG393" s="619"/>
    </row>
    <row r="394" spans="1:33" ht="15.75" customHeight="1">
      <c r="A394" s="1"/>
      <c r="B394" s="143"/>
      <c r="C394" s="2"/>
      <c r="D394" s="144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145"/>
      <c r="X394" s="145"/>
      <c r="Y394" s="145"/>
      <c r="Z394" s="145"/>
      <c r="AA394" s="207"/>
      <c r="AB394" s="619"/>
      <c r="AC394" s="619"/>
      <c r="AD394" s="619"/>
      <c r="AE394" s="619"/>
      <c r="AF394" s="619"/>
      <c r="AG394" s="619"/>
    </row>
    <row r="395" spans="1:33" ht="15.75" customHeight="1">
      <c r="A395" s="1"/>
      <c r="B395" s="143"/>
      <c r="C395" s="2"/>
      <c r="D395" s="144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145"/>
      <c r="X395" s="145"/>
      <c r="Y395" s="145"/>
      <c r="Z395" s="145"/>
      <c r="AA395" s="207"/>
      <c r="AB395" s="619"/>
      <c r="AC395" s="619"/>
      <c r="AD395" s="619"/>
      <c r="AE395" s="619"/>
      <c r="AF395" s="619"/>
      <c r="AG395" s="619"/>
    </row>
    <row r="396" spans="1:33" ht="15.75" customHeight="1">
      <c r="A396" s="1"/>
      <c r="B396" s="143"/>
      <c r="C396" s="2"/>
      <c r="D396" s="144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145"/>
      <c r="X396" s="145"/>
      <c r="Y396" s="145"/>
      <c r="Z396" s="145"/>
      <c r="AA396" s="207"/>
      <c r="AB396" s="619"/>
      <c r="AC396" s="619"/>
      <c r="AD396" s="619"/>
      <c r="AE396" s="619"/>
      <c r="AF396" s="619"/>
      <c r="AG396" s="619"/>
    </row>
    <row r="397" spans="1:33" ht="15.75" customHeight="1">
      <c r="A397" s="1"/>
      <c r="B397" s="143"/>
      <c r="C397" s="2"/>
      <c r="D397" s="144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145"/>
      <c r="X397" s="145"/>
      <c r="Y397" s="145"/>
      <c r="Z397" s="145"/>
      <c r="AA397" s="207"/>
      <c r="AB397" s="619"/>
      <c r="AC397" s="619"/>
      <c r="AD397" s="619"/>
      <c r="AE397" s="619"/>
      <c r="AF397" s="619"/>
      <c r="AG397" s="619"/>
    </row>
    <row r="398" spans="1:33" ht="15.75" customHeight="1">
      <c r="A398" s="1"/>
      <c r="B398" s="143"/>
      <c r="C398" s="2"/>
      <c r="D398" s="144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145"/>
      <c r="X398" s="145"/>
      <c r="Y398" s="145"/>
      <c r="Z398" s="145"/>
      <c r="AA398" s="207"/>
      <c r="AB398" s="619"/>
      <c r="AC398" s="619"/>
      <c r="AD398" s="619"/>
      <c r="AE398" s="619"/>
      <c r="AF398" s="619"/>
      <c r="AG398" s="619"/>
    </row>
    <row r="399" spans="1:33" ht="15.75" customHeight="1">
      <c r="A399" s="1"/>
      <c r="B399" s="143"/>
      <c r="C399" s="2"/>
      <c r="D399" s="144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145"/>
      <c r="X399" s="145"/>
      <c r="Y399" s="145"/>
      <c r="Z399" s="145"/>
      <c r="AA399" s="207"/>
      <c r="AB399" s="619"/>
      <c r="AC399" s="619"/>
      <c r="AD399" s="619"/>
      <c r="AE399" s="619"/>
      <c r="AF399" s="619"/>
      <c r="AG399" s="619"/>
    </row>
    <row r="400" spans="1:33" ht="15.75" customHeight="1">
      <c r="A400" s="1"/>
      <c r="B400" s="143"/>
      <c r="C400" s="2"/>
      <c r="D400" s="144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145"/>
      <c r="X400" s="145"/>
      <c r="Y400" s="145"/>
      <c r="Z400" s="145"/>
      <c r="AA400" s="207"/>
      <c r="AB400" s="619"/>
      <c r="AC400" s="619"/>
      <c r="AD400" s="619"/>
      <c r="AE400" s="619"/>
      <c r="AF400" s="619"/>
      <c r="AG400" s="619"/>
    </row>
    <row r="401" spans="1:33" ht="15.75" customHeight="1">
      <c r="A401" s="1"/>
      <c r="B401" s="143"/>
      <c r="C401" s="2"/>
      <c r="D401" s="144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145"/>
      <c r="X401" s="145"/>
      <c r="Y401" s="145"/>
      <c r="Z401" s="145"/>
      <c r="AA401" s="207"/>
      <c r="AB401" s="619"/>
      <c r="AC401" s="619"/>
      <c r="AD401" s="619"/>
      <c r="AE401" s="619"/>
      <c r="AF401" s="619"/>
      <c r="AG401" s="619"/>
    </row>
    <row r="402" spans="1:33" ht="15.75" customHeight="1">
      <c r="A402" s="1"/>
      <c r="B402" s="143"/>
      <c r="C402" s="2"/>
      <c r="D402" s="144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145"/>
      <c r="X402" s="145"/>
      <c r="Y402" s="145"/>
      <c r="Z402" s="145"/>
      <c r="AA402" s="207"/>
      <c r="AB402" s="619"/>
      <c r="AC402" s="619"/>
      <c r="AD402" s="619"/>
      <c r="AE402" s="619"/>
      <c r="AF402" s="619"/>
      <c r="AG402" s="619"/>
    </row>
    <row r="403" spans="1:33" ht="15.75" customHeight="1">
      <c r="A403" s="1"/>
      <c r="B403" s="143"/>
      <c r="C403" s="2"/>
      <c r="D403" s="144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145"/>
      <c r="X403" s="145"/>
      <c r="Y403" s="145"/>
      <c r="Z403" s="145"/>
      <c r="AA403" s="207"/>
      <c r="AB403" s="619"/>
      <c r="AC403" s="619"/>
      <c r="AD403" s="619"/>
      <c r="AE403" s="619"/>
      <c r="AF403" s="619"/>
      <c r="AG403" s="619"/>
    </row>
    <row r="404" spans="1:33" ht="15.75" customHeight="1">
      <c r="A404" s="1"/>
      <c r="B404" s="143"/>
      <c r="C404" s="2"/>
      <c r="D404" s="144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145"/>
      <c r="X404" s="145"/>
      <c r="Y404" s="145"/>
      <c r="Z404" s="145"/>
      <c r="AA404" s="207"/>
      <c r="AB404" s="619"/>
      <c r="AC404" s="619"/>
      <c r="AD404" s="619"/>
      <c r="AE404" s="619"/>
      <c r="AF404" s="619"/>
      <c r="AG404" s="619"/>
    </row>
    <row r="405" spans="1:33" ht="15.75" customHeight="1">
      <c r="A405" s="1"/>
      <c r="B405" s="143"/>
      <c r="C405" s="2"/>
      <c r="D405" s="144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145"/>
      <c r="X405" s="145"/>
      <c r="Y405" s="145"/>
      <c r="Z405" s="145"/>
      <c r="AA405" s="207"/>
      <c r="AB405" s="619"/>
      <c r="AC405" s="619"/>
      <c r="AD405" s="619"/>
      <c r="AE405" s="619"/>
      <c r="AF405" s="619"/>
      <c r="AG405" s="619"/>
    </row>
    <row r="406" spans="1:33" ht="15.75" customHeight="1">
      <c r="A406" s="1"/>
      <c r="B406" s="143"/>
      <c r="C406" s="2"/>
      <c r="D406" s="144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145"/>
      <c r="X406" s="145"/>
      <c r="Y406" s="145"/>
      <c r="Z406" s="145"/>
      <c r="AA406" s="207"/>
      <c r="AB406" s="619"/>
      <c r="AC406" s="619"/>
      <c r="AD406" s="619"/>
      <c r="AE406" s="619"/>
      <c r="AF406" s="619"/>
      <c r="AG406" s="619"/>
    </row>
    <row r="407" spans="1:33" ht="15.75" customHeight="1">
      <c r="A407" s="1"/>
      <c r="B407" s="143"/>
      <c r="C407" s="2"/>
      <c r="D407" s="144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145"/>
      <c r="X407" s="145"/>
      <c r="Y407" s="145"/>
      <c r="Z407" s="145"/>
      <c r="AA407" s="207"/>
      <c r="AB407" s="619"/>
      <c r="AC407" s="619"/>
      <c r="AD407" s="619"/>
      <c r="AE407" s="619"/>
      <c r="AF407" s="619"/>
      <c r="AG407" s="619"/>
    </row>
    <row r="408" spans="1:33" ht="15.75" customHeight="1">
      <c r="A408" s="1"/>
      <c r="B408" s="143"/>
      <c r="C408" s="2"/>
      <c r="D408" s="144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145"/>
      <c r="X408" s="145"/>
      <c r="Y408" s="145"/>
      <c r="Z408" s="145"/>
      <c r="AA408" s="207"/>
      <c r="AB408" s="619"/>
      <c r="AC408" s="619"/>
      <c r="AD408" s="619"/>
      <c r="AE408" s="619"/>
      <c r="AF408" s="619"/>
      <c r="AG408" s="619"/>
    </row>
    <row r="409" spans="1:33" ht="15.75" customHeight="1">
      <c r="A409" s="1"/>
      <c r="B409" s="143"/>
      <c r="C409" s="2"/>
      <c r="D409" s="144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145"/>
      <c r="X409" s="145"/>
      <c r="Y409" s="145"/>
      <c r="Z409" s="145"/>
      <c r="AA409" s="207"/>
      <c r="AB409" s="619"/>
      <c r="AC409" s="619"/>
      <c r="AD409" s="619"/>
      <c r="AE409" s="619"/>
      <c r="AF409" s="619"/>
      <c r="AG409" s="619"/>
    </row>
    <row r="410" spans="1:33" ht="15.75" customHeight="1">
      <c r="A410" s="1"/>
      <c r="B410" s="143"/>
      <c r="C410" s="2"/>
      <c r="D410" s="144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145"/>
      <c r="X410" s="145"/>
      <c r="Y410" s="145"/>
      <c r="Z410" s="145"/>
      <c r="AA410" s="207"/>
      <c r="AB410" s="619"/>
      <c r="AC410" s="619"/>
      <c r="AD410" s="619"/>
      <c r="AE410" s="619"/>
      <c r="AF410" s="619"/>
      <c r="AG410" s="619"/>
    </row>
    <row r="411" spans="1:33" ht="15.75" customHeight="1">
      <c r="A411" s="1"/>
      <c r="B411" s="143"/>
      <c r="C411" s="2"/>
      <c r="D411" s="144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145"/>
      <c r="X411" s="145"/>
      <c r="Y411" s="145"/>
      <c r="Z411" s="145"/>
      <c r="AA411" s="207"/>
      <c r="AB411" s="619"/>
      <c r="AC411" s="619"/>
      <c r="AD411" s="619"/>
      <c r="AE411" s="619"/>
      <c r="AF411" s="619"/>
      <c r="AG411" s="619"/>
    </row>
    <row r="412" spans="1:33" ht="15.75" customHeight="1">
      <c r="A412" s="1"/>
      <c r="B412" s="143"/>
      <c r="C412" s="2"/>
      <c r="D412" s="144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145"/>
      <c r="X412" s="145"/>
      <c r="Y412" s="145"/>
      <c r="Z412" s="145"/>
      <c r="AA412" s="207"/>
      <c r="AB412" s="619"/>
      <c r="AC412" s="619"/>
      <c r="AD412" s="619"/>
      <c r="AE412" s="619"/>
      <c r="AF412" s="619"/>
      <c r="AG412" s="619"/>
    </row>
    <row r="413" spans="1:33" ht="15.75" customHeight="1">
      <c r="A413" s="1"/>
      <c r="B413" s="143"/>
      <c r="C413" s="2"/>
      <c r="D413" s="144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145"/>
      <c r="X413" s="145"/>
      <c r="Y413" s="145"/>
      <c r="Z413" s="145"/>
      <c r="AA413" s="207"/>
      <c r="AB413" s="619"/>
      <c r="AC413" s="619"/>
      <c r="AD413" s="619"/>
      <c r="AE413" s="619"/>
      <c r="AF413" s="619"/>
      <c r="AG413" s="619"/>
    </row>
    <row r="414" spans="1:33" ht="15.75" customHeight="1">
      <c r="A414" s="1"/>
      <c r="B414" s="143"/>
      <c r="C414" s="2"/>
      <c r="D414" s="144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145"/>
      <c r="X414" s="145"/>
      <c r="Y414" s="145"/>
      <c r="Z414" s="145"/>
      <c r="AA414" s="207"/>
      <c r="AB414" s="619"/>
      <c r="AC414" s="619"/>
      <c r="AD414" s="619"/>
      <c r="AE414" s="619"/>
      <c r="AF414" s="619"/>
      <c r="AG414" s="619"/>
    </row>
    <row r="415" spans="1:33" ht="15.75" customHeight="1">
      <c r="A415" s="1"/>
      <c r="B415" s="143"/>
      <c r="C415" s="2"/>
      <c r="D415" s="144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145"/>
      <c r="X415" s="145"/>
      <c r="Y415" s="145"/>
      <c r="Z415" s="145"/>
      <c r="AA415" s="207"/>
      <c r="AB415" s="619"/>
      <c r="AC415" s="619"/>
      <c r="AD415" s="619"/>
      <c r="AE415" s="619"/>
      <c r="AF415" s="619"/>
      <c r="AG415" s="619"/>
    </row>
    <row r="416" spans="1:33" ht="15.75" customHeight="1">
      <c r="A416" s="1"/>
      <c r="B416" s="143"/>
      <c r="C416" s="2"/>
      <c r="D416" s="144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145"/>
      <c r="X416" s="145"/>
      <c r="Y416" s="145"/>
      <c r="Z416" s="145"/>
      <c r="AA416" s="207"/>
      <c r="AB416" s="619"/>
      <c r="AC416" s="619"/>
      <c r="AD416" s="619"/>
      <c r="AE416" s="619"/>
      <c r="AF416" s="619"/>
      <c r="AG416" s="619"/>
    </row>
    <row r="417" spans="1:33" ht="15.75" customHeight="1">
      <c r="A417" s="1"/>
      <c r="B417" s="143"/>
      <c r="C417" s="2"/>
      <c r="D417" s="144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145"/>
      <c r="X417" s="145"/>
      <c r="Y417" s="145"/>
      <c r="Z417" s="145"/>
      <c r="AA417" s="207"/>
      <c r="AB417" s="619"/>
      <c r="AC417" s="619"/>
      <c r="AD417" s="619"/>
      <c r="AE417" s="619"/>
      <c r="AF417" s="619"/>
      <c r="AG417" s="619"/>
    </row>
    <row r="418" spans="1:33" ht="15.75" customHeight="1">
      <c r="A418" s="1"/>
      <c r="B418" s="143"/>
      <c r="C418" s="2"/>
      <c r="D418" s="144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145"/>
      <c r="X418" s="145"/>
      <c r="Y418" s="145"/>
      <c r="Z418" s="145"/>
      <c r="AA418" s="207"/>
      <c r="AB418" s="619"/>
      <c r="AC418" s="619"/>
      <c r="AD418" s="619"/>
      <c r="AE418" s="619"/>
      <c r="AF418" s="619"/>
      <c r="AG418" s="619"/>
    </row>
    <row r="419" spans="1:33" ht="15.75" customHeight="1">
      <c r="A419" s="1"/>
      <c r="B419" s="143"/>
      <c r="C419" s="2"/>
      <c r="D419" s="144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145"/>
      <c r="X419" s="145"/>
      <c r="Y419" s="145"/>
      <c r="Z419" s="145"/>
      <c r="AA419" s="207"/>
      <c r="AB419" s="619"/>
      <c r="AC419" s="619"/>
      <c r="AD419" s="619"/>
      <c r="AE419" s="619"/>
      <c r="AF419" s="619"/>
      <c r="AG419" s="619"/>
    </row>
    <row r="420" spans="1:33" ht="15.75" customHeight="1">
      <c r="A420" s="1"/>
      <c r="B420" s="143"/>
      <c r="C420" s="2"/>
      <c r="D420" s="144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145"/>
      <c r="X420" s="145"/>
      <c r="Y420" s="145"/>
      <c r="Z420" s="145"/>
      <c r="AA420" s="207"/>
      <c r="AB420" s="619"/>
      <c r="AC420" s="619"/>
      <c r="AD420" s="619"/>
      <c r="AE420" s="619"/>
      <c r="AF420" s="619"/>
      <c r="AG420" s="619"/>
    </row>
    <row r="421" spans="1:33" ht="15.75" customHeight="1">
      <c r="A421" s="1"/>
      <c r="B421" s="143"/>
      <c r="C421" s="2"/>
      <c r="D421" s="144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145"/>
      <c r="X421" s="145"/>
      <c r="Y421" s="145"/>
      <c r="Z421" s="145"/>
      <c r="AA421" s="207"/>
      <c r="AB421" s="619"/>
      <c r="AC421" s="619"/>
      <c r="AD421" s="619"/>
      <c r="AE421" s="619"/>
      <c r="AF421" s="619"/>
      <c r="AG421" s="619"/>
    </row>
    <row r="422" spans="1:33" ht="15.75" customHeight="1">
      <c r="A422" s="1"/>
      <c r="B422" s="143"/>
      <c r="C422" s="2"/>
      <c r="D422" s="144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145"/>
      <c r="X422" s="145"/>
      <c r="Y422" s="145"/>
      <c r="Z422" s="145"/>
      <c r="AA422" s="207"/>
      <c r="AB422" s="619"/>
      <c r="AC422" s="619"/>
      <c r="AD422" s="619"/>
      <c r="AE422" s="619"/>
      <c r="AF422" s="619"/>
      <c r="AG422" s="619"/>
    </row>
    <row r="423" spans="1:33" ht="15.75" customHeight="1">
      <c r="A423" s="1"/>
      <c r="B423" s="143"/>
      <c r="C423" s="2"/>
      <c r="D423" s="144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145"/>
      <c r="X423" s="145"/>
      <c r="Y423" s="145"/>
      <c r="Z423" s="145"/>
      <c r="AA423" s="207"/>
      <c r="AB423" s="619"/>
      <c r="AC423" s="619"/>
      <c r="AD423" s="619"/>
      <c r="AE423" s="619"/>
      <c r="AF423" s="619"/>
      <c r="AG423" s="619"/>
    </row>
    <row r="424" spans="1:33" ht="15.75" customHeight="1">
      <c r="A424" s="1"/>
      <c r="B424" s="143"/>
      <c r="C424" s="2"/>
      <c r="D424" s="144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145"/>
      <c r="X424" s="145"/>
      <c r="Y424" s="145"/>
      <c r="Z424" s="145"/>
      <c r="AA424" s="207"/>
      <c r="AB424" s="619"/>
      <c r="AC424" s="619"/>
      <c r="AD424" s="619"/>
      <c r="AE424" s="619"/>
      <c r="AF424" s="619"/>
      <c r="AG424" s="619"/>
    </row>
    <row r="425" spans="1:33" ht="15.75" customHeight="1">
      <c r="A425" s="1"/>
      <c r="B425" s="143"/>
      <c r="C425" s="2"/>
      <c r="D425" s="144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145"/>
      <c r="X425" s="145"/>
      <c r="Y425" s="145"/>
      <c r="Z425" s="145"/>
      <c r="AA425" s="207"/>
      <c r="AB425" s="619"/>
      <c r="AC425" s="619"/>
      <c r="AD425" s="619"/>
      <c r="AE425" s="619"/>
      <c r="AF425" s="619"/>
      <c r="AG425" s="619"/>
    </row>
    <row r="426" spans="1:33" ht="15.75" customHeight="1">
      <c r="A426" s="1"/>
      <c r="B426" s="143"/>
      <c r="C426" s="2"/>
      <c r="D426" s="144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145"/>
      <c r="X426" s="145"/>
      <c r="Y426" s="145"/>
      <c r="Z426" s="145"/>
      <c r="AA426" s="207"/>
      <c r="AB426" s="619"/>
      <c r="AC426" s="619"/>
      <c r="AD426" s="619"/>
      <c r="AE426" s="619"/>
      <c r="AF426" s="619"/>
      <c r="AG426" s="619"/>
    </row>
    <row r="427" spans="1:33" ht="15.75" customHeight="1">
      <c r="A427" s="1"/>
      <c r="B427" s="143"/>
      <c r="C427" s="2"/>
      <c r="D427" s="144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145"/>
      <c r="X427" s="145"/>
      <c r="Y427" s="145"/>
      <c r="Z427" s="145"/>
      <c r="AA427" s="207"/>
      <c r="AB427" s="619"/>
      <c r="AC427" s="619"/>
      <c r="AD427" s="619"/>
      <c r="AE427" s="619"/>
      <c r="AF427" s="619"/>
      <c r="AG427" s="619"/>
    </row>
    <row r="428" spans="1:33" ht="15.75" customHeight="1">
      <c r="A428" s="1"/>
      <c r="B428" s="143"/>
      <c r="C428" s="2"/>
      <c r="D428" s="144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145"/>
      <c r="X428" s="145"/>
      <c r="Y428" s="145"/>
      <c r="Z428" s="145"/>
      <c r="AA428" s="207"/>
      <c r="AB428" s="619"/>
      <c r="AC428" s="619"/>
      <c r="AD428" s="619"/>
      <c r="AE428" s="619"/>
      <c r="AF428" s="619"/>
      <c r="AG428" s="619"/>
    </row>
    <row r="429" spans="1:33" ht="15.75" customHeight="1">
      <c r="A429" s="1"/>
      <c r="B429" s="143"/>
      <c r="C429" s="2"/>
      <c r="D429" s="144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145"/>
      <c r="X429" s="145"/>
      <c r="Y429" s="145"/>
      <c r="Z429" s="145"/>
      <c r="AA429" s="207"/>
      <c r="AB429" s="619"/>
      <c r="AC429" s="619"/>
      <c r="AD429" s="619"/>
      <c r="AE429" s="619"/>
      <c r="AF429" s="619"/>
      <c r="AG429" s="619"/>
    </row>
    <row r="430" spans="1:33" ht="15.75" customHeight="1">
      <c r="A430" s="1"/>
      <c r="B430" s="143"/>
      <c r="C430" s="2"/>
      <c r="D430" s="144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145"/>
      <c r="X430" s="145"/>
      <c r="Y430" s="145"/>
      <c r="Z430" s="145"/>
      <c r="AA430" s="207"/>
      <c r="AB430" s="619"/>
      <c r="AC430" s="619"/>
      <c r="AD430" s="619"/>
      <c r="AE430" s="619"/>
      <c r="AF430" s="619"/>
      <c r="AG430" s="619"/>
    </row>
    <row r="431" spans="1:33" ht="15.75" customHeight="1">
      <c r="A431" s="1"/>
      <c r="B431" s="143"/>
      <c r="C431" s="2"/>
      <c r="D431" s="144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145"/>
      <c r="X431" s="145"/>
      <c r="Y431" s="145"/>
      <c r="Z431" s="145"/>
      <c r="AA431" s="207"/>
      <c r="AB431" s="619"/>
      <c r="AC431" s="619"/>
      <c r="AD431" s="619"/>
      <c r="AE431" s="619"/>
      <c r="AF431" s="619"/>
      <c r="AG431" s="619"/>
    </row>
    <row r="432" spans="1:33" ht="15.75" customHeight="1">
      <c r="A432" s="1"/>
      <c r="B432" s="143"/>
      <c r="C432" s="2"/>
      <c r="D432" s="144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145"/>
      <c r="X432" s="145"/>
      <c r="Y432" s="145"/>
      <c r="Z432" s="145"/>
      <c r="AA432" s="207"/>
      <c r="AB432" s="619"/>
      <c r="AC432" s="619"/>
      <c r="AD432" s="619"/>
      <c r="AE432" s="619"/>
      <c r="AF432" s="619"/>
      <c r="AG432" s="619"/>
    </row>
    <row r="433" spans="1:33" ht="15.75" customHeight="1">
      <c r="A433" s="1"/>
      <c r="B433" s="143"/>
      <c r="C433" s="2"/>
      <c r="D433" s="144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145"/>
      <c r="X433" s="145"/>
      <c r="Y433" s="145"/>
      <c r="Z433" s="145"/>
      <c r="AA433" s="207"/>
      <c r="AB433" s="619"/>
      <c r="AC433" s="619"/>
      <c r="AD433" s="619"/>
      <c r="AE433" s="619"/>
      <c r="AF433" s="619"/>
      <c r="AG433" s="619"/>
    </row>
    <row r="434" spans="1:33" ht="15.75" customHeight="1">
      <c r="A434" s="1"/>
      <c r="B434" s="143"/>
      <c r="C434" s="2"/>
      <c r="D434" s="144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145"/>
      <c r="X434" s="145"/>
      <c r="Y434" s="145"/>
      <c r="Z434" s="145"/>
      <c r="AA434" s="207"/>
      <c r="AB434" s="619"/>
      <c r="AC434" s="619"/>
      <c r="AD434" s="619"/>
      <c r="AE434" s="619"/>
      <c r="AF434" s="619"/>
      <c r="AG434" s="619"/>
    </row>
    <row r="435" spans="1:33" ht="15.75" customHeight="1">
      <c r="A435" s="1"/>
      <c r="B435" s="143"/>
      <c r="C435" s="2"/>
      <c r="D435" s="144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145"/>
      <c r="X435" s="145"/>
      <c r="Y435" s="145"/>
      <c r="Z435" s="145"/>
      <c r="AA435" s="207"/>
      <c r="AB435" s="619"/>
      <c r="AC435" s="619"/>
      <c r="AD435" s="619"/>
      <c r="AE435" s="619"/>
      <c r="AF435" s="619"/>
      <c r="AG435" s="619"/>
    </row>
    <row r="436" spans="1:33" ht="15.75" customHeight="1">
      <c r="A436" s="1"/>
      <c r="B436" s="143"/>
      <c r="C436" s="2"/>
      <c r="D436" s="144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145"/>
      <c r="X436" s="145"/>
      <c r="Y436" s="145"/>
      <c r="Z436" s="145"/>
      <c r="AA436" s="207"/>
      <c r="AB436" s="619"/>
      <c r="AC436" s="619"/>
      <c r="AD436" s="619"/>
      <c r="AE436" s="619"/>
      <c r="AF436" s="619"/>
      <c r="AG436" s="619"/>
    </row>
    <row r="437" spans="1:33" ht="15.75" customHeight="1">
      <c r="A437" s="1"/>
      <c r="B437" s="143"/>
      <c r="C437" s="2"/>
      <c r="D437" s="144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145"/>
      <c r="X437" s="145"/>
      <c r="Y437" s="145"/>
      <c r="Z437" s="145"/>
      <c r="AA437" s="207"/>
      <c r="AB437" s="619"/>
      <c r="AC437" s="619"/>
      <c r="AD437" s="619"/>
      <c r="AE437" s="619"/>
      <c r="AF437" s="619"/>
      <c r="AG437" s="619"/>
    </row>
    <row r="438" spans="1:33" ht="15.75" customHeight="1">
      <c r="A438" s="1"/>
      <c r="B438" s="143"/>
      <c r="C438" s="2"/>
      <c r="D438" s="144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145"/>
      <c r="X438" s="145"/>
      <c r="Y438" s="145"/>
      <c r="Z438" s="145"/>
      <c r="AA438" s="207"/>
      <c r="AB438" s="619"/>
      <c r="AC438" s="619"/>
      <c r="AD438" s="619"/>
      <c r="AE438" s="619"/>
      <c r="AF438" s="619"/>
      <c r="AG438" s="619"/>
    </row>
    <row r="439" spans="1:33" ht="15.75" customHeight="1">
      <c r="A439" s="1"/>
      <c r="B439" s="143"/>
      <c r="C439" s="2"/>
      <c r="D439" s="144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145"/>
      <c r="X439" s="145"/>
      <c r="Y439" s="145"/>
      <c r="Z439" s="145"/>
      <c r="AA439" s="207"/>
      <c r="AB439" s="619"/>
      <c r="AC439" s="619"/>
      <c r="AD439" s="619"/>
      <c r="AE439" s="619"/>
      <c r="AF439" s="619"/>
      <c r="AG439" s="619"/>
    </row>
    <row r="440" spans="1:33" ht="15.75" customHeight="1">
      <c r="A440" s="1"/>
      <c r="B440" s="143"/>
      <c r="C440" s="2"/>
      <c r="D440" s="144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145"/>
      <c r="X440" s="145"/>
      <c r="Y440" s="145"/>
      <c r="Z440" s="145"/>
      <c r="AA440" s="207"/>
      <c r="AB440" s="619"/>
      <c r="AC440" s="619"/>
      <c r="AD440" s="619"/>
      <c r="AE440" s="619"/>
      <c r="AF440" s="619"/>
      <c r="AG440" s="619"/>
    </row>
    <row r="441" spans="1:33" ht="15.75" customHeight="1">
      <c r="A441" s="1"/>
      <c r="B441" s="143"/>
      <c r="C441" s="2"/>
      <c r="D441" s="144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145"/>
      <c r="X441" s="145"/>
      <c r="Y441" s="145"/>
      <c r="Z441" s="145"/>
      <c r="AA441" s="207"/>
      <c r="AB441" s="619"/>
      <c r="AC441" s="619"/>
      <c r="AD441" s="619"/>
      <c r="AE441" s="619"/>
      <c r="AF441" s="619"/>
      <c r="AG441" s="619"/>
    </row>
    <row r="442" spans="1:33" ht="15.75" customHeight="1">
      <c r="A442" s="1"/>
      <c r="B442" s="143"/>
      <c r="C442" s="2"/>
      <c r="D442" s="144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145"/>
      <c r="X442" s="145"/>
      <c r="Y442" s="145"/>
      <c r="Z442" s="145"/>
      <c r="AA442" s="207"/>
      <c r="AB442" s="619"/>
      <c r="AC442" s="619"/>
      <c r="AD442" s="619"/>
      <c r="AE442" s="619"/>
      <c r="AF442" s="619"/>
      <c r="AG442" s="619"/>
    </row>
    <row r="443" spans="1:33" ht="15.75" customHeight="1">
      <c r="A443" s="1"/>
      <c r="B443" s="143"/>
      <c r="C443" s="2"/>
      <c r="D443" s="144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145"/>
      <c r="X443" s="145"/>
      <c r="Y443" s="145"/>
      <c r="Z443" s="145"/>
      <c r="AA443" s="207"/>
      <c r="AB443" s="619"/>
      <c r="AC443" s="619"/>
      <c r="AD443" s="619"/>
      <c r="AE443" s="619"/>
      <c r="AF443" s="619"/>
      <c r="AG443" s="619"/>
    </row>
    <row r="444" spans="1:33" ht="15.75" customHeight="1">
      <c r="A444" s="1"/>
      <c r="B444" s="143"/>
      <c r="C444" s="2"/>
      <c r="D444" s="144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145"/>
      <c r="X444" s="145"/>
      <c r="Y444" s="145"/>
      <c r="Z444" s="145"/>
      <c r="AA444" s="207"/>
      <c r="AB444" s="619"/>
      <c r="AC444" s="619"/>
      <c r="AD444" s="619"/>
      <c r="AE444" s="619"/>
      <c r="AF444" s="619"/>
      <c r="AG444" s="619"/>
    </row>
    <row r="445" spans="1:33" ht="15.75" customHeight="1">
      <c r="A445" s="1"/>
      <c r="B445" s="143"/>
      <c r="C445" s="2"/>
      <c r="D445" s="144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145"/>
      <c r="X445" s="145"/>
      <c r="Y445" s="145"/>
      <c r="Z445" s="145"/>
      <c r="AA445" s="207"/>
      <c r="AB445" s="619"/>
      <c r="AC445" s="619"/>
      <c r="AD445" s="619"/>
      <c r="AE445" s="619"/>
      <c r="AF445" s="619"/>
      <c r="AG445" s="619"/>
    </row>
    <row r="446" spans="1:33" ht="15.75" customHeight="1">
      <c r="A446" s="1"/>
      <c r="B446" s="143"/>
      <c r="C446" s="2"/>
      <c r="D446" s="144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145"/>
      <c r="X446" s="145"/>
      <c r="Y446" s="145"/>
      <c r="Z446" s="145"/>
      <c r="AA446" s="207"/>
      <c r="AB446" s="619"/>
      <c r="AC446" s="619"/>
      <c r="AD446" s="619"/>
      <c r="AE446" s="619"/>
      <c r="AF446" s="619"/>
      <c r="AG446" s="619"/>
    </row>
    <row r="447" spans="1:33" ht="15.75" customHeight="1">
      <c r="A447" s="1"/>
      <c r="B447" s="143"/>
      <c r="C447" s="2"/>
      <c r="D447" s="144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145"/>
      <c r="X447" s="145"/>
      <c r="Y447" s="145"/>
      <c r="Z447" s="145"/>
      <c r="AA447" s="207"/>
      <c r="AB447" s="619"/>
      <c r="AC447" s="619"/>
      <c r="AD447" s="619"/>
      <c r="AE447" s="619"/>
      <c r="AF447" s="619"/>
      <c r="AG447" s="619"/>
    </row>
    <row r="448" spans="1:33" ht="15.75" customHeight="1">
      <c r="A448" s="1"/>
      <c r="B448" s="143"/>
      <c r="C448" s="2"/>
      <c r="D448" s="144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145"/>
      <c r="X448" s="145"/>
      <c r="Y448" s="145"/>
      <c r="Z448" s="145"/>
      <c r="AA448" s="207"/>
      <c r="AB448" s="619"/>
      <c r="AC448" s="619"/>
      <c r="AD448" s="619"/>
      <c r="AE448" s="619"/>
      <c r="AF448" s="619"/>
      <c r="AG448" s="619"/>
    </row>
    <row r="449" spans="1:33" ht="15.75" customHeight="1">
      <c r="A449" s="1"/>
      <c r="B449" s="143"/>
      <c r="C449" s="2"/>
      <c r="D449" s="144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145"/>
      <c r="X449" s="145"/>
      <c r="Y449" s="145"/>
      <c r="Z449" s="145"/>
      <c r="AA449" s="207"/>
      <c r="AB449" s="619"/>
      <c r="AC449" s="619"/>
      <c r="AD449" s="619"/>
      <c r="AE449" s="619"/>
      <c r="AF449" s="619"/>
      <c r="AG449" s="619"/>
    </row>
    <row r="450" spans="1:33" ht="15.75" customHeight="1">
      <c r="A450" s="1"/>
      <c r="B450" s="143"/>
      <c r="C450" s="2"/>
      <c r="D450" s="144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145"/>
      <c r="X450" s="145"/>
      <c r="Y450" s="145"/>
      <c r="Z450" s="145"/>
      <c r="AA450" s="207"/>
      <c r="AB450" s="619"/>
      <c r="AC450" s="619"/>
      <c r="AD450" s="619"/>
      <c r="AE450" s="619"/>
      <c r="AF450" s="619"/>
      <c r="AG450" s="619"/>
    </row>
    <row r="451" spans="1:33" ht="15.75" customHeight="1">
      <c r="A451" s="1"/>
      <c r="B451" s="143"/>
      <c r="C451" s="2"/>
      <c r="D451" s="144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145"/>
      <c r="X451" s="145"/>
      <c r="Y451" s="145"/>
      <c r="Z451" s="145"/>
      <c r="AA451" s="207"/>
      <c r="AB451" s="619"/>
      <c r="AC451" s="619"/>
      <c r="AD451" s="619"/>
      <c r="AE451" s="619"/>
      <c r="AF451" s="619"/>
      <c r="AG451" s="619"/>
    </row>
    <row r="452" spans="1:33" ht="15.75" customHeight="1">
      <c r="A452" s="1"/>
      <c r="B452" s="143"/>
      <c r="C452" s="2"/>
      <c r="D452" s="144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145"/>
      <c r="X452" s="145"/>
      <c r="Y452" s="145"/>
      <c r="Z452" s="145"/>
      <c r="AA452" s="207"/>
      <c r="AB452" s="619"/>
      <c r="AC452" s="619"/>
      <c r="AD452" s="619"/>
      <c r="AE452" s="619"/>
      <c r="AF452" s="619"/>
      <c r="AG452" s="619"/>
    </row>
    <row r="453" spans="1:33" ht="15.75" customHeight="1">
      <c r="A453" s="1"/>
      <c r="B453" s="143"/>
      <c r="C453" s="2"/>
      <c r="D453" s="144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145"/>
      <c r="X453" s="145"/>
      <c r="Y453" s="145"/>
      <c r="Z453" s="145"/>
      <c r="AA453" s="207"/>
      <c r="AB453" s="619"/>
      <c r="AC453" s="619"/>
      <c r="AD453" s="619"/>
      <c r="AE453" s="619"/>
      <c r="AF453" s="619"/>
      <c r="AG453" s="619"/>
    </row>
    <row r="454" spans="1:33" ht="15.75" customHeight="1">
      <c r="A454" s="1"/>
      <c r="B454" s="143"/>
      <c r="C454" s="2"/>
      <c r="D454" s="144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145"/>
      <c r="X454" s="145"/>
      <c r="Y454" s="145"/>
      <c r="Z454" s="145"/>
      <c r="AA454" s="207"/>
      <c r="AB454" s="619"/>
      <c r="AC454" s="619"/>
      <c r="AD454" s="619"/>
      <c r="AE454" s="619"/>
      <c r="AF454" s="619"/>
      <c r="AG454" s="619"/>
    </row>
    <row r="455" spans="1:33" ht="15.75" customHeight="1">
      <c r="A455" s="1"/>
      <c r="B455" s="143"/>
      <c r="C455" s="2"/>
      <c r="D455" s="144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145"/>
      <c r="X455" s="145"/>
      <c r="Y455" s="145"/>
      <c r="Z455" s="145"/>
      <c r="AA455" s="207"/>
      <c r="AB455" s="619"/>
      <c r="AC455" s="619"/>
      <c r="AD455" s="619"/>
      <c r="AE455" s="619"/>
      <c r="AF455" s="619"/>
      <c r="AG455" s="619"/>
    </row>
    <row r="456" spans="1:33" ht="15.75" customHeight="1">
      <c r="A456" s="1"/>
      <c r="B456" s="143"/>
      <c r="C456" s="2"/>
      <c r="D456" s="144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145"/>
      <c r="X456" s="145"/>
      <c r="Y456" s="145"/>
      <c r="Z456" s="145"/>
      <c r="AA456" s="207"/>
      <c r="AB456" s="619"/>
      <c r="AC456" s="619"/>
      <c r="AD456" s="619"/>
      <c r="AE456" s="619"/>
      <c r="AF456" s="619"/>
      <c r="AG456" s="619"/>
    </row>
    <row r="457" spans="1:33" ht="15.75" customHeight="1">
      <c r="A457" s="1"/>
      <c r="B457" s="143"/>
      <c r="C457" s="2"/>
      <c r="D457" s="144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145"/>
      <c r="X457" s="145"/>
      <c r="Y457" s="145"/>
      <c r="Z457" s="145"/>
      <c r="AA457" s="207"/>
      <c r="AB457" s="619"/>
      <c r="AC457" s="619"/>
      <c r="AD457" s="619"/>
      <c r="AE457" s="619"/>
      <c r="AF457" s="619"/>
      <c r="AG457" s="619"/>
    </row>
    <row r="458" spans="1:33" ht="15.75" customHeight="1">
      <c r="A458" s="1"/>
      <c r="B458" s="143"/>
      <c r="C458" s="2"/>
      <c r="D458" s="144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145"/>
      <c r="X458" s="145"/>
      <c r="Y458" s="145"/>
      <c r="Z458" s="145"/>
      <c r="AA458" s="207"/>
      <c r="AB458" s="619"/>
      <c r="AC458" s="619"/>
      <c r="AD458" s="619"/>
      <c r="AE458" s="619"/>
      <c r="AF458" s="619"/>
      <c r="AG458" s="619"/>
    </row>
    <row r="459" spans="1:33" ht="15.75" customHeight="1">
      <c r="A459" s="1"/>
      <c r="B459" s="143"/>
      <c r="C459" s="2"/>
      <c r="D459" s="144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145"/>
      <c r="X459" s="145"/>
      <c r="Y459" s="145"/>
      <c r="Z459" s="145"/>
      <c r="AA459" s="207"/>
      <c r="AB459" s="619"/>
      <c r="AC459" s="619"/>
      <c r="AD459" s="619"/>
      <c r="AE459" s="619"/>
      <c r="AF459" s="619"/>
      <c r="AG459" s="619"/>
    </row>
    <row r="460" spans="1:33" ht="15.75" customHeight="1">
      <c r="A460" s="1"/>
      <c r="B460" s="143"/>
      <c r="C460" s="2"/>
      <c r="D460" s="144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145"/>
      <c r="X460" s="145"/>
      <c r="Y460" s="145"/>
      <c r="Z460" s="145"/>
      <c r="AA460" s="207"/>
      <c r="AB460" s="619"/>
      <c r="AC460" s="619"/>
      <c r="AD460" s="619"/>
      <c r="AE460" s="619"/>
      <c r="AF460" s="619"/>
      <c r="AG460" s="619"/>
    </row>
    <row r="461" spans="1:33" ht="15.75" customHeight="1">
      <c r="A461" s="1"/>
      <c r="B461" s="143"/>
      <c r="C461" s="2"/>
      <c r="D461" s="144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145"/>
      <c r="X461" s="145"/>
      <c r="Y461" s="145"/>
      <c r="Z461" s="145"/>
      <c r="AA461" s="207"/>
      <c r="AB461" s="619"/>
      <c r="AC461" s="619"/>
      <c r="AD461" s="619"/>
      <c r="AE461" s="619"/>
      <c r="AF461" s="619"/>
      <c r="AG461" s="619"/>
    </row>
    <row r="462" spans="1:33" ht="15.75" customHeight="1">
      <c r="A462" s="1"/>
      <c r="B462" s="143"/>
      <c r="C462" s="2"/>
      <c r="D462" s="144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145"/>
      <c r="X462" s="145"/>
      <c r="Y462" s="145"/>
      <c r="Z462" s="145"/>
      <c r="AA462" s="207"/>
      <c r="AB462" s="619"/>
      <c r="AC462" s="619"/>
      <c r="AD462" s="619"/>
      <c r="AE462" s="619"/>
      <c r="AF462" s="619"/>
      <c r="AG462" s="619"/>
    </row>
    <row r="463" spans="1:33" ht="15.75" customHeight="1">
      <c r="A463" s="1"/>
      <c r="B463" s="143"/>
      <c r="C463" s="2"/>
      <c r="D463" s="144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145"/>
      <c r="X463" s="145"/>
      <c r="Y463" s="145"/>
      <c r="Z463" s="145"/>
      <c r="AA463" s="207"/>
      <c r="AB463" s="619"/>
      <c r="AC463" s="619"/>
      <c r="AD463" s="619"/>
      <c r="AE463" s="619"/>
      <c r="AF463" s="619"/>
      <c r="AG463" s="619"/>
    </row>
    <row r="464" spans="1:33" ht="15.75" customHeight="1">
      <c r="A464" s="1"/>
      <c r="B464" s="143"/>
      <c r="C464" s="2"/>
      <c r="D464" s="144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145"/>
      <c r="X464" s="145"/>
      <c r="Y464" s="145"/>
      <c r="Z464" s="145"/>
      <c r="AA464" s="207"/>
      <c r="AB464" s="619"/>
      <c r="AC464" s="619"/>
      <c r="AD464" s="619"/>
      <c r="AE464" s="619"/>
      <c r="AF464" s="619"/>
      <c r="AG464" s="619"/>
    </row>
    <row r="465" spans="1:33" ht="15.75" customHeight="1">
      <c r="A465" s="1"/>
      <c r="B465" s="143"/>
      <c r="C465" s="2"/>
      <c r="D465" s="144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145"/>
      <c r="X465" s="145"/>
      <c r="Y465" s="145"/>
      <c r="Z465" s="145"/>
      <c r="AA465" s="207"/>
      <c r="AB465" s="619"/>
      <c r="AC465" s="619"/>
      <c r="AD465" s="619"/>
      <c r="AE465" s="619"/>
      <c r="AF465" s="619"/>
      <c r="AG465" s="619"/>
    </row>
    <row r="466" spans="1:33" ht="15.75" customHeight="1">
      <c r="A466" s="1"/>
      <c r="B466" s="143"/>
      <c r="C466" s="2"/>
      <c r="D466" s="144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145"/>
      <c r="X466" s="145"/>
      <c r="Y466" s="145"/>
      <c r="Z466" s="145"/>
      <c r="AA466" s="207"/>
      <c r="AB466" s="619"/>
      <c r="AC466" s="619"/>
      <c r="AD466" s="619"/>
      <c r="AE466" s="619"/>
      <c r="AF466" s="619"/>
      <c r="AG466" s="619"/>
    </row>
    <row r="467" spans="1:33" ht="15.75" customHeight="1">
      <c r="A467" s="1"/>
      <c r="B467" s="143"/>
      <c r="C467" s="2"/>
      <c r="D467" s="144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145"/>
      <c r="X467" s="145"/>
      <c r="Y467" s="145"/>
      <c r="Z467" s="145"/>
      <c r="AA467" s="207"/>
      <c r="AB467" s="619"/>
      <c r="AC467" s="619"/>
      <c r="AD467" s="619"/>
      <c r="AE467" s="619"/>
      <c r="AF467" s="619"/>
      <c r="AG467" s="619"/>
    </row>
    <row r="468" spans="1:33" ht="15.75" customHeight="1">
      <c r="A468" s="1"/>
      <c r="B468" s="143"/>
      <c r="C468" s="2"/>
      <c r="D468" s="144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145"/>
      <c r="X468" s="145"/>
      <c r="Y468" s="145"/>
      <c r="Z468" s="145"/>
      <c r="AA468" s="207"/>
      <c r="AB468" s="619"/>
      <c r="AC468" s="619"/>
      <c r="AD468" s="619"/>
      <c r="AE468" s="619"/>
      <c r="AF468" s="619"/>
      <c r="AG468" s="619"/>
    </row>
    <row r="469" spans="1:33" ht="15.75" customHeight="1">
      <c r="A469" s="1"/>
      <c r="B469" s="143"/>
      <c r="C469" s="2"/>
      <c r="D469" s="144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145"/>
      <c r="X469" s="145"/>
      <c r="Y469" s="145"/>
      <c r="Z469" s="145"/>
      <c r="AA469" s="207"/>
      <c r="AB469" s="619"/>
      <c r="AC469" s="619"/>
      <c r="AD469" s="619"/>
      <c r="AE469" s="619"/>
      <c r="AF469" s="619"/>
      <c r="AG469" s="619"/>
    </row>
    <row r="470" spans="1:33" ht="15.75" customHeight="1">
      <c r="A470" s="1"/>
      <c r="B470" s="143"/>
      <c r="C470" s="2"/>
      <c r="D470" s="144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145"/>
      <c r="X470" s="145"/>
      <c r="Y470" s="145"/>
      <c r="Z470" s="145"/>
      <c r="AA470" s="207"/>
      <c r="AB470" s="619"/>
      <c r="AC470" s="619"/>
      <c r="AD470" s="619"/>
      <c r="AE470" s="619"/>
      <c r="AF470" s="619"/>
      <c r="AG470" s="619"/>
    </row>
    <row r="471" spans="1:33" ht="15.75" customHeight="1">
      <c r="A471" s="1"/>
      <c r="B471" s="143"/>
      <c r="C471" s="2"/>
      <c r="D471" s="144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145"/>
      <c r="X471" s="145"/>
      <c r="Y471" s="145"/>
      <c r="Z471" s="145"/>
      <c r="AA471" s="207"/>
      <c r="AB471" s="619"/>
      <c r="AC471" s="619"/>
      <c r="AD471" s="619"/>
      <c r="AE471" s="619"/>
      <c r="AF471" s="619"/>
      <c r="AG471" s="619"/>
    </row>
    <row r="472" spans="1:33" ht="15.75" customHeight="1">
      <c r="A472" s="1"/>
      <c r="B472" s="143"/>
      <c r="C472" s="2"/>
      <c r="D472" s="144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145"/>
      <c r="X472" s="145"/>
      <c r="Y472" s="145"/>
      <c r="Z472" s="145"/>
      <c r="AA472" s="207"/>
      <c r="AB472" s="619"/>
      <c r="AC472" s="619"/>
      <c r="AD472" s="619"/>
      <c r="AE472" s="619"/>
      <c r="AF472" s="619"/>
      <c r="AG472" s="619"/>
    </row>
    <row r="473" spans="1:33" ht="15.75" customHeight="1">
      <c r="A473" s="1"/>
      <c r="B473" s="143"/>
      <c r="C473" s="2"/>
      <c r="D473" s="144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145"/>
      <c r="X473" s="145"/>
      <c r="Y473" s="145"/>
      <c r="Z473" s="145"/>
      <c r="AA473" s="207"/>
      <c r="AB473" s="619"/>
      <c r="AC473" s="619"/>
      <c r="AD473" s="619"/>
      <c r="AE473" s="619"/>
      <c r="AF473" s="619"/>
      <c r="AG473" s="619"/>
    </row>
    <row r="474" spans="1:33" ht="15.75" customHeight="1">
      <c r="A474" s="1"/>
      <c r="B474" s="143"/>
      <c r="C474" s="2"/>
      <c r="D474" s="144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145"/>
      <c r="X474" s="145"/>
      <c r="Y474" s="145"/>
      <c r="Z474" s="145"/>
      <c r="AA474" s="207"/>
      <c r="AB474" s="619"/>
      <c r="AC474" s="619"/>
      <c r="AD474" s="619"/>
      <c r="AE474" s="619"/>
      <c r="AF474" s="619"/>
      <c r="AG474" s="619"/>
    </row>
    <row r="475" spans="1:33" ht="15.75" customHeight="1">
      <c r="A475" s="1"/>
      <c r="B475" s="143"/>
      <c r="C475" s="2"/>
      <c r="D475" s="144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145"/>
      <c r="X475" s="145"/>
      <c r="Y475" s="145"/>
      <c r="Z475" s="145"/>
      <c r="AA475" s="207"/>
      <c r="AB475" s="619"/>
      <c r="AC475" s="619"/>
      <c r="AD475" s="619"/>
      <c r="AE475" s="619"/>
      <c r="AF475" s="619"/>
      <c r="AG475" s="619"/>
    </row>
    <row r="476" spans="1:33" ht="15.75" customHeight="1">
      <c r="A476" s="1"/>
      <c r="B476" s="143"/>
      <c r="C476" s="2"/>
      <c r="D476" s="144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145"/>
      <c r="X476" s="145"/>
      <c r="Y476" s="145"/>
      <c r="Z476" s="145"/>
      <c r="AA476" s="207"/>
      <c r="AB476" s="619"/>
      <c r="AC476" s="619"/>
      <c r="AD476" s="619"/>
      <c r="AE476" s="619"/>
      <c r="AF476" s="619"/>
      <c r="AG476" s="619"/>
    </row>
    <row r="477" spans="1:33" ht="15.75" customHeight="1">
      <c r="A477" s="1"/>
      <c r="B477" s="143"/>
      <c r="C477" s="2"/>
      <c r="D477" s="144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145"/>
      <c r="X477" s="145"/>
      <c r="Y477" s="145"/>
      <c r="Z477" s="145"/>
      <c r="AA477" s="207"/>
      <c r="AB477" s="619"/>
      <c r="AC477" s="619"/>
      <c r="AD477" s="619"/>
      <c r="AE477" s="619"/>
      <c r="AF477" s="619"/>
      <c r="AG477" s="619"/>
    </row>
    <row r="478" spans="1:33" ht="15.75" customHeight="1">
      <c r="A478" s="1"/>
      <c r="B478" s="143"/>
      <c r="C478" s="2"/>
      <c r="D478" s="144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145"/>
      <c r="X478" s="145"/>
      <c r="Y478" s="145"/>
      <c r="Z478" s="145"/>
      <c r="AA478" s="207"/>
      <c r="AB478" s="619"/>
      <c r="AC478" s="619"/>
      <c r="AD478" s="619"/>
      <c r="AE478" s="619"/>
      <c r="AF478" s="619"/>
      <c r="AG478" s="619"/>
    </row>
    <row r="479" spans="1:33" ht="15.75" customHeight="1">
      <c r="A479" s="1"/>
      <c r="B479" s="143"/>
      <c r="C479" s="2"/>
      <c r="D479" s="144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145"/>
      <c r="X479" s="145"/>
      <c r="Y479" s="145"/>
      <c r="Z479" s="145"/>
      <c r="AA479" s="207"/>
      <c r="AB479" s="619"/>
      <c r="AC479" s="619"/>
      <c r="AD479" s="619"/>
      <c r="AE479" s="619"/>
      <c r="AF479" s="619"/>
      <c r="AG479" s="619"/>
    </row>
    <row r="480" spans="1:33" ht="15.75" customHeight="1">
      <c r="A480" s="1"/>
      <c r="B480" s="143"/>
      <c r="C480" s="2"/>
      <c r="D480" s="144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145"/>
      <c r="X480" s="145"/>
      <c r="Y480" s="145"/>
      <c r="Z480" s="145"/>
      <c r="AA480" s="207"/>
      <c r="AB480" s="619"/>
      <c r="AC480" s="619"/>
      <c r="AD480" s="619"/>
      <c r="AE480" s="619"/>
      <c r="AF480" s="619"/>
      <c r="AG480" s="619"/>
    </row>
    <row r="481" spans="1:33" ht="15.75" customHeight="1">
      <c r="A481" s="1"/>
      <c r="B481" s="143"/>
      <c r="C481" s="2"/>
      <c r="D481" s="144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145"/>
      <c r="X481" s="145"/>
      <c r="Y481" s="145"/>
      <c r="Z481" s="145"/>
      <c r="AA481" s="207"/>
      <c r="AB481" s="619"/>
      <c r="AC481" s="619"/>
      <c r="AD481" s="619"/>
      <c r="AE481" s="619"/>
      <c r="AF481" s="619"/>
      <c r="AG481" s="619"/>
    </row>
    <row r="482" spans="1:33" ht="15.75" customHeight="1">
      <c r="A482" s="1"/>
      <c r="B482" s="143"/>
      <c r="C482" s="2"/>
      <c r="D482" s="144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145"/>
      <c r="X482" s="145"/>
      <c r="Y482" s="145"/>
      <c r="Z482" s="145"/>
      <c r="AA482" s="207"/>
      <c r="AB482" s="619"/>
      <c r="AC482" s="619"/>
      <c r="AD482" s="619"/>
      <c r="AE482" s="619"/>
      <c r="AF482" s="619"/>
      <c r="AG482" s="619"/>
    </row>
    <row r="483" spans="1:33" ht="15.75" customHeight="1">
      <c r="A483" s="1"/>
      <c r="B483" s="143"/>
      <c r="C483" s="2"/>
      <c r="D483" s="144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145"/>
      <c r="X483" s="145"/>
      <c r="Y483" s="145"/>
      <c r="Z483" s="145"/>
      <c r="AA483" s="207"/>
      <c r="AB483" s="619"/>
      <c r="AC483" s="619"/>
      <c r="AD483" s="619"/>
      <c r="AE483" s="619"/>
      <c r="AF483" s="619"/>
      <c r="AG483" s="619"/>
    </row>
    <row r="484" spans="1:33" ht="15.75" customHeight="1">
      <c r="A484" s="1"/>
      <c r="B484" s="143"/>
      <c r="C484" s="2"/>
      <c r="D484" s="144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145"/>
      <c r="X484" s="145"/>
      <c r="Y484" s="145"/>
      <c r="Z484" s="145"/>
      <c r="AA484" s="207"/>
      <c r="AB484" s="619"/>
      <c r="AC484" s="619"/>
      <c r="AD484" s="619"/>
      <c r="AE484" s="619"/>
      <c r="AF484" s="619"/>
      <c r="AG484" s="619"/>
    </row>
    <row r="485" spans="1:33" ht="15.75" customHeight="1">
      <c r="A485" s="1"/>
      <c r="B485" s="143"/>
      <c r="C485" s="2"/>
      <c r="D485" s="144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145"/>
      <c r="X485" s="145"/>
      <c r="Y485" s="145"/>
      <c r="Z485" s="145"/>
      <c r="AA485" s="207"/>
      <c r="AB485" s="619"/>
      <c r="AC485" s="619"/>
      <c r="AD485" s="619"/>
      <c r="AE485" s="619"/>
      <c r="AF485" s="619"/>
      <c r="AG485" s="619"/>
    </row>
    <row r="486" spans="1:33" ht="15.75" customHeight="1">
      <c r="A486" s="1"/>
      <c r="B486" s="143"/>
      <c r="C486" s="2"/>
      <c r="D486" s="144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145"/>
      <c r="X486" s="145"/>
      <c r="Y486" s="145"/>
      <c r="Z486" s="145"/>
      <c r="AA486" s="207"/>
      <c r="AB486" s="619"/>
      <c r="AC486" s="619"/>
      <c r="AD486" s="619"/>
      <c r="AE486" s="619"/>
      <c r="AF486" s="619"/>
      <c r="AG486" s="619"/>
    </row>
    <row r="487" spans="1:33" ht="15.75" customHeight="1">
      <c r="A487" s="1"/>
      <c r="B487" s="143"/>
      <c r="C487" s="2"/>
      <c r="D487" s="144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145"/>
      <c r="X487" s="145"/>
      <c r="Y487" s="145"/>
      <c r="Z487" s="145"/>
      <c r="AA487" s="207"/>
      <c r="AB487" s="619"/>
      <c r="AC487" s="619"/>
      <c r="AD487" s="619"/>
      <c r="AE487" s="619"/>
      <c r="AF487" s="619"/>
      <c r="AG487" s="619"/>
    </row>
    <row r="488" spans="1:33" ht="15.75" customHeight="1">
      <c r="A488" s="1"/>
      <c r="B488" s="143"/>
      <c r="C488" s="2"/>
      <c r="D488" s="144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145"/>
      <c r="X488" s="145"/>
      <c r="Y488" s="145"/>
      <c r="Z488" s="145"/>
      <c r="AA488" s="207"/>
      <c r="AB488" s="619"/>
      <c r="AC488" s="619"/>
      <c r="AD488" s="619"/>
      <c r="AE488" s="619"/>
      <c r="AF488" s="619"/>
      <c r="AG488" s="619"/>
    </row>
    <row r="489" spans="1:33" ht="15.75" customHeight="1">
      <c r="A489" s="1"/>
      <c r="B489" s="143"/>
      <c r="C489" s="2"/>
      <c r="D489" s="144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145"/>
      <c r="X489" s="145"/>
      <c r="Y489" s="145"/>
      <c r="Z489" s="145"/>
      <c r="AA489" s="207"/>
      <c r="AB489" s="619"/>
      <c r="AC489" s="619"/>
      <c r="AD489" s="619"/>
      <c r="AE489" s="619"/>
      <c r="AF489" s="619"/>
      <c r="AG489" s="619"/>
    </row>
    <row r="490" spans="1:33" ht="15.75" customHeight="1">
      <c r="A490" s="1"/>
      <c r="B490" s="143"/>
      <c r="C490" s="2"/>
      <c r="D490" s="144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145"/>
      <c r="X490" s="145"/>
      <c r="Y490" s="145"/>
      <c r="Z490" s="145"/>
      <c r="AA490" s="207"/>
      <c r="AB490" s="619"/>
      <c r="AC490" s="619"/>
      <c r="AD490" s="619"/>
      <c r="AE490" s="619"/>
      <c r="AF490" s="619"/>
      <c r="AG490" s="619"/>
    </row>
    <row r="491" spans="1:33" ht="15.75" customHeight="1">
      <c r="A491" s="1"/>
      <c r="B491" s="143"/>
      <c r="C491" s="2"/>
      <c r="D491" s="144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145"/>
      <c r="X491" s="145"/>
      <c r="Y491" s="145"/>
      <c r="Z491" s="145"/>
      <c r="AA491" s="207"/>
      <c r="AB491" s="619"/>
      <c r="AC491" s="619"/>
      <c r="AD491" s="619"/>
      <c r="AE491" s="619"/>
      <c r="AF491" s="619"/>
      <c r="AG491" s="619"/>
    </row>
    <row r="492" spans="1:33" ht="15.75" customHeight="1">
      <c r="A492" s="1"/>
      <c r="B492" s="143"/>
      <c r="C492" s="2"/>
      <c r="D492" s="144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145"/>
      <c r="X492" s="145"/>
      <c r="Y492" s="145"/>
      <c r="Z492" s="145"/>
      <c r="AA492" s="207"/>
      <c r="AB492" s="619"/>
      <c r="AC492" s="619"/>
      <c r="AD492" s="619"/>
      <c r="AE492" s="619"/>
      <c r="AF492" s="619"/>
      <c r="AG492" s="619"/>
    </row>
    <row r="493" spans="1:33" ht="15.75" customHeight="1">
      <c r="A493" s="1"/>
      <c r="B493" s="143"/>
      <c r="C493" s="2"/>
      <c r="D493" s="144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145"/>
      <c r="X493" s="145"/>
      <c r="Y493" s="145"/>
      <c r="Z493" s="145"/>
      <c r="AA493" s="207"/>
      <c r="AB493" s="619"/>
      <c r="AC493" s="619"/>
      <c r="AD493" s="619"/>
      <c r="AE493" s="619"/>
      <c r="AF493" s="619"/>
      <c r="AG493" s="619"/>
    </row>
    <row r="494" spans="1:33" ht="15.75" customHeight="1">
      <c r="A494" s="1"/>
      <c r="B494" s="143"/>
      <c r="C494" s="2"/>
      <c r="D494" s="144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145"/>
      <c r="X494" s="145"/>
      <c r="Y494" s="145"/>
      <c r="Z494" s="145"/>
      <c r="AA494" s="207"/>
      <c r="AB494" s="619"/>
      <c r="AC494" s="619"/>
      <c r="AD494" s="619"/>
      <c r="AE494" s="619"/>
      <c r="AF494" s="619"/>
      <c r="AG494" s="619"/>
    </row>
    <row r="495" spans="1:33" ht="15.75" customHeight="1">
      <c r="A495" s="1"/>
      <c r="B495" s="143"/>
      <c r="C495" s="2"/>
      <c r="D495" s="144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145"/>
      <c r="X495" s="145"/>
      <c r="Y495" s="145"/>
      <c r="Z495" s="145"/>
      <c r="AA495" s="207"/>
      <c r="AB495" s="619"/>
      <c r="AC495" s="619"/>
      <c r="AD495" s="619"/>
      <c r="AE495" s="619"/>
      <c r="AF495" s="619"/>
      <c r="AG495" s="619"/>
    </row>
    <row r="496" spans="1:33" ht="15.75" customHeight="1">
      <c r="A496" s="1"/>
      <c r="B496" s="143"/>
      <c r="C496" s="2"/>
      <c r="D496" s="144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145"/>
      <c r="X496" s="145"/>
      <c r="Y496" s="145"/>
      <c r="Z496" s="145"/>
      <c r="AA496" s="207"/>
      <c r="AB496" s="619"/>
      <c r="AC496" s="619"/>
      <c r="AD496" s="619"/>
      <c r="AE496" s="619"/>
      <c r="AF496" s="619"/>
      <c r="AG496" s="619"/>
    </row>
    <row r="497" spans="1:33" ht="15.75" customHeight="1">
      <c r="A497" s="1"/>
      <c r="B497" s="1"/>
      <c r="C497" s="2"/>
      <c r="D497" s="144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145"/>
      <c r="X497" s="145"/>
      <c r="Y497" s="145"/>
      <c r="Z497" s="145"/>
      <c r="AA497" s="207"/>
      <c r="AB497" s="619"/>
      <c r="AC497" s="619"/>
      <c r="AD497" s="619"/>
      <c r="AE497" s="619"/>
      <c r="AF497" s="619"/>
      <c r="AG497" s="619"/>
    </row>
    <row r="498" spans="1:33" ht="15.75" customHeight="1">
      <c r="A498" s="1"/>
      <c r="B498" s="1"/>
      <c r="C498" s="2"/>
      <c r="D498" s="144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145"/>
      <c r="X498" s="145"/>
      <c r="Y498" s="145"/>
      <c r="Z498" s="145"/>
      <c r="AA498" s="207"/>
      <c r="AB498" s="619"/>
      <c r="AC498" s="619"/>
      <c r="AD498" s="619"/>
      <c r="AE498" s="619"/>
      <c r="AF498" s="619"/>
      <c r="AG498" s="619"/>
    </row>
    <row r="499" spans="1:33" ht="15.75" customHeight="1">
      <c r="A499" s="1"/>
      <c r="B499" s="1"/>
      <c r="C499" s="2"/>
      <c r="D499" s="144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145"/>
      <c r="X499" s="145"/>
      <c r="Y499" s="145"/>
      <c r="Z499" s="145"/>
      <c r="AA499" s="207"/>
      <c r="AB499" s="619"/>
      <c r="AC499" s="619"/>
      <c r="AD499" s="619"/>
      <c r="AE499" s="619"/>
      <c r="AF499" s="619"/>
      <c r="AG499" s="619"/>
    </row>
    <row r="500" spans="1:33" ht="15.75" customHeight="1">
      <c r="A500" s="1"/>
      <c r="B500" s="1"/>
      <c r="C500" s="2"/>
      <c r="D500" s="144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145"/>
      <c r="X500" s="145"/>
      <c r="Y500" s="145"/>
      <c r="Z500" s="145"/>
      <c r="AA500" s="207"/>
      <c r="AB500" s="619"/>
      <c r="AC500" s="619"/>
      <c r="AD500" s="619"/>
      <c r="AE500" s="619"/>
      <c r="AF500" s="619"/>
      <c r="AG500" s="619"/>
    </row>
    <row r="501" spans="1:33" ht="15.75" customHeight="1">
      <c r="A501" s="1"/>
      <c r="B501" s="1"/>
      <c r="C501" s="2"/>
      <c r="D501" s="144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145"/>
      <c r="X501" s="145"/>
      <c r="Y501" s="145"/>
      <c r="Z501" s="145"/>
      <c r="AA501" s="207"/>
      <c r="AB501" s="619"/>
      <c r="AC501" s="619"/>
      <c r="AD501" s="619"/>
      <c r="AE501" s="619"/>
      <c r="AF501" s="619"/>
      <c r="AG501" s="619"/>
    </row>
    <row r="502" spans="1:33" ht="15.75" customHeight="1">
      <c r="A502" s="1"/>
      <c r="B502" s="1"/>
      <c r="C502" s="2"/>
      <c r="D502" s="144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145"/>
      <c r="X502" s="145"/>
      <c r="Y502" s="145"/>
      <c r="Z502" s="145"/>
      <c r="AA502" s="207"/>
      <c r="AB502" s="619"/>
      <c r="AC502" s="619"/>
      <c r="AD502" s="619"/>
      <c r="AE502" s="619"/>
      <c r="AF502" s="619"/>
      <c r="AG502" s="619"/>
    </row>
    <row r="503" spans="1:33" ht="15.75" customHeight="1">
      <c r="A503" s="1"/>
      <c r="B503" s="1"/>
      <c r="C503" s="2"/>
      <c r="D503" s="144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145"/>
      <c r="X503" s="145"/>
      <c r="Y503" s="145"/>
      <c r="Z503" s="145"/>
      <c r="AA503" s="207"/>
      <c r="AB503" s="619"/>
      <c r="AC503" s="619"/>
      <c r="AD503" s="619"/>
      <c r="AE503" s="619"/>
      <c r="AF503" s="619"/>
      <c r="AG503" s="619"/>
    </row>
    <row r="504" spans="1:33" ht="15.75" customHeight="1">
      <c r="A504" s="1"/>
      <c r="B504" s="1"/>
      <c r="C504" s="2"/>
      <c r="D504" s="144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145"/>
      <c r="X504" s="145"/>
      <c r="Y504" s="145"/>
      <c r="Z504" s="145"/>
      <c r="AA504" s="207"/>
      <c r="AB504" s="619"/>
      <c r="AC504" s="619"/>
      <c r="AD504" s="619"/>
      <c r="AE504" s="619"/>
      <c r="AF504" s="619"/>
      <c r="AG504" s="619"/>
    </row>
    <row r="505" spans="1:33" ht="15.75" customHeight="1">
      <c r="A505" s="1"/>
      <c r="B505" s="1"/>
      <c r="C505" s="2"/>
      <c r="D505" s="144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145"/>
      <c r="X505" s="145"/>
      <c r="Y505" s="145"/>
      <c r="Z505" s="145"/>
      <c r="AA505" s="207"/>
      <c r="AB505" s="619"/>
      <c r="AC505" s="619"/>
      <c r="AD505" s="619"/>
      <c r="AE505" s="619"/>
      <c r="AF505" s="619"/>
      <c r="AG505" s="619"/>
    </row>
    <row r="506" spans="1:33" ht="15.75" customHeight="1">
      <c r="A506" s="1"/>
      <c r="B506" s="1"/>
      <c r="C506" s="2"/>
      <c r="D506" s="144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145"/>
      <c r="X506" s="145"/>
      <c r="Y506" s="145"/>
      <c r="Z506" s="145"/>
      <c r="AA506" s="207"/>
      <c r="AB506" s="619"/>
      <c r="AC506" s="619"/>
      <c r="AD506" s="619"/>
      <c r="AE506" s="619"/>
      <c r="AF506" s="619"/>
      <c r="AG506" s="619"/>
    </row>
    <row r="507" spans="1:33" ht="15.75" customHeight="1">
      <c r="A507" s="1"/>
      <c r="B507" s="1"/>
      <c r="C507" s="2"/>
      <c r="D507" s="144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145"/>
      <c r="X507" s="145"/>
      <c r="Y507" s="145"/>
      <c r="Z507" s="145"/>
      <c r="AA507" s="207"/>
      <c r="AB507" s="619"/>
      <c r="AC507" s="619"/>
      <c r="AD507" s="619"/>
      <c r="AE507" s="619"/>
      <c r="AF507" s="619"/>
      <c r="AG507" s="619"/>
    </row>
    <row r="508" spans="1:33" ht="15.75" customHeight="1">
      <c r="A508" s="1"/>
      <c r="B508" s="1"/>
      <c r="C508" s="2"/>
      <c r="D508" s="144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145"/>
      <c r="X508" s="145"/>
      <c r="Y508" s="145"/>
      <c r="Z508" s="145"/>
      <c r="AA508" s="207"/>
      <c r="AB508" s="619"/>
      <c r="AC508" s="619"/>
      <c r="AD508" s="619"/>
      <c r="AE508" s="619"/>
      <c r="AF508" s="619"/>
      <c r="AG508" s="619"/>
    </row>
    <row r="509" spans="1:33" ht="15.75" customHeight="1">
      <c r="A509" s="1"/>
      <c r="B509" s="1"/>
      <c r="C509" s="2"/>
      <c r="D509" s="144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145"/>
      <c r="X509" s="145"/>
      <c r="Y509" s="145"/>
      <c r="Z509" s="145"/>
      <c r="AA509" s="207"/>
      <c r="AB509" s="619"/>
      <c r="AC509" s="619"/>
      <c r="AD509" s="619"/>
      <c r="AE509" s="619"/>
      <c r="AF509" s="619"/>
      <c r="AG509" s="619"/>
    </row>
    <row r="510" spans="1:33" ht="15.75" customHeight="1">
      <c r="A510" s="1"/>
      <c r="B510" s="1"/>
      <c r="C510" s="2"/>
      <c r="D510" s="144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145"/>
      <c r="X510" s="145"/>
      <c r="Y510" s="145"/>
      <c r="Z510" s="145"/>
      <c r="AA510" s="207"/>
      <c r="AB510" s="619"/>
      <c r="AC510" s="619"/>
      <c r="AD510" s="619"/>
      <c r="AE510" s="619"/>
      <c r="AF510" s="619"/>
      <c r="AG510" s="619"/>
    </row>
    <row r="511" spans="1:33" ht="15.75" customHeight="1">
      <c r="A511" s="1"/>
      <c r="B511" s="1"/>
      <c r="C511" s="2"/>
      <c r="D511" s="144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145"/>
      <c r="X511" s="145"/>
      <c r="Y511" s="145"/>
      <c r="Z511" s="145"/>
      <c r="AA511" s="207"/>
      <c r="AB511" s="619"/>
      <c r="AC511" s="619"/>
      <c r="AD511" s="619"/>
      <c r="AE511" s="619"/>
      <c r="AF511" s="619"/>
      <c r="AG511" s="619"/>
    </row>
    <row r="512" spans="1:33" ht="15.75" customHeight="1">
      <c r="A512" s="1"/>
      <c r="B512" s="1"/>
      <c r="C512" s="2"/>
      <c r="D512" s="144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145"/>
      <c r="X512" s="145"/>
      <c r="Y512" s="145"/>
      <c r="Z512" s="145"/>
      <c r="AA512" s="207"/>
      <c r="AB512" s="619"/>
      <c r="AC512" s="619"/>
      <c r="AD512" s="619"/>
      <c r="AE512" s="619"/>
      <c r="AF512" s="619"/>
      <c r="AG512" s="619"/>
    </row>
    <row r="513" spans="1:33" ht="15.75" customHeight="1">
      <c r="A513" s="1"/>
      <c r="B513" s="1"/>
      <c r="C513" s="2"/>
      <c r="D513" s="144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145"/>
      <c r="X513" s="145"/>
      <c r="Y513" s="145"/>
      <c r="Z513" s="145"/>
      <c r="AA513" s="207"/>
      <c r="AB513" s="619"/>
      <c r="AC513" s="619"/>
      <c r="AD513" s="619"/>
      <c r="AE513" s="619"/>
      <c r="AF513" s="619"/>
      <c r="AG513" s="619"/>
    </row>
    <row r="514" spans="1:33" ht="15.75" customHeight="1">
      <c r="A514" s="1"/>
      <c r="B514" s="1"/>
      <c r="C514" s="2"/>
      <c r="D514" s="144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145"/>
      <c r="X514" s="145"/>
      <c r="Y514" s="145"/>
      <c r="Z514" s="145"/>
      <c r="AA514" s="207"/>
      <c r="AB514" s="619"/>
      <c r="AC514" s="619"/>
      <c r="AD514" s="619"/>
      <c r="AE514" s="619"/>
      <c r="AF514" s="619"/>
      <c r="AG514" s="619"/>
    </row>
    <row r="515" spans="1:33" ht="15.75" customHeight="1">
      <c r="A515" s="1"/>
      <c r="B515" s="1"/>
      <c r="C515" s="2"/>
      <c r="D515" s="144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145"/>
      <c r="X515" s="145"/>
      <c r="Y515" s="145"/>
      <c r="Z515" s="145"/>
      <c r="AA515" s="207"/>
      <c r="AB515" s="619"/>
      <c r="AC515" s="619"/>
      <c r="AD515" s="619"/>
      <c r="AE515" s="619"/>
      <c r="AF515" s="619"/>
      <c r="AG515" s="619"/>
    </row>
    <row r="516" spans="1:33" ht="15.75" customHeight="1">
      <c r="A516" s="1"/>
      <c r="B516" s="1"/>
      <c r="C516" s="2"/>
      <c r="D516" s="144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145"/>
      <c r="X516" s="145"/>
      <c r="Y516" s="145"/>
      <c r="Z516" s="145"/>
      <c r="AA516" s="207"/>
      <c r="AB516" s="619"/>
      <c r="AC516" s="619"/>
      <c r="AD516" s="619"/>
      <c r="AE516" s="619"/>
      <c r="AF516" s="619"/>
      <c r="AG516" s="619"/>
    </row>
    <row r="517" spans="1:33" ht="15.75" customHeight="1">
      <c r="A517" s="1"/>
      <c r="B517" s="1"/>
      <c r="C517" s="2"/>
      <c r="D517" s="144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145"/>
      <c r="X517" s="145"/>
      <c r="Y517" s="145"/>
      <c r="Z517" s="145"/>
      <c r="AA517" s="207"/>
      <c r="AB517" s="619"/>
      <c r="AC517" s="619"/>
      <c r="AD517" s="619"/>
      <c r="AE517" s="619"/>
      <c r="AF517" s="619"/>
      <c r="AG517" s="619"/>
    </row>
    <row r="518" spans="1:33" ht="15.75" customHeight="1">
      <c r="A518" s="1"/>
      <c r="B518" s="1"/>
      <c r="C518" s="2"/>
      <c r="D518" s="144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145"/>
      <c r="X518" s="145"/>
      <c r="Y518" s="145"/>
      <c r="Z518" s="145"/>
      <c r="AA518" s="207"/>
      <c r="AB518" s="619"/>
      <c r="AC518" s="619"/>
      <c r="AD518" s="619"/>
      <c r="AE518" s="619"/>
      <c r="AF518" s="619"/>
      <c r="AG518" s="619"/>
    </row>
    <row r="519" spans="1:33" ht="15.75" customHeight="1">
      <c r="A519" s="1"/>
      <c r="B519" s="1"/>
      <c r="C519" s="2"/>
      <c r="D519" s="144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145"/>
      <c r="X519" s="145"/>
      <c r="Y519" s="145"/>
      <c r="Z519" s="145"/>
      <c r="AA519" s="207"/>
      <c r="AB519" s="619"/>
      <c r="AC519" s="619"/>
      <c r="AD519" s="619"/>
      <c r="AE519" s="619"/>
      <c r="AF519" s="619"/>
      <c r="AG519" s="619"/>
    </row>
    <row r="520" spans="1:33" ht="15.75" customHeight="1">
      <c r="A520" s="1"/>
      <c r="B520" s="1"/>
      <c r="C520" s="2"/>
      <c r="D520" s="144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145"/>
      <c r="X520" s="145"/>
      <c r="Y520" s="145"/>
      <c r="Z520" s="145"/>
      <c r="AA520" s="207"/>
      <c r="AB520" s="619"/>
      <c r="AC520" s="619"/>
      <c r="AD520" s="619"/>
      <c r="AE520" s="619"/>
      <c r="AF520" s="619"/>
      <c r="AG520" s="619"/>
    </row>
    <row r="521" spans="1:33" ht="15.75" customHeight="1">
      <c r="A521" s="1"/>
      <c r="B521" s="1"/>
      <c r="C521" s="2"/>
      <c r="D521" s="144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145"/>
      <c r="X521" s="145"/>
      <c r="Y521" s="145"/>
      <c r="Z521" s="145"/>
      <c r="AA521" s="207"/>
      <c r="AB521" s="619"/>
      <c r="AC521" s="619"/>
      <c r="AD521" s="619"/>
      <c r="AE521" s="619"/>
      <c r="AF521" s="619"/>
      <c r="AG521" s="619"/>
    </row>
    <row r="522" spans="1:33" ht="15.75" customHeight="1">
      <c r="A522" s="1"/>
      <c r="B522" s="1"/>
      <c r="C522" s="2"/>
      <c r="D522" s="144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145"/>
      <c r="X522" s="145"/>
      <c r="Y522" s="145"/>
      <c r="Z522" s="145"/>
      <c r="AA522" s="207"/>
      <c r="AB522" s="619"/>
      <c r="AC522" s="619"/>
      <c r="AD522" s="619"/>
      <c r="AE522" s="619"/>
      <c r="AF522" s="619"/>
      <c r="AG522" s="619"/>
    </row>
    <row r="523" spans="1:33" ht="15.75" customHeight="1">
      <c r="A523" s="1"/>
      <c r="B523" s="1"/>
      <c r="C523" s="2"/>
      <c r="D523" s="144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145"/>
      <c r="X523" s="145"/>
      <c r="Y523" s="145"/>
      <c r="Z523" s="145"/>
      <c r="AA523" s="207"/>
      <c r="AB523" s="619"/>
      <c r="AC523" s="619"/>
      <c r="AD523" s="619"/>
      <c r="AE523" s="619"/>
      <c r="AF523" s="619"/>
      <c r="AG523" s="619"/>
    </row>
    <row r="524" spans="1:33" ht="15.75" customHeight="1">
      <c r="A524" s="1"/>
      <c r="B524" s="1"/>
      <c r="C524" s="2"/>
      <c r="D524" s="144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145"/>
      <c r="X524" s="145"/>
      <c r="Y524" s="145"/>
      <c r="Z524" s="145"/>
      <c r="AA524" s="207"/>
      <c r="AB524" s="619"/>
      <c r="AC524" s="619"/>
      <c r="AD524" s="619"/>
      <c r="AE524" s="619"/>
      <c r="AF524" s="619"/>
      <c r="AG524" s="619"/>
    </row>
    <row r="525" spans="1:33" ht="15.75" customHeight="1">
      <c r="A525" s="1"/>
      <c r="B525" s="1"/>
      <c r="C525" s="2"/>
      <c r="D525" s="144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145"/>
      <c r="X525" s="145"/>
      <c r="Y525" s="145"/>
      <c r="Z525" s="145"/>
      <c r="AA525" s="207"/>
      <c r="AB525" s="619"/>
      <c r="AC525" s="619"/>
      <c r="AD525" s="619"/>
      <c r="AE525" s="619"/>
      <c r="AF525" s="619"/>
      <c r="AG525" s="619"/>
    </row>
    <row r="526" spans="1:33" ht="15.75" customHeight="1">
      <c r="A526" s="1"/>
      <c r="B526" s="1"/>
      <c r="C526" s="2"/>
      <c r="D526" s="144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145"/>
      <c r="X526" s="145"/>
      <c r="Y526" s="145"/>
      <c r="Z526" s="145"/>
      <c r="AA526" s="207"/>
      <c r="AB526" s="619"/>
      <c r="AC526" s="619"/>
      <c r="AD526" s="619"/>
      <c r="AE526" s="619"/>
      <c r="AF526" s="619"/>
      <c r="AG526" s="619"/>
    </row>
    <row r="527" spans="1:33" ht="15.75" customHeight="1">
      <c r="A527" s="1"/>
      <c r="B527" s="1"/>
      <c r="C527" s="2"/>
      <c r="D527" s="144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145"/>
      <c r="X527" s="145"/>
      <c r="Y527" s="145"/>
      <c r="Z527" s="145"/>
      <c r="AA527" s="207"/>
      <c r="AB527" s="619"/>
      <c r="AC527" s="619"/>
      <c r="AD527" s="619"/>
      <c r="AE527" s="619"/>
      <c r="AF527" s="619"/>
      <c r="AG527" s="619"/>
    </row>
    <row r="528" spans="1:33" ht="15.75" customHeight="1">
      <c r="A528" s="1"/>
      <c r="B528" s="1"/>
      <c r="C528" s="2"/>
      <c r="D528" s="144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145"/>
      <c r="X528" s="145"/>
      <c r="Y528" s="145"/>
      <c r="Z528" s="145"/>
      <c r="AA528" s="207"/>
      <c r="AB528" s="619"/>
      <c r="AC528" s="619"/>
      <c r="AD528" s="619"/>
      <c r="AE528" s="619"/>
      <c r="AF528" s="619"/>
      <c r="AG528" s="619"/>
    </row>
    <row r="529" spans="1:33" ht="15.75" customHeight="1">
      <c r="A529" s="1"/>
      <c r="B529" s="1"/>
      <c r="C529" s="2"/>
      <c r="D529" s="144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145"/>
      <c r="X529" s="145"/>
      <c r="Y529" s="145"/>
      <c r="Z529" s="145"/>
      <c r="AA529" s="207"/>
      <c r="AB529" s="619"/>
      <c r="AC529" s="619"/>
      <c r="AD529" s="619"/>
      <c r="AE529" s="619"/>
      <c r="AF529" s="619"/>
      <c r="AG529" s="619"/>
    </row>
    <row r="530" spans="1:33" ht="15.75" customHeight="1">
      <c r="A530" s="1"/>
      <c r="B530" s="1"/>
      <c r="C530" s="2"/>
      <c r="D530" s="144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145"/>
      <c r="X530" s="145"/>
      <c r="Y530" s="145"/>
      <c r="Z530" s="145"/>
      <c r="AA530" s="207"/>
      <c r="AB530" s="619"/>
      <c r="AC530" s="619"/>
      <c r="AD530" s="619"/>
      <c r="AE530" s="619"/>
      <c r="AF530" s="619"/>
      <c r="AG530" s="619"/>
    </row>
    <row r="531" spans="1:33" ht="15.75" customHeight="1">
      <c r="A531" s="1"/>
      <c r="B531" s="1"/>
      <c r="C531" s="2"/>
      <c r="D531" s="144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145"/>
      <c r="X531" s="145"/>
      <c r="Y531" s="145"/>
      <c r="Z531" s="145"/>
      <c r="AA531" s="207"/>
      <c r="AB531" s="619"/>
      <c r="AC531" s="619"/>
      <c r="AD531" s="619"/>
      <c r="AE531" s="619"/>
      <c r="AF531" s="619"/>
      <c r="AG531" s="619"/>
    </row>
    <row r="532" spans="1:33" ht="15.75" customHeight="1">
      <c r="A532" s="1"/>
      <c r="B532" s="1"/>
      <c r="C532" s="2"/>
      <c r="D532" s="144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145"/>
      <c r="X532" s="145"/>
      <c r="Y532" s="145"/>
      <c r="Z532" s="145"/>
      <c r="AA532" s="207"/>
      <c r="AB532" s="619"/>
      <c r="AC532" s="619"/>
      <c r="AD532" s="619"/>
      <c r="AE532" s="619"/>
      <c r="AF532" s="619"/>
      <c r="AG532" s="619"/>
    </row>
    <row r="533" spans="1:33" ht="15.75" customHeight="1">
      <c r="A533" s="1"/>
      <c r="B533" s="1"/>
      <c r="C533" s="2"/>
      <c r="D533" s="144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145"/>
      <c r="X533" s="145"/>
      <c r="Y533" s="145"/>
      <c r="Z533" s="145"/>
      <c r="AA533" s="207"/>
      <c r="AB533" s="619"/>
      <c r="AC533" s="619"/>
      <c r="AD533" s="619"/>
      <c r="AE533" s="619"/>
      <c r="AF533" s="619"/>
      <c r="AG533" s="619"/>
    </row>
    <row r="534" spans="1:33" ht="15.75" customHeight="1">
      <c r="A534" s="1"/>
      <c r="B534" s="1"/>
      <c r="C534" s="2"/>
      <c r="D534" s="144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145"/>
      <c r="X534" s="145"/>
      <c r="Y534" s="145"/>
      <c r="Z534" s="145"/>
      <c r="AA534" s="207"/>
      <c r="AB534" s="619"/>
      <c r="AC534" s="619"/>
      <c r="AD534" s="619"/>
      <c r="AE534" s="619"/>
      <c r="AF534" s="619"/>
      <c r="AG534" s="619"/>
    </row>
    <row r="535" spans="1:33" ht="15.75" customHeight="1">
      <c r="A535" s="1"/>
      <c r="B535" s="1"/>
      <c r="C535" s="2"/>
      <c r="D535" s="144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145"/>
      <c r="X535" s="145"/>
      <c r="Y535" s="145"/>
      <c r="Z535" s="145"/>
      <c r="AA535" s="207"/>
      <c r="AB535" s="619"/>
      <c r="AC535" s="619"/>
      <c r="AD535" s="619"/>
      <c r="AE535" s="619"/>
      <c r="AF535" s="619"/>
      <c r="AG535" s="619"/>
    </row>
    <row r="536" spans="1:33" ht="15.75" customHeight="1">
      <c r="A536" s="1"/>
      <c r="B536" s="1"/>
      <c r="C536" s="2"/>
      <c r="D536" s="144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145"/>
      <c r="X536" s="145"/>
      <c r="Y536" s="145"/>
      <c r="Z536" s="145"/>
      <c r="AA536" s="207"/>
      <c r="AB536" s="619"/>
      <c r="AC536" s="619"/>
      <c r="AD536" s="619"/>
      <c r="AE536" s="619"/>
      <c r="AF536" s="619"/>
      <c r="AG536" s="619"/>
    </row>
    <row r="537" spans="1:33" ht="15.75" customHeight="1">
      <c r="A537" s="1"/>
      <c r="B537" s="1"/>
      <c r="C537" s="2"/>
      <c r="D537" s="144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145"/>
      <c r="X537" s="145"/>
      <c r="Y537" s="145"/>
      <c r="Z537" s="145"/>
      <c r="AA537" s="207"/>
      <c r="AB537" s="619"/>
      <c r="AC537" s="619"/>
      <c r="AD537" s="619"/>
      <c r="AE537" s="619"/>
      <c r="AF537" s="619"/>
      <c r="AG537" s="619"/>
    </row>
    <row r="538" spans="1:33" ht="15.75" customHeight="1">
      <c r="A538" s="1"/>
      <c r="B538" s="1"/>
      <c r="C538" s="2"/>
      <c r="D538" s="144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145"/>
      <c r="X538" s="145"/>
      <c r="Y538" s="145"/>
      <c r="Z538" s="145"/>
      <c r="AA538" s="207"/>
      <c r="AB538" s="619"/>
      <c r="AC538" s="619"/>
      <c r="AD538" s="619"/>
      <c r="AE538" s="619"/>
      <c r="AF538" s="619"/>
      <c r="AG538" s="619"/>
    </row>
    <row r="539" spans="1:33" ht="15.75" customHeight="1">
      <c r="A539" s="1"/>
      <c r="B539" s="1"/>
      <c r="C539" s="2"/>
      <c r="D539" s="144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145"/>
      <c r="X539" s="145"/>
      <c r="Y539" s="145"/>
      <c r="Z539" s="145"/>
      <c r="AA539" s="207"/>
      <c r="AB539" s="619"/>
      <c r="AC539" s="619"/>
      <c r="AD539" s="619"/>
      <c r="AE539" s="619"/>
      <c r="AF539" s="619"/>
      <c r="AG539" s="619"/>
    </row>
    <row r="540" spans="1:33" ht="15.75" customHeight="1">
      <c r="A540" s="1"/>
      <c r="B540" s="1"/>
      <c r="C540" s="2"/>
      <c r="D540" s="144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145"/>
      <c r="X540" s="145"/>
      <c r="Y540" s="145"/>
      <c r="Z540" s="145"/>
      <c r="AA540" s="207"/>
      <c r="AB540" s="619"/>
      <c r="AC540" s="619"/>
      <c r="AD540" s="619"/>
      <c r="AE540" s="619"/>
      <c r="AF540" s="619"/>
      <c r="AG540" s="619"/>
    </row>
    <row r="541" spans="1:33" ht="15.75" customHeight="1">
      <c r="A541" s="1"/>
      <c r="B541" s="1"/>
      <c r="C541" s="2"/>
      <c r="D541" s="144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145"/>
      <c r="X541" s="145"/>
      <c r="Y541" s="145"/>
      <c r="Z541" s="145"/>
      <c r="AA541" s="207"/>
      <c r="AB541" s="619"/>
      <c r="AC541" s="619"/>
      <c r="AD541" s="619"/>
      <c r="AE541" s="619"/>
      <c r="AF541" s="619"/>
      <c r="AG541" s="619"/>
    </row>
    <row r="542" spans="1:33" ht="15.75" customHeight="1">
      <c r="A542" s="1"/>
      <c r="B542" s="1"/>
      <c r="C542" s="2"/>
      <c r="D542" s="144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145"/>
      <c r="X542" s="145"/>
      <c r="Y542" s="145"/>
      <c r="Z542" s="145"/>
      <c r="AA542" s="207"/>
      <c r="AB542" s="619"/>
      <c r="AC542" s="619"/>
      <c r="AD542" s="619"/>
      <c r="AE542" s="619"/>
      <c r="AF542" s="619"/>
      <c r="AG542" s="619"/>
    </row>
    <row r="543" spans="1:33" ht="15.75" customHeight="1">
      <c r="A543" s="1"/>
      <c r="B543" s="1"/>
      <c r="C543" s="2"/>
      <c r="D543" s="144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145"/>
      <c r="X543" s="145"/>
      <c r="Y543" s="145"/>
      <c r="Z543" s="145"/>
      <c r="AA543" s="207"/>
      <c r="AB543" s="619"/>
      <c r="AC543" s="619"/>
      <c r="AD543" s="619"/>
      <c r="AE543" s="619"/>
      <c r="AF543" s="619"/>
      <c r="AG543" s="619"/>
    </row>
    <row r="544" spans="1:33" ht="15.75" customHeight="1">
      <c r="A544" s="1"/>
      <c r="B544" s="1"/>
      <c r="C544" s="2"/>
      <c r="D544" s="144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145"/>
      <c r="X544" s="145"/>
      <c r="Y544" s="145"/>
      <c r="Z544" s="145"/>
      <c r="AA544" s="207"/>
      <c r="AB544" s="619"/>
      <c r="AC544" s="619"/>
      <c r="AD544" s="619"/>
      <c r="AE544" s="619"/>
      <c r="AF544" s="619"/>
      <c r="AG544" s="619"/>
    </row>
    <row r="545" spans="1:33" ht="15.75" customHeight="1">
      <c r="A545" s="1"/>
      <c r="B545" s="1"/>
      <c r="C545" s="2"/>
      <c r="D545" s="144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145"/>
      <c r="X545" s="145"/>
      <c r="Y545" s="145"/>
      <c r="Z545" s="145"/>
      <c r="AA545" s="207"/>
      <c r="AB545" s="619"/>
      <c r="AC545" s="619"/>
      <c r="AD545" s="619"/>
      <c r="AE545" s="619"/>
      <c r="AF545" s="619"/>
      <c r="AG545" s="619"/>
    </row>
    <row r="546" spans="1:33" ht="15.75" customHeight="1">
      <c r="A546" s="1"/>
      <c r="B546" s="1"/>
      <c r="C546" s="2"/>
      <c r="D546" s="144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145"/>
      <c r="X546" s="145"/>
      <c r="Y546" s="145"/>
      <c r="Z546" s="145"/>
      <c r="AA546" s="207"/>
      <c r="AB546" s="619"/>
      <c r="AC546" s="619"/>
      <c r="AD546" s="619"/>
      <c r="AE546" s="619"/>
      <c r="AF546" s="619"/>
      <c r="AG546" s="619"/>
    </row>
    <row r="547" spans="1:33" ht="15.75" customHeight="1">
      <c r="A547" s="1"/>
      <c r="B547" s="1"/>
      <c r="C547" s="2"/>
      <c r="D547" s="144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145"/>
      <c r="X547" s="145"/>
      <c r="Y547" s="145"/>
      <c r="Z547" s="145"/>
      <c r="AA547" s="207"/>
      <c r="AB547" s="619"/>
      <c r="AC547" s="619"/>
      <c r="AD547" s="619"/>
      <c r="AE547" s="619"/>
      <c r="AF547" s="619"/>
      <c r="AG547" s="619"/>
    </row>
    <row r="548" spans="1:33" ht="15.75" customHeight="1">
      <c r="A548" s="1"/>
      <c r="B548" s="1"/>
      <c r="C548" s="2"/>
      <c r="D548" s="144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145"/>
      <c r="X548" s="145"/>
      <c r="Y548" s="145"/>
      <c r="Z548" s="145"/>
      <c r="AA548" s="207"/>
      <c r="AB548" s="619"/>
      <c r="AC548" s="619"/>
      <c r="AD548" s="619"/>
      <c r="AE548" s="619"/>
      <c r="AF548" s="619"/>
      <c r="AG548" s="619"/>
    </row>
    <row r="549" spans="1:33" ht="15.75" customHeight="1">
      <c r="A549" s="1"/>
      <c r="B549" s="1"/>
      <c r="C549" s="2"/>
      <c r="D549" s="144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145"/>
      <c r="X549" s="145"/>
      <c r="Y549" s="145"/>
      <c r="Z549" s="145"/>
      <c r="AA549" s="207"/>
      <c r="AB549" s="619"/>
      <c r="AC549" s="619"/>
      <c r="AD549" s="619"/>
      <c r="AE549" s="619"/>
      <c r="AF549" s="619"/>
      <c r="AG549" s="619"/>
    </row>
    <row r="550" spans="1:33" ht="15.75" customHeight="1">
      <c r="A550" s="1"/>
      <c r="B550" s="1"/>
      <c r="C550" s="2"/>
      <c r="D550" s="144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145"/>
      <c r="X550" s="145"/>
      <c r="Y550" s="145"/>
      <c r="Z550" s="145"/>
      <c r="AA550" s="207"/>
      <c r="AB550" s="619"/>
      <c r="AC550" s="619"/>
      <c r="AD550" s="619"/>
      <c r="AE550" s="619"/>
      <c r="AF550" s="619"/>
      <c r="AG550" s="619"/>
    </row>
    <row r="551" spans="1:33" ht="15.75" customHeight="1">
      <c r="A551" s="1"/>
      <c r="B551" s="1"/>
      <c r="C551" s="2"/>
      <c r="D551" s="144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145"/>
      <c r="X551" s="145"/>
      <c r="Y551" s="145"/>
      <c r="Z551" s="145"/>
      <c r="AA551" s="207"/>
      <c r="AB551" s="619"/>
      <c r="AC551" s="619"/>
      <c r="AD551" s="619"/>
      <c r="AE551" s="619"/>
      <c r="AF551" s="619"/>
      <c r="AG551" s="619"/>
    </row>
    <row r="552" spans="1:33" ht="15.75" customHeight="1">
      <c r="A552" s="1"/>
      <c r="B552" s="1"/>
      <c r="C552" s="2"/>
      <c r="D552" s="144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145"/>
      <c r="X552" s="145"/>
      <c r="Y552" s="145"/>
      <c r="Z552" s="145"/>
      <c r="AA552" s="207"/>
      <c r="AB552" s="619"/>
      <c r="AC552" s="619"/>
      <c r="AD552" s="619"/>
      <c r="AE552" s="619"/>
      <c r="AF552" s="619"/>
      <c r="AG552" s="619"/>
    </row>
    <row r="553" spans="1:33" ht="15.75" customHeight="1">
      <c r="A553" s="1"/>
      <c r="B553" s="1"/>
      <c r="C553" s="2"/>
      <c r="D553" s="144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145"/>
      <c r="X553" s="145"/>
      <c r="Y553" s="145"/>
      <c r="Z553" s="145"/>
      <c r="AA553" s="207"/>
      <c r="AB553" s="619"/>
      <c r="AC553" s="619"/>
      <c r="AD553" s="619"/>
      <c r="AE553" s="619"/>
      <c r="AF553" s="619"/>
      <c r="AG553" s="619"/>
    </row>
    <row r="554" spans="1:33" ht="15.75" customHeight="1">
      <c r="A554" s="1"/>
      <c r="B554" s="1"/>
      <c r="C554" s="2"/>
      <c r="D554" s="144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145"/>
      <c r="X554" s="145"/>
      <c r="Y554" s="145"/>
      <c r="Z554" s="145"/>
      <c r="AA554" s="207"/>
      <c r="AB554" s="619"/>
      <c r="AC554" s="619"/>
      <c r="AD554" s="619"/>
      <c r="AE554" s="619"/>
      <c r="AF554" s="619"/>
      <c r="AG554" s="619"/>
    </row>
    <row r="555" spans="1:33" ht="15.75" customHeight="1">
      <c r="A555" s="1"/>
      <c r="B555" s="1"/>
      <c r="C555" s="2"/>
      <c r="D555" s="144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145"/>
      <c r="X555" s="145"/>
      <c r="Y555" s="145"/>
      <c r="Z555" s="145"/>
      <c r="AA555" s="207"/>
      <c r="AB555" s="619"/>
      <c r="AC555" s="619"/>
      <c r="AD555" s="619"/>
      <c r="AE555" s="619"/>
      <c r="AF555" s="619"/>
      <c r="AG555" s="619"/>
    </row>
    <row r="556" spans="1:33" ht="15.75" customHeight="1">
      <c r="A556" s="1"/>
      <c r="B556" s="1"/>
      <c r="C556" s="2"/>
      <c r="D556" s="144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145"/>
      <c r="X556" s="145"/>
      <c r="Y556" s="145"/>
      <c r="Z556" s="145"/>
      <c r="AA556" s="207"/>
      <c r="AB556" s="619"/>
      <c r="AC556" s="619"/>
      <c r="AD556" s="619"/>
      <c r="AE556" s="619"/>
      <c r="AF556" s="619"/>
      <c r="AG556" s="619"/>
    </row>
    <row r="557" spans="1:33" ht="15.75" customHeight="1">
      <c r="A557" s="1"/>
      <c r="B557" s="1"/>
      <c r="C557" s="2"/>
      <c r="D557" s="144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145"/>
      <c r="X557" s="145"/>
      <c r="Y557" s="145"/>
      <c r="Z557" s="145"/>
      <c r="AA557" s="207"/>
      <c r="AB557" s="619"/>
      <c r="AC557" s="619"/>
      <c r="AD557" s="619"/>
      <c r="AE557" s="619"/>
      <c r="AF557" s="619"/>
      <c r="AG557" s="619"/>
    </row>
    <row r="558" spans="1:33" ht="15.75" customHeight="1">
      <c r="A558" s="1"/>
      <c r="B558" s="1"/>
      <c r="C558" s="2"/>
      <c r="D558" s="144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145"/>
      <c r="X558" s="145"/>
      <c r="Y558" s="145"/>
      <c r="Z558" s="145"/>
      <c r="AA558" s="207"/>
      <c r="AB558" s="619"/>
      <c r="AC558" s="619"/>
      <c r="AD558" s="619"/>
      <c r="AE558" s="619"/>
      <c r="AF558" s="619"/>
      <c r="AG558" s="619"/>
    </row>
    <row r="559" spans="1:33" ht="15.75" customHeight="1">
      <c r="A559" s="1"/>
      <c r="B559" s="1"/>
      <c r="C559" s="2"/>
      <c r="D559" s="144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145"/>
      <c r="X559" s="145"/>
      <c r="Y559" s="145"/>
      <c r="Z559" s="145"/>
      <c r="AA559" s="207"/>
      <c r="AB559" s="619"/>
      <c r="AC559" s="619"/>
      <c r="AD559" s="619"/>
      <c r="AE559" s="619"/>
      <c r="AF559" s="619"/>
      <c r="AG559" s="619"/>
    </row>
    <row r="560" spans="1:33" ht="15.75" customHeight="1">
      <c r="A560" s="1"/>
      <c r="B560" s="1"/>
      <c r="C560" s="2"/>
      <c r="D560" s="144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145"/>
      <c r="X560" s="145"/>
      <c r="Y560" s="145"/>
      <c r="Z560" s="145"/>
      <c r="AA560" s="207"/>
      <c r="AB560" s="619"/>
      <c r="AC560" s="619"/>
      <c r="AD560" s="619"/>
      <c r="AE560" s="619"/>
      <c r="AF560" s="619"/>
      <c r="AG560" s="619"/>
    </row>
    <row r="561" spans="1:33" ht="15.75" customHeight="1">
      <c r="A561" s="1"/>
      <c r="B561" s="1"/>
      <c r="C561" s="2"/>
      <c r="D561" s="144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145"/>
      <c r="X561" s="145"/>
      <c r="Y561" s="145"/>
      <c r="Z561" s="145"/>
      <c r="AA561" s="207"/>
      <c r="AB561" s="619"/>
      <c r="AC561" s="619"/>
      <c r="AD561" s="619"/>
      <c r="AE561" s="619"/>
      <c r="AF561" s="619"/>
      <c r="AG561" s="619"/>
    </row>
    <row r="562" spans="1:33" ht="15.75" customHeight="1">
      <c r="A562" s="1"/>
      <c r="B562" s="1"/>
      <c r="C562" s="2"/>
      <c r="D562" s="144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145"/>
      <c r="X562" s="145"/>
      <c r="Y562" s="145"/>
      <c r="Z562" s="145"/>
      <c r="AA562" s="207"/>
      <c r="AB562" s="619"/>
      <c r="AC562" s="619"/>
      <c r="AD562" s="619"/>
      <c r="AE562" s="619"/>
      <c r="AF562" s="619"/>
      <c r="AG562" s="619"/>
    </row>
    <row r="563" spans="1:33" ht="15.75" customHeight="1">
      <c r="A563" s="1"/>
      <c r="B563" s="1"/>
      <c r="C563" s="2"/>
      <c r="D563" s="144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145"/>
      <c r="X563" s="145"/>
      <c r="Y563" s="145"/>
      <c r="Z563" s="145"/>
      <c r="AA563" s="207"/>
      <c r="AB563" s="619"/>
      <c r="AC563" s="619"/>
      <c r="AD563" s="619"/>
      <c r="AE563" s="619"/>
      <c r="AF563" s="619"/>
      <c r="AG563" s="619"/>
    </row>
    <row r="564" spans="1:33" ht="15.75" customHeight="1">
      <c r="A564" s="1"/>
      <c r="B564" s="1"/>
      <c r="C564" s="2"/>
      <c r="D564" s="144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145"/>
      <c r="X564" s="145"/>
      <c r="Y564" s="145"/>
      <c r="Z564" s="145"/>
      <c r="AA564" s="207"/>
      <c r="AB564" s="619"/>
      <c r="AC564" s="619"/>
      <c r="AD564" s="619"/>
      <c r="AE564" s="619"/>
      <c r="AF564" s="619"/>
      <c r="AG564" s="619"/>
    </row>
    <row r="565" spans="1:33" ht="15.75" customHeight="1">
      <c r="A565" s="1"/>
      <c r="B565" s="1"/>
      <c r="C565" s="2"/>
      <c r="D565" s="144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145"/>
      <c r="X565" s="145"/>
      <c r="Y565" s="145"/>
      <c r="Z565" s="145"/>
      <c r="AA565" s="207"/>
      <c r="AB565" s="619"/>
      <c r="AC565" s="619"/>
      <c r="AD565" s="619"/>
      <c r="AE565" s="619"/>
      <c r="AF565" s="619"/>
      <c r="AG565" s="619"/>
    </row>
    <row r="566" spans="1:33" ht="15.75" customHeight="1">
      <c r="A566" s="1"/>
      <c r="B566" s="1"/>
      <c r="C566" s="2"/>
      <c r="D566" s="144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145"/>
      <c r="X566" s="145"/>
      <c r="Y566" s="145"/>
      <c r="Z566" s="145"/>
      <c r="AA566" s="207"/>
      <c r="AB566" s="619"/>
      <c r="AC566" s="619"/>
      <c r="AD566" s="619"/>
      <c r="AE566" s="619"/>
      <c r="AF566" s="619"/>
      <c r="AG566" s="619"/>
    </row>
    <row r="567" spans="1:33" ht="15.75" customHeight="1">
      <c r="A567" s="1"/>
      <c r="B567" s="1"/>
      <c r="C567" s="2"/>
      <c r="D567" s="144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145"/>
      <c r="X567" s="145"/>
      <c r="Y567" s="145"/>
      <c r="Z567" s="145"/>
      <c r="AA567" s="207"/>
      <c r="AB567" s="619"/>
      <c r="AC567" s="619"/>
      <c r="AD567" s="619"/>
      <c r="AE567" s="619"/>
      <c r="AF567" s="619"/>
      <c r="AG567" s="619"/>
    </row>
    <row r="568" spans="1:33" ht="15.75" customHeight="1">
      <c r="A568" s="1"/>
      <c r="B568" s="1"/>
      <c r="C568" s="2"/>
      <c r="D568" s="144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145"/>
      <c r="X568" s="145"/>
      <c r="Y568" s="145"/>
      <c r="Z568" s="145"/>
      <c r="AA568" s="207"/>
      <c r="AB568" s="619"/>
      <c r="AC568" s="619"/>
      <c r="AD568" s="619"/>
      <c r="AE568" s="619"/>
      <c r="AF568" s="619"/>
      <c r="AG568" s="619"/>
    </row>
    <row r="569" spans="1:33" ht="15.75" customHeight="1">
      <c r="A569" s="1"/>
      <c r="B569" s="1"/>
      <c r="C569" s="2"/>
      <c r="D569" s="144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145"/>
      <c r="X569" s="145"/>
      <c r="Y569" s="145"/>
      <c r="Z569" s="145"/>
      <c r="AA569" s="207"/>
      <c r="AB569" s="619"/>
      <c r="AC569" s="619"/>
      <c r="AD569" s="619"/>
      <c r="AE569" s="619"/>
      <c r="AF569" s="619"/>
      <c r="AG569" s="619"/>
    </row>
    <row r="570" spans="1:33" ht="15.75" customHeight="1">
      <c r="A570" s="1"/>
      <c r="B570" s="1"/>
      <c r="C570" s="2"/>
      <c r="D570" s="144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145"/>
      <c r="X570" s="145"/>
      <c r="Y570" s="145"/>
      <c r="Z570" s="145"/>
      <c r="AA570" s="207"/>
      <c r="AB570" s="619"/>
      <c r="AC570" s="619"/>
      <c r="AD570" s="619"/>
      <c r="AE570" s="619"/>
      <c r="AF570" s="619"/>
      <c r="AG570" s="619"/>
    </row>
    <row r="571" spans="1:33" ht="15.75" customHeight="1">
      <c r="A571" s="1"/>
      <c r="B571" s="1"/>
      <c r="C571" s="2"/>
      <c r="D571" s="144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145"/>
      <c r="X571" s="145"/>
      <c r="Y571" s="145"/>
      <c r="Z571" s="145"/>
      <c r="AA571" s="207"/>
      <c r="AB571" s="619"/>
      <c r="AC571" s="619"/>
      <c r="AD571" s="619"/>
      <c r="AE571" s="619"/>
      <c r="AF571" s="619"/>
      <c r="AG571" s="619"/>
    </row>
    <row r="572" spans="1:33" ht="15.75" customHeight="1">
      <c r="A572" s="1"/>
      <c r="B572" s="1"/>
      <c r="C572" s="2"/>
      <c r="D572" s="144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145"/>
      <c r="X572" s="145"/>
      <c r="Y572" s="145"/>
      <c r="Z572" s="145"/>
      <c r="AA572" s="207"/>
      <c r="AB572" s="619"/>
      <c r="AC572" s="619"/>
      <c r="AD572" s="619"/>
      <c r="AE572" s="619"/>
      <c r="AF572" s="619"/>
      <c r="AG572" s="619"/>
    </row>
    <row r="573" spans="1:33" ht="15.75" customHeight="1">
      <c r="A573" s="1"/>
      <c r="B573" s="1"/>
      <c r="C573" s="2"/>
      <c r="D573" s="144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145"/>
      <c r="X573" s="145"/>
      <c r="Y573" s="145"/>
      <c r="Z573" s="145"/>
      <c r="AA573" s="207"/>
      <c r="AB573" s="619"/>
      <c r="AC573" s="619"/>
      <c r="AD573" s="619"/>
      <c r="AE573" s="619"/>
      <c r="AF573" s="619"/>
      <c r="AG573" s="619"/>
    </row>
    <row r="574" spans="1:33" ht="15.75" customHeight="1">
      <c r="A574" s="1"/>
      <c r="B574" s="1"/>
      <c r="C574" s="2"/>
      <c r="D574" s="144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145"/>
      <c r="X574" s="145"/>
      <c r="Y574" s="145"/>
      <c r="Z574" s="145"/>
      <c r="AA574" s="207"/>
      <c r="AB574" s="619"/>
      <c r="AC574" s="619"/>
      <c r="AD574" s="619"/>
      <c r="AE574" s="619"/>
      <c r="AF574" s="619"/>
      <c r="AG574" s="619"/>
    </row>
    <row r="575" spans="1:33" ht="15.75" customHeight="1">
      <c r="A575" s="1"/>
      <c r="B575" s="1"/>
      <c r="C575" s="2"/>
      <c r="D575" s="144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145"/>
      <c r="X575" s="145"/>
      <c r="Y575" s="145"/>
      <c r="Z575" s="145"/>
      <c r="AA575" s="207"/>
      <c r="AB575" s="619"/>
      <c r="AC575" s="619"/>
      <c r="AD575" s="619"/>
      <c r="AE575" s="619"/>
      <c r="AF575" s="619"/>
      <c r="AG575" s="619"/>
    </row>
    <row r="576" spans="1:33" ht="15.75" customHeight="1">
      <c r="A576" s="1"/>
      <c r="B576" s="1"/>
      <c r="C576" s="2"/>
      <c r="D576" s="144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145"/>
      <c r="X576" s="145"/>
      <c r="Y576" s="145"/>
      <c r="Z576" s="145"/>
      <c r="AA576" s="207"/>
      <c r="AB576" s="619"/>
      <c r="AC576" s="619"/>
      <c r="AD576" s="619"/>
      <c r="AE576" s="619"/>
      <c r="AF576" s="619"/>
      <c r="AG576" s="619"/>
    </row>
    <row r="577" spans="1:33" ht="15.75" customHeight="1">
      <c r="A577" s="1"/>
      <c r="B577" s="1"/>
      <c r="C577" s="2"/>
      <c r="D577" s="144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145"/>
      <c r="X577" s="145"/>
      <c r="Y577" s="145"/>
      <c r="Z577" s="145"/>
      <c r="AA577" s="207"/>
      <c r="AB577" s="619"/>
      <c r="AC577" s="619"/>
      <c r="AD577" s="619"/>
      <c r="AE577" s="619"/>
      <c r="AF577" s="619"/>
      <c r="AG577" s="619"/>
    </row>
    <row r="578" spans="1:33" ht="15.75" customHeight="1">
      <c r="A578" s="1"/>
      <c r="B578" s="1"/>
      <c r="C578" s="2"/>
      <c r="D578" s="144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145"/>
      <c r="X578" s="145"/>
      <c r="Y578" s="145"/>
      <c r="Z578" s="145"/>
      <c r="AA578" s="207"/>
      <c r="AB578" s="619"/>
      <c r="AC578" s="619"/>
      <c r="AD578" s="619"/>
      <c r="AE578" s="619"/>
      <c r="AF578" s="619"/>
      <c r="AG578" s="619"/>
    </row>
    <row r="579" spans="1:33" ht="15.75" customHeight="1">
      <c r="A579" s="1"/>
      <c r="B579" s="1"/>
      <c r="C579" s="2"/>
      <c r="D579" s="144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145"/>
      <c r="X579" s="145"/>
      <c r="Y579" s="145"/>
      <c r="Z579" s="145"/>
      <c r="AA579" s="207"/>
      <c r="AB579" s="619"/>
      <c r="AC579" s="619"/>
      <c r="AD579" s="619"/>
      <c r="AE579" s="619"/>
      <c r="AF579" s="619"/>
      <c r="AG579" s="619"/>
    </row>
    <row r="580" spans="1:33" ht="15.75" customHeight="1">
      <c r="A580" s="1"/>
      <c r="B580" s="1"/>
      <c r="C580" s="2"/>
      <c r="D580" s="144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145"/>
      <c r="X580" s="145"/>
      <c r="Y580" s="145"/>
      <c r="Z580" s="145"/>
      <c r="AA580" s="207"/>
      <c r="AB580" s="619"/>
      <c r="AC580" s="619"/>
      <c r="AD580" s="619"/>
      <c r="AE580" s="619"/>
      <c r="AF580" s="619"/>
      <c r="AG580" s="619"/>
    </row>
    <row r="581" spans="1:33" ht="15.75" customHeight="1">
      <c r="A581" s="1"/>
      <c r="B581" s="1"/>
      <c r="C581" s="2"/>
      <c r="D581" s="144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145"/>
      <c r="X581" s="145"/>
      <c r="Y581" s="145"/>
      <c r="Z581" s="145"/>
      <c r="AA581" s="207"/>
      <c r="AB581" s="619"/>
      <c r="AC581" s="619"/>
      <c r="AD581" s="619"/>
      <c r="AE581" s="619"/>
      <c r="AF581" s="619"/>
      <c r="AG581" s="619"/>
    </row>
    <row r="582" spans="1:33" ht="15.75" customHeight="1">
      <c r="A582" s="1"/>
      <c r="B582" s="1"/>
      <c r="C582" s="2"/>
      <c r="D582" s="144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145"/>
      <c r="X582" s="145"/>
      <c r="Y582" s="145"/>
      <c r="Z582" s="145"/>
      <c r="AA582" s="207"/>
      <c r="AB582" s="619"/>
      <c r="AC582" s="619"/>
      <c r="AD582" s="619"/>
      <c r="AE582" s="619"/>
      <c r="AF582" s="619"/>
      <c r="AG582" s="619"/>
    </row>
    <row r="583" spans="1:33" ht="15.75" customHeight="1">
      <c r="A583" s="1"/>
      <c r="B583" s="1"/>
      <c r="C583" s="2"/>
      <c r="D583" s="144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145"/>
      <c r="X583" s="145"/>
      <c r="Y583" s="145"/>
      <c r="Z583" s="145"/>
      <c r="AA583" s="207"/>
      <c r="AB583" s="619"/>
      <c r="AC583" s="619"/>
      <c r="AD583" s="619"/>
      <c r="AE583" s="619"/>
      <c r="AF583" s="619"/>
      <c r="AG583" s="619"/>
    </row>
    <row r="584" spans="1:33" ht="15.75" customHeight="1">
      <c r="A584" s="1"/>
      <c r="B584" s="1"/>
      <c r="C584" s="2"/>
      <c r="D584" s="144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145"/>
      <c r="X584" s="145"/>
      <c r="Y584" s="145"/>
      <c r="Z584" s="145"/>
      <c r="AA584" s="207"/>
      <c r="AB584" s="619"/>
      <c r="AC584" s="619"/>
      <c r="AD584" s="619"/>
      <c r="AE584" s="619"/>
      <c r="AF584" s="619"/>
      <c r="AG584" s="619"/>
    </row>
    <row r="585" spans="1:33" ht="15.75" customHeight="1">
      <c r="A585" s="1"/>
      <c r="B585" s="1"/>
      <c r="C585" s="2"/>
      <c r="D585" s="144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145"/>
      <c r="X585" s="145"/>
      <c r="Y585" s="145"/>
      <c r="Z585" s="145"/>
      <c r="AA585" s="207"/>
      <c r="AB585" s="619"/>
      <c r="AC585" s="619"/>
      <c r="AD585" s="619"/>
      <c r="AE585" s="619"/>
      <c r="AF585" s="619"/>
      <c r="AG585" s="619"/>
    </row>
    <row r="586" spans="1:33" ht="15.75" customHeight="1">
      <c r="A586" s="1"/>
      <c r="B586" s="1"/>
      <c r="C586" s="2"/>
      <c r="D586" s="144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145"/>
      <c r="X586" s="145"/>
      <c r="Y586" s="145"/>
      <c r="Z586" s="145"/>
      <c r="AA586" s="207"/>
      <c r="AB586" s="619"/>
      <c r="AC586" s="619"/>
      <c r="AD586" s="619"/>
      <c r="AE586" s="619"/>
      <c r="AF586" s="619"/>
      <c r="AG586" s="619"/>
    </row>
    <row r="587" spans="1:33" ht="15.75" customHeight="1">
      <c r="A587" s="1"/>
      <c r="B587" s="1"/>
      <c r="C587" s="2"/>
      <c r="D587" s="144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145"/>
      <c r="X587" s="145"/>
      <c r="Y587" s="145"/>
      <c r="Z587" s="145"/>
      <c r="AA587" s="207"/>
      <c r="AB587" s="619"/>
      <c r="AC587" s="619"/>
      <c r="AD587" s="619"/>
      <c r="AE587" s="619"/>
      <c r="AF587" s="619"/>
      <c r="AG587" s="619"/>
    </row>
    <row r="588" spans="1:33" ht="15.75" customHeight="1">
      <c r="A588" s="1"/>
      <c r="B588" s="1"/>
      <c r="C588" s="2"/>
      <c r="D588" s="144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145"/>
      <c r="X588" s="145"/>
      <c r="Y588" s="145"/>
      <c r="Z588" s="145"/>
      <c r="AA588" s="207"/>
      <c r="AB588" s="619"/>
      <c r="AC588" s="619"/>
      <c r="AD588" s="619"/>
      <c r="AE588" s="619"/>
      <c r="AF588" s="619"/>
      <c r="AG588" s="619"/>
    </row>
    <row r="589" spans="1:33" ht="15.75" customHeight="1">
      <c r="A589" s="1"/>
      <c r="B589" s="1"/>
      <c r="C589" s="2"/>
      <c r="D589" s="144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145"/>
      <c r="X589" s="145"/>
      <c r="Y589" s="145"/>
      <c r="Z589" s="145"/>
      <c r="AA589" s="207"/>
      <c r="AB589" s="619"/>
      <c r="AC589" s="619"/>
      <c r="AD589" s="619"/>
      <c r="AE589" s="619"/>
      <c r="AF589" s="619"/>
      <c r="AG589" s="619"/>
    </row>
    <row r="590" spans="1:33" ht="15.75" customHeight="1">
      <c r="A590" s="1"/>
      <c r="B590" s="1"/>
      <c r="C590" s="2"/>
      <c r="D590" s="144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145"/>
      <c r="X590" s="145"/>
      <c r="Y590" s="145"/>
      <c r="Z590" s="145"/>
      <c r="AA590" s="207"/>
      <c r="AB590" s="619"/>
      <c r="AC590" s="619"/>
      <c r="AD590" s="619"/>
      <c r="AE590" s="619"/>
      <c r="AF590" s="619"/>
      <c r="AG590" s="619"/>
    </row>
    <row r="591" spans="1:33" ht="15.75" customHeight="1">
      <c r="A591" s="1"/>
      <c r="B591" s="1"/>
      <c r="C591" s="2"/>
      <c r="D591" s="144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145"/>
      <c r="X591" s="145"/>
      <c r="Y591" s="145"/>
      <c r="Z591" s="145"/>
      <c r="AA591" s="207"/>
      <c r="AB591" s="619"/>
      <c r="AC591" s="619"/>
      <c r="AD591" s="619"/>
      <c r="AE591" s="619"/>
      <c r="AF591" s="619"/>
      <c r="AG591" s="619"/>
    </row>
    <row r="592" spans="1:33" ht="15.75" customHeight="1">
      <c r="A592" s="1"/>
      <c r="B592" s="1"/>
      <c r="C592" s="2"/>
      <c r="D592" s="144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145"/>
      <c r="X592" s="145"/>
      <c r="Y592" s="145"/>
      <c r="Z592" s="145"/>
      <c r="AA592" s="207"/>
      <c r="AB592" s="619"/>
      <c r="AC592" s="619"/>
      <c r="AD592" s="619"/>
      <c r="AE592" s="619"/>
      <c r="AF592" s="619"/>
      <c r="AG592" s="619"/>
    </row>
    <row r="593" spans="1:33" ht="15.75" customHeight="1">
      <c r="A593" s="1"/>
      <c r="B593" s="1"/>
      <c r="C593" s="2"/>
      <c r="D593" s="144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145"/>
      <c r="X593" s="145"/>
      <c r="Y593" s="145"/>
      <c r="Z593" s="145"/>
      <c r="AA593" s="207"/>
      <c r="AB593" s="619"/>
      <c r="AC593" s="619"/>
      <c r="AD593" s="619"/>
      <c r="AE593" s="619"/>
      <c r="AF593" s="619"/>
      <c r="AG593" s="619"/>
    </row>
    <row r="594" spans="1:33" ht="15.75" customHeight="1">
      <c r="A594" s="1"/>
      <c r="B594" s="1"/>
      <c r="C594" s="2"/>
      <c r="D594" s="144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145"/>
      <c r="X594" s="145"/>
      <c r="Y594" s="145"/>
      <c r="Z594" s="145"/>
      <c r="AA594" s="207"/>
      <c r="AB594" s="619"/>
      <c r="AC594" s="619"/>
      <c r="AD594" s="619"/>
      <c r="AE594" s="619"/>
      <c r="AF594" s="619"/>
      <c r="AG594" s="619"/>
    </row>
    <row r="595" spans="1:33" ht="15.75" customHeight="1">
      <c r="A595" s="1"/>
      <c r="B595" s="1"/>
      <c r="C595" s="2"/>
      <c r="D595" s="144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145"/>
      <c r="X595" s="145"/>
      <c r="Y595" s="145"/>
      <c r="Z595" s="145"/>
      <c r="AA595" s="207"/>
      <c r="AB595" s="619"/>
      <c r="AC595" s="619"/>
      <c r="AD595" s="619"/>
      <c r="AE595" s="619"/>
      <c r="AF595" s="619"/>
      <c r="AG595" s="619"/>
    </row>
    <row r="596" spans="1:33" ht="15.75" customHeight="1">
      <c r="A596" s="1"/>
      <c r="B596" s="1"/>
      <c r="C596" s="2"/>
      <c r="D596" s="144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145"/>
      <c r="X596" s="145"/>
      <c r="Y596" s="145"/>
      <c r="Z596" s="145"/>
      <c r="AA596" s="207"/>
      <c r="AB596" s="619"/>
      <c r="AC596" s="619"/>
      <c r="AD596" s="619"/>
      <c r="AE596" s="619"/>
      <c r="AF596" s="619"/>
      <c r="AG596" s="619"/>
    </row>
    <row r="597" spans="1:33" ht="15.75" customHeight="1">
      <c r="A597" s="1"/>
      <c r="B597" s="1"/>
      <c r="C597" s="2"/>
      <c r="D597" s="144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145"/>
      <c r="X597" s="145"/>
      <c r="Y597" s="145"/>
      <c r="Z597" s="145"/>
      <c r="AA597" s="207"/>
      <c r="AB597" s="619"/>
      <c r="AC597" s="619"/>
      <c r="AD597" s="619"/>
      <c r="AE597" s="619"/>
      <c r="AF597" s="619"/>
      <c r="AG597" s="619"/>
    </row>
    <row r="598" spans="1:33" ht="15.75" customHeight="1">
      <c r="A598" s="1"/>
      <c r="B598" s="1"/>
      <c r="C598" s="2"/>
      <c r="D598" s="144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145"/>
      <c r="X598" s="145"/>
      <c r="Y598" s="145"/>
      <c r="Z598" s="145"/>
      <c r="AA598" s="207"/>
      <c r="AB598" s="619"/>
      <c r="AC598" s="619"/>
      <c r="AD598" s="619"/>
      <c r="AE598" s="619"/>
      <c r="AF598" s="619"/>
      <c r="AG598" s="619"/>
    </row>
    <row r="599" spans="1:33" ht="15.75" customHeight="1">
      <c r="A599" s="1"/>
      <c r="B599" s="1"/>
      <c r="C599" s="2"/>
      <c r="D599" s="144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145"/>
      <c r="X599" s="145"/>
      <c r="Y599" s="145"/>
      <c r="Z599" s="145"/>
      <c r="AA599" s="207"/>
      <c r="AB599" s="619"/>
      <c r="AC599" s="619"/>
      <c r="AD599" s="619"/>
      <c r="AE599" s="619"/>
      <c r="AF599" s="619"/>
      <c r="AG599" s="619"/>
    </row>
    <row r="600" spans="1:33" ht="15.75" customHeight="1">
      <c r="A600" s="1"/>
      <c r="B600" s="1"/>
      <c r="C600" s="2"/>
      <c r="D600" s="144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145"/>
      <c r="X600" s="145"/>
      <c r="Y600" s="145"/>
      <c r="Z600" s="145"/>
      <c r="AA600" s="207"/>
      <c r="AB600" s="619"/>
      <c r="AC600" s="619"/>
      <c r="AD600" s="619"/>
      <c r="AE600" s="619"/>
      <c r="AF600" s="619"/>
      <c r="AG600" s="619"/>
    </row>
    <row r="601" spans="1:33" ht="15.75" customHeight="1">
      <c r="A601" s="1"/>
      <c r="B601" s="1"/>
      <c r="C601" s="2"/>
      <c r="D601" s="144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145"/>
      <c r="X601" s="145"/>
      <c r="Y601" s="145"/>
      <c r="Z601" s="145"/>
      <c r="AA601" s="207"/>
      <c r="AB601" s="619"/>
      <c r="AC601" s="619"/>
      <c r="AD601" s="619"/>
      <c r="AE601" s="619"/>
      <c r="AF601" s="619"/>
      <c r="AG601" s="619"/>
    </row>
    <row r="602" spans="1:33" ht="15.75" customHeight="1">
      <c r="A602" s="1"/>
      <c r="B602" s="1"/>
      <c r="C602" s="2"/>
      <c r="D602" s="144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145"/>
      <c r="X602" s="145"/>
      <c r="Y602" s="145"/>
      <c r="Z602" s="145"/>
      <c r="AA602" s="207"/>
      <c r="AB602" s="619"/>
      <c r="AC602" s="619"/>
      <c r="AD602" s="619"/>
      <c r="AE602" s="619"/>
      <c r="AF602" s="619"/>
      <c r="AG602" s="619"/>
    </row>
    <row r="603" spans="1:33" ht="15.75" customHeight="1">
      <c r="A603" s="1"/>
      <c r="B603" s="1"/>
      <c r="C603" s="2"/>
      <c r="D603" s="144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145"/>
      <c r="X603" s="145"/>
      <c r="Y603" s="145"/>
      <c r="Z603" s="145"/>
      <c r="AA603" s="207"/>
      <c r="AB603" s="619"/>
      <c r="AC603" s="619"/>
      <c r="AD603" s="619"/>
      <c r="AE603" s="619"/>
      <c r="AF603" s="619"/>
      <c r="AG603" s="619"/>
    </row>
    <row r="604" spans="1:33" ht="15.75" customHeight="1">
      <c r="A604" s="1"/>
      <c r="B604" s="1"/>
      <c r="C604" s="2"/>
      <c r="D604" s="144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145"/>
      <c r="X604" s="145"/>
      <c r="Y604" s="145"/>
      <c r="Z604" s="145"/>
      <c r="AA604" s="207"/>
      <c r="AB604" s="619"/>
      <c r="AC604" s="619"/>
      <c r="AD604" s="619"/>
      <c r="AE604" s="619"/>
      <c r="AF604" s="619"/>
      <c r="AG604" s="619"/>
    </row>
    <row r="605" spans="1:33" ht="15.75" customHeight="1">
      <c r="A605" s="1"/>
      <c r="B605" s="1"/>
      <c r="C605" s="2"/>
      <c r="D605" s="144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145"/>
      <c r="X605" s="145"/>
      <c r="Y605" s="145"/>
      <c r="Z605" s="145"/>
      <c r="AA605" s="207"/>
      <c r="AB605" s="619"/>
      <c r="AC605" s="619"/>
      <c r="AD605" s="619"/>
      <c r="AE605" s="619"/>
      <c r="AF605" s="619"/>
      <c r="AG605" s="619"/>
    </row>
    <row r="606" spans="1:33" ht="15.75" customHeight="1">
      <c r="A606" s="1"/>
      <c r="B606" s="1"/>
      <c r="C606" s="2"/>
      <c r="D606" s="144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145"/>
      <c r="X606" s="145"/>
      <c r="Y606" s="145"/>
      <c r="Z606" s="145"/>
      <c r="AA606" s="207"/>
      <c r="AB606" s="619"/>
      <c r="AC606" s="619"/>
      <c r="AD606" s="619"/>
      <c r="AE606" s="619"/>
      <c r="AF606" s="619"/>
      <c r="AG606" s="619"/>
    </row>
    <row r="607" spans="1:33" ht="15.75" customHeight="1">
      <c r="A607" s="1"/>
      <c r="B607" s="1"/>
      <c r="C607" s="2"/>
      <c r="D607" s="144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145"/>
      <c r="X607" s="145"/>
      <c r="Y607" s="145"/>
      <c r="Z607" s="145"/>
      <c r="AA607" s="207"/>
      <c r="AB607" s="619"/>
      <c r="AC607" s="619"/>
      <c r="AD607" s="619"/>
      <c r="AE607" s="619"/>
      <c r="AF607" s="619"/>
      <c r="AG607" s="619"/>
    </row>
    <row r="608" spans="1:33" ht="15.75" customHeight="1">
      <c r="A608" s="1"/>
      <c r="B608" s="1"/>
      <c r="C608" s="2"/>
      <c r="D608" s="144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145"/>
      <c r="X608" s="145"/>
      <c r="Y608" s="145"/>
      <c r="Z608" s="145"/>
      <c r="AA608" s="207"/>
      <c r="AB608" s="619"/>
      <c r="AC608" s="619"/>
      <c r="AD608" s="619"/>
      <c r="AE608" s="619"/>
      <c r="AF608" s="619"/>
      <c r="AG608" s="619"/>
    </row>
    <row r="609" spans="1:33" ht="15.75" customHeight="1">
      <c r="A609" s="1"/>
      <c r="B609" s="1"/>
      <c r="C609" s="2"/>
      <c r="D609" s="144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145"/>
      <c r="X609" s="145"/>
      <c r="Y609" s="145"/>
      <c r="Z609" s="145"/>
      <c r="AA609" s="207"/>
      <c r="AB609" s="619"/>
      <c r="AC609" s="619"/>
      <c r="AD609" s="619"/>
      <c r="AE609" s="619"/>
      <c r="AF609" s="619"/>
      <c r="AG609" s="619"/>
    </row>
    <row r="610" spans="1:33" ht="15.75" customHeight="1">
      <c r="A610" s="1"/>
      <c r="B610" s="1"/>
      <c r="C610" s="2"/>
      <c r="D610" s="144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145"/>
      <c r="X610" s="145"/>
      <c r="Y610" s="145"/>
      <c r="Z610" s="145"/>
      <c r="AA610" s="207"/>
      <c r="AB610" s="619"/>
      <c r="AC610" s="619"/>
      <c r="AD610" s="619"/>
      <c r="AE610" s="619"/>
      <c r="AF610" s="619"/>
      <c r="AG610" s="619"/>
    </row>
    <row r="611" spans="1:33" ht="15.75" customHeight="1">
      <c r="A611" s="1"/>
      <c r="B611" s="1"/>
      <c r="C611" s="2"/>
      <c r="D611" s="144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145"/>
      <c r="X611" s="145"/>
      <c r="Y611" s="145"/>
      <c r="Z611" s="145"/>
      <c r="AA611" s="207"/>
      <c r="AB611" s="619"/>
      <c r="AC611" s="619"/>
      <c r="AD611" s="619"/>
      <c r="AE611" s="619"/>
      <c r="AF611" s="619"/>
      <c r="AG611" s="619"/>
    </row>
    <row r="612" spans="1:33" ht="15.75" customHeight="1">
      <c r="A612" s="1"/>
      <c r="B612" s="1"/>
      <c r="C612" s="2"/>
      <c r="D612" s="144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145"/>
      <c r="X612" s="145"/>
      <c r="Y612" s="145"/>
      <c r="Z612" s="145"/>
      <c r="AA612" s="207"/>
      <c r="AB612" s="619"/>
      <c r="AC612" s="619"/>
      <c r="AD612" s="619"/>
      <c r="AE612" s="619"/>
      <c r="AF612" s="619"/>
      <c r="AG612" s="619"/>
    </row>
    <row r="613" spans="1:33" ht="15.75" customHeight="1">
      <c r="A613" s="1"/>
      <c r="B613" s="1"/>
      <c r="C613" s="2"/>
      <c r="D613" s="144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145"/>
      <c r="X613" s="145"/>
      <c r="Y613" s="145"/>
      <c r="Z613" s="145"/>
      <c r="AA613" s="207"/>
      <c r="AB613" s="619"/>
      <c r="AC613" s="619"/>
      <c r="AD613" s="619"/>
      <c r="AE613" s="619"/>
      <c r="AF613" s="619"/>
      <c r="AG613" s="619"/>
    </row>
    <row r="614" spans="1:33" ht="15.75" customHeight="1">
      <c r="A614" s="1"/>
      <c r="B614" s="1"/>
      <c r="C614" s="2"/>
      <c r="D614" s="144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145"/>
      <c r="X614" s="145"/>
      <c r="Y614" s="145"/>
      <c r="Z614" s="145"/>
      <c r="AA614" s="207"/>
      <c r="AB614" s="619"/>
      <c r="AC614" s="619"/>
      <c r="AD614" s="619"/>
      <c r="AE614" s="619"/>
      <c r="AF614" s="619"/>
      <c r="AG614" s="619"/>
    </row>
    <row r="615" spans="1:33" ht="15.75" customHeight="1">
      <c r="A615" s="1"/>
      <c r="B615" s="1"/>
      <c r="C615" s="2"/>
      <c r="D615" s="144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145"/>
      <c r="X615" s="145"/>
      <c r="Y615" s="145"/>
      <c r="Z615" s="145"/>
      <c r="AA615" s="207"/>
      <c r="AB615" s="619"/>
      <c r="AC615" s="619"/>
      <c r="AD615" s="619"/>
      <c r="AE615" s="619"/>
      <c r="AF615" s="619"/>
      <c r="AG615" s="619"/>
    </row>
    <row r="616" spans="1:33" ht="15.75" customHeight="1">
      <c r="A616" s="1"/>
      <c r="B616" s="1"/>
      <c r="C616" s="2"/>
      <c r="D616" s="144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145"/>
      <c r="X616" s="145"/>
      <c r="Y616" s="145"/>
      <c r="Z616" s="145"/>
      <c r="AA616" s="207"/>
      <c r="AB616" s="619"/>
      <c r="AC616" s="619"/>
      <c r="AD616" s="619"/>
      <c r="AE616" s="619"/>
      <c r="AF616" s="619"/>
      <c r="AG616" s="619"/>
    </row>
    <row r="617" spans="1:33" ht="15.75" customHeight="1">
      <c r="A617" s="1"/>
      <c r="B617" s="1"/>
      <c r="C617" s="2"/>
      <c r="D617" s="144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145"/>
      <c r="X617" s="145"/>
      <c r="Y617" s="145"/>
      <c r="Z617" s="145"/>
      <c r="AA617" s="207"/>
      <c r="AB617" s="619"/>
      <c r="AC617" s="619"/>
      <c r="AD617" s="619"/>
      <c r="AE617" s="619"/>
      <c r="AF617" s="619"/>
      <c r="AG617" s="619"/>
    </row>
    <row r="618" spans="1:33" ht="15.75" customHeight="1">
      <c r="A618" s="1"/>
      <c r="B618" s="1"/>
      <c r="C618" s="2"/>
      <c r="D618" s="144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145"/>
      <c r="X618" s="145"/>
      <c r="Y618" s="145"/>
      <c r="Z618" s="145"/>
      <c r="AA618" s="207"/>
      <c r="AB618" s="619"/>
      <c r="AC618" s="619"/>
      <c r="AD618" s="619"/>
      <c r="AE618" s="619"/>
      <c r="AF618" s="619"/>
      <c r="AG618" s="619"/>
    </row>
    <row r="619" spans="1:33" ht="15.75" customHeight="1">
      <c r="A619" s="1"/>
      <c r="B619" s="1"/>
      <c r="C619" s="2"/>
      <c r="D619" s="144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145"/>
      <c r="X619" s="145"/>
      <c r="Y619" s="145"/>
      <c r="Z619" s="145"/>
      <c r="AA619" s="207"/>
      <c r="AB619" s="619"/>
      <c r="AC619" s="619"/>
      <c r="AD619" s="619"/>
      <c r="AE619" s="619"/>
      <c r="AF619" s="619"/>
      <c r="AG619" s="619"/>
    </row>
    <row r="620" spans="1:33" ht="15.75" customHeight="1">
      <c r="A620" s="1"/>
      <c r="B620" s="1"/>
      <c r="C620" s="2"/>
      <c r="D620" s="144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145"/>
      <c r="X620" s="145"/>
      <c r="Y620" s="145"/>
      <c r="Z620" s="145"/>
      <c r="AA620" s="207"/>
      <c r="AB620" s="619"/>
      <c r="AC620" s="619"/>
      <c r="AD620" s="619"/>
      <c r="AE620" s="619"/>
      <c r="AF620" s="619"/>
      <c r="AG620" s="619"/>
    </row>
    <row r="621" spans="1:33" ht="15.75" customHeight="1">
      <c r="A621" s="1"/>
      <c r="B621" s="1"/>
      <c r="C621" s="2"/>
      <c r="D621" s="144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145"/>
      <c r="X621" s="145"/>
      <c r="Y621" s="145"/>
      <c r="Z621" s="145"/>
      <c r="AA621" s="207"/>
      <c r="AB621" s="619"/>
      <c r="AC621" s="619"/>
      <c r="AD621" s="619"/>
      <c r="AE621" s="619"/>
      <c r="AF621" s="619"/>
      <c r="AG621" s="619"/>
    </row>
    <row r="622" spans="1:33" ht="15.75" customHeight="1">
      <c r="A622" s="1"/>
      <c r="B622" s="1"/>
      <c r="C622" s="2"/>
      <c r="D622" s="144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145"/>
      <c r="X622" s="145"/>
      <c r="Y622" s="145"/>
      <c r="Z622" s="145"/>
      <c r="AA622" s="207"/>
      <c r="AB622" s="619"/>
      <c r="AC622" s="619"/>
      <c r="AD622" s="619"/>
      <c r="AE622" s="619"/>
      <c r="AF622" s="619"/>
      <c r="AG622" s="619"/>
    </row>
    <row r="623" spans="1:33" ht="15.75" customHeight="1">
      <c r="A623" s="1"/>
      <c r="B623" s="1"/>
      <c r="C623" s="2"/>
      <c r="D623" s="144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145"/>
      <c r="X623" s="145"/>
      <c r="Y623" s="145"/>
      <c r="Z623" s="145"/>
      <c r="AA623" s="207"/>
      <c r="AB623" s="619"/>
      <c r="AC623" s="619"/>
      <c r="AD623" s="619"/>
      <c r="AE623" s="619"/>
      <c r="AF623" s="619"/>
      <c r="AG623" s="619"/>
    </row>
    <row r="624" spans="1:33" ht="15.75" customHeight="1">
      <c r="A624" s="1"/>
      <c r="B624" s="1"/>
      <c r="C624" s="2"/>
      <c r="D624" s="144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145"/>
      <c r="X624" s="145"/>
      <c r="Y624" s="145"/>
      <c r="Z624" s="145"/>
      <c r="AA624" s="207"/>
      <c r="AB624" s="619"/>
      <c r="AC624" s="619"/>
      <c r="AD624" s="619"/>
      <c r="AE624" s="619"/>
      <c r="AF624" s="619"/>
      <c r="AG624" s="619"/>
    </row>
    <row r="625" spans="1:33" ht="15.75" customHeight="1">
      <c r="A625" s="1"/>
      <c r="B625" s="1"/>
      <c r="C625" s="2"/>
      <c r="D625" s="144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145"/>
      <c r="X625" s="145"/>
      <c r="Y625" s="145"/>
      <c r="Z625" s="145"/>
      <c r="AA625" s="207"/>
      <c r="AB625" s="619"/>
      <c r="AC625" s="619"/>
      <c r="AD625" s="619"/>
      <c r="AE625" s="619"/>
      <c r="AF625" s="619"/>
      <c r="AG625" s="619"/>
    </row>
    <row r="626" spans="1:33" ht="15.75" customHeight="1">
      <c r="A626" s="1"/>
      <c r="B626" s="1"/>
      <c r="C626" s="2"/>
      <c r="D626" s="144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145"/>
      <c r="X626" s="145"/>
      <c r="Y626" s="145"/>
      <c r="Z626" s="145"/>
      <c r="AA626" s="207"/>
      <c r="AB626" s="619"/>
      <c r="AC626" s="619"/>
      <c r="AD626" s="619"/>
      <c r="AE626" s="619"/>
      <c r="AF626" s="619"/>
      <c r="AG626" s="619"/>
    </row>
    <row r="627" spans="1:33" ht="15.75" customHeight="1">
      <c r="A627" s="1"/>
      <c r="B627" s="1"/>
      <c r="C627" s="2"/>
      <c r="D627" s="144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145"/>
      <c r="X627" s="145"/>
      <c r="Y627" s="145"/>
      <c r="Z627" s="145"/>
      <c r="AA627" s="207"/>
      <c r="AB627" s="619"/>
      <c r="AC627" s="619"/>
      <c r="AD627" s="619"/>
      <c r="AE627" s="619"/>
      <c r="AF627" s="619"/>
      <c r="AG627" s="619"/>
    </row>
    <row r="628" spans="1:33" ht="15.75" customHeight="1">
      <c r="A628" s="1"/>
      <c r="B628" s="1"/>
      <c r="C628" s="2"/>
      <c r="D628" s="144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145"/>
      <c r="X628" s="145"/>
      <c r="Y628" s="145"/>
      <c r="Z628" s="145"/>
      <c r="AA628" s="207"/>
      <c r="AB628" s="619"/>
      <c r="AC628" s="619"/>
      <c r="AD628" s="619"/>
      <c r="AE628" s="619"/>
      <c r="AF628" s="619"/>
      <c r="AG628" s="619"/>
    </row>
    <row r="629" spans="1:33" ht="15.75" customHeight="1">
      <c r="A629" s="1"/>
      <c r="B629" s="1"/>
      <c r="C629" s="2"/>
      <c r="D629" s="144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145"/>
      <c r="X629" s="145"/>
      <c r="Y629" s="145"/>
      <c r="Z629" s="145"/>
      <c r="AA629" s="207"/>
      <c r="AB629" s="619"/>
      <c r="AC629" s="619"/>
      <c r="AD629" s="619"/>
      <c r="AE629" s="619"/>
      <c r="AF629" s="619"/>
      <c r="AG629" s="619"/>
    </row>
    <row r="630" spans="1:33" ht="15.75" customHeight="1">
      <c r="A630" s="1"/>
      <c r="B630" s="1"/>
      <c r="C630" s="2"/>
      <c r="D630" s="144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145"/>
      <c r="X630" s="145"/>
      <c r="Y630" s="145"/>
      <c r="Z630" s="145"/>
      <c r="AA630" s="207"/>
      <c r="AB630" s="619"/>
      <c r="AC630" s="619"/>
      <c r="AD630" s="619"/>
      <c r="AE630" s="619"/>
      <c r="AF630" s="619"/>
      <c r="AG630" s="619"/>
    </row>
    <row r="631" spans="1:33" ht="15.75" customHeight="1">
      <c r="A631" s="1"/>
      <c r="B631" s="1"/>
      <c r="C631" s="2"/>
      <c r="D631" s="144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145"/>
      <c r="X631" s="145"/>
      <c r="Y631" s="145"/>
      <c r="Z631" s="145"/>
      <c r="AA631" s="207"/>
      <c r="AB631" s="619"/>
      <c r="AC631" s="619"/>
      <c r="AD631" s="619"/>
      <c r="AE631" s="619"/>
      <c r="AF631" s="619"/>
      <c r="AG631" s="619"/>
    </row>
    <row r="632" spans="1:33" ht="15.75" customHeight="1">
      <c r="A632" s="1"/>
      <c r="B632" s="1"/>
      <c r="C632" s="2"/>
      <c r="D632" s="144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145"/>
      <c r="X632" s="145"/>
      <c r="Y632" s="145"/>
      <c r="Z632" s="145"/>
      <c r="AA632" s="207"/>
      <c r="AB632" s="619"/>
      <c r="AC632" s="619"/>
      <c r="AD632" s="619"/>
      <c r="AE632" s="619"/>
      <c r="AF632" s="619"/>
      <c r="AG632" s="619"/>
    </row>
    <row r="633" spans="1:33" ht="15.75" customHeight="1">
      <c r="A633" s="1"/>
      <c r="B633" s="1"/>
      <c r="C633" s="2"/>
      <c r="D633" s="144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145"/>
      <c r="X633" s="145"/>
      <c r="Y633" s="145"/>
      <c r="Z633" s="145"/>
      <c r="AA633" s="207"/>
      <c r="AB633" s="619"/>
      <c r="AC633" s="619"/>
      <c r="AD633" s="619"/>
      <c r="AE633" s="619"/>
      <c r="AF633" s="619"/>
      <c r="AG633" s="619"/>
    </row>
    <row r="634" spans="1:33" ht="15.75" customHeight="1">
      <c r="A634" s="1"/>
      <c r="B634" s="1"/>
      <c r="C634" s="2"/>
      <c r="D634" s="144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145"/>
      <c r="X634" s="145"/>
      <c r="Y634" s="145"/>
      <c r="Z634" s="145"/>
      <c r="AA634" s="207"/>
      <c r="AB634" s="619"/>
      <c r="AC634" s="619"/>
      <c r="AD634" s="619"/>
      <c r="AE634" s="619"/>
      <c r="AF634" s="619"/>
      <c r="AG634" s="619"/>
    </row>
    <row r="635" spans="1:33" ht="15.75" customHeight="1">
      <c r="A635" s="1"/>
      <c r="B635" s="1"/>
      <c r="C635" s="2"/>
      <c r="D635" s="144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145"/>
      <c r="X635" s="145"/>
      <c r="Y635" s="145"/>
      <c r="Z635" s="145"/>
      <c r="AA635" s="207"/>
      <c r="AB635" s="619"/>
      <c r="AC635" s="619"/>
      <c r="AD635" s="619"/>
      <c r="AE635" s="619"/>
      <c r="AF635" s="619"/>
      <c r="AG635" s="619"/>
    </row>
    <row r="636" spans="1:33" ht="15.75" customHeight="1">
      <c r="A636" s="1"/>
      <c r="B636" s="1"/>
      <c r="C636" s="2"/>
      <c r="D636" s="144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145"/>
      <c r="X636" s="145"/>
      <c r="Y636" s="145"/>
      <c r="Z636" s="145"/>
      <c r="AA636" s="207"/>
      <c r="AB636" s="619"/>
      <c r="AC636" s="619"/>
      <c r="AD636" s="619"/>
      <c r="AE636" s="619"/>
      <c r="AF636" s="619"/>
      <c r="AG636" s="619"/>
    </row>
    <row r="637" spans="1:33" ht="15.75" customHeight="1">
      <c r="A637" s="1"/>
      <c r="B637" s="1"/>
      <c r="C637" s="2"/>
      <c r="D637" s="144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145"/>
      <c r="X637" s="145"/>
      <c r="Y637" s="145"/>
      <c r="Z637" s="145"/>
      <c r="AA637" s="207"/>
      <c r="AB637" s="619"/>
      <c r="AC637" s="619"/>
      <c r="AD637" s="619"/>
      <c r="AE637" s="619"/>
      <c r="AF637" s="619"/>
      <c r="AG637" s="619"/>
    </row>
    <row r="638" spans="1:33" ht="15.75" customHeight="1">
      <c r="A638" s="1"/>
      <c r="B638" s="1"/>
      <c r="C638" s="2"/>
      <c r="D638" s="144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145"/>
      <c r="X638" s="145"/>
      <c r="Y638" s="145"/>
      <c r="Z638" s="145"/>
      <c r="AA638" s="207"/>
      <c r="AB638" s="619"/>
      <c r="AC638" s="619"/>
      <c r="AD638" s="619"/>
      <c r="AE638" s="619"/>
      <c r="AF638" s="619"/>
      <c r="AG638" s="619"/>
    </row>
    <row r="639" spans="1:33" ht="15.75" customHeight="1">
      <c r="A639" s="1"/>
      <c r="B639" s="1"/>
      <c r="C639" s="2"/>
      <c r="D639" s="144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145"/>
      <c r="X639" s="145"/>
      <c r="Y639" s="145"/>
      <c r="Z639" s="145"/>
      <c r="AA639" s="207"/>
      <c r="AB639" s="619"/>
      <c r="AC639" s="619"/>
      <c r="AD639" s="619"/>
      <c r="AE639" s="619"/>
      <c r="AF639" s="619"/>
      <c r="AG639" s="619"/>
    </row>
    <row r="640" spans="1:33" ht="15.75" customHeight="1">
      <c r="A640" s="1"/>
      <c r="B640" s="1"/>
      <c r="C640" s="2"/>
      <c r="D640" s="144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145"/>
      <c r="X640" s="145"/>
      <c r="Y640" s="145"/>
      <c r="Z640" s="145"/>
      <c r="AA640" s="207"/>
      <c r="AB640" s="619"/>
      <c r="AC640" s="619"/>
      <c r="AD640" s="619"/>
      <c r="AE640" s="619"/>
      <c r="AF640" s="619"/>
      <c r="AG640" s="619"/>
    </row>
    <row r="641" spans="1:33" ht="15.75" customHeight="1">
      <c r="A641" s="1"/>
      <c r="B641" s="1"/>
      <c r="C641" s="2"/>
      <c r="D641" s="144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145"/>
      <c r="X641" s="145"/>
      <c r="Y641" s="145"/>
      <c r="Z641" s="145"/>
      <c r="AA641" s="207"/>
      <c r="AB641" s="619"/>
      <c r="AC641" s="619"/>
      <c r="AD641" s="619"/>
      <c r="AE641" s="619"/>
      <c r="AF641" s="619"/>
      <c r="AG641" s="619"/>
    </row>
    <row r="642" spans="1:33" ht="15.75" customHeight="1">
      <c r="A642" s="1"/>
      <c r="B642" s="1"/>
      <c r="C642" s="2"/>
      <c r="D642" s="144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145"/>
      <c r="X642" s="145"/>
      <c r="Y642" s="145"/>
      <c r="Z642" s="145"/>
      <c r="AA642" s="207"/>
      <c r="AB642" s="619"/>
      <c r="AC642" s="619"/>
      <c r="AD642" s="619"/>
      <c r="AE642" s="619"/>
      <c r="AF642" s="619"/>
      <c r="AG642" s="619"/>
    </row>
    <row r="643" spans="1:33" ht="15.75" customHeight="1">
      <c r="A643" s="1"/>
      <c r="B643" s="1"/>
      <c r="C643" s="2"/>
      <c r="D643" s="144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145"/>
      <c r="X643" s="145"/>
      <c r="Y643" s="145"/>
      <c r="Z643" s="145"/>
      <c r="AA643" s="207"/>
      <c r="AB643" s="619"/>
      <c r="AC643" s="619"/>
      <c r="AD643" s="619"/>
      <c r="AE643" s="619"/>
      <c r="AF643" s="619"/>
      <c r="AG643" s="619"/>
    </row>
    <row r="644" spans="1:33" ht="15.75" customHeight="1">
      <c r="A644" s="1"/>
      <c r="B644" s="1"/>
      <c r="C644" s="2"/>
      <c r="D644" s="144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145"/>
      <c r="X644" s="145"/>
      <c r="Y644" s="145"/>
      <c r="Z644" s="145"/>
      <c r="AA644" s="207"/>
      <c r="AB644" s="619"/>
      <c r="AC644" s="619"/>
      <c r="AD644" s="619"/>
      <c r="AE644" s="619"/>
      <c r="AF644" s="619"/>
      <c r="AG644" s="619"/>
    </row>
    <row r="645" spans="1:33" ht="15.75" customHeight="1">
      <c r="A645" s="1"/>
      <c r="B645" s="1"/>
      <c r="C645" s="2"/>
      <c r="D645" s="144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145"/>
      <c r="X645" s="145"/>
      <c r="Y645" s="145"/>
      <c r="Z645" s="145"/>
      <c r="AA645" s="207"/>
      <c r="AB645" s="619"/>
      <c r="AC645" s="619"/>
      <c r="AD645" s="619"/>
      <c r="AE645" s="619"/>
      <c r="AF645" s="619"/>
      <c r="AG645" s="619"/>
    </row>
    <row r="646" spans="1:33" ht="15.75" customHeight="1">
      <c r="A646" s="1"/>
      <c r="B646" s="1"/>
      <c r="C646" s="2"/>
      <c r="D646" s="144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145"/>
      <c r="X646" s="145"/>
      <c r="Y646" s="145"/>
      <c r="Z646" s="145"/>
      <c r="AA646" s="207"/>
      <c r="AB646" s="619"/>
      <c r="AC646" s="619"/>
      <c r="AD646" s="619"/>
      <c r="AE646" s="619"/>
      <c r="AF646" s="619"/>
      <c r="AG646" s="619"/>
    </row>
    <row r="647" spans="1:33" ht="15.75" customHeight="1">
      <c r="A647" s="1"/>
      <c r="B647" s="1"/>
      <c r="C647" s="2"/>
      <c r="D647" s="144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145"/>
      <c r="X647" s="145"/>
      <c r="Y647" s="145"/>
      <c r="Z647" s="145"/>
      <c r="AA647" s="207"/>
      <c r="AB647" s="619"/>
      <c r="AC647" s="619"/>
      <c r="AD647" s="619"/>
      <c r="AE647" s="619"/>
      <c r="AF647" s="619"/>
      <c r="AG647" s="619"/>
    </row>
    <row r="648" spans="1:33" ht="15.75" customHeight="1">
      <c r="A648" s="1"/>
      <c r="B648" s="1"/>
      <c r="C648" s="2"/>
      <c r="D648" s="144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145"/>
      <c r="X648" s="145"/>
      <c r="Y648" s="145"/>
      <c r="Z648" s="145"/>
      <c r="AA648" s="207"/>
      <c r="AB648" s="619"/>
      <c r="AC648" s="619"/>
      <c r="AD648" s="619"/>
      <c r="AE648" s="619"/>
      <c r="AF648" s="619"/>
      <c r="AG648" s="619"/>
    </row>
    <row r="649" spans="1:33" ht="15.75" customHeight="1">
      <c r="A649" s="1"/>
      <c r="B649" s="1"/>
      <c r="C649" s="2"/>
      <c r="D649" s="144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145"/>
      <c r="X649" s="145"/>
      <c r="Y649" s="145"/>
      <c r="Z649" s="145"/>
      <c r="AA649" s="207"/>
      <c r="AB649" s="619"/>
      <c r="AC649" s="619"/>
      <c r="AD649" s="619"/>
      <c r="AE649" s="619"/>
      <c r="AF649" s="619"/>
      <c r="AG649" s="619"/>
    </row>
    <row r="650" spans="1:33" ht="15.75" customHeight="1">
      <c r="A650" s="1"/>
      <c r="B650" s="1"/>
      <c r="C650" s="2"/>
      <c r="D650" s="144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145"/>
      <c r="X650" s="145"/>
      <c r="Y650" s="145"/>
      <c r="Z650" s="145"/>
      <c r="AA650" s="207"/>
      <c r="AB650" s="619"/>
      <c r="AC650" s="619"/>
      <c r="AD650" s="619"/>
      <c r="AE650" s="619"/>
      <c r="AF650" s="619"/>
      <c r="AG650" s="619"/>
    </row>
    <row r="651" spans="1:33" ht="15.75" customHeight="1">
      <c r="A651" s="1"/>
      <c r="B651" s="1"/>
      <c r="C651" s="2"/>
      <c r="D651" s="144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145"/>
      <c r="X651" s="145"/>
      <c r="Y651" s="145"/>
      <c r="Z651" s="145"/>
      <c r="AA651" s="207"/>
      <c r="AB651" s="619"/>
      <c r="AC651" s="619"/>
      <c r="AD651" s="619"/>
      <c r="AE651" s="619"/>
      <c r="AF651" s="619"/>
      <c r="AG651" s="619"/>
    </row>
    <row r="652" spans="1:33" ht="15.75" customHeight="1">
      <c r="A652" s="1"/>
      <c r="B652" s="1"/>
      <c r="C652" s="2"/>
      <c r="D652" s="144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145"/>
      <c r="X652" s="145"/>
      <c r="Y652" s="145"/>
      <c r="Z652" s="145"/>
      <c r="AA652" s="207"/>
      <c r="AB652" s="619"/>
      <c r="AC652" s="619"/>
      <c r="AD652" s="619"/>
      <c r="AE652" s="619"/>
      <c r="AF652" s="619"/>
      <c r="AG652" s="619"/>
    </row>
    <row r="653" spans="1:33" ht="15.75" customHeight="1">
      <c r="A653" s="1"/>
      <c r="B653" s="1"/>
      <c r="C653" s="2"/>
      <c r="D653" s="144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145"/>
      <c r="X653" s="145"/>
      <c r="Y653" s="145"/>
      <c r="Z653" s="145"/>
      <c r="AA653" s="207"/>
      <c r="AB653" s="619"/>
      <c r="AC653" s="619"/>
      <c r="AD653" s="619"/>
      <c r="AE653" s="619"/>
      <c r="AF653" s="619"/>
      <c r="AG653" s="619"/>
    </row>
    <row r="654" spans="1:33" ht="15.75" customHeight="1">
      <c r="A654" s="1"/>
      <c r="B654" s="1"/>
      <c r="C654" s="2"/>
      <c r="D654" s="144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145"/>
      <c r="X654" s="145"/>
      <c r="Y654" s="145"/>
      <c r="Z654" s="145"/>
      <c r="AA654" s="207"/>
      <c r="AB654" s="619"/>
      <c r="AC654" s="619"/>
      <c r="AD654" s="619"/>
      <c r="AE654" s="619"/>
      <c r="AF654" s="619"/>
      <c r="AG654" s="619"/>
    </row>
    <row r="655" spans="1:33" ht="15.75" customHeight="1">
      <c r="A655" s="1"/>
      <c r="B655" s="1"/>
      <c r="C655" s="2"/>
      <c r="D655" s="144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145"/>
      <c r="X655" s="145"/>
      <c r="Y655" s="145"/>
      <c r="Z655" s="145"/>
      <c r="AA655" s="207"/>
      <c r="AB655" s="619"/>
      <c r="AC655" s="619"/>
      <c r="AD655" s="619"/>
      <c r="AE655" s="619"/>
      <c r="AF655" s="619"/>
      <c r="AG655" s="619"/>
    </row>
    <row r="656" spans="1:33" ht="15.75" customHeight="1">
      <c r="A656" s="1"/>
      <c r="B656" s="1"/>
      <c r="C656" s="2"/>
      <c r="D656" s="144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145"/>
      <c r="X656" s="145"/>
      <c r="Y656" s="145"/>
      <c r="Z656" s="145"/>
      <c r="AA656" s="207"/>
      <c r="AB656" s="619"/>
      <c r="AC656" s="619"/>
      <c r="AD656" s="619"/>
      <c r="AE656" s="619"/>
      <c r="AF656" s="619"/>
      <c r="AG656" s="619"/>
    </row>
    <row r="657" spans="1:33" ht="15.75" customHeight="1">
      <c r="A657" s="1"/>
      <c r="B657" s="1"/>
      <c r="C657" s="2"/>
      <c r="D657" s="144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145"/>
      <c r="X657" s="145"/>
      <c r="Y657" s="145"/>
      <c r="Z657" s="145"/>
      <c r="AA657" s="207"/>
      <c r="AB657" s="619"/>
      <c r="AC657" s="619"/>
      <c r="AD657" s="619"/>
      <c r="AE657" s="619"/>
      <c r="AF657" s="619"/>
      <c r="AG657" s="619"/>
    </row>
    <row r="658" spans="1:33" ht="15.75" customHeight="1">
      <c r="A658" s="1"/>
      <c r="B658" s="1"/>
      <c r="C658" s="2"/>
      <c r="D658" s="144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145"/>
      <c r="X658" s="145"/>
      <c r="Y658" s="145"/>
      <c r="Z658" s="145"/>
      <c r="AA658" s="207"/>
      <c r="AB658" s="619"/>
      <c r="AC658" s="619"/>
      <c r="AD658" s="619"/>
      <c r="AE658" s="619"/>
      <c r="AF658" s="619"/>
      <c r="AG658" s="619"/>
    </row>
    <row r="659" spans="1:33" ht="15.75" customHeight="1">
      <c r="A659" s="1"/>
      <c r="B659" s="1"/>
      <c r="C659" s="2"/>
      <c r="D659" s="144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145"/>
      <c r="X659" s="145"/>
      <c r="Y659" s="145"/>
      <c r="Z659" s="145"/>
      <c r="AA659" s="207"/>
      <c r="AB659" s="619"/>
      <c r="AC659" s="619"/>
      <c r="AD659" s="619"/>
      <c r="AE659" s="619"/>
      <c r="AF659" s="619"/>
      <c r="AG659" s="619"/>
    </row>
    <row r="660" spans="1:33" ht="15.75" customHeight="1">
      <c r="A660" s="1"/>
      <c r="B660" s="1"/>
      <c r="C660" s="2"/>
      <c r="D660" s="144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145"/>
      <c r="X660" s="145"/>
      <c r="Y660" s="145"/>
      <c r="Z660" s="145"/>
      <c r="AA660" s="207"/>
      <c r="AB660" s="619"/>
      <c r="AC660" s="619"/>
      <c r="AD660" s="619"/>
      <c r="AE660" s="619"/>
      <c r="AF660" s="619"/>
      <c r="AG660" s="619"/>
    </row>
    <row r="661" spans="1:33" ht="15.75" customHeight="1">
      <c r="A661" s="1"/>
      <c r="B661" s="1"/>
      <c r="C661" s="2"/>
      <c r="D661" s="144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145"/>
      <c r="X661" s="145"/>
      <c r="Y661" s="145"/>
      <c r="Z661" s="145"/>
      <c r="AA661" s="207"/>
      <c r="AB661" s="619"/>
      <c r="AC661" s="619"/>
      <c r="AD661" s="619"/>
      <c r="AE661" s="619"/>
      <c r="AF661" s="619"/>
      <c r="AG661" s="619"/>
    </row>
    <row r="662" spans="1:33" ht="15.75" customHeight="1">
      <c r="A662" s="1"/>
      <c r="B662" s="1"/>
      <c r="C662" s="2"/>
      <c r="D662" s="144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145"/>
      <c r="X662" s="145"/>
      <c r="Y662" s="145"/>
      <c r="Z662" s="145"/>
      <c r="AA662" s="207"/>
      <c r="AB662" s="619"/>
      <c r="AC662" s="619"/>
      <c r="AD662" s="619"/>
      <c r="AE662" s="619"/>
      <c r="AF662" s="619"/>
      <c r="AG662" s="619"/>
    </row>
    <row r="663" spans="1:33" ht="15.75" customHeight="1">
      <c r="A663" s="1"/>
      <c r="B663" s="1"/>
      <c r="C663" s="2"/>
      <c r="D663" s="144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145"/>
      <c r="X663" s="145"/>
      <c r="Y663" s="145"/>
      <c r="Z663" s="145"/>
      <c r="AA663" s="207"/>
      <c r="AB663" s="619"/>
      <c r="AC663" s="619"/>
      <c r="AD663" s="619"/>
      <c r="AE663" s="619"/>
      <c r="AF663" s="619"/>
      <c r="AG663" s="619"/>
    </row>
    <row r="664" spans="1:33" ht="15.75" customHeight="1">
      <c r="A664" s="1"/>
      <c r="B664" s="1"/>
      <c r="C664" s="2"/>
      <c r="D664" s="144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145"/>
      <c r="X664" s="145"/>
      <c r="Y664" s="145"/>
      <c r="Z664" s="145"/>
      <c r="AA664" s="207"/>
      <c r="AB664" s="619"/>
      <c r="AC664" s="619"/>
      <c r="AD664" s="619"/>
      <c r="AE664" s="619"/>
      <c r="AF664" s="619"/>
      <c r="AG664" s="619"/>
    </row>
    <row r="665" spans="1:33" ht="15.75" customHeight="1">
      <c r="A665" s="1"/>
      <c r="B665" s="1"/>
      <c r="C665" s="2"/>
      <c r="D665" s="144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145"/>
      <c r="X665" s="145"/>
      <c r="Y665" s="145"/>
      <c r="Z665" s="145"/>
      <c r="AA665" s="207"/>
      <c r="AB665" s="619"/>
      <c r="AC665" s="619"/>
      <c r="AD665" s="619"/>
      <c r="AE665" s="619"/>
      <c r="AF665" s="619"/>
      <c r="AG665" s="619"/>
    </row>
    <row r="666" spans="1:33" ht="15.75" customHeight="1">
      <c r="A666" s="1"/>
      <c r="B666" s="1"/>
      <c r="C666" s="2"/>
      <c r="D666" s="144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145"/>
      <c r="X666" s="145"/>
      <c r="Y666" s="145"/>
      <c r="Z666" s="145"/>
      <c r="AA666" s="207"/>
      <c r="AB666" s="619"/>
      <c r="AC666" s="619"/>
      <c r="AD666" s="619"/>
      <c r="AE666" s="619"/>
      <c r="AF666" s="619"/>
      <c r="AG666" s="619"/>
    </row>
    <row r="667" spans="1:33" ht="15.75" customHeight="1">
      <c r="A667" s="1"/>
      <c r="B667" s="1"/>
      <c r="C667" s="2"/>
      <c r="D667" s="144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145"/>
      <c r="X667" s="145"/>
      <c r="Y667" s="145"/>
      <c r="Z667" s="145"/>
      <c r="AA667" s="207"/>
      <c r="AB667" s="619"/>
      <c r="AC667" s="619"/>
      <c r="AD667" s="619"/>
      <c r="AE667" s="619"/>
      <c r="AF667" s="619"/>
      <c r="AG667" s="619"/>
    </row>
    <row r="668" spans="1:33" ht="15.75" customHeight="1">
      <c r="A668" s="1"/>
      <c r="B668" s="1"/>
      <c r="C668" s="2"/>
      <c r="D668" s="144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145"/>
      <c r="X668" s="145"/>
      <c r="Y668" s="145"/>
      <c r="Z668" s="145"/>
      <c r="AA668" s="207"/>
      <c r="AB668" s="619"/>
      <c r="AC668" s="619"/>
      <c r="AD668" s="619"/>
      <c r="AE668" s="619"/>
      <c r="AF668" s="619"/>
      <c r="AG668" s="619"/>
    </row>
    <row r="669" spans="1:33" ht="15.75" customHeight="1">
      <c r="A669" s="1"/>
      <c r="B669" s="1"/>
      <c r="C669" s="2"/>
      <c r="D669" s="144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145"/>
      <c r="X669" s="145"/>
      <c r="Y669" s="145"/>
      <c r="Z669" s="145"/>
      <c r="AA669" s="207"/>
      <c r="AB669" s="619"/>
      <c r="AC669" s="619"/>
      <c r="AD669" s="619"/>
      <c r="AE669" s="619"/>
      <c r="AF669" s="619"/>
      <c r="AG669" s="619"/>
    </row>
    <row r="670" spans="1:33" ht="15.75" customHeight="1">
      <c r="A670" s="1"/>
      <c r="B670" s="1"/>
      <c r="C670" s="2"/>
      <c r="D670" s="144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145"/>
      <c r="X670" s="145"/>
      <c r="Y670" s="145"/>
      <c r="Z670" s="145"/>
      <c r="AA670" s="207"/>
      <c r="AB670" s="619"/>
      <c r="AC670" s="619"/>
      <c r="AD670" s="619"/>
      <c r="AE670" s="619"/>
      <c r="AF670" s="619"/>
      <c r="AG670" s="619"/>
    </row>
    <row r="671" spans="1:33" ht="15.75" customHeight="1">
      <c r="A671" s="1"/>
      <c r="B671" s="1"/>
      <c r="C671" s="2"/>
      <c r="D671" s="144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145"/>
      <c r="X671" s="145"/>
      <c r="Y671" s="145"/>
      <c r="Z671" s="145"/>
      <c r="AA671" s="207"/>
      <c r="AB671" s="619"/>
      <c r="AC671" s="619"/>
      <c r="AD671" s="619"/>
      <c r="AE671" s="619"/>
      <c r="AF671" s="619"/>
      <c r="AG671" s="619"/>
    </row>
    <row r="672" spans="1:33" ht="15.75" customHeight="1">
      <c r="A672" s="1"/>
      <c r="B672" s="1"/>
      <c r="C672" s="2"/>
      <c r="D672" s="144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145"/>
      <c r="X672" s="145"/>
      <c r="Y672" s="145"/>
      <c r="Z672" s="145"/>
      <c r="AA672" s="207"/>
      <c r="AB672" s="619"/>
      <c r="AC672" s="619"/>
      <c r="AD672" s="619"/>
      <c r="AE672" s="619"/>
      <c r="AF672" s="619"/>
      <c r="AG672" s="619"/>
    </row>
    <row r="673" spans="1:33" ht="15.75" customHeight="1">
      <c r="A673" s="1"/>
      <c r="B673" s="1"/>
      <c r="C673" s="2"/>
      <c r="D673" s="144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145"/>
      <c r="X673" s="145"/>
      <c r="Y673" s="145"/>
      <c r="Z673" s="145"/>
      <c r="AA673" s="207"/>
      <c r="AB673" s="619"/>
      <c r="AC673" s="619"/>
      <c r="AD673" s="619"/>
      <c r="AE673" s="619"/>
      <c r="AF673" s="619"/>
      <c r="AG673" s="619"/>
    </row>
    <row r="674" spans="1:33" ht="15.75" customHeight="1">
      <c r="A674" s="1"/>
      <c r="B674" s="1"/>
      <c r="C674" s="2"/>
      <c r="D674" s="144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145"/>
      <c r="X674" s="145"/>
      <c r="Y674" s="145"/>
      <c r="Z674" s="145"/>
      <c r="AA674" s="207"/>
      <c r="AB674" s="619"/>
      <c r="AC674" s="619"/>
      <c r="AD674" s="619"/>
      <c r="AE674" s="619"/>
      <c r="AF674" s="619"/>
      <c r="AG674" s="619"/>
    </row>
    <row r="675" spans="1:33" ht="15.75" customHeight="1">
      <c r="A675" s="1"/>
      <c r="B675" s="1"/>
      <c r="C675" s="2"/>
      <c r="D675" s="144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145"/>
      <c r="X675" s="145"/>
      <c r="Y675" s="145"/>
      <c r="Z675" s="145"/>
      <c r="AA675" s="207"/>
      <c r="AB675" s="619"/>
      <c r="AC675" s="619"/>
      <c r="AD675" s="619"/>
      <c r="AE675" s="619"/>
      <c r="AF675" s="619"/>
      <c r="AG675" s="619"/>
    </row>
    <row r="676" spans="1:33" ht="15.75" customHeight="1">
      <c r="A676" s="1"/>
      <c r="B676" s="1"/>
      <c r="C676" s="2"/>
      <c r="D676" s="144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145"/>
      <c r="X676" s="145"/>
      <c r="Y676" s="145"/>
      <c r="Z676" s="145"/>
      <c r="AA676" s="207"/>
      <c r="AB676" s="619"/>
      <c r="AC676" s="619"/>
      <c r="AD676" s="619"/>
      <c r="AE676" s="619"/>
      <c r="AF676" s="619"/>
      <c r="AG676" s="619"/>
    </row>
    <row r="677" spans="1:33" ht="15.75" customHeight="1">
      <c r="A677" s="1"/>
      <c r="B677" s="1"/>
      <c r="C677" s="2"/>
      <c r="D677" s="144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145"/>
      <c r="X677" s="145"/>
      <c r="Y677" s="145"/>
      <c r="Z677" s="145"/>
      <c r="AA677" s="207"/>
      <c r="AB677" s="619"/>
      <c r="AC677" s="619"/>
      <c r="AD677" s="619"/>
      <c r="AE677" s="619"/>
      <c r="AF677" s="619"/>
      <c r="AG677" s="619"/>
    </row>
    <row r="678" spans="1:33" ht="15.75" customHeight="1">
      <c r="A678" s="1"/>
      <c r="B678" s="1"/>
      <c r="C678" s="2"/>
      <c r="D678" s="144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145"/>
      <c r="X678" s="145"/>
      <c r="Y678" s="145"/>
      <c r="Z678" s="145"/>
      <c r="AA678" s="207"/>
      <c r="AB678" s="619"/>
      <c r="AC678" s="619"/>
      <c r="AD678" s="619"/>
      <c r="AE678" s="619"/>
      <c r="AF678" s="619"/>
      <c r="AG678" s="619"/>
    </row>
    <row r="679" spans="1:33" ht="15.75" customHeight="1">
      <c r="A679" s="1"/>
      <c r="B679" s="1"/>
      <c r="C679" s="2"/>
      <c r="D679" s="144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145"/>
      <c r="X679" s="145"/>
      <c r="Y679" s="145"/>
      <c r="Z679" s="145"/>
      <c r="AA679" s="207"/>
      <c r="AB679" s="619"/>
      <c r="AC679" s="619"/>
      <c r="AD679" s="619"/>
      <c r="AE679" s="619"/>
      <c r="AF679" s="619"/>
      <c r="AG679" s="619"/>
    </row>
    <row r="680" spans="1:33" ht="15.75" customHeight="1">
      <c r="A680" s="1"/>
      <c r="B680" s="1"/>
      <c r="C680" s="2"/>
      <c r="D680" s="144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145"/>
      <c r="X680" s="145"/>
      <c r="Y680" s="145"/>
      <c r="Z680" s="145"/>
      <c r="AA680" s="207"/>
      <c r="AB680" s="619"/>
      <c r="AC680" s="619"/>
      <c r="AD680" s="619"/>
      <c r="AE680" s="619"/>
      <c r="AF680" s="619"/>
      <c r="AG680" s="619"/>
    </row>
    <row r="681" spans="1:33" ht="15.75" customHeight="1">
      <c r="A681" s="1"/>
      <c r="B681" s="1"/>
      <c r="C681" s="2"/>
      <c r="D681" s="144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145"/>
      <c r="X681" s="145"/>
      <c r="Y681" s="145"/>
      <c r="Z681" s="145"/>
      <c r="AA681" s="207"/>
      <c r="AB681" s="619"/>
      <c r="AC681" s="619"/>
      <c r="AD681" s="619"/>
      <c r="AE681" s="619"/>
      <c r="AF681" s="619"/>
      <c r="AG681" s="619"/>
    </row>
    <row r="682" spans="1:33" ht="15.75" customHeight="1">
      <c r="A682" s="1"/>
      <c r="B682" s="1"/>
      <c r="C682" s="2"/>
      <c r="D682" s="144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145"/>
      <c r="X682" s="145"/>
      <c r="Y682" s="145"/>
      <c r="Z682" s="145"/>
      <c r="AA682" s="207"/>
      <c r="AB682" s="619"/>
      <c r="AC682" s="619"/>
      <c r="AD682" s="619"/>
      <c r="AE682" s="619"/>
      <c r="AF682" s="619"/>
      <c r="AG682" s="619"/>
    </row>
    <row r="683" spans="1:33" ht="15.75" customHeight="1">
      <c r="A683" s="1"/>
      <c r="B683" s="1"/>
      <c r="C683" s="2"/>
      <c r="D683" s="144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145"/>
      <c r="X683" s="145"/>
      <c r="Y683" s="145"/>
      <c r="Z683" s="145"/>
      <c r="AA683" s="207"/>
      <c r="AB683" s="619"/>
      <c r="AC683" s="619"/>
      <c r="AD683" s="619"/>
      <c r="AE683" s="619"/>
      <c r="AF683" s="619"/>
      <c r="AG683" s="619"/>
    </row>
    <row r="684" spans="1:33" ht="15.75" customHeight="1">
      <c r="A684" s="1"/>
      <c r="B684" s="1"/>
      <c r="C684" s="2"/>
      <c r="D684" s="144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145"/>
      <c r="X684" s="145"/>
      <c r="Y684" s="145"/>
      <c r="Z684" s="145"/>
      <c r="AA684" s="207"/>
      <c r="AB684" s="619"/>
      <c r="AC684" s="619"/>
      <c r="AD684" s="619"/>
      <c r="AE684" s="619"/>
      <c r="AF684" s="619"/>
      <c r="AG684" s="619"/>
    </row>
    <row r="685" spans="1:33" ht="15.75" customHeight="1">
      <c r="A685" s="1"/>
      <c r="B685" s="1"/>
      <c r="C685" s="2"/>
      <c r="D685" s="144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145"/>
      <c r="X685" s="145"/>
      <c r="Y685" s="145"/>
      <c r="Z685" s="145"/>
      <c r="AA685" s="207"/>
      <c r="AB685" s="619"/>
      <c r="AC685" s="619"/>
      <c r="AD685" s="619"/>
      <c r="AE685" s="619"/>
      <c r="AF685" s="619"/>
      <c r="AG685" s="619"/>
    </row>
    <row r="686" spans="1:33" ht="15.75" customHeight="1">
      <c r="A686" s="1"/>
      <c r="B686" s="1"/>
      <c r="C686" s="2"/>
      <c r="D686" s="144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145"/>
      <c r="X686" s="145"/>
      <c r="Y686" s="145"/>
      <c r="Z686" s="145"/>
      <c r="AA686" s="207"/>
      <c r="AB686" s="619"/>
      <c r="AC686" s="619"/>
      <c r="AD686" s="619"/>
      <c r="AE686" s="619"/>
      <c r="AF686" s="619"/>
      <c r="AG686" s="619"/>
    </row>
    <row r="687" spans="1:33" ht="15.75" customHeight="1">
      <c r="A687" s="1"/>
      <c r="B687" s="1"/>
      <c r="C687" s="2"/>
      <c r="D687" s="144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145"/>
      <c r="X687" s="145"/>
      <c r="Y687" s="145"/>
      <c r="Z687" s="145"/>
      <c r="AA687" s="207"/>
      <c r="AB687" s="619"/>
      <c r="AC687" s="619"/>
      <c r="AD687" s="619"/>
      <c r="AE687" s="619"/>
      <c r="AF687" s="619"/>
      <c r="AG687" s="619"/>
    </row>
    <row r="688" spans="1:33" ht="15.75" customHeight="1">
      <c r="A688" s="1"/>
      <c r="B688" s="1"/>
      <c r="C688" s="2"/>
      <c r="D688" s="144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145"/>
      <c r="X688" s="145"/>
      <c r="Y688" s="145"/>
      <c r="Z688" s="145"/>
      <c r="AA688" s="207"/>
      <c r="AB688" s="619"/>
      <c r="AC688" s="619"/>
      <c r="AD688" s="619"/>
      <c r="AE688" s="619"/>
      <c r="AF688" s="619"/>
      <c r="AG688" s="619"/>
    </row>
    <row r="689" spans="1:33" ht="15.75" customHeight="1">
      <c r="A689" s="1"/>
      <c r="B689" s="1"/>
      <c r="C689" s="2"/>
      <c r="D689" s="144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145"/>
      <c r="X689" s="145"/>
      <c r="Y689" s="145"/>
      <c r="Z689" s="145"/>
      <c r="AA689" s="207"/>
      <c r="AB689" s="619"/>
      <c r="AC689" s="619"/>
      <c r="AD689" s="619"/>
      <c r="AE689" s="619"/>
      <c r="AF689" s="619"/>
      <c r="AG689" s="619"/>
    </row>
    <row r="690" spans="1:33" ht="15.75" customHeight="1">
      <c r="A690" s="1"/>
      <c r="B690" s="1"/>
      <c r="C690" s="2"/>
      <c r="D690" s="144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145"/>
      <c r="X690" s="145"/>
      <c r="Y690" s="145"/>
      <c r="Z690" s="145"/>
      <c r="AA690" s="207"/>
      <c r="AB690" s="619"/>
      <c r="AC690" s="619"/>
      <c r="AD690" s="619"/>
      <c r="AE690" s="619"/>
      <c r="AF690" s="619"/>
      <c r="AG690" s="619"/>
    </row>
    <row r="691" spans="1:33" ht="15.75" customHeight="1">
      <c r="A691" s="1"/>
      <c r="B691" s="1"/>
      <c r="C691" s="2"/>
      <c r="D691" s="144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145"/>
      <c r="X691" s="145"/>
      <c r="Y691" s="145"/>
      <c r="Z691" s="145"/>
      <c r="AA691" s="207"/>
      <c r="AB691" s="619"/>
      <c r="AC691" s="619"/>
      <c r="AD691" s="619"/>
      <c r="AE691" s="619"/>
      <c r="AF691" s="619"/>
      <c r="AG691" s="619"/>
    </row>
    <row r="692" spans="1:33" ht="15.75" customHeight="1">
      <c r="A692" s="1"/>
      <c r="B692" s="1"/>
      <c r="C692" s="2"/>
      <c r="D692" s="144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145"/>
      <c r="X692" s="145"/>
      <c r="Y692" s="145"/>
      <c r="Z692" s="145"/>
      <c r="AA692" s="207"/>
      <c r="AB692" s="619"/>
      <c r="AC692" s="619"/>
      <c r="AD692" s="619"/>
      <c r="AE692" s="619"/>
      <c r="AF692" s="619"/>
      <c r="AG692" s="619"/>
    </row>
    <row r="693" spans="1:33" ht="15.75" customHeight="1">
      <c r="A693" s="1"/>
      <c r="B693" s="1"/>
      <c r="C693" s="2"/>
      <c r="D693" s="144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145"/>
      <c r="X693" s="145"/>
      <c r="Y693" s="145"/>
      <c r="Z693" s="145"/>
      <c r="AA693" s="207"/>
      <c r="AB693" s="619"/>
      <c r="AC693" s="619"/>
      <c r="AD693" s="619"/>
      <c r="AE693" s="619"/>
      <c r="AF693" s="619"/>
      <c r="AG693" s="619"/>
    </row>
    <row r="694" spans="1:33" ht="15.75" customHeight="1">
      <c r="A694" s="1"/>
      <c r="B694" s="1"/>
      <c r="C694" s="2"/>
      <c r="D694" s="144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145"/>
      <c r="X694" s="145"/>
      <c r="Y694" s="145"/>
      <c r="Z694" s="145"/>
      <c r="AA694" s="207"/>
      <c r="AB694" s="619"/>
      <c r="AC694" s="619"/>
      <c r="AD694" s="619"/>
      <c r="AE694" s="619"/>
      <c r="AF694" s="619"/>
      <c r="AG694" s="619"/>
    </row>
    <row r="695" spans="1:33" ht="15.75" customHeight="1">
      <c r="A695" s="1"/>
      <c r="B695" s="1"/>
      <c r="C695" s="2"/>
      <c r="D695" s="144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145"/>
      <c r="X695" s="145"/>
      <c r="Y695" s="145"/>
      <c r="Z695" s="145"/>
      <c r="AA695" s="207"/>
      <c r="AB695" s="619"/>
      <c r="AC695" s="619"/>
      <c r="AD695" s="619"/>
      <c r="AE695" s="619"/>
      <c r="AF695" s="619"/>
      <c r="AG695" s="619"/>
    </row>
    <row r="696" spans="1:33" ht="15.75" customHeight="1">
      <c r="A696" s="1"/>
      <c r="B696" s="1"/>
      <c r="C696" s="2"/>
      <c r="D696" s="144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145"/>
      <c r="X696" s="145"/>
      <c r="Y696" s="145"/>
      <c r="Z696" s="145"/>
      <c r="AA696" s="207"/>
      <c r="AB696" s="619"/>
      <c r="AC696" s="619"/>
      <c r="AD696" s="619"/>
      <c r="AE696" s="619"/>
      <c r="AF696" s="619"/>
      <c r="AG696" s="619"/>
    </row>
    <row r="697" spans="1:33" ht="15.75" customHeight="1">
      <c r="A697" s="1"/>
      <c r="B697" s="1"/>
      <c r="C697" s="2"/>
      <c r="D697" s="144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145"/>
      <c r="X697" s="145"/>
      <c r="Y697" s="145"/>
      <c r="Z697" s="145"/>
      <c r="AA697" s="207"/>
      <c r="AB697" s="619"/>
      <c r="AC697" s="619"/>
      <c r="AD697" s="619"/>
      <c r="AE697" s="619"/>
      <c r="AF697" s="619"/>
      <c r="AG697" s="619"/>
    </row>
    <row r="698" spans="1:33" ht="15.75" customHeight="1">
      <c r="A698" s="1"/>
      <c r="B698" s="1"/>
      <c r="C698" s="2"/>
      <c r="D698" s="144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145"/>
      <c r="X698" s="145"/>
      <c r="Y698" s="145"/>
      <c r="Z698" s="145"/>
      <c r="AA698" s="207"/>
      <c r="AB698" s="619"/>
      <c r="AC698" s="619"/>
      <c r="AD698" s="619"/>
      <c r="AE698" s="619"/>
      <c r="AF698" s="619"/>
      <c r="AG698" s="619"/>
    </row>
    <row r="699" spans="1:33" ht="15.75" customHeight="1">
      <c r="A699" s="1"/>
      <c r="B699" s="1"/>
      <c r="C699" s="2"/>
      <c r="D699" s="144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145"/>
      <c r="X699" s="145"/>
      <c r="Y699" s="145"/>
      <c r="Z699" s="145"/>
      <c r="AA699" s="207"/>
      <c r="AB699" s="619"/>
      <c r="AC699" s="619"/>
      <c r="AD699" s="619"/>
      <c r="AE699" s="619"/>
      <c r="AF699" s="619"/>
      <c r="AG699" s="619"/>
    </row>
    <row r="700" spans="1:33" ht="15.75" customHeight="1">
      <c r="A700" s="1"/>
      <c r="B700" s="1"/>
      <c r="C700" s="2"/>
      <c r="D700" s="144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145"/>
      <c r="X700" s="145"/>
      <c r="Y700" s="145"/>
      <c r="Z700" s="145"/>
      <c r="AA700" s="207"/>
      <c r="AB700" s="619"/>
      <c r="AC700" s="619"/>
      <c r="AD700" s="619"/>
      <c r="AE700" s="619"/>
      <c r="AF700" s="619"/>
      <c r="AG700" s="619"/>
    </row>
    <row r="701" spans="1:33" ht="15.75" customHeight="1">
      <c r="A701" s="1"/>
      <c r="B701" s="1"/>
      <c r="C701" s="2"/>
      <c r="D701" s="144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145"/>
      <c r="X701" s="145"/>
      <c r="Y701" s="145"/>
      <c r="Z701" s="145"/>
      <c r="AA701" s="207"/>
      <c r="AB701" s="619"/>
      <c r="AC701" s="619"/>
      <c r="AD701" s="619"/>
      <c r="AE701" s="619"/>
      <c r="AF701" s="619"/>
      <c r="AG701" s="619"/>
    </row>
    <row r="702" spans="1:33" ht="15.75" customHeight="1">
      <c r="A702" s="1"/>
      <c r="B702" s="1"/>
      <c r="C702" s="2"/>
      <c r="D702" s="144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145"/>
      <c r="X702" s="145"/>
      <c r="Y702" s="145"/>
      <c r="Z702" s="145"/>
      <c r="AA702" s="207"/>
      <c r="AB702" s="619"/>
      <c r="AC702" s="619"/>
      <c r="AD702" s="619"/>
      <c r="AE702" s="619"/>
      <c r="AF702" s="619"/>
      <c r="AG702" s="619"/>
    </row>
    <row r="703" spans="1:33" ht="15.75" customHeight="1">
      <c r="A703" s="1"/>
      <c r="B703" s="1"/>
      <c r="C703" s="2"/>
      <c r="D703" s="144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145"/>
      <c r="X703" s="145"/>
      <c r="Y703" s="145"/>
      <c r="Z703" s="145"/>
      <c r="AA703" s="207"/>
      <c r="AB703" s="619"/>
      <c r="AC703" s="619"/>
      <c r="AD703" s="619"/>
      <c r="AE703" s="619"/>
      <c r="AF703" s="619"/>
      <c r="AG703" s="619"/>
    </row>
    <row r="704" spans="1:33" ht="15.75" customHeight="1">
      <c r="A704" s="1"/>
      <c r="B704" s="1"/>
      <c r="C704" s="2"/>
      <c r="D704" s="144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145"/>
      <c r="X704" s="145"/>
      <c r="Y704" s="145"/>
      <c r="Z704" s="145"/>
      <c r="AA704" s="207"/>
      <c r="AB704" s="619"/>
      <c r="AC704" s="619"/>
      <c r="AD704" s="619"/>
      <c r="AE704" s="619"/>
      <c r="AF704" s="619"/>
      <c r="AG704" s="619"/>
    </row>
    <row r="705" spans="1:33" ht="15.75" customHeight="1">
      <c r="A705" s="1"/>
      <c r="B705" s="1"/>
      <c r="C705" s="2"/>
      <c r="D705" s="144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145"/>
      <c r="X705" s="145"/>
      <c r="Y705" s="145"/>
      <c r="Z705" s="145"/>
      <c r="AA705" s="207"/>
      <c r="AB705" s="619"/>
      <c r="AC705" s="619"/>
      <c r="AD705" s="619"/>
      <c r="AE705" s="619"/>
      <c r="AF705" s="619"/>
      <c r="AG705" s="619"/>
    </row>
    <row r="706" spans="1:33" ht="15.75" customHeight="1">
      <c r="A706" s="1"/>
      <c r="B706" s="1"/>
      <c r="C706" s="2"/>
      <c r="D706" s="144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145"/>
      <c r="X706" s="145"/>
      <c r="Y706" s="145"/>
      <c r="Z706" s="145"/>
      <c r="AA706" s="207"/>
      <c r="AB706" s="619"/>
      <c r="AC706" s="619"/>
      <c r="AD706" s="619"/>
      <c r="AE706" s="619"/>
      <c r="AF706" s="619"/>
      <c r="AG706" s="619"/>
    </row>
    <row r="707" spans="1:33" ht="15.75" customHeight="1">
      <c r="A707" s="1"/>
      <c r="B707" s="1"/>
      <c r="C707" s="2"/>
      <c r="D707" s="144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145"/>
      <c r="X707" s="145"/>
      <c r="Y707" s="145"/>
      <c r="Z707" s="145"/>
      <c r="AA707" s="207"/>
      <c r="AB707" s="619"/>
      <c r="AC707" s="619"/>
      <c r="AD707" s="619"/>
      <c r="AE707" s="619"/>
      <c r="AF707" s="619"/>
      <c r="AG707" s="619"/>
    </row>
    <row r="708" spans="1:33" ht="15.75" customHeight="1">
      <c r="A708" s="1"/>
      <c r="B708" s="1"/>
      <c r="C708" s="2"/>
      <c r="D708" s="144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145"/>
      <c r="X708" s="145"/>
      <c r="Y708" s="145"/>
      <c r="Z708" s="145"/>
      <c r="AA708" s="207"/>
      <c r="AB708" s="619"/>
      <c r="AC708" s="619"/>
      <c r="AD708" s="619"/>
      <c r="AE708" s="619"/>
      <c r="AF708" s="619"/>
      <c r="AG708" s="619"/>
    </row>
    <row r="709" spans="1:33" ht="15.75" customHeight="1">
      <c r="A709" s="1"/>
      <c r="B709" s="1"/>
      <c r="C709" s="2"/>
      <c r="D709" s="144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145"/>
      <c r="X709" s="145"/>
      <c r="Y709" s="145"/>
      <c r="Z709" s="145"/>
      <c r="AA709" s="207"/>
      <c r="AB709" s="619"/>
      <c r="AC709" s="619"/>
      <c r="AD709" s="619"/>
      <c r="AE709" s="619"/>
      <c r="AF709" s="619"/>
      <c r="AG709" s="619"/>
    </row>
    <row r="710" spans="1:33" ht="15.75" customHeight="1">
      <c r="A710" s="1"/>
      <c r="B710" s="1"/>
      <c r="C710" s="2"/>
      <c r="D710" s="144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145"/>
      <c r="X710" s="145"/>
      <c r="Y710" s="145"/>
      <c r="Z710" s="145"/>
      <c r="AA710" s="207"/>
      <c r="AB710" s="619"/>
      <c r="AC710" s="619"/>
      <c r="AD710" s="619"/>
      <c r="AE710" s="619"/>
      <c r="AF710" s="619"/>
      <c r="AG710" s="619"/>
    </row>
    <row r="711" spans="1:33" ht="15.75" customHeight="1">
      <c r="A711" s="1"/>
      <c r="B711" s="1"/>
      <c r="C711" s="2"/>
      <c r="D711" s="144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145"/>
      <c r="X711" s="145"/>
      <c r="Y711" s="145"/>
      <c r="Z711" s="145"/>
      <c r="AA711" s="207"/>
      <c r="AB711" s="619"/>
      <c r="AC711" s="619"/>
      <c r="AD711" s="619"/>
      <c r="AE711" s="619"/>
      <c r="AF711" s="619"/>
      <c r="AG711" s="619"/>
    </row>
    <row r="712" spans="1:33" ht="15.75" customHeight="1">
      <c r="A712" s="1"/>
      <c r="B712" s="1"/>
      <c r="C712" s="2"/>
      <c r="D712" s="144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145"/>
      <c r="X712" s="145"/>
      <c r="Y712" s="145"/>
      <c r="Z712" s="145"/>
      <c r="AA712" s="207"/>
      <c r="AB712" s="619"/>
      <c r="AC712" s="619"/>
      <c r="AD712" s="619"/>
      <c r="AE712" s="619"/>
      <c r="AF712" s="619"/>
      <c r="AG712" s="619"/>
    </row>
    <row r="713" spans="1:33" ht="15.75" customHeight="1">
      <c r="A713" s="1"/>
      <c r="B713" s="1"/>
      <c r="C713" s="2"/>
      <c r="D713" s="144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145"/>
      <c r="X713" s="145"/>
      <c r="Y713" s="145"/>
      <c r="Z713" s="145"/>
      <c r="AA713" s="207"/>
      <c r="AB713" s="619"/>
      <c r="AC713" s="619"/>
      <c r="AD713" s="619"/>
      <c r="AE713" s="619"/>
      <c r="AF713" s="619"/>
      <c r="AG713" s="619"/>
    </row>
    <row r="714" spans="1:33" ht="15.75" customHeight="1">
      <c r="A714" s="1"/>
      <c r="B714" s="1"/>
      <c r="C714" s="2"/>
      <c r="D714" s="144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145"/>
      <c r="X714" s="145"/>
      <c r="Y714" s="145"/>
      <c r="Z714" s="145"/>
      <c r="AA714" s="207"/>
      <c r="AB714" s="619"/>
      <c r="AC714" s="619"/>
      <c r="AD714" s="619"/>
      <c r="AE714" s="619"/>
      <c r="AF714" s="619"/>
      <c r="AG714" s="619"/>
    </row>
    <row r="715" spans="1:33" ht="15.75" customHeight="1">
      <c r="A715" s="1"/>
      <c r="B715" s="1"/>
      <c r="C715" s="2"/>
      <c r="D715" s="144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145"/>
      <c r="X715" s="145"/>
      <c r="Y715" s="145"/>
      <c r="Z715" s="145"/>
      <c r="AA715" s="207"/>
      <c r="AB715" s="619"/>
      <c r="AC715" s="619"/>
      <c r="AD715" s="619"/>
      <c r="AE715" s="619"/>
      <c r="AF715" s="619"/>
      <c r="AG715" s="619"/>
    </row>
    <row r="716" spans="1:33" ht="15.75" customHeight="1">
      <c r="A716" s="1"/>
      <c r="B716" s="1"/>
      <c r="C716" s="2"/>
      <c r="D716" s="144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145"/>
      <c r="X716" s="145"/>
      <c r="Y716" s="145"/>
      <c r="Z716" s="145"/>
      <c r="AA716" s="207"/>
      <c r="AB716" s="619"/>
      <c r="AC716" s="619"/>
      <c r="AD716" s="619"/>
      <c r="AE716" s="619"/>
      <c r="AF716" s="619"/>
      <c r="AG716" s="619"/>
    </row>
    <row r="717" spans="1:33" ht="15.75" customHeight="1">
      <c r="A717" s="1"/>
      <c r="B717" s="1"/>
      <c r="C717" s="2"/>
      <c r="D717" s="144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145"/>
      <c r="X717" s="145"/>
      <c r="Y717" s="145"/>
      <c r="Z717" s="145"/>
      <c r="AA717" s="207"/>
      <c r="AB717" s="619"/>
      <c r="AC717" s="619"/>
      <c r="AD717" s="619"/>
      <c r="AE717" s="619"/>
      <c r="AF717" s="619"/>
      <c r="AG717" s="619"/>
    </row>
    <row r="718" spans="1:33" ht="15.75" customHeight="1">
      <c r="A718" s="1"/>
      <c r="B718" s="1"/>
      <c r="C718" s="2"/>
      <c r="D718" s="144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145"/>
      <c r="X718" s="145"/>
      <c r="Y718" s="145"/>
      <c r="Z718" s="145"/>
      <c r="AA718" s="207"/>
      <c r="AB718" s="619"/>
      <c r="AC718" s="619"/>
      <c r="AD718" s="619"/>
      <c r="AE718" s="619"/>
      <c r="AF718" s="619"/>
      <c r="AG718" s="619"/>
    </row>
    <row r="719" spans="1:33" ht="15.75" customHeight="1">
      <c r="A719" s="1"/>
      <c r="B719" s="1"/>
      <c r="C719" s="2"/>
      <c r="D719" s="144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145"/>
      <c r="X719" s="145"/>
      <c r="Y719" s="145"/>
      <c r="Z719" s="145"/>
      <c r="AA719" s="207"/>
      <c r="AB719" s="619"/>
      <c r="AC719" s="619"/>
      <c r="AD719" s="619"/>
      <c r="AE719" s="619"/>
      <c r="AF719" s="619"/>
      <c r="AG719" s="619"/>
    </row>
    <row r="720" spans="1:33" ht="15.75" customHeight="1">
      <c r="A720" s="1"/>
      <c r="B720" s="1"/>
      <c r="C720" s="2"/>
      <c r="D720" s="144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145"/>
      <c r="X720" s="145"/>
      <c r="Y720" s="145"/>
      <c r="Z720" s="145"/>
      <c r="AA720" s="207"/>
      <c r="AB720" s="619"/>
      <c r="AC720" s="619"/>
      <c r="AD720" s="619"/>
      <c r="AE720" s="619"/>
      <c r="AF720" s="619"/>
      <c r="AG720" s="619"/>
    </row>
    <row r="721" spans="1:33" ht="15.75" customHeight="1">
      <c r="A721" s="1"/>
      <c r="B721" s="1"/>
      <c r="C721" s="2"/>
      <c r="D721" s="144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145"/>
      <c r="X721" s="145"/>
      <c r="Y721" s="145"/>
      <c r="Z721" s="145"/>
      <c r="AA721" s="207"/>
      <c r="AB721" s="619"/>
      <c r="AC721" s="619"/>
      <c r="AD721" s="619"/>
      <c r="AE721" s="619"/>
      <c r="AF721" s="619"/>
      <c r="AG721" s="619"/>
    </row>
    <row r="722" spans="1:33" ht="15.75" customHeight="1">
      <c r="A722" s="1"/>
      <c r="B722" s="1"/>
      <c r="C722" s="2"/>
      <c r="D722" s="144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145"/>
      <c r="X722" s="145"/>
      <c r="Y722" s="145"/>
      <c r="Z722" s="145"/>
      <c r="AA722" s="207"/>
      <c r="AB722" s="619"/>
      <c r="AC722" s="619"/>
      <c r="AD722" s="619"/>
      <c r="AE722" s="619"/>
      <c r="AF722" s="619"/>
      <c r="AG722" s="619"/>
    </row>
    <row r="723" spans="1:33" ht="15.75" customHeight="1">
      <c r="A723" s="1"/>
      <c r="B723" s="1"/>
      <c r="C723" s="2"/>
      <c r="D723" s="144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145"/>
      <c r="X723" s="145"/>
      <c r="Y723" s="145"/>
      <c r="Z723" s="145"/>
      <c r="AA723" s="207"/>
      <c r="AB723" s="619"/>
      <c r="AC723" s="619"/>
      <c r="AD723" s="619"/>
      <c r="AE723" s="619"/>
      <c r="AF723" s="619"/>
      <c r="AG723" s="619"/>
    </row>
    <row r="724" spans="1:33" ht="15.75" customHeight="1">
      <c r="A724" s="1"/>
      <c r="B724" s="1"/>
      <c r="C724" s="2"/>
      <c r="D724" s="144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145"/>
      <c r="X724" s="145"/>
      <c r="Y724" s="145"/>
      <c r="Z724" s="145"/>
      <c r="AA724" s="207"/>
      <c r="AB724" s="619"/>
      <c r="AC724" s="619"/>
      <c r="AD724" s="619"/>
      <c r="AE724" s="619"/>
      <c r="AF724" s="619"/>
      <c r="AG724" s="619"/>
    </row>
    <row r="725" spans="1:33" ht="15.75" customHeight="1">
      <c r="A725" s="1"/>
      <c r="B725" s="1"/>
      <c r="C725" s="2"/>
      <c r="D725" s="144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145"/>
      <c r="X725" s="145"/>
      <c r="Y725" s="145"/>
      <c r="Z725" s="145"/>
      <c r="AA725" s="207"/>
      <c r="AB725" s="619"/>
      <c r="AC725" s="619"/>
      <c r="AD725" s="619"/>
      <c r="AE725" s="619"/>
      <c r="AF725" s="619"/>
      <c r="AG725" s="619"/>
    </row>
    <row r="726" spans="1:33" ht="15.75" customHeight="1">
      <c r="A726" s="1"/>
      <c r="B726" s="1"/>
      <c r="C726" s="2"/>
      <c r="D726" s="144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145"/>
      <c r="X726" s="145"/>
      <c r="Y726" s="145"/>
      <c r="Z726" s="145"/>
      <c r="AA726" s="207"/>
      <c r="AB726" s="619"/>
      <c r="AC726" s="619"/>
      <c r="AD726" s="619"/>
      <c r="AE726" s="619"/>
      <c r="AF726" s="619"/>
      <c r="AG726" s="619"/>
    </row>
    <row r="727" spans="1:33" ht="15.75" customHeight="1">
      <c r="A727" s="1"/>
      <c r="B727" s="1"/>
      <c r="C727" s="2"/>
      <c r="D727" s="144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145"/>
      <c r="X727" s="145"/>
      <c r="Y727" s="145"/>
      <c r="Z727" s="145"/>
      <c r="AA727" s="207"/>
      <c r="AB727" s="619"/>
      <c r="AC727" s="619"/>
      <c r="AD727" s="619"/>
      <c r="AE727" s="619"/>
      <c r="AF727" s="619"/>
      <c r="AG727" s="619"/>
    </row>
    <row r="728" spans="1:33" ht="15.75" customHeight="1">
      <c r="A728" s="1"/>
      <c r="B728" s="1"/>
      <c r="C728" s="2"/>
      <c r="D728" s="144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145"/>
      <c r="X728" s="145"/>
      <c r="Y728" s="145"/>
      <c r="Z728" s="145"/>
      <c r="AA728" s="207"/>
      <c r="AB728" s="619"/>
      <c r="AC728" s="619"/>
      <c r="AD728" s="619"/>
      <c r="AE728" s="619"/>
      <c r="AF728" s="619"/>
      <c r="AG728" s="619"/>
    </row>
    <row r="729" spans="1:33" ht="15.75" customHeight="1">
      <c r="A729" s="1"/>
      <c r="B729" s="1"/>
      <c r="C729" s="2"/>
      <c r="D729" s="144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145"/>
      <c r="X729" s="145"/>
      <c r="Y729" s="145"/>
      <c r="Z729" s="145"/>
      <c r="AA729" s="207"/>
      <c r="AB729" s="619"/>
      <c r="AC729" s="619"/>
      <c r="AD729" s="619"/>
      <c r="AE729" s="619"/>
      <c r="AF729" s="619"/>
      <c r="AG729" s="619"/>
    </row>
    <row r="730" spans="1:33" ht="15.75" customHeight="1">
      <c r="A730" s="1"/>
      <c r="B730" s="1"/>
      <c r="C730" s="2"/>
      <c r="D730" s="144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145"/>
      <c r="X730" s="145"/>
      <c r="Y730" s="145"/>
      <c r="Z730" s="145"/>
      <c r="AA730" s="207"/>
      <c r="AB730" s="619"/>
      <c r="AC730" s="619"/>
      <c r="AD730" s="619"/>
      <c r="AE730" s="619"/>
      <c r="AF730" s="619"/>
      <c r="AG730" s="619"/>
    </row>
    <row r="731" spans="1:33" ht="15.75" customHeight="1">
      <c r="A731" s="1"/>
      <c r="B731" s="1"/>
      <c r="C731" s="2"/>
      <c r="D731" s="144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145"/>
      <c r="X731" s="145"/>
      <c r="Y731" s="145"/>
      <c r="Z731" s="145"/>
      <c r="AA731" s="207"/>
      <c r="AB731" s="619"/>
      <c r="AC731" s="619"/>
      <c r="AD731" s="619"/>
      <c r="AE731" s="619"/>
      <c r="AF731" s="619"/>
      <c r="AG731" s="619"/>
    </row>
    <row r="732" spans="1:33" ht="15.75" customHeight="1">
      <c r="A732" s="1"/>
      <c r="B732" s="1"/>
      <c r="C732" s="2"/>
      <c r="D732" s="144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145"/>
      <c r="X732" s="145"/>
      <c r="Y732" s="145"/>
      <c r="Z732" s="145"/>
      <c r="AA732" s="207"/>
      <c r="AB732" s="619"/>
      <c r="AC732" s="619"/>
      <c r="AD732" s="619"/>
      <c r="AE732" s="619"/>
      <c r="AF732" s="619"/>
      <c r="AG732" s="619"/>
    </row>
    <row r="733" spans="1:33" ht="15.75" customHeight="1">
      <c r="A733" s="1"/>
      <c r="B733" s="1"/>
      <c r="C733" s="2"/>
      <c r="D733" s="144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145"/>
      <c r="X733" s="145"/>
      <c r="Y733" s="145"/>
      <c r="Z733" s="145"/>
      <c r="AA733" s="207"/>
      <c r="AB733" s="619"/>
      <c r="AC733" s="619"/>
      <c r="AD733" s="619"/>
      <c r="AE733" s="619"/>
      <c r="AF733" s="619"/>
      <c r="AG733" s="619"/>
    </row>
    <row r="734" spans="1:33" ht="15.75" customHeight="1">
      <c r="A734" s="1"/>
      <c r="B734" s="1"/>
      <c r="C734" s="2"/>
      <c r="D734" s="144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145"/>
      <c r="X734" s="145"/>
      <c r="Y734" s="145"/>
      <c r="Z734" s="145"/>
      <c r="AA734" s="207"/>
      <c r="AB734" s="619"/>
      <c r="AC734" s="619"/>
      <c r="AD734" s="619"/>
      <c r="AE734" s="619"/>
      <c r="AF734" s="619"/>
      <c r="AG734" s="619"/>
    </row>
    <row r="735" spans="1:33" ht="15.75" customHeight="1">
      <c r="A735" s="1"/>
      <c r="B735" s="1"/>
      <c r="C735" s="2"/>
      <c r="D735" s="144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145"/>
      <c r="X735" s="145"/>
      <c r="Y735" s="145"/>
      <c r="Z735" s="145"/>
      <c r="AA735" s="207"/>
      <c r="AB735" s="619"/>
      <c r="AC735" s="619"/>
      <c r="AD735" s="619"/>
      <c r="AE735" s="619"/>
      <c r="AF735" s="619"/>
      <c r="AG735" s="619"/>
    </row>
    <row r="736" spans="1:33" ht="15.75" customHeight="1">
      <c r="A736" s="1"/>
      <c r="B736" s="1"/>
      <c r="C736" s="2"/>
      <c r="D736" s="144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145"/>
      <c r="X736" s="145"/>
      <c r="Y736" s="145"/>
      <c r="Z736" s="145"/>
      <c r="AA736" s="207"/>
      <c r="AB736" s="619"/>
      <c r="AC736" s="619"/>
      <c r="AD736" s="619"/>
      <c r="AE736" s="619"/>
      <c r="AF736" s="619"/>
      <c r="AG736" s="619"/>
    </row>
    <row r="737" spans="1:33" ht="15.75" customHeight="1">
      <c r="A737" s="1"/>
      <c r="B737" s="1"/>
      <c r="C737" s="2"/>
      <c r="D737" s="144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145"/>
      <c r="X737" s="145"/>
      <c r="Y737" s="145"/>
      <c r="Z737" s="145"/>
      <c r="AA737" s="207"/>
      <c r="AB737" s="619"/>
      <c r="AC737" s="619"/>
      <c r="AD737" s="619"/>
      <c r="AE737" s="619"/>
      <c r="AF737" s="619"/>
      <c r="AG737" s="619"/>
    </row>
    <row r="738" spans="1:33" ht="15.75" customHeight="1">
      <c r="A738" s="1"/>
      <c r="B738" s="1"/>
      <c r="C738" s="2"/>
      <c r="D738" s="144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145"/>
      <c r="X738" s="145"/>
      <c r="Y738" s="145"/>
      <c r="Z738" s="145"/>
      <c r="AA738" s="207"/>
      <c r="AB738" s="619"/>
      <c r="AC738" s="619"/>
      <c r="AD738" s="619"/>
      <c r="AE738" s="619"/>
      <c r="AF738" s="619"/>
      <c r="AG738" s="619"/>
    </row>
    <row r="739" spans="1:33" ht="15.75" customHeight="1">
      <c r="A739" s="1"/>
      <c r="B739" s="1"/>
      <c r="C739" s="2"/>
      <c r="D739" s="144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145"/>
      <c r="X739" s="145"/>
      <c r="Y739" s="145"/>
      <c r="Z739" s="145"/>
      <c r="AA739" s="207"/>
      <c r="AB739" s="619"/>
      <c r="AC739" s="619"/>
      <c r="AD739" s="619"/>
      <c r="AE739" s="619"/>
      <c r="AF739" s="619"/>
      <c r="AG739" s="619"/>
    </row>
    <row r="740" spans="1:33" ht="15.75" customHeight="1">
      <c r="A740" s="1"/>
      <c r="B740" s="1"/>
      <c r="C740" s="2"/>
      <c r="D740" s="144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145"/>
      <c r="X740" s="145"/>
      <c r="Y740" s="145"/>
      <c r="Z740" s="145"/>
      <c r="AA740" s="207"/>
      <c r="AB740" s="619"/>
      <c r="AC740" s="619"/>
      <c r="AD740" s="619"/>
      <c r="AE740" s="619"/>
      <c r="AF740" s="619"/>
      <c r="AG740" s="619"/>
    </row>
    <row r="741" spans="1:33" ht="15.75" customHeight="1">
      <c r="A741" s="1"/>
      <c r="B741" s="1"/>
      <c r="C741" s="2"/>
      <c r="D741" s="144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145"/>
      <c r="X741" s="145"/>
      <c r="Y741" s="145"/>
      <c r="Z741" s="145"/>
      <c r="AA741" s="207"/>
      <c r="AB741" s="619"/>
      <c r="AC741" s="619"/>
      <c r="AD741" s="619"/>
      <c r="AE741" s="619"/>
      <c r="AF741" s="619"/>
      <c r="AG741" s="619"/>
    </row>
    <row r="742" spans="1:33" ht="15.75" customHeight="1">
      <c r="A742" s="1"/>
      <c r="B742" s="1"/>
      <c r="C742" s="2"/>
      <c r="D742" s="144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145"/>
      <c r="X742" s="145"/>
      <c r="Y742" s="145"/>
      <c r="Z742" s="145"/>
      <c r="AA742" s="207"/>
      <c r="AB742" s="619"/>
      <c r="AC742" s="619"/>
      <c r="AD742" s="619"/>
      <c r="AE742" s="619"/>
      <c r="AF742" s="619"/>
      <c r="AG742" s="619"/>
    </row>
    <row r="743" spans="1:33" ht="15.75" customHeight="1">
      <c r="A743" s="1"/>
      <c r="B743" s="1"/>
      <c r="C743" s="2"/>
      <c r="D743" s="144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145"/>
      <c r="X743" s="145"/>
      <c r="Y743" s="145"/>
      <c r="Z743" s="145"/>
      <c r="AA743" s="207"/>
      <c r="AB743" s="619"/>
      <c r="AC743" s="619"/>
      <c r="AD743" s="619"/>
      <c r="AE743" s="619"/>
      <c r="AF743" s="619"/>
      <c r="AG743" s="619"/>
    </row>
    <row r="744" spans="1:33" ht="15.75" customHeight="1">
      <c r="A744" s="1"/>
      <c r="B744" s="1"/>
      <c r="C744" s="2"/>
      <c r="D744" s="144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145"/>
      <c r="X744" s="145"/>
      <c r="Y744" s="145"/>
      <c r="Z744" s="145"/>
      <c r="AA744" s="207"/>
      <c r="AB744" s="619"/>
      <c r="AC744" s="619"/>
      <c r="AD744" s="619"/>
      <c r="AE744" s="619"/>
      <c r="AF744" s="619"/>
      <c r="AG744" s="619"/>
    </row>
    <row r="745" spans="1:33" ht="15.75" customHeight="1">
      <c r="A745" s="1"/>
      <c r="B745" s="1"/>
      <c r="C745" s="2"/>
      <c r="D745" s="144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145"/>
      <c r="X745" s="145"/>
      <c r="Y745" s="145"/>
      <c r="Z745" s="145"/>
      <c r="AA745" s="207"/>
      <c r="AB745" s="619"/>
      <c r="AC745" s="619"/>
      <c r="AD745" s="619"/>
      <c r="AE745" s="619"/>
      <c r="AF745" s="619"/>
      <c r="AG745" s="619"/>
    </row>
    <row r="746" spans="1:33" ht="15.75" customHeight="1">
      <c r="A746" s="1"/>
      <c r="B746" s="1"/>
      <c r="C746" s="2"/>
      <c r="D746" s="144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145"/>
      <c r="X746" s="145"/>
      <c r="Y746" s="145"/>
      <c r="Z746" s="145"/>
      <c r="AA746" s="207"/>
      <c r="AB746" s="619"/>
      <c r="AC746" s="619"/>
      <c r="AD746" s="619"/>
      <c r="AE746" s="619"/>
      <c r="AF746" s="619"/>
      <c r="AG746" s="619"/>
    </row>
    <row r="747" spans="1:33" ht="15.75" customHeight="1">
      <c r="A747" s="1"/>
      <c r="B747" s="1"/>
      <c r="C747" s="2"/>
      <c r="D747" s="144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145"/>
      <c r="X747" s="145"/>
      <c r="Y747" s="145"/>
      <c r="Z747" s="145"/>
      <c r="AA747" s="207"/>
      <c r="AB747" s="619"/>
      <c r="AC747" s="619"/>
      <c r="AD747" s="619"/>
      <c r="AE747" s="619"/>
      <c r="AF747" s="619"/>
      <c r="AG747" s="619"/>
    </row>
    <row r="748" spans="1:33" ht="15.75" customHeight="1">
      <c r="A748" s="1"/>
      <c r="B748" s="1"/>
      <c r="C748" s="2"/>
      <c r="D748" s="144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145"/>
      <c r="X748" s="145"/>
      <c r="Y748" s="145"/>
      <c r="Z748" s="145"/>
      <c r="AA748" s="207"/>
      <c r="AB748" s="619"/>
      <c r="AC748" s="619"/>
      <c r="AD748" s="619"/>
      <c r="AE748" s="619"/>
      <c r="AF748" s="619"/>
      <c r="AG748" s="619"/>
    </row>
    <row r="749" spans="1:33" ht="15.75" customHeight="1">
      <c r="A749" s="1"/>
      <c r="B749" s="1"/>
      <c r="C749" s="2"/>
      <c r="D749" s="144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145"/>
      <c r="X749" s="145"/>
      <c r="Y749" s="145"/>
      <c r="Z749" s="145"/>
      <c r="AA749" s="207"/>
      <c r="AB749" s="619"/>
      <c r="AC749" s="619"/>
      <c r="AD749" s="619"/>
      <c r="AE749" s="619"/>
      <c r="AF749" s="619"/>
      <c r="AG749" s="619"/>
    </row>
    <row r="750" spans="1:33" ht="15.75" customHeight="1">
      <c r="A750" s="1"/>
      <c r="B750" s="1"/>
      <c r="C750" s="2"/>
      <c r="D750" s="144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145"/>
      <c r="X750" s="145"/>
      <c r="Y750" s="145"/>
      <c r="Z750" s="145"/>
      <c r="AA750" s="207"/>
      <c r="AB750" s="619"/>
      <c r="AC750" s="619"/>
      <c r="AD750" s="619"/>
      <c r="AE750" s="619"/>
      <c r="AF750" s="619"/>
      <c r="AG750" s="619"/>
    </row>
    <row r="751" spans="1:33" ht="15.75" customHeight="1">
      <c r="A751" s="1"/>
      <c r="B751" s="1"/>
      <c r="C751" s="2"/>
      <c r="D751" s="144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145"/>
      <c r="X751" s="145"/>
      <c r="Y751" s="145"/>
      <c r="Z751" s="145"/>
      <c r="AA751" s="207"/>
      <c r="AB751" s="619"/>
      <c r="AC751" s="619"/>
      <c r="AD751" s="619"/>
      <c r="AE751" s="619"/>
      <c r="AF751" s="619"/>
      <c r="AG751" s="619"/>
    </row>
    <row r="752" spans="1:33" ht="15.75" customHeight="1">
      <c r="A752" s="1"/>
      <c r="B752" s="1"/>
      <c r="C752" s="2"/>
      <c r="D752" s="144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145"/>
      <c r="X752" s="145"/>
      <c r="Y752" s="145"/>
      <c r="Z752" s="145"/>
      <c r="AA752" s="207"/>
      <c r="AB752" s="619"/>
      <c r="AC752" s="619"/>
      <c r="AD752" s="619"/>
      <c r="AE752" s="619"/>
      <c r="AF752" s="619"/>
      <c r="AG752" s="619"/>
    </row>
    <row r="753" spans="1:33" ht="15.75" customHeight="1">
      <c r="A753" s="1"/>
      <c r="B753" s="1"/>
      <c r="C753" s="2"/>
      <c r="D753" s="144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145"/>
      <c r="X753" s="145"/>
      <c r="Y753" s="145"/>
      <c r="Z753" s="145"/>
      <c r="AA753" s="207"/>
      <c r="AB753" s="619"/>
      <c r="AC753" s="619"/>
      <c r="AD753" s="619"/>
      <c r="AE753" s="619"/>
      <c r="AF753" s="619"/>
      <c r="AG753" s="619"/>
    </row>
    <row r="754" spans="1:33" ht="15.75" customHeight="1">
      <c r="A754" s="1"/>
      <c r="B754" s="1"/>
      <c r="C754" s="2"/>
      <c r="D754" s="144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145"/>
      <c r="X754" s="145"/>
      <c r="Y754" s="145"/>
      <c r="Z754" s="145"/>
      <c r="AA754" s="207"/>
      <c r="AB754" s="619"/>
      <c r="AC754" s="619"/>
      <c r="AD754" s="619"/>
      <c r="AE754" s="619"/>
      <c r="AF754" s="619"/>
      <c r="AG754" s="619"/>
    </row>
    <row r="755" spans="1:33" ht="15.75" customHeight="1">
      <c r="A755" s="1"/>
      <c r="B755" s="1"/>
      <c r="C755" s="2"/>
      <c r="D755" s="144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145"/>
      <c r="X755" s="145"/>
      <c r="Y755" s="145"/>
      <c r="Z755" s="145"/>
      <c r="AA755" s="207"/>
      <c r="AB755" s="619"/>
      <c r="AC755" s="619"/>
      <c r="AD755" s="619"/>
      <c r="AE755" s="619"/>
      <c r="AF755" s="619"/>
      <c r="AG755" s="619"/>
    </row>
    <row r="756" spans="1:33" ht="15.75" customHeight="1">
      <c r="A756" s="1"/>
      <c r="B756" s="1"/>
      <c r="C756" s="2"/>
      <c r="D756" s="144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145"/>
      <c r="X756" s="145"/>
      <c r="Y756" s="145"/>
      <c r="Z756" s="145"/>
      <c r="AA756" s="207"/>
      <c r="AB756" s="619"/>
      <c r="AC756" s="619"/>
      <c r="AD756" s="619"/>
      <c r="AE756" s="619"/>
      <c r="AF756" s="619"/>
      <c r="AG756" s="619"/>
    </row>
    <row r="757" spans="1:33" ht="15.75" customHeight="1">
      <c r="A757" s="1"/>
      <c r="B757" s="1"/>
      <c r="C757" s="2"/>
      <c r="D757" s="144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145"/>
      <c r="X757" s="145"/>
      <c r="Y757" s="145"/>
      <c r="Z757" s="145"/>
      <c r="AA757" s="207"/>
      <c r="AB757" s="619"/>
      <c r="AC757" s="619"/>
      <c r="AD757" s="619"/>
      <c r="AE757" s="619"/>
      <c r="AF757" s="619"/>
      <c r="AG757" s="619"/>
    </row>
    <row r="758" spans="1:33" ht="15.75" customHeight="1">
      <c r="A758" s="1"/>
      <c r="B758" s="1"/>
      <c r="C758" s="2"/>
      <c r="D758" s="144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145"/>
      <c r="X758" s="145"/>
      <c r="Y758" s="145"/>
      <c r="Z758" s="145"/>
      <c r="AA758" s="207"/>
      <c r="AB758" s="619"/>
      <c r="AC758" s="619"/>
      <c r="AD758" s="619"/>
      <c r="AE758" s="619"/>
      <c r="AF758" s="619"/>
      <c r="AG758" s="619"/>
    </row>
    <row r="759" spans="1:33" ht="15.75" customHeight="1">
      <c r="A759" s="1"/>
      <c r="B759" s="1"/>
      <c r="C759" s="2"/>
      <c r="D759" s="144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145"/>
      <c r="X759" s="145"/>
      <c r="Y759" s="145"/>
      <c r="Z759" s="145"/>
      <c r="AA759" s="207"/>
      <c r="AB759" s="619"/>
      <c r="AC759" s="619"/>
      <c r="AD759" s="619"/>
      <c r="AE759" s="619"/>
      <c r="AF759" s="619"/>
      <c r="AG759" s="619"/>
    </row>
    <row r="760" spans="1:33" ht="15.75" customHeight="1">
      <c r="A760" s="1"/>
      <c r="B760" s="1"/>
      <c r="C760" s="2"/>
      <c r="D760" s="144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145"/>
      <c r="X760" s="145"/>
      <c r="Y760" s="145"/>
      <c r="Z760" s="145"/>
      <c r="AA760" s="207"/>
      <c r="AB760" s="619"/>
      <c r="AC760" s="619"/>
      <c r="AD760" s="619"/>
      <c r="AE760" s="619"/>
      <c r="AF760" s="619"/>
      <c r="AG760" s="619"/>
    </row>
    <row r="761" spans="1:33" ht="15.75" customHeight="1">
      <c r="A761" s="1"/>
      <c r="B761" s="1"/>
      <c r="C761" s="2"/>
      <c r="D761" s="144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145"/>
      <c r="X761" s="145"/>
      <c r="Y761" s="145"/>
      <c r="Z761" s="145"/>
      <c r="AA761" s="207"/>
      <c r="AB761" s="619"/>
      <c r="AC761" s="619"/>
      <c r="AD761" s="619"/>
      <c r="AE761" s="619"/>
      <c r="AF761" s="619"/>
      <c r="AG761" s="619"/>
    </row>
    <row r="762" spans="1:33" ht="15.75" customHeight="1">
      <c r="A762" s="1"/>
      <c r="B762" s="1"/>
      <c r="C762" s="2"/>
      <c r="D762" s="144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145"/>
      <c r="X762" s="145"/>
      <c r="Y762" s="145"/>
      <c r="Z762" s="145"/>
      <c r="AA762" s="207"/>
      <c r="AB762" s="619"/>
      <c r="AC762" s="619"/>
      <c r="AD762" s="619"/>
      <c r="AE762" s="619"/>
      <c r="AF762" s="619"/>
      <c r="AG762" s="619"/>
    </row>
    <row r="763" spans="1:33" ht="15.75" customHeight="1">
      <c r="A763" s="1"/>
      <c r="B763" s="1"/>
      <c r="C763" s="2"/>
      <c r="D763" s="144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145"/>
      <c r="X763" s="145"/>
      <c r="Y763" s="145"/>
      <c r="Z763" s="145"/>
      <c r="AA763" s="207"/>
      <c r="AB763" s="619"/>
      <c r="AC763" s="619"/>
      <c r="AD763" s="619"/>
      <c r="AE763" s="619"/>
      <c r="AF763" s="619"/>
      <c r="AG763" s="619"/>
    </row>
    <row r="764" spans="1:33" ht="15.75" customHeight="1">
      <c r="A764" s="1"/>
      <c r="B764" s="1"/>
      <c r="C764" s="2"/>
      <c r="D764" s="144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145"/>
      <c r="X764" s="145"/>
      <c r="Y764" s="145"/>
      <c r="Z764" s="145"/>
      <c r="AA764" s="207"/>
      <c r="AB764" s="619"/>
      <c r="AC764" s="619"/>
      <c r="AD764" s="619"/>
      <c r="AE764" s="619"/>
      <c r="AF764" s="619"/>
      <c r="AG764" s="619"/>
    </row>
    <row r="765" spans="1:33" ht="15.75" customHeight="1">
      <c r="A765" s="1"/>
      <c r="B765" s="1"/>
      <c r="C765" s="2"/>
      <c r="D765" s="144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145"/>
      <c r="X765" s="145"/>
      <c r="Y765" s="145"/>
      <c r="Z765" s="145"/>
      <c r="AA765" s="207"/>
      <c r="AB765" s="619"/>
      <c r="AC765" s="619"/>
      <c r="AD765" s="619"/>
      <c r="AE765" s="619"/>
      <c r="AF765" s="619"/>
      <c r="AG765" s="619"/>
    </row>
    <row r="766" spans="1:33" ht="15.75" customHeight="1">
      <c r="A766" s="1"/>
      <c r="B766" s="1"/>
      <c r="C766" s="2"/>
      <c r="D766" s="144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145"/>
      <c r="X766" s="145"/>
      <c r="Y766" s="145"/>
      <c r="Z766" s="145"/>
      <c r="AA766" s="207"/>
      <c r="AB766" s="619"/>
      <c r="AC766" s="619"/>
      <c r="AD766" s="619"/>
      <c r="AE766" s="619"/>
      <c r="AF766" s="619"/>
      <c r="AG766" s="619"/>
    </row>
    <row r="767" spans="1:33" ht="15.75" customHeight="1">
      <c r="A767" s="1"/>
      <c r="B767" s="1"/>
      <c r="C767" s="2"/>
      <c r="D767" s="144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145"/>
      <c r="X767" s="145"/>
      <c r="Y767" s="145"/>
      <c r="Z767" s="145"/>
      <c r="AA767" s="207"/>
      <c r="AB767" s="619"/>
      <c r="AC767" s="619"/>
      <c r="AD767" s="619"/>
      <c r="AE767" s="619"/>
      <c r="AF767" s="619"/>
      <c r="AG767" s="619"/>
    </row>
    <row r="768" spans="1:33" ht="15.75" customHeight="1">
      <c r="A768" s="1"/>
      <c r="B768" s="1"/>
      <c r="C768" s="2"/>
      <c r="D768" s="144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145"/>
      <c r="X768" s="145"/>
      <c r="Y768" s="145"/>
      <c r="Z768" s="145"/>
      <c r="AA768" s="207"/>
      <c r="AB768" s="619"/>
      <c r="AC768" s="619"/>
      <c r="AD768" s="619"/>
      <c r="AE768" s="619"/>
      <c r="AF768" s="619"/>
      <c r="AG768" s="619"/>
    </row>
    <row r="769" spans="1:33" ht="15.75" customHeight="1">
      <c r="A769" s="1"/>
      <c r="B769" s="1"/>
      <c r="C769" s="2"/>
      <c r="D769" s="144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145"/>
      <c r="X769" s="145"/>
      <c r="Y769" s="145"/>
      <c r="Z769" s="145"/>
      <c r="AA769" s="207"/>
      <c r="AB769" s="619"/>
      <c r="AC769" s="619"/>
      <c r="AD769" s="619"/>
      <c r="AE769" s="619"/>
      <c r="AF769" s="619"/>
      <c r="AG769" s="619"/>
    </row>
    <row r="770" spans="1:33" ht="15.75" customHeight="1">
      <c r="A770" s="1"/>
      <c r="B770" s="1"/>
      <c r="C770" s="2"/>
      <c r="D770" s="144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145"/>
      <c r="X770" s="145"/>
      <c r="Y770" s="145"/>
      <c r="Z770" s="145"/>
      <c r="AA770" s="207"/>
      <c r="AB770" s="619"/>
      <c r="AC770" s="619"/>
      <c r="AD770" s="619"/>
      <c r="AE770" s="619"/>
      <c r="AF770" s="619"/>
      <c r="AG770" s="619"/>
    </row>
    <row r="771" spans="1:33" ht="15.75" customHeight="1">
      <c r="A771" s="1"/>
      <c r="B771" s="1"/>
      <c r="C771" s="2"/>
      <c r="D771" s="144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145"/>
      <c r="X771" s="145"/>
      <c r="Y771" s="145"/>
      <c r="Z771" s="145"/>
      <c r="AA771" s="207"/>
      <c r="AB771" s="619"/>
      <c r="AC771" s="619"/>
      <c r="AD771" s="619"/>
      <c r="AE771" s="619"/>
      <c r="AF771" s="619"/>
      <c r="AG771" s="619"/>
    </row>
    <row r="772" spans="1:33" ht="15.75" customHeight="1">
      <c r="A772" s="1"/>
      <c r="B772" s="1"/>
      <c r="C772" s="2"/>
      <c r="D772" s="144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145"/>
      <c r="X772" s="145"/>
      <c r="Y772" s="145"/>
      <c r="Z772" s="145"/>
      <c r="AA772" s="207"/>
      <c r="AB772" s="619"/>
      <c r="AC772" s="619"/>
      <c r="AD772" s="619"/>
      <c r="AE772" s="619"/>
      <c r="AF772" s="619"/>
      <c r="AG772" s="619"/>
    </row>
    <row r="773" spans="1:33" ht="15.75" customHeight="1">
      <c r="A773" s="1"/>
      <c r="B773" s="1"/>
      <c r="C773" s="2"/>
      <c r="D773" s="144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145"/>
      <c r="X773" s="145"/>
      <c r="Y773" s="145"/>
      <c r="Z773" s="145"/>
      <c r="AA773" s="207"/>
      <c r="AB773" s="619"/>
      <c r="AC773" s="619"/>
      <c r="AD773" s="619"/>
      <c r="AE773" s="619"/>
      <c r="AF773" s="619"/>
      <c r="AG773" s="619"/>
    </row>
    <row r="774" spans="1:33" ht="15.75" customHeight="1">
      <c r="A774" s="1"/>
      <c r="B774" s="1"/>
      <c r="C774" s="2"/>
      <c r="D774" s="144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145"/>
      <c r="X774" s="145"/>
      <c r="Y774" s="145"/>
      <c r="Z774" s="145"/>
      <c r="AA774" s="207"/>
      <c r="AB774" s="619"/>
      <c r="AC774" s="619"/>
      <c r="AD774" s="619"/>
      <c r="AE774" s="619"/>
      <c r="AF774" s="619"/>
      <c r="AG774" s="619"/>
    </row>
    <row r="775" spans="1:33" ht="15.75" customHeight="1">
      <c r="A775" s="1"/>
      <c r="B775" s="1"/>
      <c r="C775" s="2"/>
      <c r="D775" s="144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145"/>
      <c r="X775" s="145"/>
      <c r="Y775" s="145"/>
      <c r="Z775" s="145"/>
      <c r="AA775" s="207"/>
      <c r="AB775" s="619"/>
      <c r="AC775" s="619"/>
      <c r="AD775" s="619"/>
      <c r="AE775" s="619"/>
      <c r="AF775" s="619"/>
      <c r="AG775" s="619"/>
    </row>
    <row r="776" spans="1:33" ht="15.75" customHeight="1">
      <c r="A776" s="1"/>
      <c r="B776" s="1"/>
      <c r="C776" s="2"/>
      <c r="D776" s="144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145"/>
      <c r="X776" s="145"/>
      <c r="Y776" s="145"/>
      <c r="Z776" s="145"/>
      <c r="AA776" s="207"/>
      <c r="AB776" s="619"/>
      <c r="AC776" s="619"/>
      <c r="AD776" s="619"/>
      <c r="AE776" s="619"/>
      <c r="AF776" s="619"/>
      <c r="AG776" s="619"/>
    </row>
    <row r="777" spans="1:33" ht="15.75" customHeight="1">
      <c r="A777" s="1"/>
      <c r="B777" s="1"/>
      <c r="C777" s="2"/>
      <c r="D777" s="144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145"/>
      <c r="X777" s="145"/>
      <c r="Y777" s="145"/>
      <c r="Z777" s="145"/>
      <c r="AA777" s="207"/>
      <c r="AB777" s="619"/>
      <c r="AC777" s="619"/>
      <c r="AD777" s="619"/>
      <c r="AE777" s="619"/>
      <c r="AF777" s="619"/>
      <c r="AG777" s="619"/>
    </row>
    <row r="778" spans="1:33" ht="15.75" customHeight="1">
      <c r="A778" s="1"/>
      <c r="B778" s="1"/>
      <c r="C778" s="2"/>
      <c r="D778" s="144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145"/>
      <c r="X778" s="145"/>
      <c r="Y778" s="145"/>
      <c r="Z778" s="145"/>
      <c r="AA778" s="207"/>
      <c r="AB778" s="619"/>
      <c r="AC778" s="619"/>
      <c r="AD778" s="619"/>
      <c r="AE778" s="619"/>
      <c r="AF778" s="619"/>
      <c r="AG778" s="619"/>
    </row>
    <row r="779" spans="1:33" ht="15.75" customHeight="1">
      <c r="A779" s="1"/>
      <c r="B779" s="1"/>
      <c r="C779" s="2"/>
      <c r="D779" s="144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145"/>
      <c r="X779" s="145"/>
      <c r="Y779" s="145"/>
      <c r="Z779" s="145"/>
      <c r="AA779" s="207"/>
      <c r="AB779" s="619"/>
      <c r="AC779" s="619"/>
      <c r="AD779" s="619"/>
      <c r="AE779" s="619"/>
      <c r="AF779" s="619"/>
      <c r="AG779" s="619"/>
    </row>
    <row r="780" spans="1:33" ht="15.75" customHeight="1">
      <c r="A780" s="1"/>
      <c r="B780" s="1"/>
      <c r="C780" s="2"/>
      <c r="D780" s="144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145"/>
      <c r="X780" s="145"/>
      <c r="Y780" s="145"/>
      <c r="Z780" s="145"/>
      <c r="AA780" s="207"/>
      <c r="AB780" s="619"/>
      <c r="AC780" s="619"/>
      <c r="AD780" s="619"/>
      <c r="AE780" s="619"/>
      <c r="AF780" s="619"/>
      <c r="AG780" s="619"/>
    </row>
    <row r="781" spans="1:33" ht="15.75" customHeight="1">
      <c r="A781" s="1"/>
      <c r="B781" s="1"/>
      <c r="C781" s="2"/>
      <c r="D781" s="144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145"/>
      <c r="X781" s="145"/>
      <c r="Y781" s="145"/>
      <c r="Z781" s="145"/>
      <c r="AA781" s="207"/>
      <c r="AB781" s="619"/>
      <c r="AC781" s="619"/>
      <c r="AD781" s="619"/>
      <c r="AE781" s="619"/>
      <c r="AF781" s="619"/>
      <c r="AG781" s="619"/>
    </row>
    <row r="782" spans="1:33" ht="15.75" customHeight="1">
      <c r="A782" s="1"/>
      <c r="B782" s="1"/>
      <c r="C782" s="2"/>
      <c r="D782" s="144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145"/>
      <c r="X782" s="145"/>
      <c r="Y782" s="145"/>
      <c r="Z782" s="145"/>
      <c r="AA782" s="207"/>
      <c r="AB782" s="619"/>
      <c r="AC782" s="619"/>
      <c r="AD782" s="619"/>
      <c r="AE782" s="619"/>
      <c r="AF782" s="619"/>
      <c r="AG782" s="619"/>
    </row>
    <row r="783" spans="1:33" ht="15.75" customHeight="1">
      <c r="A783" s="1"/>
      <c r="B783" s="1"/>
      <c r="C783" s="2"/>
      <c r="D783" s="144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145"/>
      <c r="X783" s="145"/>
      <c r="Y783" s="145"/>
      <c r="Z783" s="145"/>
      <c r="AA783" s="207"/>
      <c r="AB783" s="619"/>
      <c r="AC783" s="619"/>
      <c r="AD783" s="619"/>
      <c r="AE783" s="619"/>
      <c r="AF783" s="619"/>
      <c r="AG783" s="619"/>
    </row>
    <row r="784" spans="1:33" ht="15.75" customHeight="1">
      <c r="A784" s="1"/>
      <c r="B784" s="1"/>
      <c r="C784" s="2"/>
      <c r="D784" s="144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145"/>
      <c r="X784" s="145"/>
      <c r="Y784" s="145"/>
      <c r="Z784" s="145"/>
      <c r="AA784" s="207"/>
      <c r="AB784" s="619"/>
      <c r="AC784" s="619"/>
      <c r="AD784" s="619"/>
      <c r="AE784" s="619"/>
      <c r="AF784" s="619"/>
      <c r="AG784" s="619"/>
    </row>
    <row r="785" spans="1:33" ht="15.75" customHeight="1">
      <c r="A785" s="1"/>
      <c r="B785" s="1"/>
      <c r="C785" s="2"/>
      <c r="D785" s="144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145"/>
      <c r="X785" s="145"/>
      <c r="Y785" s="145"/>
      <c r="Z785" s="145"/>
      <c r="AA785" s="207"/>
      <c r="AB785" s="619"/>
      <c r="AC785" s="619"/>
      <c r="AD785" s="619"/>
      <c r="AE785" s="619"/>
      <c r="AF785" s="619"/>
      <c r="AG785" s="619"/>
    </row>
    <row r="786" spans="1:33" ht="15.75" customHeight="1">
      <c r="A786" s="1"/>
      <c r="B786" s="1"/>
      <c r="C786" s="2"/>
      <c r="D786" s="144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145"/>
      <c r="X786" s="145"/>
      <c r="Y786" s="145"/>
      <c r="Z786" s="145"/>
      <c r="AA786" s="207"/>
      <c r="AB786" s="619"/>
      <c r="AC786" s="619"/>
      <c r="AD786" s="619"/>
      <c r="AE786" s="619"/>
      <c r="AF786" s="619"/>
      <c r="AG786" s="619"/>
    </row>
    <row r="787" spans="1:33" ht="15.75" customHeight="1">
      <c r="A787" s="1"/>
      <c r="B787" s="1"/>
      <c r="C787" s="2"/>
      <c r="D787" s="144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145"/>
      <c r="X787" s="145"/>
      <c r="Y787" s="145"/>
      <c r="Z787" s="145"/>
      <c r="AA787" s="207"/>
      <c r="AB787" s="619"/>
      <c r="AC787" s="619"/>
      <c r="AD787" s="619"/>
      <c r="AE787" s="619"/>
      <c r="AF787" s="619"/>
      <c r="AG787" s="619"/>
    </row>
    <row r="788" spans="1:33" ht="15.75" customHeight="1">
      <c r="A788" s="1"/>
      <c r="B788" s="1"/>
      <c r="C788" s="2"/>
      <c r="D788" s="144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145"/>
      <c r="X788" s="145"/>
      <c r="Y788" s="145"/>
      <c r="Z788" s="145"/>
      <c r="AA788" s="207"/>
      <c r="AB788" s="619"/>
      <c r="AC788" s="619"/>
      <c r="AD788" s="619"/>
      <c r="AE788" s="619"/>
      <c r="AF788" s="619"/>
      <c r="AG788" s="619"/>
    </row>
    <row r="789" spans="1:33" ht="15.75" customHeight="1">
      <c r="A789" s="1"/>
      <c r="B789" s="1"/>
      <c r="C789" s="2"/>
      <c r="D789" s="144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145"/>
      <c r="X789" s="145"/>
      <c r="Y789" s="145"/>
      <c r="Z789" s="145"/>
      <c r="AA789" s="207"/>
      <c r="AB789" s="619"/>
      <c r="AC789" s="619"/>
      <c r="AD789" s="619"/>
      <c r="AE789" s="619"/>
      <c r="AF789" s="619"/>
      <c r="AG789" s="619"/>
    </row>
    <row r="790" spans="1:33" ht="15.75" customHeight="1">
      <c r="A790" s="1"/>
      <c r="B790" s="1"/>
      <c r="C790" s="2"/>
      <c r="D790" s="144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145"/>
      <c r="X790" s="145"/>
      <c r="Y790" s="145"/>
      <c r="Z790" s="145"/>
      <c r="AA790" s="207"/>
      <c r="AB790" s="619"/>
      <c r="AC790" s="619"/>
      <c r="AD790" s="619"/>
      <c r="AE790" s="619"/>
      <c r="AF790" s="619"/>
      <c r="AG790" s="619"/>
    </row>
    <row r="791" spans="1:33" ht="15.75" customHeight="1">
      <c r="A791" s="1"/>
      <c r="B791" s="1"/>
      <c r="C791" s="2"/>
      <c r="D791" s="144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145"/>
      <c r="X791" s="145"/>
      <c r="Y791" s="145"/>
      <c r="Z791" s="145"/>
      <c r="AA791" s="207"/>
      <c r="AB791" s="619"/>
      <c r="AC791" s="619"/>
      <c r="AD791" s="619"/>
      <c r="AE791" s="619"/>
      <c r="AF791" s="619"/>
      <c r="AG791" s="619"/>
    </row>
    <row r="792" spans="1:33" ht="15.75" customHeight="1">
      <c r="A792" s="1"/>
      <c r="B792" s="1"/>
      <c r="C792" s="2"/>
      <c r="D792" s="144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145"/>
      <c r="X792" s="145"/>
      <c r="Y792" s="145"/>
      <c r="Z792" s="145"/>
      <c r="AA792" s="207"/>
      <c r="AB792" s="619"/>
      <c r="AC792" s="619"/>
      <c r="AD792" s="619"/>
      <c r="AE792" s="619"/>
      <c r="AF792" s="619"/>
      <c r="AG792" s="619"/>
    </row>
    <row r="793" spans="1:33" ht="15.75" customHeight="1">
      <c r="A793" s="1"/>
      <c r="B793" s="1"/>
      <c r="C793" s="2"/>
      <c r="D793" s="144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145"/>
      <c r="X793" s="145"/>
      <c r="Y793" s="145"/>
      <c r="Z793" s="145"/>
      <c r="AA793" s="207"/>
      <c r="AB793" s="619"/>
      <c r="AC793" s="619"/>
      <c r="AD793" s="619"/>
      <c r="AE793" s="619"/>
      <c r="AF793" s="619"/>
      <c r="AG793" s="619"/>
    </row>
    <row r="794" spans="1:33" ht="15.75" customHeight="1">
      <c r="A794" s="1"/>
      <c r="B794" s="1"/>
      <c r="C794" s="2"/>
      <c r="D794" s="144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145"/>
      <c r="X794" s="145"/>
      <c r="Y794" s="145"/>
      <c r="Z794" s="145"/>
      <c r="AA794" s="207"/>
      <c r="AB794" s="619"/>
      <c r="AC794" s="619"/>
      <c r="AD794" s="619"/>
      <c r="AE794" s="619"/>
      <c r="AF794" s="619"/>
      <c r="AG794" s="619"/>
    </row>
    <row r="795" spans="1:33" ht="15.75" customHeight="1">
      <c r="A795" s="1"/>
      <c r="B795" s="1"/>
      <c r="C795" s="2"/>
      <c r="D795" s="144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145"/>
      <c r="X795" s="145"/>
      <c r="Y795" s="145"/>
      <c r="Z795" s="145"/>
      <c r="AA795" s="207"/>
      <c r="AB795" s="619"/>
      <c r="AC795" s="619"/>
      <c r="AD795" s="619"/>
      <c r="AE795" s="619"/>
      <c r="AF795" s="619"/>
      <c r="AG795" s="619"/>
    </row>
    <row r="796" spans="1:33" ht="15.75" customHeight="1">
      <c r="A796" s="1"/>
      <c r="B796" s="1"/>
      <c r="C796" s="2"/>
      <c r="D796" s="144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145"/>
      <c r="X796" s="145"/>
      <c r="Y796" s="145"/>
      <c r="Z796" s="145"/>
      <c r="AA796" s="207"/>
      <c r="AB796" s="619"/>
      <c r="AC796" s="619"/>
      <c r="AD796" s="619"/>
      <c r="AE796" s="619"/>
      <c r="AF796" s="619"/>
      <c r="AG796" s="619"/>
    </row>
    <row r="797" spans="1:33" ht="15.75" customHeight="1">
      <c r="A797" s="1"/>
      <c r="B797" s="1"/>
      <c r="C797" s="2"/>
      <c r="D797" s="144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145"/>
      <c r="X797" s="145"/>
      <c r="Y797" s="145"/>
      <c r="Z797" s="145"/>
      <c r="AA797" s="207"/>
      <c r="AB797" s="619"/>
      <c r="AC797" s="619"/>
      <c r="AD797" s="619"/>
      <c r="AE797" s="619"/>
      <c r="AF797" s="619"/>
      <c r="AG797" s="619"/>
    </row>
    <row r="798" spans="1:33" ht="15.75" customHeight="1">
      <c r="A798" s="1"/>
      <c r="B798" s="1"/>
      <c r="C798" s="2"/>
      <c r="D798" s="144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145"/>
      <c r="X798" s="145"/>
      <c r="Y798" s="145"/>
      <c r="Z798" s="145"/>
      <c r="AA798" s="207"/>
      <c r="AB798" s="619"/>
      <c r="AC798" s="619"/>
      <c r="AD798" s="619"/>
      <c r="AE798" s="619"/>
      <c r="AF798" s="619"/>
      <c r="AG798" s="619"/>
    </row>
    <row r="799" spans="1:33" ht="15.75" customHeight="1">
      <c r="A799" s="1"/>
      <c r="B799" s="1"/>
      <c r="C799" s="2"/>
      <c r="D799" s="144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145"/>
      <c r="X799" s="145"/>
      <c r="Y799" s="145"/>
      <c r="Z799" s="145"/>
      <c r="AA799" s="207"/>
      <c r="AB799" s="619"/>
      <c r="AC799" s="619"/>
      <c r="AD799" s="619"/>
      <c r="AE799" s="619"/>
      <c r="AF799" s="619"/>
      <c r="AG799" s="619"/>
    </row>
    <row r="800" spans="1:33" ht="15.75" customHeight="1">
      <c r="A800" s="1"/>
      <c r="B800" s="1"/>
      <c r="C800" s="2"/>
      <c r="D800" s="144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145"/>
      <c r="X800" s="145"/>
      <c r="Y800" s="145"/>
      <c r="Z800" s="145"/>
      <c r="AA800" s="207"/>
      <c r="AB800" s="619"/>
      <c r="AC800" s="619"/>
      <c r="AD800" s="619"/>
      <c r="AE800" s="619"/>
      <c r="AF800" s="619"/>
      <c r="AG800" s="619"/>
    </row>
    <row r="801" spans="1:33" ht="15.75" customHeight="1">
      <c r="A801" s="1"/>
      <c r="B801" s="1"/>
      <c r="C801" s="2"/>
      <c r="D801" s="144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145"/>
      <c r="X801" s="145"/>
      <c r="Y801" s="145"/>
      <c r="Z801" s="145"/>
      <c r="AA801" s="207"/>
      <c r="AB801" s="619"/>
      <c r="AC801" s="619"/>
      <c r="AD801" s="619"/>
      <c r="AE801" s="619"/>
      <c r="AF801" s="619"/>
      <c r="AG801" s="619"/>
    </row>
    <row r="802" spans="1:33" ht="15.75" customHeight="1">
      <c r="A802" s="1"/>
      <c r="B802" s="1"/>
      <c r="C802" s="2"/>
      <c r="D802" s="144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145"/>
      <c r="X802" s="145"/>
      <c r="Y802" s="145"/>
      <c r="Z802" s="145"/>
      <c r="AA802" s="207"/>
      <c r="AB802" s="619"/>
      <c r="AC802" s="619"/>
      <c r="AD802" s="619"/>
      <c r="AE802" s="619"/>
      <c r="AF802" s="619"/>
      <c r="AG802" s="619"/>
    </row>
    <row r="803" spans="1:33" ht="15.75" customHeight="1">
      <c r="A803" s="1"/>
      <c r="B803" s="1"/>
      <c r="C803" s="2"/>
      <c r="D803" s="144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145"/>
      <c r="X803" s="145"/>
      <c r="Y803" s="145"/>
      <c r="Z803" s="145"/>
      <c r="AA803" s="207"/>
      <c r="AB803" s="619"/>
      <c r="AC803" s="619"/>
      <c r="AD803" s="619"/>
      <c r="AE803" s="619"/>
      <c r="AF803" s="619"/>
      <c r="AG803" s="619"/>
    </row>
    <row r="804" spans="1:33" ht="15.75" customHeight="1">
      <c r="A804" s="1"/>
      <c r="B804" s="1"/>
      <c r="C804" s="2"/>
      <c r="D804" s="144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145"/>
      <c r="X804" s="145"/>
      <c r="Y804" s="145"/>
      <c r="Z804" s="145"/>
      <c r="AA804" s="207"/>
      <c r="AB804" s="619"/>
      <c r="AC804" s="619"/>
      <c r="AD804" s="619"/>
      <c r="AE804" s="619"/>
      <c r="AF804" s="619"/>
      <c r="AG804" s="619"/>
    </row>
    <row r="805" spans="1:33" ht="15.75" customHeight="1">
      <c r="A805" s="1"/>
      <c r="B805" s="1"/>
      <c r="C805" s="2"/>
      <c r="D805" s="144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145"/>
      <c r="X805" s="145"/>
      <c r="Y805" s="145"/>
      <c r="Z805" s="145"/>
      <c r="AA805" s="207"/>
      <c r="AB805" s="619"/>
      <c r="AC805" s="619"/>
      <c r="AD805" s="619"/>
      <c r="AE805" s="619"/>
      <c r="AF805" s="619"/>
      <c r="AG805" s="619"/>
    </row>
    <row r="806" spans="1:33" ht="15.75" customHeight="1">
      <c r="A806" s="1"/>
      <c r="B806" s="1"/>
      <c r="C806" s="2"/>
      <c r="D806" s="144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145"/>
      <c r="X806" s="145"/>
      <c r="Y806" s="145"/>
      <c r="Z806" s="145"/>
      <c r="AA806" s="207"/>
      <c r="AB806" s="619"/>
      <c r="AC806" s="619"/>
      <c r="AD806" s="619"/>
      <c r="AE806" s="619"/>
      <c r="AF806" s="619"/>
      <c r="AG806" s="619"/>
    </row>
    <row r="807" spans="1:33" ht="15.75" customHeight="1">
      <c r="A807" s="1"/>
      <c r="B807" s="1"/>
      <c r="C807" s="2"/>
      <c r="D807" s="144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145"/>
      <c r="X807" s="145"/>
      <c r="Y807" s="145"/>
      <c r="Z807" s="145"/>
      <c r="AA807" s="207"/>
      <c r="AB807" s="619"/>
      <c r="AC807" s="619"/>
      <c r="AD807" s="619"/>
      <c r="AE807" s="619"/>
      <c r="AF807" s="619"/>
      <c r="AG807" s="619"/>
    </row>
    <row r="808" spans="1:33" ht="15.75" customHeight="1">
      <c r="A808" s="1"/>
      <c r="B808" s="1"/>
      <c r="C808" s="2"/>
      <c r="D808" s="144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145"/>
      <c r="X808" s="145"/>
      <c r="Y808" s="145"/>
      <c r="Z808" s="145"/>
      <c r="AA808" s="207"/>
      <c r="AB808" s="619"/>
      <c r="AC808" s="619"/>
      <c r="AD808" s="619"/>
      <c r="AE808" s="619"/>
      <c r="AF808" s="619"/>
      <c r="AG808" s="619"/>
    </row>
    <row r="809" spans="1:33" ht="15.75" customHeight="1">
      <c r="A809" s="1"/>
      <c r="B809" s="1"/>
      <c r="C809" s="2"/>
      <c r="D809" s="144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145"/>
      <c r="X809" s="145"/>
      <c r="Y809" s="145"/>
      <c r="Z809" s="145"/>
      <c r="AA809" s="207"/>
      <c r="AB809" s="619"/>
      <c r="AC809" s="619"/>
      <c r="AD809" s="619"/>
      <c r="AE809" s="619"/>
      <c r="AF809" s="619"/>
      <c r="AG809" s="619"/>
    </row>
    <row r="810" spans="1:33" ht="15.75" customHeight="1">
      <c r="A810" s="1"/>
      <c r="B810" s="1"/>
      <c r="C810" s="2"/>
      <c r="D810" s="144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145"/>
      <c r="X810" s="145"/>
      <c r="Y810" s="145"/>
      <c r="Z810" s="145"/>
      <c r="AA810" s="207"/>
      <c r="AB810" s="619"/>
      <c r="AC810" s="619"/>
      <c r="AD810" s="619"/>
      <c r="AE810" s="619"/>
      <c r="AF810" s="619"/>
      <c r="AG810" s="619"/>
    </row>
    <row r="811" spans="1:33" ht="15.75" customHeight="1">
      <c r="A811" s="1"/>
      <c r="B811" s="1"/>
      <c r="C811" s="2"/>
      <c r="D811" s="144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145"/>
      <c r="X811" s="145"/>
      <c r="Y811" s="145"/>
      <c r="Z811" s="145"/>
      <c r="AA811" s="207"/>
      <c r="AB811" s="619"/>
      <c r="AC811" s="619"/>
      <c r="AD811" s="619"/>
      <c r="AE811" s="619"/>
      <c r="AF811" s="619"/>
      <c r="AG811" s="619"/>
    </row>
    <row r="812" spans="1:33" ht="15.75" customHeight="1">
      <c r="A812" s="1"/>
      <c r="B812" s="1"/>
      <c r="C812" s="2"/>
      <c r="D812" s="144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145"/>
      <c r="X812" s="145"/>
      <c r="Y812" s="145"/>
      <c r="Z812" s="145"/>
      <c r="AA812" s="207"/>
      <c r="AB812" s="619"/>
      <c r="AC812" s="619"/>
      <c r="AD812" s="619"/>
      <c r="AE812" s="619"/>
      <c r="AF812" s="619"/>
      <c r="AG812" s="619"/>
    </row>
    <row r="813" spans="1:33" ht="15.75" customHeight="1">
      <c r="A813" s="1"/>
      <c r="B813" s="1"/>
      <c r="C813" s="2"/>
      <c r="D813" s="144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145"/>
      <c r="X813" s="145"/>
      <c r="Y813" s="145"/>
      <c r="Z813" s="145"/>
      <c r="AA813" s="207"/>
      <c r="AB813" s="619"/>
      <c r="AC813" s="619"/>
      <c r="AD813" s="619"/>
      <c r="AE813" s="619"/>
      <c r="AF813" s="619"/>
      <c r="AG813" s="619"/>
    </row>
    <row r="814" spans="1:33" ht="15.75" customHeight="1">
      <c r="A814" s="1"/>
      <c r="B814" s="1"/>
      <c r="C814" s="2"/>
      <c r="D814" s="144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145"/>
      <c r="X814" s="145"/>
      <c r="Y814" s="145"/>
      <c r="Z814" s="145"/>
      <c r="AA814" s="207"/>
      <c r="AB814" s="619"/>
      <c r="AC814" s="619"/>
      <c r="AD814" s="619"/>
      <c r="AE814" s="619"/>
      <c r="AF814" s="619"/>
      <c r="AG814" s="619"/>
    </row>
    <row r="815" spans="1:33" ht="15.75" customHeight="1">
      <c r="A815" s="1"/>
      <c r="B815" s="1"/>
      <c r="C815" s="2"/>
      <c r="D815" s="144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145"/>
      <c r="X815" s="145"/>
      <c r="Y815" s="145"/>
      <c r="Z815" s="145"/>
      <c r="AA815" s="207"/>
      <c r="AB815" s="619"/>
      <c r="AC815" s="619"/>
      <c r="AD815" s="619"/>
      <c r="AE815" s="619"/>
      <c r="AF815" s="619"/>
      <c r="AG815" s="619"/>
    </row>
    <row r="816" spans="1:33" ht="15.75" customHeight="1">
      <c r="A816" s="1"/>
      <c r="B816" s="1"/>
      <c r="C816" s="2"/>
      <c r="D816" s="144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145"/>
      <c r="X816" s="145"/>
      <c r="Y816" s="145"/>
      <c r="Z816" s="145"/>
      <c r="AA816" s="207"/>
      <c r="AB816" s="619"/>
      <c r="AC816" s="619"/>
      <c r="AD816" s="619"/>
      <c r="AE816" s="619"/>
      <c r="AF816" s="619"/>
      <c r="AG816" s="619"/>
    </row>
    <row r="817" spans="1:33" ht="15.75" customHeight="1">
      <c r="A817" s="1"/>
      <c r="B817" s="1"/>
      <c r="C817" s="2"/>
      <c r="D817" s="144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145"/>
      <c r="X817" s="145"/>
      <c r="Y817" s="145"/>
      <c r="Z817" s="145"/>
      <c r="AA817" s="207"/>
      <c r="AB817" s="619"/>
      <c r="AC817" s="619"/>
      <c r="AD817" s="619"/>
      <c r="AE817" s="619"/>
      <c r="AF817" s="619"/>
      <c r="AG817" s="619"/>
    </row>
    <row r="818" spans="1:33" ht="15.75" customHeight="1">
      <c r="A818" s="1"/>
      <c r="B818" s="1"/>
      <c r="C818" s="2"/>
      <c r="D818" s="144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145"/>
      <c r="X818" s="145"/>
      <c r="Y818" s="145"/>
      <c r="Z818" s="145"/>
      <c r="AA818" s="207"/>
      <c r="AB818" s="619"/>
      <c r="AC818" s="619"/>
      <c r="AD818" s="619"/>
      <c r="AE818" s="619"/>
      <c r="AF818" s="619"/>
      <c r="AG818" s="619"/>
    </row>
    <row r="819" spans="1:33" ht="15.75" customHeight="1">
      <c r="A819" s="1"/>
      <c r="B819" s="1"/>
      <c r="C819" s="2"/>
      <c r="D819" s="144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145"/>
      <c r="X819" s="145"/>
      <c r="Y819" s="145"/>
      <c r="Z819" s="145"/>
      <c r="AA819" s="207"/>
      <c r="AB819" s="619"/>
      <c r="AC819" s="619"/>
      <c r="AD819" s="619"/>
      <c r="AE819" s="619"/>
      <c r="AF819" s="619"/>
      <c r="AG819" s="619"/>
    </row>
    <row r="820" spans="1:33" ht="15.75" customHeight="1">
      <c r="A820" s="1"/>
      <c r="B820" s="1"/>
      <c r="C820" s="2"/>
      <c r="D820" s="144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145"/>
      <c r="X820" s="145"/>
      <c r="Y820" s="145"/>
      <c r="Z820" s="145"/>
      <c r="AA820" s="207"/>
      <c r="AB820" s="619"/>
      <c r="AC820" s="619"/>
      <c r="AD820" s="619"/>
      <c r="AE820" s="619"/>
      <c r="AF820" s="619"/>
      <c r="AG820" s="619"/>
    </row>
    <row r="821" spans="1:33" ht="15.75" customHeight="1">
      <c r="A821" s="1"/>
      <c r="B821" s="1"/>
      <c r="C821" s="2"/>
      <c r="D821" s="144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145"/>
      <c r="X821" s="145"/>
      <c r="Y821" s="145"/>
      <c r="Z821" s="145"/>
      <c r="AA821" s="207"/>
      <c r="AB821" s="619"/>
      <c r="AC821" s="619"/>
      <c r="AD821" s="619"/>
      <c r="AE821" s="619"/>
      <c r="AF821" s="619"/>
      <c r="AG821" s="619"/>
    </row>
    <row r="822" spans="1:33" ht="15.75" customHeight="1">
      <c r="A822" s="1"/>
      <c r="B822" s="1"/>
      <c r="C822" s="2"/>
      <c r="D822" s="144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145"/>
      <c r="X822" s="145"/>
      <c r="Y822" s="145"/>
      <c r="Z822" s="145"/>
      <c r="AA822" s="207"/>
      <c r="AB822" s="619"/>
      <c r="AC822" s="619"/>
      <c r="AD822" s="619"/>
      <c r="AE822" s="619"/>
      <c r="AF822" s="619"/>
      <c r="AG822" s="619"/>
    </row>
    <row r="823" spans="1:33" ht="15.75" customHeight="1">
      <c r="A823" s="1"/>
      <c r="B823" s="1"/>
      <c r="C823" s="2"/>
      <c r="D823" s="144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145"/>
      <c r="X823" s="145"/>
      <c r="Y823" s="145"/>
      <c r="Z823" s="145"/>
      <c r="AA823" s="207"/>
      <c r="AB823" s="619"/>
      <c r="AC823" s="619"/>
      <c r="AD823" s="619"/>
      <c r="AE823" s="619"/>
      <c r="AF823" s="619"/>
      <c r="AG823" s="619"/>
    </row>
    <row r="824" spans="1:33" ht="15.75" customHeight="1">
      <c r="A824" s="1"/>
      <c r="B824" s="1"/>
      <c r="C824" s="2"/>
      <c r="D824" s="144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145"/>
      <c r="X824" s="145"/>
      <c r="Y824" s="145"/>
      <c r="Z824" s="145"/>
      <c r="AA824" s="207"/>
      <c r="AB824" s="619"/>
      <c r="AC824" s="619"/>
      <c r="AD824" s="619"/>
      <c r="AE824" s="619"/>
      <c r="AF824" s="619"/>
      <c r="AG824" s="619"/>
    </row>
    <row r="825" spans="1:33" ht="15.75" customHeight="1">
      <c r="A825" s="1"/>
      <c r="B825" s="1"/>
      <c r="C825" s="2"/>
      <c r="D825" s="144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145"/>
      <c r="X825" s="145"/>
      <c r="Y825" s="145"/>
      <c r="Z825" s="145"/>
      <c r="AA825" s="207"/>
      <c r="AB825" s="619"/>
      <c r="AC825" s="619"/>
      <c r="AD825" s="619"/>
      <c r="AE825" s="619"/>
      <c r="AF825" s="619"/>
      <c r="AG825" s="619"/>
    </row>
    <row r="826" spans="1:33" ht="15.75" customHeight="1">
      <c r="A826" s="1"/>
      <c r="B826" s="1"/>
      <c r="C826" s="2"/>
      <c r="D826" s="144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145"/>
      <c r="X826" s="145"/>
      <c r="Y826" s="145"/>
      <c r="Z826" s="145"/>
      <c r="AA826" s="207"/>
      <c r="AB826" s="619"/>
      <c r="AC826" s="619"/>
      <c r="AD826" s="619"/>
      <c r="AE826" s="619"/>
      <c r="AF826" s="619"/>
      <c r="AG826" s="619"/>
    </row>
    <row r="827" spans="1:33" ht="15.75" customHeight="1">
      <c r="A827" s="1"/>
      <c r="B827" s="1"/>
      <c r="C827" s="2"/>
      <c r="D827" s="144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145"/>
      <c r="X827" s="145"/>
      <c r="Y827" s="145"/>
      <c r="Z827" s="145"/>
      <c r="AA827" s="207"/>
      <c r="AB827" s="619"/>
      <c r="AC827" s="619"/>
      <c r="AD827" s="619"/>
      <c r="AE827" s="619"/>
      <c r="AF827" s="619"/>
      <c r="AG827" s="619"/>
    </row>
    <row r="828" spans="1:33" ht="15.75" customHeight="1">
      <c r="A828" s="1"/>
      <c r="B828" s="1"/>
      <c r="C828" s="2"/>
      <c r="D828" s="144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145"/>
      <c r="X828" s="145"/>
      <c r="Y828" s="145"/>
      <c r="Z828" s="145"/>
      <c r="AA828" s="207"/>
      <c r="AB828" s="619"/>
      <c r="AC828" s="619"/>
      <c r="AD828" s="619"/>
      <c r="AE828" s="619"/>
      <c r="AF828" s="619"/>
      <c r="AG828" s="619"/>
    </row>
    <row r="829" spans="1:33" ht="15.75" customHeight="1">
      <c r="A829" s="1"/>
      <c r="B829" s="1"/>
      <c r="C829" s="2"/>
      <c r="D829" s="144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145"/>
      <c r="X829" s="145"/>
      <c r="Y829" s="145"/>
      <c r="Z829" s="145"/>
      <c r="AA829" s="207"/>
      <c r="AB829" s="619"/>
      <c r="AC829" s="619"/>
      <c r="AD829" s="619"/>
      <c r="AE829" s="619"/>
      <c r="AF829" s="619"/>
      <c r="AG829" s="619"/>
    </row>
    <row r="830" spans="1:33" ht="15.75" customHeight="1">
      <c r="A830" s="1"/>
      <c r="B830" s="1"/>
      <c r="C830" s="2"/>
      <c r="D830" s="144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145"/>
      <c r="X830" s="145"/>
      <c r="Y830" s="145"/>
      <c r="Z830" s="145"/>
      <c r="AA830" s="207"/>
      <c r="AB830" s="619"/>
      <c r="AC830" s="619"/>
      <c r="AD830" s="619"/>
      <c r="AE830" s="619"/>
      <c r="AF830" s="619"/>
      <c r="AG830" s="619"/>
    </row>
    <row r="831" spans="1:33" ht="15.75" customHeight="1">
      <c r="A831" s="1"/>
      <c r="B831" s="1"/>
      <c r="C831" s="2"/>
      <c r="D831" s="144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145"/>
      <c r="X831" s="145"/>
      <c r="Y831" s="145"/>
      <c r="Z831" s="145"/>
      <c r="AA831" s="207"/>
      <c r="AB831" s="619"/>
      <c r="AC831" s="619"/>
      <c r="AD831" s="619"/>
      <c r="AE831" s="619"/>
      <c r="AF831" s="619"/>
      <c r="AG831" s="619"/>
    </row>
    <row r="832" spans="1:33" ht="15.75" customHeight="1">
      <c r="A832" s="1"/>
      <c r="B832" s="1"/>
      <c r="C832" s="2"/>
      <c r="D832" s="144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145"/>
      <c r="X832" s="145"/>
      <c r="Y832" s="145"/>
      <c r="Z832" s="145"/>
      <c r="AA832" s="207"/>
      <c r="AB832" s="619"/>
      <c r="AC832" s="619"/>
      <c r="AD832" s="619"/>
      <c r="AE832" s="619"/>
      <c r="AF832" s="619"/>
      <c r="AG832" s="619"/>
    </row>
    <row r="833" spans="1:33" ht="15.75" customHeight="1">
      <c r="A833" s="1"/>
      <c r="B833" s="1"/>
      <c r="C833" s="2"/>
      <c r="D833" s="144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145"/>
      <c r="X833" s="145"/>
      <c r="Y833" s="145"/>
      <c r="Z833" s="145"/>
      <c r="AA833" s="207"/>
      <c r="AB833" s="619"/>
      <c r="AC833" s="619"/>
      <c r="AD833" s="619"/>
      <c r="AE833" s="619"/>
      <c r="AF833" s="619"/>
      <c r="AG833" s="619"/>
    </row>
    <row r="834" spans="1:33" ht="15.75" customHeight="1">
      <c r="A834" s="1"/>
      <c r="B834" s="1"/>
      <c r="C834" s="2"/>
      <c r="D834" s="144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145"/>
      <c r="X834" s="145"/>
      <c r="Y834" s="145"/>
      <c r="Z834" s="145"/>
      <c r="AA834" s="207"/>
      <c r="AB834" s="619"/>
      <c r="AC834" s="619"/>
      <c r="AD834" s="619"/>
      <c r="AE834" s="619"/>
      <c r="AF834" s="619"/>
      <c r="AG834" s="619"/>
    </row>
    <row r="835" spans="1:33" ht="15.75" customHeight="1">
      <c r="A835" s="1"/>
      <c r="B835" s="1"/>
      <c r="C835" s="2"/>
      <c r="D835" s="144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145"/>
      <c r="X835" s="145"/>
      <c r="Y835" s="145"/>
      <c r="Z835" s="145"/>
      <c r="AA835" s="207"/>
      <c r="AB835" s="619"/>
      <c r="AC835" s="619"/>
      <c r="AD835" s="619"/>
      <c r="AE835" s="619"/>
      <c r="AF835" s="619"/>
      <c r="AG835" s="619"/>
    </row>
    <row r="836" spans="1:33" ht="15.75" customHeight="1">
      <c r="A836" s="1"/>
      <c r="B836" s="1"/>
      <c r="C836" s="2"/>
      <c r="D836" s="144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145"/>
      <c r="X836" s="145"/>
      <c r="Y836" s="145"/>
      <c r="Z836" s="145"/>
      <c r="AA836" s="207"/>
      <c r="AB836" s="619"/>
      <c r="AC836" s="619"/>
      <c r="AD836" s="619"/>
      <c r="AE836" s="619"/>
      <c r="AF836" s="619"/>
      <c r="AG836" s="619"/>
    </row>
    <row r="837" spans="1:33" ht="15.75" customHeight="1">
      <c r="A837" s="1"/>
      <c r="B837" s="1"/>
      <c r="C837" s="2"/>
      <c r="D837" s="144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145"/>
      <c r="X837" s="145"/>
      <c r="Y837" s="145"/>
      <c r="Z837" s="145"/>
      <c r="AA837" s="207"/>
      <c r="AB837" s="619"/>
      <c r="AC837" s="619"/>
      <c r="AD837" s="619"/>
      <c r="AE837" s="619"/>
      <c r="AF837" s="619"/>
      <c r="AG837" s="619"/>
    </row>
    <row r="838" spans="1:33" ht="15.75" customHeight="1">
      <c r="A838" s="1"/>
      <c r="B838" s="1"/>
      <c r="C838" s="2"/>
      <c r="D838" s="144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145"/>
      <c r="X838" s="145"/>
      <c r="Y838" s="145"/>
      <c r="Z838" s="145"/>
      <c r="AA838" s="207"/>
      <c r="AB838" s="619"/>
      <c r="AC838" s="619"/>
      <c r="AD838" s="619"/>
      <c r="AE838" s="619"/>
      <c r="AF838" s="619"/>
      <c r="AG838" s="619"/>
    </row>
    <row r="839" spans="1:33" ht="15.75" customHeight="1">
      <c r="A839" s="1"/>
      <c r="B839" s="1"/>
      <c r="C839" s="2"/>
      <c r="D839" s="144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145"/>
      <c r="X839" s="145"/>
      <c r="Y839" s="145"/>
      <c r="Z839" s="145"/>
      <c r="AA839" s="207"/>
      <c r="AB839" s="619"/>
      <c r="AC839" s="619"/>
      <c r="AD839" s="619"/>
      <c r="AE839" s="619"/>
      <c r="AF839" s="619"/>
      <c r="AG839" s="619"/>
    </row>
    <row r="840" spans="1:33" ht="15.75" customHeight="1">
      <c r="A840" s="1"/>
      <c r="B840" s="1"/>
      <c r="C840" s="2"/>
      <c r="D840" s="144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145"/>
      <c r="X840" s="145"/>
      <c r="Y840" s="145"/>
      <c r="Z840" s="145"/>
      <c r="AA840" s="207"/>
      <c r="AB840" s="619"/>
      <c r="AC840" s="619"/>
      <c r="AD840" s="619"/>
      <c r="AE840" s="619"/>
      <c r="AF840" s="619"/>
      <c r="AG840" s="619"/>
    </row>
    <row r="841" spans="1:33" ht="15.75" customHeight="1">
      <c r="A841" s="1"/>
      <c r="B841" s="1"/>
      <c r="C841" s="2"/>
      <c r="D841" s="144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145"/>
      <c r="X841" s="145"/>
      <c r="Y841" s="145"/>
      <c r="Z841" s="145"/>
      <c r="AA841" s="207"/>
      <c r="AB841" s="619"/>
      <c r="AC841" s="619"/>
      <c r="AD841" s="619"/>
      <c r="AE841" s="619"/>
      <c r="AF841" s="619"/>
      <c r="AG841" s="619"/>
    </row>
    <row r="842" spans="1:33" ht="15.75" customHeight="1">
      <c r="A842" s="1"/>
      <c r="B842" s="1"/>
      <c r="C842" s="2"/>
      <c r="D842" s="144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145"/>
      <c r="X842" s="145"/>
      <c r="Y842" s="145"/>
      <c r="Z842" s="145"/>
      <c r="AA842" s="207"/>
      <c r="AB842" s="619"/>
      <c r="AC842" s="619"/>
      <c r="AD842" s="619"/>
      <c r="AE842" s="619"/>
      <c r="AF842" s="619"/>
      <c r="AG842" s="619"/>
    </row>
    <row r="843" spans="1:33" ht="15.75" customHeight="1">
      <c r="A843" s="1"/>
      <c r="B843" s="1"/>
      <c r="C843" s="2"/>
      <c r="D843" s="144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145"/>
      <c r="X843" s="145"/>
      <c r="Y843" s="145"/>
      <c r="Z843" s="145"/>
      <c r="AA843" s="207"/>
      <c r="AB843" s="619"/>
      <c r="AC843" s="619"/>
      <c r="AD843" s="619"/>
      <c r="AE843" s="619"/>
      <c r="AF843" s="619"/>
      <c r="AG843" s="619"/>
    </row>
    <row r="844" spans="1:33" ht="15.75" customHeight="1">
      <c r="A844" s="1"/>
      <c r="B844" s="1"/>
      <c r="C844" s="2"/>
      <c r="D844" s="144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145"/>
      <c r="X844" s="145"/>
      <c r="Y844" s="145"/>
      <c r="Z844" s="145"/>
      <c r="AA844" s="207"/>
      <c r="AB844" s="619"/>
      <c r="AC844" s="619"/>
      <c r="AD844" s="619"/>
      <c r="AE844" s="619"/>
      <c r="AF844" s="619"/>
      <c r="AG844" s="619"/>
    </row>
    <row r="845" spans="1:33" ht="15.75" customHeight="1">
      <c r="A845" s="1"/>
      <c r="B845" s="1"/>
      <c r="C845" s="2"/>
      <c r="D845" s="144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145"/>
      <c r="X845" s="145"/>
      <c r="Y845" s="145"/>
      <c r="Z845" s="145"/>
      <c r="AA845" s="207"/>
      <c r="AB845" s="619"/>
      <c r="AC845" s="619"/>
      <c r="AD845" s="619"/>
      <c r="AE845" s="619"/>
      <c r="AF845" s="619"/>
      <c r="AG845" s="619"/>
    </row>
    <row r="846" spans="1:33" ht="15.75" customHeight="1">
      <c r="A846" s="1"/>
      <c r="B846" s="1"/>
      <c r="C846" s="2"/>
      <c r="D846" s="144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145"/>
      <c r="X846" s="145"/>
      <c r="Y846" s="145"/>
      <c r="Z846" s="145"/>
      <c r="AA846" s="207"/>
      <c r="AB846" s="619"/>
      <c r="AC846" s="619"/>
      <c r="AD846" s="619"/>
      <c r="AE846" s="619"/>
      <c r="AF846" s="619"/>
      <c r="AG846" s="619"/>
    </row>
    <row r="847" spans="1:33" ht="15.75" customHeight="1">
      <c r="A847" s="1"/>
      <c r="B847" s="1"/>
      <c r="C847" s="2"/>
      <c r="D847" s="144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145"/>
      <c r="X847" s="145"/>
      <c r="Y847" s="145"/>
      <c r="Z847" s="145"/>
      <c r="AA847" s="207"/>
      <c r="AB847" s="619"/>
      <c r="AC847" s="619"/>
      <c r="AD847" s="619"/>
      <c r="AE847" s="619"/>
      <c r="AF847" s="619"/>
      <c r="AG847" s="619"/>
    </row>
    <row r="848" spans="1:33" ht="15.75" customHeight="1">
      <c r="A848" s="1"/>
      <c r="B848" s="1"/>
      <c r="C848" s="2"/>
      <c r="D848" s="144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145"/>
      <c r="X848" s="145"/>
      <c r="Y848" s="145"/>
      <c r="Z848" s="145"/>
      <c r="AA848" s="207"/>
      <c r="AB848" s="619"/>
      <c r="AC848" s="619"/>
      <c r="AD848" s="619"/>
      <c r="AE848" s="619"/>
      <c r="AF848" s="619"/>
      <c r="AG848" s="619"/>
    </row>
    <row r="849" spans="1:33" ht="15.75" customHeight="1">
      <c r="A849" s="1"/>
      <c r="B849" s="1"/>
      <c r="C849" s="2"/>
      <c r="D849" s="144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145"/>
      <c r="X849" s="145"/>
      <c r="Y849" s="145"/>
      <c r="Z849" s="145"/>
      <c r="AA849" s="207"/>
      <c r="AB849" s="619"/>
      <c r="AC849" s="619"/>
      <c r="AD849" s="619"/>
      <c r="AE849" s="619"/>
      <c r="AF849" s="619"/>
      <c r="AG849" s="619"/>
    </row>
    <row r="850" spans="1:33" ht="15.75" customHeight="1">
      <c r="A850" s="1"/>
      <c r="B850" s="1"/>
      <c r="C850" s="2"/>
      <c r="D850" s="144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145"/>
      <c r="X850" s="145"/>
      <c r="Y850" s="145"/>
      <c r="Z850" s="145"/>
      <c r="AA850" s="207"/>
      <c r="AB850" s="619"/>
      <c r="AC850" s="619"/>
      <c r="AD850" s="619"/>
      <c r="AE850" s="619"/>
      <c r="AF850" s="619"/>
      <c r="AG850" s="619"/>
    </row>
    <row r="851" spans="1:33" ht="15.75" customHeight="1">
      <c r="A851" s="1"/>
      <c r="B851" s="1"/>
      <c r="C851" s="2"/>
      <c r="D851" s="144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145"/>
      <c r="X851" s="145"/>
      <c r="Y851" s="145"/>
      <c r="Z851" s="145"/>
      <c r="AA851" s="207"/>
      <c r="AB851" s="619"/>
      <c r="AC851" s="619"/>
      <c r="AD851" s="619"/>
      <c r="AE851" s="619"/>
      <c r="AF851" s="619"/>
      <c r="AG851" s="619"/>
    </row>
    <row r="852" spans="1:33" ht="15.75" customHeight="1">
      <c r="A852" s="1"/>
      <c r="B852" s="1"/>
      <c r="C852" s="2"/>
      <c r="D852" s="144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145"/>
      <c r="X852" s="145"/>
      <c r="Y852" s="145"/>
      <c r="Z852" s="145"/>
      <c r="AA852" s="207"/>
      <c r="AB852" s="619"/>
      <c r="AC852" s="619"/>
      <c r="AD852" s="619"/>
      <c r="AE852" s="619"/>
      <c r="AF852" s="619"/>
      <c r="AG852" s="619"/>
    </row>
    <row r="853" spans="1:33" ht="15.75" customHeight="1">
      <c r="A853" s="1"/>
      <c r="B853" s="1"/>
      <c r="C853" s="2"/>
      <c r="D853" s="144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145"/>
      <c r="X853" s="145"/>
      <c r="Y853" s="145"/>
      <c r="Z853" s="145"/>
      <c r="AA853" s="207"/>
      <c r="AB853" s="619"/>
      <c r="AC853" s="619"/>
      <c r="AD853" s="619"/>
      <c r="AE853" s="619"/>
      <c r="AF853" s="619"/>
      <c r="AG853" s="619"/>
    </row>
    <row r="854" spans="1:33" ht="15.75" customHeight="1">
      <c r="A854" s="1"/>
      <c r="B854" s="1"/>
      <c r="C854" s="2"/>
      <c r="D854" s="144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145"/>
      <c r="X854" s="145"/>
      <c r="Y854" s="145"/>
      <c r="Z854" s="145"/>
      <c r="AA854" s="207"/>
      <c r="AB854" s="619"/>
      <c r="AC854" s="619"/>
      <c r="AD854" s="619"/>
      <c r="AE854" s="619"/>
      <c r="AF854" s="619"/>
      <c r="AG854" s="619"/>
    </row>
    <row r="855" spans="1:33" ht="15.75" customHeight="1">
      <c r="A855" s="1"/>
      <c r="B855" s="1"/>
      <c r="C855" s="2"/>
      <c r="D855" s="144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145"/>
      <c r="X855" s="145"/>
      <c r="Y855" s="145"/>
      <c r="Z855" s="145"/>
      <c r="AA855" s="207"/>
      <c r="AB855" s="619"/>
      <c r="AC855" s="619"/>
      <c r="AD855" s="619"/>
      <c r="AE855" s="619"/>
      <c r="AF855" s="619"/>
      <c r="AG855" s="619"/>
    </row>
    <row r="856" spans="1:33" ht="15.75" customHeight="1">
      <c r="A856" s="1"/>
      <c r="B856" s="1"/>
      <c r="C856" s="2"/>
      <c r="D856" s="144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145"/>
      <c r="X856" s="145"/>
      <c r="Y856" s="145"/>
      <c r="Z856" s="145"/>
      <c r="AA856" s="207"/>
      <c r="AB856" s="619"/>
      <c r="AC856" s="619"/>
      <c r="AD856" s="619"/>
      <c r="AE856" s="619"/>
      <c r="AF856" s="619"/>
      <c r="AG856" s="619"/>
    </row>
    <row r="857" spans="1:33" ht="15.75" customHeight="1">
      <c r="A857" s="1"/>
      <c r="B857" s="1"/>
      <c r="C857" s="2"/>
      <c r="D857" s="144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145"/>
      <c r="X857" s="145"/>
      <c r="Y857" s="145"/>
      <c r="Z857" s="145"/>
      <c r="AA857" s="207"/>
      <c r="AB857" s="619"/>
      <c r="AC857" s="619"/>
      <c r="AD857" s="619"/>
      <c r="AE857" s="619"/>
      <c r="AF857" s="619"/>
      <c r="AG857" s="619"/>
    </row>
    <row r="858" spans="1:33" ht="15.75" customHeight="1">
      <c r="A858" s="1"/>
      <c r="B858" s="1"/>
      <c r="C858" s="2"/>
      <c r="D858" s="144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145"/>
      <c r="X858" s="145"/>
      <c r="Y858" s="145"/>
      <c r="Z858" s="145"/>
      <c r="AA858" s="207"/>
      <c r="AB858" s="619"/>
      <c r="AC858" s="619"/>
      <c r="AD858" s="619"/>
      <c r="AE858" s="619"/>
      <c r="AF858" s="619"/>
      <c r="AG858" s="619"/>
    </row>
    <row r="859" spans="1:33" ht="15.75" customHeight="1">
      <c r="A859" s="1"/>
      <c r="B859" s="1"/>
      <c r="C859" s="2"/>
      <c r="D859" s="144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145"/>
      <c r="X859" s="145"/>
      <c r="Y859" s="145"/>
      <c r="Z859" s="145"/>
      <c r="AA859" s="207"/>
      <c r="AB859" s="619"/>
      <c r="AC859" s="619"/>
      <c r="AD859" s="619"/>
      <c r="AE859" s="619"/>
      <c r="AF859" s="619"/>
      <c r="AG859" s="619"/>
    </row>
    <row r="860" spans="1:33" ht="15.75" customHeight="1">
      <c r="A860" s="1"/>
      <c r="B860" s="1"/>
      <c r="C860" s="2"/>
      <c r="D860" s="144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145"/>
      <c r="X860" s="145"/>
      <c r="Y860" s="145"/>
      <c r="Z860" s="145"/>
      <c r="AA860" s="207"/>
      <c r="AB860" s="619"/>
      <c r="AC860" s="619"/>
      <c r="AD860" s="619"/>
      <c r="AE860" s="619"/>
      <c r="AF860" s="619"/>
      <c r="AG860" s="619"/>
    </row>
    <row r="861" spans="1:33" ht="15.75" customHeight="1">
      <c r="A861" s="1"/>
      <c r="B861" s="1"/>
      <c r="C861" s="2"/>
      <c r="D861" s="144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145"/>
      <c r="X861" s="145"/>
      <c r="Y861" s="145"/>
      <c r="Z861" s="145"/>
      <c r="AA861" s="207"/>
      <c r="AB861" s="619"/>
      <c r="AC861" s="619"/>
      <c r="AD861" s="619"/>
      <c r="AE861" s="619"/>
      <c r="AF861" s="619"/>
      <c r="AG861" s="619"/>
    </row>
    <row r="862" spans="1:33" ht="15.75" customHeight="1">
      <c r="A862" s="1"/>
      <c r="B862" s="1"/>
      <c r="C862" s="2"/>
      <c r="D862" s="144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145"/>
      <c r="X862" s="145"/>
      <c r="Y862" s="145"/>
      <c r="Z862" s="145"/>
      <c r="AA862" s="207"/>
      <c r="AB862" s="619"/>
      <c r="AC862" s="619"/>
      <c r="AD862" s="619"/>
      <c r="AE862" s="619"/>
      <c r="AF862" s="619"/>
      <c r="AG862" s="619"/>
    </row>
    <row r="863" spans="1:33" ht="15.75" customHeight="1">
      <c r="A863" s="1"/>
      <c r="B863" s="1"/>
      <c r="C863" s="2"/>
      <c r="D863" s="144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145"/>
      <c r="X863" s="145"/>
      <c r="Y863" s="145"/>
      <c r="Z863" s="145"/>
      <c r="AA863" s="207"/>
      <c r="AB863" s="619"/>
      <c r="AC863" s="619"/>
      <c r="AD863" s="619"/>
      <c r="AE863" s="619"/>
      <c r="AF863" s="619"/>
      <c r="AG863" s="619"/>
    </row>
    <row r="864" spans="1:33" ht="15.75" customHeight="1">
      <c r="A864" s="1"/>
      <c r="B864" s="1"/>
      <c r="C864" s="2"/>
      <c r="D864" s="144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145"/>
      <c r="X864" s="145"/>
      <c r="Y864" s="145"/>
      <c r="Z864" s="145"/>
      <c r="AA864" s="207"/>
      <c r="AB864" s="619"/>
      <c r="AC864" s="619"/>
      <c r="AD864" s="619"/>
      <c r="AE864" s="619"/>
      <c r="AF864" s="619"/>
      <c r="AG864" s="619"/>
    </row>
    <row r="865" spans="1:33" ht="15.75" customHeight="1">
      <c r="A865" s="1"/>
      <c r="B865" s="1"/>
      <c r="C865" s="2"/>
      <c r="D865" s="144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145"/>
      <c r="X865" s="145"/>
      <c r="Y865" s="145"/>
      <c r="Z865" s="145"/>
      <c r="AA865" s="207"/>
      <c r="AB865" s="619"/>
      <c r="AC865" s="619"/>
      <c r="AD865" s="619"/>
      <c r="AE865" s="619"/>
      <c r="AF865" s="619"/>
      <c r="AG865" s="619"/>
    </row>
    <row r="866" spans="1:33" ht="15.75" customHeight="1">
      <c r="A866" s="1"/>
      <c r="B866" s="1"/>
      <c r="C866" s="2"/>
      <c r="D866" s="144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145"/>
      <c r="X866" s="145"/>
      <c r="Y866" s="145"/>
      <c r="Z866" s="145"/>
      <c r="AA866" s="207"/>
      <c r="AB866" s="619"/>
      <c r="AC866" s="619"/>
      <c r="AD866" s="619"/>
      <c r="AE866" s="619"/>
      <c r="AF866" s="619"/>
      <c r="AG866" s="619"/>
    </row>
    <row r="867" spans="1:33" ht="15.75" customHeight="1">
      <c r="A867" s="1"/>
      <c r="B867" s="1"/>
      <c r="C867" s="2"/>
      <c r="D867" s="144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145"/>
      <c r="X867" s="145"/>
      <c r="Y867" s="145"/>
      <c r="Z867" s="145"/>
      <c r="AA867" s="207"/>
      <c r="AB867" s="619"/>
      <c r="AC867" s="619"/>
      <c r="AD867" s="619"/>
      <c r="AE867" s="619"/>
      <c r="AF867" s="619"/>
      <c r="AG867" s="619"/>
    </row>
    <row r="868" spans="1:33" ht="15.75" customHeight="1">
      <c r="A868" s="1"/>
      <c r="B868" s="1"/>
      <c r="C868" s="2"/>
      <c r="D868" s="144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145"/>
      <c r="X868" s="145"/>
      <c r="Y868" s="145"/>
      <c r="Z868" s="145"/>
      <c r="AA868" s="207"/>
      <c r="AB868" s="619"/>
      <c r="AC868" s="619"/>
      <c r="AD868" s="619"/>
      <c r="AE868" s="619"/>
      <c r="AF868" s="619"/>
      <c r="AG868" s="619"/>
    </row>
    <row r="869" spans="1:33" ht="15.75" customHeight="1">
      <c r="A869" s="1"/>
      <c r="B869" s="1"/>
      <c r="C869" s="2"/>
      <c r="D869" s="144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145"/>
      <c r="X869" s="145"/>
      <c r="Y869" s="145"/>
      <c r="Z869" s="145"/>
      <c r="AA869" s="207"/>
      <c r="AB869" s="619"/>
      <c r="AC869" s="619"/>
      <c r="AD869" s="619"/>
      <c r="AE869" s="619"/>
      <c r="AF869" s="619"/>
      <c r="AG869" s="619"/>
    </row>
    <row r="870" spans="1:33" ht="15.75" customHeight="1">
      <c r="A870" s="1"/>
      <c r="B870" s="1"/>
      <c r="C870" s="2"/>
      <c r="D870" s="144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145"/>
      <c r="X870" s="145"/>
      <c r="Y870" s="145"/>
      <c r="Z870" s="145"/>
      <c r="AA870" s="207"/>
      <c r="AB870" s="619"/>
      <c r="AC870" s="619"/>
      <c r="AD870" s="619"/>
      <c r="AE870" s="619"/>
      <c r="AF870" s="619"/>
      <c r="AG870" s="619"/>
    </row>
    <row r="871" spans="1:33" ht="15.75" customHeight="1">
      <c r="A871" s="1"/>
      <c r="B871" s="1"/>
      <c r="C871" s="2"/>
      <c r="D871" s="144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145"/>
      <c r="X871" s="145"/>
      <c r="Y871" s="145"/>
      <c r="Z871" s="145"/>
      <c r="AA871" s="207"/>
      <c r="AB871" s="619"/>
      <c r="AC871" s="619"/>
      <c r="AD871" s="619"/>
      <c r="AE871" s="619"/>
      <c r="AF871" s="619"/>
      <c r="AG871" s="619"/>
    </row>
    <row r="872" spans="1:33" ht="15.75" customHeight="1">
      <c r="A872" s="1"/>
      <c r="B872" s="1"/>
      <c r="C872" s="2"/>
      <c r="D872" s="144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145"/>
      <c r="X872" s="145"/>
      <c r="Y872" s="145"/>
      <c r="Z872" s="145"/>
      <c r="AA872" s="207"/>
      <c r="AB872" s="619"/>
      <c r="AC872" s="619"/>
      <c r="AD872" s="619"/>
      <c r="AE872" s="619"/>
      <c r="AF872" s="619"/>
      <c r="AG872" s="619"/>
    </row>
    <row r="873" spans="1:33" ht="15.75" customHeight="1">
      <c r="A873" s="1"/>
      <c r="B873" s="1"/>
      <c r="C873" s="2"/>
      <c r="D873" s="144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145"/>
      <c r="X873" s="145"/>
      <c r="Y873" s="145"/>
      <c r="Z873" s="145"/>
      <c r="AA873" s="207"/>
      <c r="AB873" s="619"/>
      <c r="AC873" s="619"/>
      <c r="AD873" s="619"/>
      <c r="AE873" s="619"/>
      <c r="AF873" s="619"/>
      <c r="AG873" s="619"/>
    </row>
    <row r="874" spans="1:33" ht="15.75" customHeight="1">
      <c r="A874" s="1"/>
      <c r="B874" s="1"/>
      <c r="C874" s="2"/>
      <c r="D874" s="144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145"/>
      <c r="X874" s="145"/>
      <c r="Y874" s="145"/>
      <c r="Z874" s="145"/>
      <c r="AA874" s="207"/>
      <c r="AB874" s="619"/>
      <c r="AC874" s="619"/>
      <c r="AD874" s="619"/>
      <c r="AE874" s="619"/>
      <c r="AF874" s="619"/>
      <c r="AG874" s="619"/>
    </row>
    <row r="875" spans="1:33" ht="15.75" customHeight="1">
      <c r="A875" s="1"/>
      <c r="B875" s="1"/>
      <c r="C875" s="2"/>
      <c r="D875" s="144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145"/>
      <c r="X875" s="145"/>
      <c r="Y875" s="145"/>
      <c r="Z875" s="145"/>
      <c r="AA875" s="207"/>
      <c r="AB875" s="619"/>
      <c r="AC875" s="619"/>
      <c r="AD875" s="619"/>
      <c r="AE875" s="619"/>
      <c r="AF875" s="619"/>
      <c r="AG875" s="619"/>
    </row>
    <row r="876" spans="1:33" ht="15.75" customHeight="1">
      <c r="A876" s="1"/>
      <c r="B876" s="1"/>
      <c r="C876" s="2"/>
      <c r="D876" s="144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145"/>
      <c r="X876" s="145"/>
      <c r="Y876" s="145"/>
      <c r="Z876" s="145"/>
      <c r="AA876" s="207"/>
      <c r="AB876" s="619"/>
      <c r="AC876" s="619"/>
      <c r="AD876" s="619"/>
      <c r="AE876" s="619"/>
      <c r="AF876" s="619"/>
      <c r="AG876" s="619"/>
    </row>
    <row r="877" spans="1:33" ht="15.75" customHeight="1">
      <c r="A877" s="1"/>
      <c r="B877" s="1"/>
      <c r="C877" s="2"/>
      <c r="D877" s="144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145"/>
      <c r="X877" s="145"/>
      <c r="Y877" s="145"/>
      <c r="Z877" s="145"/>
      <c r="AA877" s="207"/>
      <c r="AB877" s="619"/>
      <c r="AC877" s="619"/>
      <c r="AD877" s="619"/>
      <c r="AE877" s="619"/>
      <c r="AF877" s="619"/>
      <c r="AG877" s="619"/>
    </row>
    <row r="878" spans="1:33" ht="15.75" customHeight="1">
      <c r="A878" s="1"/>
      <c r="B878" s="1"/>
      <c r="C878" s="2"/>
      <c r="D878" s="144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145"/>
      <c r="X878" s="145"/>
      <c r="Y878" s="145"/>
      <c r="Z878" s="145"/>
      <c r="AA878" s="207"/>
      <c r="AB878" s="619"/>
      <c r="AC878" s="619"/>
      <c r="AD878" s="619"/>
      <c r="AE878" s="619"/>
      <c r="AF878" s="619"/>
      <c r="AG878" s="619"/>
    </row>
    <row r="879" spans="1:33" ht="15.75" customHeight="1">
      <c r="A879" s="1"/>
      <c r="B879" s="1"/>
      <c r="C879" s="2"/>
      <c r="D879" s="144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145"/>
      <c r="X879" s="145"/>
      <c r="Y879" s="145"/>
      <c r="Z879" s="145"/>
      <c r="AA879" s="207"/>
      <c r="AB879" s="619"/>
      <c r="AC879" s="619"/>
      <c r="AD879" s="619"/>
      <c r="AE879" s="619"/>
      <c r="AF879" s="619"/>
      <c r="AG879" s="619"/>
    </row>
    <row r="880" spans="1:33" ht="15.75" customHeight="1">
      <c r="A880" s="1"/>
      <c r="B880" s="1"/>
      <c r="C880" s="2"/>
      <c r="D880" s="144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145"/>
      <c r="X880" s="145"/>
      <c r="Y880" s="145"/>
      <c r="Z880" s="145"/>
      <c r="AA880" s="207"/>
      <c r="AB880" s="619"/>
      <c r="AC880" s="619"/>
      <c r="AD880" s="619"/>
      <c r="AE880" s="619"/>
      <c r="AF880" s="619"/>
      <c r="AG880" s="619"/>
    </row>
    <row r="881" spans="1:33" ht="15.75" customHeight="1">
      <c r="A881" s="1"/>
      <c r="B881" s="1"/>
      <c r="C881" s="2"/>
      <c r="D881" s="144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145"/>
      <c r="X881" s="145"/>
      <c r="Y881" s="145"/>
      <c r="Z881" s="145"/>
      <c r="AA881" s="207"/>
      <c r="AB881" s="619"/>
      <c r="AC881" s="619"/>
      <c r="AD881" s="619"/>
      <c r="AE881" s="619"/>
      <c r="AF881" s="619"/>
      <c r="AG881" s="619"/>
    </row>
    <row r="882" spans="1:33" ht="15.75" customHeight="1">
      <c r="A882" s="1"/>
      <c r="B882" s="1"/>
      <c r="C882" s="2"/>
      <c r="D882" s="144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145"/>
      <c r="X882" s="145"/>
      <c r="Y882" s="145"/>
      <c r="Z882" s="145"/>
      <c r="AA882" s="207"/>
      <c r="AB882" s="619"/>
      <c r="AC882" s="619"/>
      <c r="AD882" s="619"/>
      <c r="AE882" s="619"/>
      <c r="AF882" s="619"/>
      <c r="AG882" s="619"/>
    </row>
    <row r="883" spans="1:33" ht="15.75" customHeight="1">
      <c r="A883" s="1"/>
      <c r="B883" s="1"/>
      <c r="C883" s="2"/>
      <c r="D883" s="144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145"/>
      <c r="X883" s="145"/>
      <c r="Y883" s="145"/>
      <c r="Z883" s="145"/>
      <c r="AA883" s="207"/>
      <c r="AB883" s="619"/>
      <c r="AC883" s="619"/>
      <c r="AD883" s="619"/>
      <c r="AE883" s="619"/>
      <c r="AF883" s="619"/>
      <c r="AG883" s="619"/>
    </row>
    <row r="884" spans="1:33" ht="15.75" customHeight="1">
      <c r="A884" s="1"/>
      <c r="B884" s="1"/>
      <c r="C884" s="2"/>
      <c r="D884" s="144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145"/>
      <c r="X884" s="145"/>
      <c r="Y884" s="145"/>
      <c r="Z884" s="145"/>
      <c r="AA884" s="207"/>
      <c r="AB884" s="619"/>
      <c r="AC884" s="619"/>
      <c r="AD884" s="619"/>
      <c r="AE884" s="619"/>
      <c r="AF884" s="619"/>
      <c r="AG884" s="619"/>
    </row>
    <row r="885" spans="1:33" ht="15.75" customHeight="1">
      <c r="A885" s="1"/>
      <c r="B885" s="1"/>
      <c r="C885" s="2"/>
      <c r="D885" s="144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145"/>
      <c r="X885" s="145"/>
      <c r="Y885" s="145"/>
      <c r="Z885" s="145"/>
      <c r="AA885" s="207"/>
      <c r="AB885" s="619"/>
      <c r="AC885" s="619"/>
      <c r="AD885" s="619"/>
      <c r="AE885" s="619"/>
      <c r="AF885" s="619"/>
      <c r="AG885" s="619"/>
    </row>
    <row r="886" spans="1:33" ht="15.75" customHeight="1">
      <c r="A886" s="1"/>
      <c r="B886" s="1"/>
      <c r="C886" s="2"/>
      <c r="D886" s="144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145"/>
      <c r="X886" s="145"/>
      <c r="Y886" s="145"/>
      <c r="Z886" s="145"/>
      <c r="AA886" s="207"/>
      <c r="AB886" s="619"/>
      <c r="AC886" s="619"/>
      <c r="AD886" s="619"/>
      <c r="AE886" s="619"/>
      <c r="AF886" s="619"/>
      <c r="AG886" s="619"/>
    </row>
    <row r="887" spans="1:33" ht="15.75" customHeight="1">
      <c r="A887" s="1"/>
      <c r="B887" s="1"/>
      <c r="C887" s="2"/>
      <c r="D887" s="144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145"/>
      <c r="X887" s="145"/>
      <c r="Y887" s="145"/>
      <c r="Z887" s="145"/>
      <c r="AA887" s="207"/>
      <c r="AB887" s="619"/>
      <c r="AC887" s="619"/>
      <c r="AD887" s="619"/>
      <c r="AE887" s="619"/>
      <c r="AF887" s="619"/>
      <c r="AG887" s="619"/>
    </row>
    <row r="888" spans="1:33" ht="15.75" customHeight="1">
      <c r="A888" s="1"/>
      <c r="B888" s="1"/>
      <c r="C888" s="2"/>
      <c r="D888" s="144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145"/>
      <c r="X888" s="145"/>
      <c r="Y888" s="145"/>
      <c r="Z888" s="145"/>
      <c r="AA888" s="207"/>
      <c r="AB888" s="619"/>
      <c r="AC888" s="619"/>
      <c r="AD888" s="619"/>
      <c r="AE888" s="619"/>
      <c r="AF888" s="619"/>
      <c r="AG888" s="619"/>
    </row>
    <row r="889" spans="1:33" ht="15.75" customHeight="1">
      <c r="A889" s="1"/>
      <c r="B889" s="1"/>
      <c r="C889" s="2"/>
      <c r="D889" s="144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145"/>
      <c r="X889" s="145"/>
      <c r="Y889" s="145"/>
      <c r="Z889" s="145"/>
      <c r="AA889" s="207"/>
      <c r="AB889" s="619"/>
      <c r="AC889" s="619"/>
      <c r="AD889" s="619"/>
      <c r="AE889" s="619"/>
      <c r="AF889" s="619"/>
      <c r="AG889" s="619"/>
    </row>
    <row r="890" spans="1:33" ht="15.75" customHeight="1">
      <c r="A890" s="1"/>
      <c r="B890" s="1"/>
      <c r="C890" s="2"/>
      <c r="D890" s="144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145"/>
      <c r="X890" s="145"/>
      <c r="Y890" s="145"/>
      <c r="Z890" s="145"/>
      <c r="AA890" s="207"/>
      <c r="AB890" s="619"/>
      <c r="AC890" s="619"/>
      <c r="AD890" s="619"/>
      <c r="AE890" s="619"/>
      <c r="AF890" s="619"/>
      <c r="AG890" s="619"/>
    </row>
    <row r="891" spans="1:33" ht="15.75" customHeight="1">
      <c r="A891" s="1"/>
      <c r="B891" s="1"/>
      <c r="C891" s="2"/>
      <c r="D891" s="144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145"/>
      <c r="X891" s="145"/>
      <c r="Y891" s="145"/>
      <c r="Z891" s="145"/>
      <c r="AA891" s="207"/>
      <c r="AB891" s="619"/>
      <c r="AC891" s="619"/>
      <c r="AD891" s="619"/>
      <c r="AE891" s="619"/>
      <c r="AF891" s="619"/>
      <c r="AG891" s="619"/>
    </row>
    <row r="892" spans="1:33" ht="15.75" customHeight="1">
      <c r="A892" s="1"/>
      <c r="B892" s="1"/>
      <c r="C892" s="2"/>
      <c r="D892" s="144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145"/>
      <c r="X892" s="145"/>
      <c r="Y892" s="145"/>
      <c r="Z892" s="145"/>
      <c r="AA892" s="207"/>
      <c r="AB892" s="619"/>
      <c r="AC892" s="619"/>
      <c r="AD892" s="619"/>
      <c r="AE892" s="619"/>
      <c r="AF892" s="619"/>
      <c r="AG892" s="619"/>
    </row>
    <row r="893" spans="1:33" ht="15.75" customHeight="1">
      <c r="A893" s="1"/>
      <c r="B893" s="1"/>
      <c r="C893" s="2"/>
      <c r="D893" s="144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145"/>
      <c r="X893" s="145"/>
      <c r="Y893" s="145"/>
      <c r="Z893" s="145"/>
      <c r="AA893" s="207"/>
      <c r="AB893" s="619"/>
      <c r="AC893" s="619"/>
      <c r="AD893" s="619"/>
      <c r="AE893" s="619"/>
      <c r="AF893" s="619"/>
      <c r="AG893" s="619"/>
    </row>
    <row r="894" spans="1:33" ht="15.75" customHeight="1">
      <c r="A894" s="1"/>
      <c r="B894" s="1"/>
      <c r="C894" s="2"/>
      <c r="D894" s="144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145"/>
      <c r="X894" s="145"/>
      <c r="Y894" s="145"/>
      <c r="Z894" s="145"/>
      <c r="AA894" s="207"/>
      <c r="AB894" s="619"/>
      <c r="AC894" s="619"/>
      <c r="AD894" s="619"/>
      <c r="AE894" s="619"/>
      <c r="AF894" s="619"/>
      <c r="AG894" s="619"/>
    </row>
    <row r="895" spans="1:33" ht="15.75" customHeight="1">
      <c r="A895" s="1"/>
      <c r="B895" s="1"/>
      <c r="C895" s="2"/>
      <c r="D895" s="144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145"/>
      <c r="X895" s="145"/>
      <c r="Y895" s="145"/>
      <c r="Z895" s="145"/>
      <c r="AA895" s="207"/>
      <c r="AB895" s="619"/>
      <c r="AC895" s="619"/>
      <c r="AD895" s="619"/>
      <c r="AE895" s="619"/>
      <c r="AF895" s="619"/>
      <c r="AG895" s="619"/>
    </row>
    <row r="896" spans="1:33" ht="15.75" customHeight="1">
      <c r="A896" s="1"/>
      <c r="B896" s="1"/>
      <c r="C896" s="2"/>
      <c r="D896" s="144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145"/>
      <c r="X896" s="145"/>
      <c r="Y896" s="145"/>
      <c r="Z896" s="145"/>
      <c r="AA896" s="207"/>
      <c r="AB896" s="619"/>
      <c r="AC896" s="619"/>
      <c r="AD896" s="619"/>
      <c r="AE896" s="619"/>
      <c r="AF896" s="619"/>
      <c r="AG896" s="619"/>
    </row>
    <row r="897" spans="1:33" ht="15.75" customHeight="1">
      <c r="A897" s="1"/>
      <c r="B897" s="1"/>
      <c r="C897" s="2"/>
      <c r="D897" s="144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145"/>
      <c r="X897" s="145"/>
      <c r="Y897" s="145"/>
      <c r="Z897" s="145"/>
      <c r="AA897" s="207"/>
      <c r="AB897" s="619"/>
      <c r="AC897" s="619"/>
      <c r="AD897" s="619"/>
      <c r="AE897" s="619"/>
      <c r="AF897" s="619"/>
      <c r="AG897" s="619"/>
    </row>
    <row r="898" spans="1:33" ht="15.75" customHeight="1">
      <c r="A898" s="1"/>
      <c r="B898" s="1"/>
      <c r="C898" s="2"/>
      <c r="D898" s="144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145"/>
      <c r="X898" s="145"/>
      <c r="Y898" s="145"/>
      <c r="Z898" s="145"/>
      <c r="AA898" s="207"/>
      <c r="AB898" s="619"/>
      <c r="AC898" s="619"/>
      <c r="AD898" s="619"/>
      <c r="AE898" s="619"/>
      <c r="AF898" s="619"/>
      <c r="AG898" s="619"/>
    </row>
    <row r="899" spans="1:33" ht="15.75" customHeight="1">
      <c r="A899" s="1"/>
      <c r="B899" s="1"/>
      <c r="C899" s="2"/>
      <c r="D899" s="144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145"/>
      <c r="X899" s="145"/>
      <c r="Y899" s="145"/>
      <c r="Z899" s="145"/>
      <c r="AA899" s="207"/>
      <c r="AB899" s="619"/>
      <c r="AC899" s="619"/>
      <c r="AD899" s="619"/>
      <c r="AE899" s="619"/>
      <c r="AF899" s="619"/>
      <c r="AG899" s="619"/>
    </row>
    <row r="900" spans="1:33" ht="15.75" customHeight="1">
      <c r="A900" s="1"/>
      <c r="B900" s="1"/>
      <c r="C900" s="2"/>
      <c r="D900" s="144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145"/>
      <c r="X900" s="145"/>
      <c r="Y900" s="145"/>
      <c r="Z900" s="145"/>
      <c r="AA900" s="207"/>
      <c r="AB900" s="619"/>
      <c r="AC900" s="619"/>
      <c r="AD900" s="619"/>
      <c r="AE900" s="619"/>
      <c r="AF900" s="619"/>
      <c r="AG900" s="619"/>
    </row>
    <row r="901" spans="1:33" ht="15.75" customHeight="1">
      <c r="A901" s="1"/>
      <c r="B901" s="1"/>
      <c r="C901" s="2"/>
      <c r="D901" s="144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145"/>
      <c r="X901" s="145"/>
      <c r="Y901" s="145"/>
      <c r="Z901" s="145"/>
      <c r="AA901" s="207"/>
      <c r="AB901" s="619"/>
      <c r="AC901" s="619"/>
      <c r="AD901" s="619"/>
      <c r="AE901" s="619"/>
      <c r="AF901" s="619"/>
      <c r="AG901" s="619"/>
    </row>
    <row r="902" spans="1:33" ht="15.75" customHeight="1">
      <c r="A902" s="1"/>
      <c r="B902" s="1"/>
      <c r="C902" s="2"/>
      <c r="D902" s="144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145"/>
      <c r="X902" s="145"/>
      <c r="Y902" s="145"/>
      <c r="Z902" s="145"/>
      <c r="AA902" s="207"/>
      <c r="AB902" s="619"/>
      <c r="AC902" s="619"/>
      <c r="AD902" s="619"/>
      <c r="AE902" s="619"/>
      <c r="AF902" s="619"/>
      <c r="AG902" s="619"/>
    </row>
    <row r="903" spans="1:33" ht="15.75" customHeight="1">
      <c r="A903" s="1"/>
      <c r="B903" s="1"/>
      <c r="C903" s="2"/>
      <c r="D903" s="144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145"/>
      <c r="X903" s="145"/>
      <c r="Y903" s="145"/>
      <c r="Z903" s="145"/>
      <c r="AA903" s="207"/>
      <c r="AB903" s="619"/>
      <c r="AC903" s="619"/>
      <c r="AD903" s="619"/>
      <c r="AE903" s="619"/>
      <c r="AF903" s="619"/>
      <c r="AG903" s="619"/>
    </row>
    <row r="904" spans="1:33" ht="15.75" customHeight="1">
      <c r="A904" s="1"/>
      <c r="B904" s="1"/>
      <c r="C904" s="2"/>
      <c r="D904" s="144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145"/>
      <c r="X904" s="145"/>
      <c r="Y904" s="145"/>
      <c r="Z904" s="145"/>
      <c r="AA904" s="207"/>
      <c r="AB904" s="619"/>
      <c r="AC904" s="619"/>
      <c r="AD904" s="619"/>
      <c r="AE904" s="619"/>
      <c r="AF904" s="619"/>
      <c r="AG904" s="619"/>
    </row>
    <row r="905" spans="1:33" ht="15.75" customHeight="1">
      <c r="A905" s="1"/>
      <c r="B905" s="1"/>
      <c r="C905" s="2"/>
      <c r="D905" s="144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145"/>
      <c r="X905" s="145"/>
      <c r="Y905" s="145"/>
      <c r="Z905" s="145"/>
      <c r="AA905" s="207"/>
      <c r="AB905" s="619"/>
      <c r="AC905" s="619"/>
      <c r="AD905" s="619"/>
      <c r="AE905" s="619"/>
      <c r="AF905" s="619"/>
      <c r="AG905" s="619"/>
    </row>
    <row r="906" spans="1:33" ht="15.75" customHeight="1">
      <c r="A906" s="1"/>
      <c r="B906" s="1"/>
      <c r="C906" s="2"/>
      <c r="D906" s="144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145"/>
      <c r="X906" s="145"/>
      <c r="Y906" s="145"/>
      <c r="Z906" s="145"/>
      <c r="AA906" s="207"/>
      <c r="AB906" s="619"/>
      <c r="AC906" s="619"/>
      <c r="AD906" s="619"/>
      <c r="AE906" s="619"/>
      <c r="AF906" s="619"/>
      <c r="AG906" s="619"/>
    </row>
    <row r="907" spans="1:33" ht="15.75" customHeight="1">
      <c r="A907" s="1"/>
      <c r="B907" s="1"/>
      <c r="C907" s="2"/>
      <c r="D907" s="144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145"/>
      <c r="X907" s="145"/>
      <c r="Y907" s="145"/>
      <c r="Z907" s="145"/>
      <c r="AA907" s="207"/>
      <c r="AB907" s="619"/>
      <c r="AC907" s="619"/>
      <c r="AD907" s="619"/>
      <c r="AE907" s="619"/>
      <c r="AF907" s="619"/>
      <c r="AG907" s="619"/>
    </row>
    <row r="908" spans="1:33" ht="15.75" customHeight="1">
      <c r="A908" s="1"/>
      <c r="B908" s="1"/>
      <c r="C908" s="2"/>
      <c r="D908" s="144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145"/>
      <c r="X908" s="145"/>
      <c r="Y908" s="145"/>
      <c r="Z908" s="145"/>
      <c r="AA908" s="207"/>
      <c r="AB908" s="619"/>
      <c r="AC908" s="619"/>
      <c r="AD908" s="619"/>
      <c r="AE908" s="619"/>
      <c r="AF908" s="619"/>
      <c r="AG908" s="619"/>
    </row>
    <row r="909" spans="1:33" ht="15.75" customHeight="1">
      <c r="A909" s="1"/>
      <c r="B909" s="1"/>
      <c r="C909" s="2"/>
      <c r="D909" s="144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145"/>
      <c r="X909" s="145"/>
      <c r="Y909" s="145"/>
      <c r="Z909" s="145"/>
      <c r="AA909" s="207"/>
      <c r="AB909" s="619"/>
      <c r="AC909" s="619"/>
      <c r="AD909" s="619"/>
      <c r="AE909" s="619"/>
      <c r="AF909" s="619"/>
      <c r="AG909" s="619"/>
    </row>
    <row r="910" spans="1:33" ht="15.75" customHeight="1">
      <c r="A910" s="1"/>
      <c r="B910" s="1"/>
      <c r="C910" s="2"/>
      <c r="D910" s="144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145"/>
      <c r="X910" s="145"/>
      <c r="Y910" s="145"/>
      <c r="Z910" s="145"/>
      <c r="AA910" s="207"/>
      <c r="AB910" s="619"/>
      <c r="AC910" s="619"/>
      <c r="AD910" s="619"/>
      <c r="AE910" s="619"/>
      <c r="AF910" s="619"/>
      <c r="AG910" s="619"/>
    </row>
    <row r="911" spans="1:33" ht="15.75" customHeight="1">
      <c r="A911" s="1"/>
      <c r="B911" s="1"/>
      <c r="C911" s="2"/>
      <c r="D911" s="144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145"/>
      <c r="X911" s="145"/>
      <c r="Y911" s="145"/>
      <c r="Z911" s="145"/>
      <c r="AA911" s="207"/>
      <c r="AB911" s="619"/>
      <c r="AC911" s="619"/>
      <c r="AD911" s="619"/>
      <c r="AE911" s="619"/>
      <c r="AF911" s="619"/>
      <c r="AG911" s="619"/>
    </row>
    <row r="912" spans="1:33" ht="15.75" customHeight="1">
      <c r="A912" s="1"/>
      <c r="B912" s="1"/>
      <c r="C912" s="2"/>
      <c r="D912" s="144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145"/>
      <c r="X912" s="145"/>
      <c r="Y912" s="145"/>
      <c r="Z912" s="145"/>
      <c r="AA912" s="207"/>
      <c r="AB912" s="619"/>
      <c r="AC912" s="619"/>
      <c r="AD912" s="619"/>
      <c r="AE912" s="619"/>
      <c r="AF912" s="619"/>
      <c r="AG912" s="619"/>
    </row>
    <row r="913" spans="1:33" ht="15.75" customHeight="1">
      <c r="A913" s="1"/>
      <c r="B913" s="1"/>
      <c r="C913" s="2"/>
      <c r="D913" s="144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145"/>
      <c r="X913" s="145"/>
      <c r="Y913" s="145"/>
      <c r="Z913" s="145"/>
      <c r="AA913" s="207"/>
      <c r="AB913" s="619"/>
      <c r="AC913" s="619"/>
      <c r="AD913" s="619"/>
      <c r="AE913" s="619"/>
      <c r="AF913" s="619"/>
      <c r="AG913" s="619"/>
    </row>
    <row r="914" spans="1:33" ht="15.75" customHeight="1">
      <c r="A914" s="1"/>
      <c r="B914" s="1"/>
      <c r="C914" s="2"/>
      <c r="D914" s="144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145"/>
      <c r="X914" s="145"/>
      <c r="Y914" s="145"/>
      <c r="Z914" s="145"/>
      <c r="AA914" s="207"/>
      <c r="AB914" s="619"/>
      <c r="AC914" s="619"/>
      <c r="AD914" s="619"/>
      <c r="AE914" s="619"/>
      <c r="AF914" s="619"/>
      <c r="AG914" s="619"/>
    </row>
    <row r="915" spans="1:33" ht="15.75" customHeight="1">
      <c r="A915" s="1"/>
      <c r="B915" s="1"/>
      <c r="C915" s="2"/>
      <c r="D915" s="144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145"/>
      <c r="X915" s="145"/>
      <c r="Y915" s="145"/>
      <c r="Z915" s="145"/>
      <c r="AA915" s="207"/>
      <c r="AB915" s="619"/>
      <c r="AC915" s="619"/>
      <c r="AD915" s="619"/>
      <c r="AE915" s="619"/>
      <c r="AF915" s="619"/>
      <c r="AG915" s="619"/>
    </row>
    <row r="916" spans="1:33" ht="15.75" customHeight="1">
      <c r="A916" s="1"/>
      <c r="B916" s="1"/>
      <c r="C916" s="2"/>
      <c r="D916" s="144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145"/>
      <c r="X916" s="145"/>
      <c r="Y916" s="145"/>
      <c r="Z916" s="145"/>
      <c r="AA916" s="207"/>
      <c r="AB916" s="619"/>
      <c r="AC916" s="619"/>
      <c r="AD916" s="619"/>
      <c r="AE916" s="619"/>
      <c r="AF916" s="619"/>
      <c r="AG916" s="619"/>
    </row>
    <row r="917" spans="1:33" ht="15.75" customHeight="1">
      <c r="A917" s="1"/>
      <c r="B917" s="1"/>
      <c r="C917" s="2"/>
      <c r="D917" s="144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145"/>
      <c r="X917" s="145"/>
      <c r="Y917" s="145"/>
      <c r="Z917" s="145"/>
      <c r="AA917" s="207"/>
      <c r="AB917" s="619"/>
      <c r="AC917" s="619"/>
      <c r="AD917" s="619"/>
      <c r="AE917" s="619"/>
      <c r="AF917" s="619"/>
      <c r="AG917" s="619"/>
    </row>
    <row r="918" spans="1:33" ht="15.75" customHeight="1">
      <c r="A918" s="1"/>
      <c r="B918" s="1"/>
      <c r="C918" s="2"/>
      <c r="D918" s="144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145"/>
      <c r="X918" s="145"/>
      <c r="Y918" s="145"/>
      <c r="Z918" s="145"/>
      <c r="AA918" s="207"/>
      <c r="AB918" s="619"/>
      <c r="AC918" s="619"/>
      <c r="AD918" s="619"/>
      <c r="AE918" s="619"/>
      <c r="AF918" s="619"/>
      <c r="AG918" s="619"/>
    </row>
    <row r="919" spans="1:33" ht="15.75" customHeight="1">
      <c r="A919" s="1"/>
      <c r="B919" s="1"/>
      <c r="C919" s="2"/>
      <c r="D919" s="144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145"/>
      <c r="X919" s="145"/>
      <c r="Y919" s="145"/>
      <c r="Z919" s="145"/>
      <c r="AA919" s="207"/>
      <c r="AB919" s="619"/>
      <c r="AC919" s="619"/>
      <c r="AD919" s="619"/>
      <c r="AE919" s="619"/>
      <c r="AF919" s="619"/>
      <c r="AG919" s="619"/>
    </row>
    <row r="920" spans="1:33" ht="15.75" customHeight="1">
      <c r="A920" s="1"/>
      <c r="B920" s="1"/>
      <c r="C920" s="2"/>
      <c r="D920" s="144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145"/>
      <c r="X920" s="145"/>
      <c r="Y920" s="145"/>
      <c r="Z920" s="145"/>
      <c r="AA920" s="207"/>
      <c r="AB920" s="619"/>
      <c r="AC920" s="619"/>
      <c r="AD920" s="619"/>
      <c r="AE920" s="619"/>
      <c r="AF920" s="619"/>
      <c r="AG920" s="619"/>
    </row>
    <row r="921" spans="1:33" ht="15.75" customHeight="1">
      <c r="A921" s="1"/>
      <c r="B921" s="1"/>
      <c r="C921" s="2"/>
      <c r="D921" s="144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145"/>
      <c r="X921" s="145"/>
      <c r="Y921" s="145"/>
      <c r="Z921" s="145"/>
      <c r="AA921" s="207"/>
      <c r="AB921" s="619"/>
      <c r="AC921" s="619"/>
      <c r="AD921" s="619"/>
      <c r="AE921" s="619"/>
      <c r="AF921" s="619"/>
      <c r="AG921" s="619"/>
    </row>
    <row r="922" spans="1:33" ht="15.75" customHeight="1">
      <c r="A922" s="1"/>
      <c r="B922" s="1"/>
      <c r="C922" s="2"/>
      <c r="D922" s="144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145"/>
      <c r="X922" s="145"/>
      <c r="Y922" s="145"/>
      <c r="Z922" s="145"/>
      <c r="AA922" s="207"/>
      <c r="AB922" s="619"/>
      <c r="AC922" s="619"/>
      <c r="AD922" s="619"/>
      <c r="AE922" s="619"/>
      <c r="AF922" s="619"/>
      <c r="AG922" s="619"/>
    </row>
    <row r="923" spans="1:33" ht="15.75" customHeight="1">
      <c r="A923" s="1"/>
      <c r="B923" s="1"/>
      <c r="C923" s="2"/>
      <c r="D923" s="144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145"/>
      <c r="X923" s="145"/>
      <c r="Y923" s="145"/>
      <c r="Z923" s="145"/>
      <c r="AA923" s="207"/>
      <c r="AB923" s="619"/>
      <c r="AC923" s="619"/>
      <c r="AD923" s="619"/>
      <c r="AE923" s="619"/>
      <c r="AF923" s="619"/>
      <c r="AG923" s="619"/>
    </row>
    <row r="924" spans="1:33" ht="15.75" customHeight="1">
      <c r="A924" s="1"/>
      <c r="B924" s="1"/>
      <c r="C924" s="2"/>
      <c r="D924" s="144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145"/>
      <c r="X924" s="145"/>
      <c r="Y924" s="145"/>
      <c r="Z924" s="145"/>
      <c r="AA924" s="207"/>
      <c r="AB924" s="619"/>
      <c r="AC924" s="619"/>
      <c r="AD924" s="619"/>
      <c r="AE924" s="619"/>
      <c r="AF924" s="619"/>
      <c r="AG924" s="619"/>
    </row>
    <row r="925" spans="1:33" ht="15.75" customHeight="1">
      <c r="A925" s="1"/>
      <c r="B925" s="1"/>
      <c r="C925" s="2"/>
      <c r="D925" s="144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145"/>
      <c r="X925" s="145"/>
      <c r="Y925" s="145"/>
      <c r="Z925" s="145"/>
      <c r="AA925" s="207"/>
      <c r="AB925" s="619"/>
      <c r="AC925" s="619"/>
      <c r="AD925" s="619"/>
      <c r="AE925" s="619"/>
      <c r="AF925" s="619"/>
      <c r="AG925" s="619"/>
    </row>
    <row r="926" spans="1:33" ht="15.75" customHeight="1">
      <c r="A926" s="1"/>
      <c r="B926" s="1"/>
      <c r="C926" s="2"/>
      <c r="D926" s="144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145"/>
      <c r="X926" s="145"/>
      <c r="Y926" s="145"/>
      <c r="Z926" s="145"/>
      <c r="AA926" s="207"/>
      <c r="AB926" s="619"/>
      <c r="AC926" s="619"/>
      <c r="AD926" s="619"/>
      <c r="AE926" s="619"/>
      <c r="AF926" s="619"/>
      <c r="AG926" s="619"/>
    </row>
    <row r="927" spans="1:33" ht="15.75" customHeight="1">
      <c r="A927" s="1"/>
      <c r="B927" s="1"/>
      <c r="C927" s="2"/>
      <c r="D927" s="144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145"/>
      <c r="X927" s="145"/>
      <c r="Y927" s="145"/>
      <c r="Z927" s="145"/>
      <c r="AA927" s="207"/>
      <c r="AB927" s="619"/>
      <c r="AC927" s="619"/>
      <c r="AD927" s="619"/>
      <c r="AE927" s="619"/>
      <c r="AF927" s="619"/>
      <c r="AG927" s="619"/>
    </row>
    <row r="928" spans="1:33" ht="15.75" customHeight="1">
      <c r="A928" s="1"/>
      <c r="B928" s="1"/>
      <c r="C928" s="2"/>
      <c r="D928" s="144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145"/>
      <c r="X928" s="145"/>
      <c r="Y928" s="145"/>
      <c r="Z928" s="145"/>
      <c r="AA928" s="207"/>
      <c r="AB928" s="619"/>
      <c r="AC928" s="619"/>
      <c r="AD928" s="619"/>
      <c r="AE928" s="619"/>
      <c r="AF928" s="619"/>
      <c r="AG928" s="619"/>
    </row>
    <row r="929" spans="1:33" ht="15.75" customHeight="1">
      <c r="A929" s="1"/>
      <c r="B929" s="1"/>
      <c r="C929" s="2"/>
      <c r="D929" s="144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145"/>
      <c r="X929" s="145"/>
      <c r="Y929" s="145"/>
      <c r="Z929" s="145"/>
      <c r="AA929" s="207"/>
      <c r="AB929" s="619"/>
      <c r="AC929" s="619"/>
      <c r="AD929" s="619"/>
      <c r="AE929" s="619"/>
      <c r="AF929" s="619"/>
      <c r="AG929" s="619"/>
    </row>
    <row r="930" spans="1:33" ht="15.75" customHeight="1">
      <c r="A930" s="1"/>
      <c r="B930" s="1"/>
      <c r="C930" s="2"/>
      <c r="D930" s="144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145"/>
      <c r="X930" s="145"/>
      <c r="Y930" s="145"/>
      <c r="Z930" s="145"/>
      <c r="AA930" s="207"/>
      <c r="AB930" s="619"/>
      <c r="AC930" s="619"/>
      <c r="AD930" s="619"/>
      <c r="AE930" s="619"/>
      <c r="AF930" s="619"/>
      <c r="AG930" s="619"/>
    </row>
    <row r="931" spans="1:33" ht="15.75" customHeight="1">
      <c r="A931" s="1"/>
      <c r="B931" s="1"/>
      <c r="C931" s="2"/>
      <c r="D931" s="144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145"/>
      <c r="X931" s="145"/>
      <c r="Y931" s="145"/>
      <c r="Z931" s="145"/>
      <c r="AA931" s="207"/>
      <c r="AB931" s="619"/>
      <c r="AC931" s="619"/>
      <c r="AD931" s="619"/>
      <c r="AE931" s="619"/>
      <c r="AF931" s="619"/>
      <c r="AG931" s="619"/>
    </row>
    <row r="932" spans="1:33" ht="15.75" customHeight="1">
      <c r="A932" s="1"/>
      <c r="B932" s="1"/>
      <c r="C932" s="2"/>
      <c r="D932" s="144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145"/>
      <c r="X932" s="145"/>
      <c r="Y932" s="145"/>
      <c r="Z932" s="145"/>
      <c r="AA932" s="207"/>
      <c r="AB932" s="619"/>
      <c r="AC932" s="619"/>
      <c r="AD932" s="619"/>
      <c r="AE932" s="619"/>
      <c r="AF932" s="619"/>
      <c r="AG932" s="619"/>
    </row>
    <row r="933" spans="1:33" ht="15.75" customHeight="1">
      <c r="A933" s="1"/>
      <c r="B933" s="1"/>
      <c r="C933" s="2"/>
      <c r="D933" s="144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145"/>
      <c r="X933" s="145"/>
      <c r="Y933" s="145"/>
      <c r="Z933" s="145"/>
      <c r="AA933" s="207"/>
      <c r="AB933" s="619"/>
      <c r="AC933" s="619"/>
      <c r="AD933" s="619"/>
      <c r="AE933" s="619"/>
      <c r="AF933" s="619"/>
      <c r="AG933" s="619"/>
    </row>
    <row r="934" spans="1:33" ht="15.75" customHeight="1">
      <c r="A934" s="1"/>
      <c r="B934" s="1"/>
      <c r="C934" s="2"/>
      <c r="D934" s="144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145"/>
      <c r="X934" s="145"/>
      <c r="Y934" s="145"/>
      <c r="Z934" s="145"/>
      <c r="AA934" s="207"/>
      <c r="AB934" s="619"/>
      <c r="AC934" s="619"/>
      <c r="AD934" s="619"/>
      <c r="AE934" s="619"/>
      <c r="AF934" s="619"/>
      <c r="AG934" s="619"/>
    </row>
    <row r="935" spans="1:33" ht="15.75" customHeight="1">
      <c r="A935" s="1"/>
      <c r="B935" s="1"/>
      <c r="C935" s="2"/>
      <c r="D935" s="144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145"/>
      <c r="X935" s="145"/>
      <c r="Y935" s="145"/>
      <c r="Z935" s="145"/>
      <c r="AA935" s="207"/>
      <c r="AB935" s="619"/>
      <c r="AC935" s="619"/>
      <c r="AD935" s="619"/>
      <c r="AE935" s="619"/>
      <c r="AF935" s="619"/>
      <c r="AG935" s="619"/>
    </row>
    <row r="936" spans="1:33" ht="15.75" customHeight="1">
      <c r="A936" s="1"/>
      <c r="B936" s="1"/>
      <c r="C936" s="2"/>
      <c r="D936" s="144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145"/>
      <c r="X936" s="145"/>
      <c r="Y936" s="145"/>
      <c r="Z936" s="145"/>
      <c r="AA936" s="207"/>
      <c r="AB936" s="619"/>
      <c r="AC936" s="619"/>
      <c r="AD936" s="619"/>
      <c r="AE936" s="619"/>
      <c r="AF936" s="619"/>
      <c r="AG936" s="619"/>
    </row>
    <row r="937" spans="1:33" ht="15.75" customHeight="1">
      <c r="A937" s="1"/>
      <c r="B937" s="1"/>
      <c r="C937" s="2"/>
      <c r="D937" s="144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145"/>
      <c r="X937" s="145"/>
      <c r="Y937" s="145"/>
      <c r="Z937" s="145"/>
      <c r="AA937" s="207"/>
      <c r="AB937" s="619"/>
      <c r="AC937" s="619"/>
      <c r="AD937" s="619"/>
      <c r="AE937" s="619"/>
      <c r="AF937" s="619"/>
      <c r="AG937" s="619"/>
    </row>
    <row r="938" spans="1:33" ht="15.75" customHeight="1">
      <c r="A938" s="1"/>
      <c r="B938" s="1"/>
      <c r="C938" s="2"/>
      <c r="D938" s="144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145"/>
      <c r="X938" s="145"/>
      <c r="Y938" s="145"/>
      <c r="Z938" s="145"/>
      <c r="AA938" s="207"/>
      <c r="AB938" s="619"/>
      <c r="AC938" s="619"/>
      <c r="AD938" s="619"/>
      <c r="AE938" s="619"/>
      <c r="AF938" s="619"/>
      <c r="AG938" s="619"/>
    </row>
    <row r="939" spans="1:33" ht="15.75" customHeight="1">
      <c r="A939" s="1"/>
      <c r="B939" s="1"/>
      <c r="C939" s="2"/>
      <c r="D939" s="144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145"/>
      <c r="X939" s="145"/>
      <c r="Y939" s="145"/>
      <c r="Z939" s="145"/>
      <c r="AA939" s="207"/>
      <c r="AB939" s="619"/>
      <c r="AC939" s="619"/>
      <c r="AD939" s="619"/>
      <c r="AE939" s="619"/>
      <c r="AF939" s="619"/>
      <c r="AG939" s="619"/>
    </row>
    <row r="940" spans="1:33" ht="15.75" customHeight="1">
      <c r="A940" s="1"/>
      <c r="B940" s="1"/>
      <c r="C940" s="2"/>
      <c r="D940" s="144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145"/>
      <c r="X940" s="145"/>
      <c r="Y940" s="145"/>
      <c r="Z940" s="145"/>
      <c r="AA940" s="207"/>
      <c r="AB940" s="619"/>
      <c r="AC940" s="619"/>
      <c r="AD940" s="619"/>
      <c r="AE940" s="619"/>
      <c r="AF940" s="619"/>
      <c r="AG940" s="619"/>
    </row>
    <row r="941" spans="1:33" ht="15.75" customHeight="1">
      <c r="A941" s="1"/>
      <c r="B941" s="1"/>
      <c r="C941" s="2"/>
      <c r="D941" s="144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145"/>
      <c r="X941" s="145"/>
      <c r="Y941" s="145"/>
      <c r="Z941" s="145"/>
      <c r="AA941" s="207"/>
      <c r="AB941" s="619"/>
      <c r="AC941" s="619"/>
      <c r="AD941" s="619"/>
      <c r="AE941" s="619"/>
      <c r="AF941" s="619"/>
      <c r="AG941" s="619"/>
    </row>
    <row r="942" spans="1:33" ht="15.75" customHeight="1">
      <c r="A942" s="1"/>
      <c r="B942" s="1"/>
      <c r="C942" s="2"/>
      <c r="D942" s="144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145"/>
      <c r="X942" s="145"/>
      <c r="Y942" s="145"/>
      <c r="Z942" s="145"/>
      <c r="AA942" s="207"/>
      <c r="AB942" s="619"/>
      <c r="AC942" s="619"/>
      <c r="AD942" s="619"/>
      <c r="AE942" s="619"/>
      <c r="AF942" s="619"/>
      <c r="AG942" s="619"/>
    </row>
    <row r="943" spans="1:33" ht="15.75" customHeight="1">
      <c r="A943" s="1"/>
      <c r="B943" s="1"/>
      <c r="C943" s="2"/>
      <c r="D943" s="144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145"/>
      <c r="X943" s="145"/>
      <c r="Y943" s="145"/>
      <c r="Z943" s="145"/>
      <c r="AA943" s="207"/>
      <c r="AB943" s="619"/>
      <c r="AC943" s="619"/>
      <c r="AD943" s="619"/>
      <c r="AE943" s="619"/>
      <c r="AF943" s="619"/>
      <c r="AG943" s="619"/>
    </row>
    <row r="944" spans="1:33" ht="15.75" customHeight="1">
      <c r="A944" s="1"/>
      <c r="B944" s="1"/>
      <c r="C944" s="2"/>
      <c r="D944" s="144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145"/>
      <c r="X944" s="145"/>
      <c r="Y944" s="145"/>
      <c r="Z944" s="145"/>
      <c r="AA944" s="207"/>
      <c r="AB944" s="619"/>
      <c r="AC944" s="619"/>
      <c r="AD944" s="619"/>
      <c r="AE944" s="619"/>
      <c r="AF944" s="619"/>
      <c r="AG944" s="619"/>
    </row>
    <row r="945" spans="1:33" ht="15.75" customHeight="1">
      <c r="A945" s="1"/>
      <c r="B945" s="1"/>
      <c r="C945" s="2"/>
      <c r="D945" s="144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145"/>
      <c r="X945" s="145"/>
      <c r="Y945" s="145"/>
      <c r="Z945" s="145"/>
      <c r="AA945" s="207"/>
      <c r="AB945" s="619"/>
      <c r="AC945" s="619"/>
      <c r="AD945" s="619"/>
      <c r="AE945" s="619"/>
      <c r="AF945" s="619"/>
      <c r="AG945" s="619"/>
    </row>
    <row r="946" spans="1:33" ht="15.75" customHeight="1">
      <c r="A946" s="1"/>
      <c r="B946" s="1"/>
      <c r="C946" s="2"/>
      <c r="D946" s="144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145"/>
      <c r="X946" s="145"/>
      <c r="Y946" s="145"/>
      <c r="Z946" s="145"/>
      <c r="AA946" s="207"/>
      <c r="AB946" s="619"/>
      <c r="AC946" s="619"/>
      <c r="AD946" s="619"/>
      <c r="AE946" s="619"/>
      <c r="AF946" s="619"/>
      <c r="AG946" s="619"/>
    </row>
    <row r="947" spans="1:33" ht="15.75" customHeight="1">
      <c r="A947" s="1"/>
      <c r="B947" s="1"/>
      <c r="C947" s="2"/>
      <c r="D947" s="144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145"/>
      <c r="X947" s="145"/>
      <c r="Y947" s="145"/>
      <c r="Z947" s="145"/>
      <c r="AA947" s="207"/>
      <c r="AB947" s="619"/>
      <c r="AC947" s="619"/>
      <c r="AD947" s="619"/>
      <c r="AE947" s="619"/>
      <c r="AF947" s="619"/>
      <c r="AG947" s="619"/>
    </row>
    <row r="948" spans="1:33" ht="15.75" customHeight="1">
      <c r="A948" s="1"/>
      <c r="B948" s="1"/>
      <c r="C948" s="2"/>
      <c r="D948" s="144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145"/>
      <c r="X948" s="145"/>
      <c r="Y948" s="145"/>
      <c r="Z948" s="145"/>
      <c r="AA948" s="207"/>
      <c r="AB948" s="619"/>
      <c r="AC948" s="619"/>
      <c r="AD948" s="619"/>
      <c r="AE948" s="619"/>
      <c r="AF948" s="619"/>
      <c r="AG948" s="619"/>
    </row>
    <row r="949" spans="1:33" ht="15.75" customHeight="1">
      <c r="A949" s="1"/>
      <c r="B949" s="1"/>
      <c r="C949" s="2"/>
      <c r="D949" s="144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145"/>
      <c r="X949" s="145"/>
      <c r="Y949" s="145"/>
      <c r="Z949" s="145"/>
      <c r="AA949" s="207"/>
      <c r="AB949" s="619"/>
      <c r="AC949" s="619"/>
      <c r="AD949" s="619"/>
      <c r="AE949" s="619"/>
      <c r="AF949" s="619"/>
      <c r="AG949" s="619"/>
    </row>
    <row r="950" spans="1:33" ht="15.75" customHeight="1">
      <c r="A950" s="1"/>
      <c r="B950" s="1"/>
      <c r="C950" s="2"/>
      <c r="D950" s="144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145"/>
      <c r="X950" s="145"/>
      <c r="Y950" s="145"/>
      <c r="Z950" s="145"/>
      <c r="AA950" s="207"/>
      <c r="AB950" s="619"/>
      <c r="AC950" s="619"/>
      <c r="AD950" s="619"/>
      <c r="AE950" s="619"/>
      <c r="AF950" s="619"/>
      <c r="AG950" s="619"/>
    </row>
    <row r="951" spans="1:33" ht="15.75" customHeight="1">
      <c r="A951" s="1"/>
      <c r="B951" s="1"/>
      <c r="C951" s="2"/>
      <c r="D951" s="144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145"/>
      <c r="X951" s="145"/>
      <c r="Y951" s="145"/>
      <c r="Z951" s="145"/>
      <c r="AA951" s="207"/>
      <c r="AB951" s="619"/>
      <c r="AC951" s="619"/>
      <c r="AD951" s="619"/>
      <c r="AE951" s="619"/>
      <c r="AF951" s="619"/>
      <c r="AG951" s="619"/>
    </row>
    <row r="952" spans="1:33" ht="15.75" customHeight="1">
      <c r="A952" s="1"/>
      <c r="B952" s="1"/>
      <c r="C952" s="2"/>
      <c r="D952" s="144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145"/>
      <c r="X952" s="145"/>
      <c r="Y952" s="145"/>
      <c r="Z952" s="145"/>
      <c r="AA952" s="207"/>
      <c r="AB952" s="619"/>
      <c r="AC952" s="619"/>
      <c r="AD952" s="619"/>
      <c r="AE952" s="619"/>
      <c r="AF952" s="619"/>
      <c r="AG952" s="619"/>
    </row>
    <row r="953" spans="1:33" ht="15.75" customHeight="1">
      <c r="A953" s="1"/>
      <c r="B953" s="1"/>
      <c r="C953" s="2"/>
      <c r="D953" s="144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145"/>
      <c r="X953" s="145"/>
      <c r="Y953" s="145"/>
      <c r="Z953" s="145"/>
      <c r="AA953" s="207"/>
      <c r="AB953" s="619"/>
      <c r="AC953" s="619"/>
      <c r="AD953" s="619"/>
      <c r="AE953" s="619"/>
      <c r="AF953" s="619"/>
      <c r="AG953" s="619"/>
    </row>
    <row r="954" spans="1:33" ht="15.75" customHeight="1">
      <c r="A954" s="1"/>
      <c r="B954" s="1"/>
      <c r="C954" s="2"/>
      <c r="D954" s="144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145"/>
      <c r="X954" s="145"/>
      <c r="Y954" s="145"/>
      <c r="Z954" s="145"/>
      <c r="AA954" s="207"/>
      <c r="AB954" s="619"/>
      <c r="AC954" s="619"/>
      <c r="AD954" s="619"/>
      <c r="AE954" s="619"/>
      <c r="AF954" s="619"/>
      <c r="AG954" s="619"/>
    </row>
    <row r="955" spans="1:33" ht="15.75" customHeight="1">
      <c r="A955" s="1"/>
      <c r="B955" s="1"/>
      <c r="C955" s="2"/>
      <c r="D955" s="144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145"/>
      <c r="X955" s="145"/>
      <c r="Y955" s="145"/>
      <c r="Z955" s="145"/>
      <c r="AA955" s="207"/>
      <c r="AB955" s="619"/>
      <c r="AC955" s="619"/>
      <c r="AD955" s="619"/>
      <c r="AE955" s="619"/>
      <c r="AF955" s="619"/>
      <c r="AG955" s="619"/>
    </row>
    <row r="956" spans="1:33" ht="15.75" customHeight="1">
      <c r="A956" s="1"/>
      <c r="B956" s="1"/>
      <c r="C956" s="2"/>
      <c r="D956" s="144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145"/>
      <c r="X956" s="145"/>
      <c r="Y956" s="145"/>
      <c r="Z956" s="145"/>
      <c r="AA956" s="207"/>
      <c r="AB956" s="619"/>
      <c r="AC956" s="619"/>
      <c r="AD956" s="619"/>
      <c r="AE956" s="619"/>
      <c r="AF956" s="619"/>
      <c r="AG956" s="619"/>
    </row>
    <row r="957" spans="1:33" ht="15.75" customHeight="1">
      <c r="A957" s="1"/>
      <c r="B957" s="1"/>
      <c r="C957" s="2"/>
      <c r="D957" s="144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145"/>
      <c r="X957" s="145"/>
      <c r="Y957" s="145"/>
      <c r="Z957" s="145"/>
      <c r="AA957" s="207"/>
      <c r="AB957" s="619"/>
      <c r="AC957" s="619"/>
      <c r="AD957" s="619"/>
      <c r="AE957" s="619"/>
      <c r="AF957" s="619"/>
      <c r="AG957" s="619"/>
    </row>
    <row r="958" spans="1:33" ht="15.75" customHeight="1">
      <c r="A958" s="1"/>
      <c r="B958" s="1"/>
      <c r="C958" s="2"/>
      <c r="D958" s="144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145"/>
      <c r="X958" s="145"/>
      <c r="Y958" s="145"/>
      <c r="Z958" s="145"/>
      <c r="AA958" s="207"/>
      <c r="AB958" s="619"/>
      <c r="AC958" s="619"/>
      <c r="AD958" s="619"/>
      <c r="AE958" s="619"/>
      <c r="AF958" s="619"/>
      <c r="AG958" s="619"/>
    </row>
    <row r="959" spans="1:33" ht="15.75" customHeight="1">
      <c r="A959" s="1"/>
      <c r="B959" s="1"/>
      <c r="C959" s="2"/>
      <c r="D959" s="144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145"/>
      <c r="X959" s="145"/>
      <c r="Y959" s="145"/>
      <c r="Z959" s="145"/>
      <c r="AA959" s="207"/>
      <c r="AB959" s="619"/>
      <c r="AC959" s="619"/>
      <c r="AD959" s="619"/>
      <c r="AE959" s="619"/>
      <c r="AF959" s="619"/>
      <c r="AG959" s="619"/>
    </row>
    <row r="960" spans="1:33" ht="15.75" customHeight="1">
      <c r="A960" s="1"/>
      <c r="B960" s="1"/>
      <c r="C960" s="2"/>
      <c r="D960" s="144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145"/>
      <c r="X960" s="145"/>
      <c r="Y960" s="145"/>
      <c r="Z960" s="145"/>
      <c r="AA960" s="207"/>
      <c r="AB960" s="619"/>
      <c r="AC960" s="619"/>
      <c r="AD960" s="619"/>
      <c r="AE960" s="619"/>
      <c r="AF960" s="619"/>
      <c r="AG960" s="619"/>
    </row>
    <row r="961" spans="1:33" ht="15.75" customHeight="1">
      <c r="A961" s="1"/>
      <c r="B961" s="1"/>
      <c r="C961" s="2"/>
      <c r="D961" s="144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145"/>
      <c r="X961" s="145"/>
      <c r="Y961" s="145"/>
      <c r="Z961" s="145"/>
      <c r="AA961" s="207"/>
      <c r="AB961" s="619"/>
      <c r="AC961" s="619"/>
      <c r="AD961" s="619"/>
      <c r="AE961" s="619"/>
      <c r="AF961" s="619"/>
      <c r="AG961" s="619"/>
    </row>
    <row r="962" spans="1:33" ht="15.75" customHeight="1">
      <c r="A962" s="1"/>
      <c r="B962" s="1"/>
      <c r="C962" s="2"/>
      <c r="D962" s="144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145"/>
      <c r="X962" s="145"/>
      <c r="Y962" s="145"/>
      <c r="Z962" s="145"/>
      <c r="AA962" s="207"/>
      <c r="AB962" s="619"/>
      <c r="AC962" s="619"/>
      <c r="AD962" s="619"/>
      <c r="AE962" s="619"/>
      <c r="AF962" s="619"/>
      <c r="AG962" s="619"/>
    </row>
    <row r="963" spans="1:33" ht="15.75" customHeight="1">
      <c r="A963" s="1"/>
      <c r="B963" s="1"/>
      <c r="C963" s="2"/>
      <c r="D963" s="144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145"/>
      <c r="X963" s="145"/>
      <c r="Y963" s="145"/>
      <c r="Z963" s="145"/>
      <c r="AA963" s="207"/>
      <c r="AB963" s="619"/>
      <c r="AC963" s="619"/>
      <c r="AD963" s="619"/>
      <c r="AE963" s="619"/>
      <c r="AF963" s="619"/>
      <c r="AG963" s="619"/>
    </row>
    <row r="964" spans="1:33" ht="15.75" customHeight="1">
      <c r="A964" s="1"/>
      <c r="B964" s="1"/>
      <c r="C964" s="2"/>
      <c r="D964" s="144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145"/>
      <c r="X964" s="145"/>
      <c r="Y964" s="145"/>
      <c r="Z964" s="145"/>
      <c r="AA964" s="207"/>
      <c r="AB964" s="619"/>
      <c r="AC964" s="619"/>
      <c r="AD964" s="619"/>
      <c r="AE964" s="619"/>
      <c r="AF964" s="619"/>
      <c r="AG964" s="619"/>
    </row>
    <row r="965" spans="1:33" ht="15.75" customHeight="1">
      <c r="A965" s="1"/>
      <c r="B965" s="1"/>
      <c r="C965" s="2"/>
      <c r="D965" s="144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145"/>
      <c r="X965" s="145"/>
      <c r="Y965" s="145"/>
      <c r="Z965" s="145"/>
      <c r="AA965" s="207"/>
      <c r="AB965" s="619"/>
      <c r="AC965" s="619"/>
      <c r="AD965" s="619"/>
      <c r="AE965" s="619"/>
      <c r="AF965" s="619"/>
      <c r="AG965" s="619"/>
    </row>
    <row r="966" spans="1:33" ht="15.75" customHeight="1">
      <c r="A966" s="1"/>
      <c r="B966" s="1"/>
      <c r="C966" s="2"/>
      <c r="D966" s="144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145"/>
      <c r="X966" s="145"/>
      <c r="Y966" s="145"/>
      <c r="Z966" s="145"/>
      <c r="AA966" s="207"/>
      <c r="AB966" s="619"/>
      <c r="AC966" s="619"/>
      <c r="AD966" s="619"/>
      <c r="AE966" s="619"/>
      <c r="AF966" s="619"/>
      <c r="AG966" s="619"/>
    </row>
    <row r="967" spans="1:33" ht="15.75" customHeight="1">
      <c r="A967" s="1"/>
      <c r="B967" s="1"/>
      <c r="C967" s="2"/>
      <c r="D967" s="144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145"/>
      <c r="X967" s="145"/>
      <c r="Y967" s="145"/>
      <c r="Z967" s="145"/>
      <c r="AA967" s="207"/>
      <c r="AB967" s="619"/>
      <c r="AC967" s="619"/>
      <c r="AD967" s="619"/>
      <c r="AE967" s="619"/>
      <c r="AF967" s="619"/>
      <c r="AG967" s="619"/>
    </row>
    <row r="968" spans="1:33" ht="15.75" customHeight="1">
      <c r="A968" s="1"/>
      <c r="B968" s="1"/>
      <c r="C968" s="2"/>
      <c r="D968" s="144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145"/>
      <c r="X968" s="145"/>
      <c r="Y968" s="145"/>
      <c r="Z968" s="145"/>
      <c r="AA968" s="207"/>
      <c r="AB968" s="619"/>
      <c r="AC968" s="619"/>
      <c r="AD968" s="619"/>
      <c r="AE968" s="619"/>
      <c r="AF968" s="619"/>
      <c r="AG968" s="619"/>
    </row>
    <row r="969" spans="1:33" ht="15.75" customHeight="1">
      <c r="A969" s="1"/>
      <c r="B969" s="1"/>
      <c r="C969" s="2"/>
      <c r="D969" s="144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145"/>
      <c r="X969" s="145"/>
      <c r="Y969" s="145"/>
      <c r="Z969" s="145"/>
      <c r="AA969" s="207"/>
      <c r="AB969" s="619"/>
      <c r="AC969" s="619"/>
      <c r="AD969" s="619"/>
      <c r="AE969" s="619"/>
      <c r="AF969" s="619"/>
      <c r="AG969" s="619"/>
    </row>
    <row r="970" spans="1:33" ht="15.75" customHeight="1">
      <c r="A970" s="1"/>
      <c r="B970" s="1"/>
      <c r="C970" s="2"/>
      <c r="D970" s="144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145"/>
      <c r="X970" s="145"/>
      <c r="Y970" s="145"/>
      <c r="Z970" s="145"/>
      <c r="AA970" s="207"/>
      <c r="AB970" s="619"/>
      <c r="AC970" s="619"/>
      <c r="AD970" s="619"/>
      <c r="AE970" s="619"/>
      <c r="AF970" s="619"/>
      <c r="AG970" s="619"/>
    </row>
    <row r="971" spans="1:33" ht="15.75" customHeight="1">
      <c r="A971" s="1"/>
      <c r="B971" s="1"/>
      <c r="C971" s="2"/>
      <c r="D971" s="144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145"/>
      <c r="X971" s="145"/>
      <c r="Y971" s="145"/>
      <c r="Z971" s="145"/>
      <c r="AA971" s="207"/>
      <c r="AB971" s="619"/>
      <c r="AC971" s="619"/>
      <c r="AD971" s="619"/>
      <c r="AE971" s="619"/>
      <c r="AF971" s="619"/>
      <c r="AG971" s="619"/>
    </row>
    <row r="972" spans="1:33" ht="15.75" customHeight="1">
      <c r="A972" s="1"/>
      <c r="B972" s="1"/>
      <c r="C972" s="2"/>
      <c r="D972" s="144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145"/>
      <c r="X972" s="145"/>
      <c r="Y972" s="145"/>
      <c r="Z972" s="145"/>
      <c r="AA972" s="207"/>
      <c r="AB972" s="619"/>
      <c r="AC972" s="619"/>
      <c r="AD972" s="619"/>
      <c r="AE972" s="619"/>
      <c r="AF972" s="619"/>
      <c r="AG972" s="619"/>
    </row>
    <row r="973" spans="1:33" ht="15.75" customHeight="1">
      <c r="A973" s="1"/>
      <c r="B973" s="1"/>
      <c r="C973" s="2"/>
      <c r="D973" s="144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145"/>
      <c r="X973" s="145"/>
      <c r="Y973" s="145"/>
      <c r="Z973" s="145"/>
      <c r="AA973" s="207"/>
      <c r="AB973" s="619"/>
      <c r="AC973" s="619"/>
      <c r="AD973" s="619"/>
      <c r="AE973" s="619"/>
      <c r="AF973" s="619"/>
      <c r="AG973" s="619"/>
    </row>
    <row r="974" spans="1:33" ht="15.75" customHeight="1">
      <c r="A974" s="1"/>
      <c r="B974" s="1"/>
      <c r="C974" s="2"/>
      <c r="D974" s="144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145"/>
      <c r="X974" s="145"/>
      <c r="Y974" s="145"/>
      <c r="Z974" s="145"/>
      <c r="AA974" s="207"/>
      <c r="AB974" s="619"/>
      <c r="AC974" s="619"/>
      <c r="AD974" s="619"/>
      <c r="AE974" s="619"/>
      <c r="AF974" s="619"/>
      <c r="AG974" s="619"/>
    </row>
    <row r="975" spans="1:33" ht="15.75" customHeight="1">
      <c r="A975" s="1"/>
      <c r="B975" s="1"/>
      <c r="C975" s="2"/>
      <c r="D975" s="144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145"/>
      <c r="X975" s="145"/>
      <c r="Y975" s="145"/>
      <c r="Z975" s="145"/>
      <c r="AA975" s="207"/>
      <c r="AB975" s="619"/>
      <c r="AC975" s="619"/>
      <c r="AD975" s="619"/>
      <c r="AE975" s="619"/>
      <c r="AF975" s="619"/>
      <c r="AG975" s="619"/>
    </row>
    <row r="976" spans="1:33" ht="15.75" customHeight="1">
      <c r="A976" s="1"/>
      <c r="B976" s="1"/>
      <c r="C976" s="2"/>
      <c r="D976" s="144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145"/>
      <c r="X976" s="145"/>
      <c r="Y976" s="145"/>
      <c r="Z976" s="145"/>
      <c r="AA976" s="207"/>
      <c r="AB976" s="619"/>
      <c r="AC976" s="619"/>
      <c r="AD976" s="619"/>
      <c r="AE976" s="619"/>
      <c r="AF976" s="619"/>
      <c r="AG976" s="619"/>
    </row>
    <row r="977" spans="1:33" ht="15.75" customHeight="1">
      <c r="A977" s="1"/>
      <c r="B977" s="1"/>
      <c r="C977" s="2"/>
      <c r="D977" s="144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145"/>
      <c r="X977" s="145"/>
      <c r="Y977" s="145"/>
      <c r="Z977" s="145"/>
      <c r="AA977" s="207"/>
      <c r="AB977" s="619"/>
      <c r="AC977" s="619"/>
      <c r="AD977" s="619"/>
      <c r="AE977" s="619"/>
      <c r="AF977" s="619"/>
      <c r="AG977" s="619"/>
    </row>
    <row r="978" spans="1:33" ht="15.75" customHeight="1">
      <c r="A978" s="1"/>
      <c r="B978" s="1"/>
      <c r="C978" s="2"/>
      <c r="D978" s="144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145"/>
      <c r="X978" s="145"/>
      <c r="Y978" s="145"/>
      <c r="Z978" s="145"/>
      <c r="AA978" s="207"/>
      <c r="AB978" s="619"/>
      <c r="AC978" s="619"/>
      <c r="AD978" s="619"/>
      <c r="AE978" s="619"/>
      <c r="AF978" s="619"/>
      <c r="AG978" s="619"/>
    </row>
    <row r="979" spans="1:33" ht="15.75" customHeight="1">
      <c r="A979" s="1"/>
      <c r="B979" s="1"/>
      <c r="C979" s="2"/>
      <c r="D979" s="144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145"/>
      <c r="X979" s="145"/>
      <c r="Y979" s="145"/>
      <c r="Z979" s="145"/>
      <c r="AA979" s="207"/>
      <c r="AB979" s="619"/>
      <c r="AC979" s="619"/>
      <c r="AD979" s="619"/>
      <c r="AE979" s="619"/>
      <c r="AF979" s="619"/>
      <c r="AG979" s="619"/>
    </row>
    <row r="980" spans="1:33" ht="15.75" customHeight="1">
      <c r="A980" s="1"/>
      <c r="B980" s="1"/>
      <c r="C980" s="2"/>
      <c r="D980" s="144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145"/>
      <c r="X980" s="145"/>
      <c r="Y980" s="145"/>
      <c r="Z980" s="145"/>
      <c r="AA980" s="207"/>
      <c r="AB980" s="619"/>
      <c r="AC980" s="619"/>
      <c r="AD980" s="619"/>
      <c r="AE980" s="619"/>
      <c r="AF980" s="619"/>
      <c r="AG980" s="619"/>
    </row>
    <row r="981" spans="1:33" ht="15.75" customHeight="1">
      <c r="A981" s="1"/>
      <c r="B981" s="1"/>
      <c r="C981" s="2"/>
      <c r="D981" s="144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145"/>
      <c r="X981" s="145"/>
      <c r="Y981" s="145"/>
      <c r="Z981" s="145"/>
      <c r="AA981" s="207"/>
      <c r="AB981" s="619"/>
      <c r="AC981" s="619"/>
      <c r="AD981" s="619"/>
      <c r="AE981" s="619"/>
      <c r="AF981" s="619"/>
      <c r="AG981" s="619"/>
    </row>
    <row r="982" spans="1:33" ht="15.75" customHeight="1">
      <c r="A982" s="1"/>
      <c r="B982" s="1"/>
      <c r="C982" s="2"/>
      <c r="D982" s="144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145"/>
      <c r="X982" s="145"/>
      <c r="Y982" s="145"/>
      <c r="Z982" s="145"/>
      <c r="AA982" s="207"/>
      <c r="AB982" s="619"/>
      <c r="AC982" s="619"/>
      <c r="AD982" s="619"/>
      <c r="AE982" s="619"/>
      <c r="AF982" s="619"/>
      <c r="AG982" s="619"/>
    </row>
    <row r="983" spans="1:33" ht="15.75" customHeight="1">
      <c r="A983" s="1"/>
      <c r="B983" s="1"/>
      <c r="C983" s="2"/>
      <c r="D983" s="144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145"/>
      <c r="X983" s="145"/>
      <c r="Y983" s="145"/>
      <c r="Z983" s="145"/>
      <c r="AA983" s="207"/>
      <c r="AB983" s="619"/>
      <c r="AC983" s="619"/>
      <c r="AD983" s="619"/>
      <c r="AE983" s="619"/>
      <c r="AF983" s="619"/>
      <c r="AG983" s="619"/>
    </row>
    <row r="984" spans="1:33" ht="15.75" customHeight="1">
      <c r="A984" s="1"/>
      <c r="B984" s="1"/>
      <c r="C984" s="2"/>
      <c r="D984" s="144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145"/>
      <c r="X984" s="145"/>
      <c r="Y984" s="145"/>
      <c r="Z984" s="145"/>
      <c r="AA984" s="207"/>
      <c r="AB984" s="619"/>
      <c r="AC984" s="619"/>
      <c r="AD984" s="619"/>
      <c r="AE984" s="619"/>
      <c r="AF984" s="619"/>
      <c r="AG984" s="619"/>
    </row>
    <row r="985" spans="1:33" ht="15.75" customHeight="1">
      <c r="A985" s="1"/>
      <c r="B985" s="1"/>
      <c r="C985" s="2"/>
      <c r="D985" s="144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145"/>
      <c r="X985" s="145"/>
      <c r="Y985" s="145"/>
      <c r="Z985" s="145"/>
      <c r="AA985" s="207"/>
      <c r="AB985" s="619"/>
      <c r="AC985" s="619"/>
      <c r="AD985" s="619"/>
      <c r="AE985" s="619"/>
      <c r="AF985" s="619"/>
      <c r="AG985" s="619"/>
    </row>
    <row r="986" spans="1:33" ht="15.75" customHeight="1">
      <c r="A986" s="1"/>
      <c r="B986" s="1"/>
      <c r="C986" s="2"/>
      <c r="D986" s="144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145"/>
      <c r="X986" s="145"/>
      <c r="Y986" s="145"/>
      <c r="Z986" s="145"/>
      <c r="AA986" s="207"/>
      <c r="AB986" s="619"/>
      <c r="AC986" s="619"/>
      <c r="AD986" s="619"/>
      <c r="AE986" s="619"/>
      <c r="AF986" s="619"/>
      <c r="AG986" s="619"/>
    </row>
    <row r="987" spans="1:33" ht="15.75" customHeight="1">
      <c r="A987" s="1"/>
      <c r="B987" s="1"/>
      <c r="C987" s="2"/>
      <c r="D987" s="144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145"/>
      <c r="X987" s="145"/>
      <c r="Y987" s="145"/>
      <c r="Z987" s="145"/>
      <c r="AA987" s="207"/>
      <c r="AB987" s="619"/>
      <c r="AC987" s="619"/>
      <c r="AD987" s="619"/>
      <c r="AE987" s="619"/>
      <c r="AF987" s="619"/>
      <c r="AG987" s="619"/>
    </row>
    <row r="988" spans="1:33" ht="15.75" customHeight="1">
      <c r="A988" s="1"/>
      <c r="B988" s="1"/>
      <c r="C988" s="2"/>
      <c r="D988" s="144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145"/>
      <c r="X988" s="145"/>
      <c r="Y988" s="145"/>
      <c r="Z988" s="145"/>
      <c r="AA988" s="207"/>
      <c r="AB988" s="619"/>
      <c r="AC988" s="619"/>
      <c r="AD988" s="619"/>
      <c r="AE988" s="619"/>
      <c r="AF988" s="619"/>
      <c r="AG988" s="619"/>
    </row>
    <row r="989" spans="1:33" ht="15.75" customHeight="1">
      <c r="A989" s="1"/>
      <c r="B989" s="1"/>
      <c r="C989" s="2"/>
      <c r="D989" s="144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145"/>
      <c r="X989" s="145"/>
      <c r="Y989" s="145"/>
      <c r="Z989" s="145"/>
      <c r="AA989" s="207"/>
      <c r="AB989" s="619"/>
      <c r="AC989" s="619"/>
      <c r="AD989" s="619"/>
      <c r="AE989" s="619"/>
      <c r="AF989" s="619"/>
      <c r="AG989" s="619"/>
    </row>
    <row r="990" spans="1:33" ht="15.75" customHeight="1">
      <c r="A990" s="1"/>
      <c r="B990" s="1"/>
      <c r="C990" s="2"/>
      <c r="D990" s="144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145"/>
      <c r="X990" s="145"/>
      <c r="Y990" s="145"/>
      <c r="Z990" s="145"/>
      <c r="AA990" s="207"/>
      <c r="AB990" s="619"/>
      <c r="AC990" s="619"/>
      <c r="AD990" s="619"/>
      <c r="AE990" s="619"/>
      <c r="AF990" s="619"/>
      <c r="AG990" s="619"/>
    </row>
    <row r="991" spans="1:33" ht="15.75" customHeight="1">
      <c r="A991" s="1"/>
      <c r="B991" s="1"/>
      <c r="C991" s="2"/>
      <c r="D991" s="144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145"/>
      <c r="X991" s="145"/>
      <c r="Y991" s="145"/>
      <c r="Z991" s="145"/>
      <c r="AA991" s="207"/>
      <c r="AB991" s="619"/>
      <c r="AC991" s="619"/>
      <c r="AD991" s="619"/>
      <c r="AE991" s="619"/>
      <c r="AF991" s="619"/>
      <c r="AG991" s="619"/>
    </row>
    <row r="992" spans="1:33" ht="15.75" customHeight="1">
      <c r="A992" s="1"/>
      <c r="B992" s="1"/>
      <c r="C992" s="2"/>
      <c r="D992" s="144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145"/>
      <c r="X992" s="145"/>
      <c r="Y992" s="145"/>
      <c r="Z992" s="145"/>
      <c r="AA992" s="207"/>
      <c r="AB992" s="619"/>
      <c r="AC992" s="619"/>
      <c r="AD992" s="619"/>
      <c r="AE992" s="619"/>
      <c r="AF992" s="619"/>
      <c r="AG992" s="619"/>
    </row>
    <row r="993" spans="1:33" ht="15.75" customHeight="1">
      <c r="A993" s="1"/>
      <c r="B993" s="1"/>
      <c r="C993" s="2"/>
      <c r="D993" s="144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145"/>
      <c r="X993" s="145"/>
      <c r="Y993" s="145"/>
      <c r="Z993" s="145"/>
      <c r="AA993" s="207"/>
      <c r="AB993" s="619"/>
      <c r="AC993" s="619"/>
      <c r="AD993" s="619"/>
      <c r="AE993" s="619"/>
      <c r="AF993" s="619"/>
      <c r="AG993" s="619"/>
    </row>
    <row r="994" spans="1:33" ht="15.75" customHeight="1">
      <c r="A994" s="1"/>
      <c r="B994" s="1"/>
      <c r="C994" s="2"/>
      <c r="D994" s="144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145"/>
      <c r="X994" s="145"/>
      <c r="Y994" s="145"/>
      <c r="Z994" s="145"/>
      <c r="AA994" s="207"/>
      <c r="AB994" s="619"/>
      <c r="AC994" s="619"/>
      <c r="AD994" s="619"/>
      <c r="AE994" s="619"/>
      <c r="AF994" s="619"/>
      <c r="AG994" s="619"/>
    </row>
    <row r="995" spans="1:33" ht="15.75" customHeight="1">
      <c r="A995" s="1"/>
      <c r="B995" s="1"/>
      <c r="C995" s="2"/>
      <c r="D995" s="144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145"/>
      <c r="X995" s="145"/>
      <c r="Y995" s="145"/>
      <c r="Z995" s="145"/>
      <c r="AA995" s="207"/>
      <c r="AB995" s="619"/>
      <c r="AC995" s="619"/>
      <c r="AD995" s="619"/>
      <c r="AE995" s="619"/>
      <c r="AF995" s="619"/>
      <c r="AG995" s="619"/>
    </row>
    <row r="996" spans="1:33" ht="15.75" customHeight="1">
      <c r="A996" s="1"/>
      <c r="B996" s="1"/>
      <c r="C996" s="2"/>
      <c r="D996" s="144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145"/>
      <c r="X996" s="145"/>
      <c r="Y996" s="145"/>
      <c r="Z996" s="145"/>
      <c r="AA996" s="207"/>
      <c r="AB996" s="619"/>
      <c r="AC996" s="619"/>
      <c r="AD996" s="619"/>
      <c r="AE996" s="619"/>
      <c r="AF996" s="619"/>
      <c r="AG996" s="619"/>
    </row>
    <row r="997" spans="1:33" ht="15.75" customHeight="1">
      <c r="A997" s="1"/>
      <c r="B997" s="1"/>
      <c r="C997" s="2"/>
      <c r="D997" s="144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145"/>
      <c r="X997" s="145"/>
      <c r="Y997" s="145"/>
      <c r="Z997" s="145"/>
      <c r="AA997" s="207"/>
      <c r="AB997" s="619"/>
      <c r="AC997" s="619"/>
      <c r="AD997" s="619"/>
      <c r="AE997" s="619"/>
      <c r="AF997" s="619"/>
      <c r="AG997" s="619"/>
    </row>
    <row r="998" spans="1:33" ht="15.75" customHeight="1">
      <c r="A998" s="1"/>
      <c r="B998" s="1"/>
      <c r="C998" s="2"/>
      <c r="D998" s="144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145"/>
      <c r="X998" s="145"/>
      <c r="Y998" s="145"/>
      <c r="Z998" s="145"/>
      <c r="AA998" s="207"/>
      <c r="AB998" s="619"/>
      <c r="AC998" s="619"/>
      <c r="AD998" s="619"/>
      <c r="AE998" s="619"/>
      <c r="AF998" s="619"/>
      <c r="AG998" s="619"/>
    </row>
    <row r="999" spans="1:33" ht="15.75" customHeight="1">
      <c r="A999" s="1"/>
      <c r="B999" s="1"/>
      <c r="C999" s="2"/>
      <c r="D999" s="144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145"/>
      <c r="X999" s="145"/>
      <c r="Y999" s="145"/>
      <c r="Z999" s="145"/>
      <c r="AA999" s="207"/>
      <c r="AB999" s="619"/>
      <c r="AC999" s="619"/>
      <c r="AD999" s="619"/>
      <c r="AE999" s="619"/>
      <c r="AF999" s="619"/>
      <c r="AG999" s="619"/>
    </row>
    <row r="1000" spans="1:33" ht="15.75" customHeight="1">
      <c r="A1000" s="1"/>
      <c r="B1000" s="1"/>
      <c r="C1000" s="2"/>
      <c r="D1000" s="144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145"/>
      <c r="X1000" s="145"/>
      <c r="Y1000" s="145"/>
      <c r="Z1000" s="145"/>
      <c r="AA1000" s="207"/>
      <c r="AB1000" s="619"/>
      <c r="AC1000" s="619"/>
      <c r="AD1000" s="619"/>
      <c r="AE1000" s="619"/>
      <c r="AF1000" s="619"/>
      <c r="AG1000" s="619"/>
    </row>
    <row r="1001" spans="1:33" ht="15.75" customHeight="1">
      <c r="A1001" s="1"/>
      <c r="B1001" s="1"/>
      <c r="C1001" s="2"/>
      <c r="D1001" s="144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145"/>
      <c r="X1001" s="145"/>
      <c r="Y1001" s="145"/>
      <c r="Z1001" s="145"/>
      <c r="AA1001" s="207"/>
      <c r="AB1001" s="619"/>
      <c r="AC1001" s="619"/>
      <c r="AD1001" s="619"/>
      <c r="AE1001" s="619"/>
      <c r="AF1001" s="619"/>
      <c r="AG1001" s="619"/>
    </row>
    <row r="1002" spans="1:33" ht="15.75" customHeight="1">
      <c r="A1002" s="1"/>
      <c r="B1002" s="1"/>
      <c r="C1002" s="2"/>
      <c r="D1002" s="144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145"/>
      <c r="X1002" s="145"/>
      <c r="Y1002" s="145"/>
      <c r="Z1002" s="145"/>
      <c r="AA1002" s="207"/>
      <c r="AB1002" s="619"/>
      <c r="AC1002" s="619"/>
      <c r="AD1002" s="619"/>
      <c r="AE1002" s="619"/>
      <c r="AF1002" s="619"/>
      <c r="AG1002" s="619"/>
    </row>
    <row r="1003" spans="1:33" ht="15.75" customHeight="1">
      <c r="A1003" s="1"/>
      <c r="B1003" s="1"/>
      <c r="C1003" s="2"/>
      <c r="D1003" s="144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145"/>
      <c r="X1003" s="145"/>
      <c r="Y1003" s="145"/>
      <c r="Z1003" s="145"/>
      <c r="AA1003" s="207"/>
      <c r="AB1003" s="619"/>
      <c r="AC1003" s="619"/>
      <c r="AD1003" s="619"/>
      <c r="AE1003" s="619"/>
      <c r="AF1003" s="619"/>
      <c r="AG1003" s="619"/>
    </row>
    <row r="1004" spans="1:33" ht="15.75" customHeight="1">
      <c r="A1004" s="1"/>
      <c r="B1004" s="1"/>
      <c r="C1004" s="2"/>
      <c r="D1004" s="144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145"/>
      <c r="X1004" s="145"/>
      <c r="Y1004" s="145"/>
      <c r="Z1004" s="145"/>
      <c r="AA1004" s="207"/>
      <c r="AB1004" s="619"/>
      <c r="AC1004" s="619"/>
      <c r="AD1004" s="619"/>
      <c r="AE1004" s="619"/>
      <c r="AF1004" s="619"/>
      <c r="AG1004" s="619"/>
    </row>
    <row r="1005" spans="1:33" ht="15.75" customHeight="1">
      <c r="A1005" s="1"/>
      <c r="B1005" s="1"/>
      <c r="C1005" s="2"/>
      <c r="D1005" s="144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145"/>
      <c r="X1005" s="145"/>
      <c r="Y1005" s="145"/>
      <c r="Z1005" s="145"/>
      <c r="AA1005" s="207"/>
      <c r="AB1005" s="619"/>
      <c r="AC1005" s="619"/>
      <c r="AD1005" s="619"/>
      <c r="AE1005" s="619"/>
      <c r="AF1005" s="619"/>
      <c r="AG1005" s="619"/>
    </row>
    <row r="1006" spans="1:33" ht="15.75" customHeight="1">
      <c r="A1006" s="1"/>
      <c r="B1006" s="1"/>
      <c r="C1006" s="2"/>
      <c r="D1006" s="144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145"/>
      <c r="X1006" s="145"/>
      <c r="Y1006" s="145"/>
      <c r="Z1006" s="145"/>
      <c r="AA1006" s="207"/>
      <c r="AB1006" s="619"/>
      <c r="AC1006" s="619"/>
      <c r="AD1006" s="619"/>
      <c r="AE1006" s="619"/>
      <c r="AF1006" s="619"/>
      <c r="AG1006" s="619"/>
    </row>
    <row r="1007" spans="1:33" ht="15.75" customHeight="1">
      <c r="A1007" s="1"/>
      <c r="B1007" s="1"/>
      <c r="C1007" s="2"/>
      <c r="D1007" s="144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145"/>
      <c r="X1007" s="145"/>
      <c r="Y1007" s="145"/>
      <c r="Z1007" s="145"/>
      <c r="AA1007" s="207"/>
      <c r="AB1007" s="619"/>
      <c r="AC1007" s="619"/>
      <c r="AD1007" s="619"/>
      <c r="AE1007" s="619"/>
      <c r="AF1007" s="619"/>
      <c r="AG1007" s="619"/>
    </row>
    <row r="1008" spans="1:33" ht="15.75" customHeight="1">
      <c r="A1008" s="1"/>
      <c r="B1008" s="1"/>
      <c r="C1008" s="2"/>
      <c r="D1008" s="144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145"/>
      <c r="X1008" s="145"/>
      <c r="Y1008" s="145"/>
      <c r="Z1008" s="145"/>
      <c r="AA1008" s="207"/>
      <c r="AB1008" s="619"/>
      <c r="AC1008" s="619"/>
      <c r="AD1008" s="619"/>
      <c r="AE1008" s="619"/>
      <c r="AF1008" s="619"/>
      <c r="AG1008" s="619"/>
    </row>
    <row r="1009" spans="1:33" ht="15.75" customHeight="1">
      <c r="A1009" s="1"/>
      <c r="B1009" s="1"/>
      <c r="C1009" s="2"/>
      <c r="D1009" s="144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145"/>
      <c r="X1009" s="145"/>
      <c r="Y1009" s="145"/>
      <c r="Z1009" s="145"/>
      <c r="AA1009" s="207"/>
      <c r="AB1009" s="619"/>
      <c r="AC1009" s="619"/>
      <c r="AD1009" s="619"/>
      <c r="AE1009" s="619"/>
      <c r="AF1009" s="619"/>
      <c r="AG1009" s="619"/>
    </row>
    <row r="1010" spans="1:33" ht="15.75" customHeight="1">
      <c r="A1010" s="1"/>
      <c r="B1010" s="1"/>
      <c r="C1010" s="2"/>
      <c r="D1010" s="144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145"/>
      <c r="X1010" s="145"/>
      <c r="Y1010" s="145"/>
      <c r="Z1010" s="145"/>
      <c r="AA1010" s="207"/>
      <c r="AB1010" s="619"/>
      <c r="AC1010" s="619"/>
      <c r="AD1010" s="619"/>
      <c r="AE1010" s="619"/>
      <c r="AF1010" s="619"/>
      <c r="AG1010" s="619"/>
    </row>
    <row r="1011" spans="1:33" ht="15.75" customHeight="1">
      <c r="A1011" s="1"/>
      <c r="B1011" s="1"/>
      <c r="C1011" s="2"/>
      <c r="D1011" s="144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145"/>
      <c r="X1011" s="145"/>
      <c r="Y1011" s="145"/>
      <c r="Z1011" s="145"/>
      <c r="AA1011" s="207"/>
      <c r="AB1011" s="619"/>
      <c r="AC1011" s="619"/>
      <c r="AD1011" s="619"/>
      <c r="AE1011" s="619"/>
      <c r="AF1011" s="619"/>
      <c r="AG1011" s="619"/>
    </row>
    <row r="1012" spans="1:33" ht="15.75" customHeight="1">
      <c r="A1012" s="1"/>
      <c r="B1012" s="1"/>
      <c r="C1012" s="2"/>
      <c r="D1012" s="144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145"/>
      <c r="X1012" s="145"/>
      <c r="Y1012" s="145"/>
      <c r="Z1012" s="145"/>
      <c r="AA1012" s="207"/>
      <c r="AB1012" s="619"/>
      <c r="AC1012" s="619"/>
      <c r="AD1012" s="619"/>
      <c r="AE1012" s="619"/>
      <c r="AF1012" s="619"/>
      <c r="AG1012" s="619"/>
    </row>
    <row r="1013" spans="1:33" ht="15.75" customHeight="1">
      <c r="A1013" s="1"/>
      <c r="B1013" s="1"/>
      <c r="C1013" s="2"/>
      <c r="D1013" s="144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145"/>
      <c r="X1013" s="145"/>
      <c r="Y1013" s="145"/>
      <c r="Z1013" s="145"/>
      <c r="AA1013" s="207"/>
      <c r="AB1013" s="619"/>
      <c r="AC1013" s="619"/>
      <c r="AD1013" s="619"/>
      <c r="AE1013" s="619"/>
      <c r="AF1013" s="619"/>
      <c r="AG1013" s="619"/>
    </row>
    <row r="1014" spans="1:33" ht="15.75" customHeight="1">
      <c r="A1014" s="1"/>
      <c r="B1014" s="1"/>
      <c r="C1014" s="2"/>
      <c r="D1014" s="144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145"/>
      <c r="X1014" s="145"/>
      <c r="Y1014" s="145"/>
      <c r="Z1014" s="145"/>
      <c r="AA1014" s="207"/>
      <c r="AB1014" s="619"/>
      <c r="AC1014" s="619"/>
      <c r="AD1014" s="619"/>
      <c r="AE1014" s="619"/>
      <c r="AF1014" s="619"/>
      <c r="AG1014" s="619"/>
    </row>
    <row r="1015" spans="1:33" ht="15.75" customHeight="1">
      <c r="A1015" s="1"/>
      <c r="B1015" s="1"/>
      <c r="C1015" s="2"/>
      <c r="D1015" s="144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145"/>
      <c r="X1015" s="145"/>
      <c r="Y1015" s="145"/>
      <c r="Z1015" s="145"/>
      <c r="AA1015" s="207"/>
      <c r="AB1015" s="619"/>
      <c r="AC1015" s="619"/>
      <c r="AD1015" s="619"/>
      <c r="AE1015" s="619"/>
      <c r="AF1015" s="619"/>
      <c r="AG1015" s="619"/>
    </row>
    <row r="1016" spans="1:33" ht="15.75" customHeight="1">
      <c r="A1016" s="1"/>
      <c r="B1016" s="1"/>
      <c r="C1016" s="2"/>
      <c r="D1016" s="144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145"/>
      <c r="X1016" s="145"/>
      <c r="Y1016" s="145"/>
      <c r="Z1016" s="145"/>
      <c r="AA1016" s="207"/>
      <c r="AB1016" s="619"/>
      <c r="AC1016" s="619"/>
      <c r="AD1016" s="619"/>
      <c r="AE1016" s="619"/>
      <c r="AF1016" s="619"/>
      <c r="AG1016" s="619"/>
    </row>
    <row r="1017" spans="1:33" ht="15.75" customHeight="1">
      <c r="A1017" s="1"/>
      <c r="B1017" s="1"/>
      <c r="C1017" s="2"/>
      <c r="D1017" s="144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145"/>
      <c r="X1017" s="145"/>
      <c r="Y1017" s="145"/>
      <c r="Z1017" s="145"/>
      <c r="AA1017" s="207"/>
      <c r="AB1017" s="619"/>
      <c r="AC1017" s="619"/>
      <c r="AD1017" s="619"/>
      <c r="AE1017" s="619"/>
      <c r="AF1017" s="619"/>
      <c r="AG1017" s="619"/>
    </row>
    <row r="1018" spans="1:33" ht="15.75" customHeight="1">
      <c r="A1018" s="1"/>
      <c r="B1018" s="1"/>
      <c r="C1018" s="2"/>
      <c r="D1018" s="144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145"/>
      <c r="X1018" s="145"/>
      <c r="Y1018" s="145"/>
      <c r="Z1018" s="145"/>
      <c r="AA1018" s="207"/>
      <c r="AB1018" s="619"/>
      <c r="AC1018" s="619"/>
      <c r="AD1018" s="619"/>
      <c r="AE1018" s="619"/>
      <c r="AF1018" s="619"/>
      <c r="AG1018" s="619"/>
    </row>
    <row r="1019" spans="1:33" ht="15.75" customHeight="1">
      <c r="A1019" s="1"/>
      <c r="B1019" s="1"/>
      <c r="C1019" s="2"/>
      <c r="D1019" s="144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145"/>
      <c r="X1019" s="145"/>
      <c r="Y1019" s="145"/>
      <c r="Z1019" s="145"/>
      <c r="AA1019" s="207"/>
      <c r="AB1019" s="619"/>
      <c r="AC1019" s="619"/>
      <c r="AD1019" s="619"/>
      <c r="AE1019" s="619"/>
      <c r="AF1019" s="619"/>
      <c r="AG1019" s="619"/>
    </row>
    <row r="1020" spans="1:33" ht="15.75" customHeight="1">
      <c r="A1020" s="1"/>
      <c r="B1020" s="1"/>
      <c r="C1020" s="2"/>
      <c r="D1020" s="144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145"/>
      <c r="X1020" s="145"/>
      <c r="Y1020" s="145"/>
      <c r="Z1020" s="145"/>
      <c r="AA1020" s="207"/>
      <c r="AB1020" s="619"/>
      <c r="AC1020" s="619"/>
      <c r="AD1020" s="619"/>
      <c r="AE1020" s="619"/>
      <c r="AF1020" s="619"/>
      <c r="AG1020" s="619"/>
    </row>
    <row r="1021" spans="1:33" ht="15.75" customHeight="1">
      <c r="A1021" s="1"/>
      <c r="B1021" s="1"/>
      <c r="C1021" s="2"/>
      <c r="D1021" s="144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145"/>
      <c r="X1021" s="145"/>
      <c r="Y1021" s="145"/>
      <c r="Z1021" s="145"/>
      <c r="AA1021" s="207"/>
      <c r="AB1021" s="619"/>
      <c r="AC1021" s="619"/>
      <c r="AD1021" s="619"/>
      <c r="AE1021" s="619"/>
      <c r="AF1021" s="619"/>
      <c r="AG1021" s="619"/>
    </row>
    <row r="1022" spans="1:33" ht="15.75" customHeight="1">
      <c r="A1022" s="1"/>
      <c r="B1022" s="1"/>
      <c r="C1022" s="2"/>
      <c r="D1022" s="144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145"/>
      <c r="X1022" s="145"/>
      <c r="Y1022" s="145"/>
      <c r="Z1022" s="145"/>
      <c r="AA1022" s="207"/>
      <c r="AB1022" s="619"/>
      <c r="AC1022" s="619"/>
      <c r="AD1022" s="619"/>
      <c r="AE1022" s="619"/>
      <c r="AF1022" s="619"/>
      <c r="AG1022" s="619"/>
    </row>
    <row r="1023" spans="1:33" ht="15.75" customHeight="1">
      <c r="A1023" s="1"/>
      <c r="B1023" s="1"/>
      <c r="C1023" s="2"/>
      <c r="D1023" s="144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145"/>
      <c r="X1023" s="145"/>
      <c r="Y1023" s="145"/>
      <c r="Z1023" s="145"/>
      <c r="AA1023" s="207"/>
      <c r="AB1023" s="619"/>
      <c r="AC1023" s="619"/>
      <c r="AD1023" s="619"/>
      <c r="AE1023" s="619"/>
      <c r="AF1023" s="619"/>
      <c r="AG1023" s="619"/>
    </row>
    <row r="1024" spans="1:33" ht="15.75" customHeight="1">
      <c r="A1024" s="1"/>
      <c r="B1024" s="1"/>
      <c r="C1024" s="2"/>
      <c r="D1024" s="144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145"/>
      <c r="X1024" s="145"/>
      <c r="Y1024" s="145"/>
      <c r="Z1024" s="145"/>
      <c r="AA1024" s="207"/>
      <c r="AB1024" s="619"/>
      <c r="AC1024" s="619"/>
      <c r="AD1024" s="619"/>
      <c r="AE1024" s="619"/>
      <c r="AF1024" s="619"/>
      <c r="AG1024" s="619"/>
    </row>
    <row r="1025" spans="1:33" ht="15.75" customHeight="1">
      <c r="A1025" s="1"/>
      <c r="B1025" s="1"/>
      <c r="C1025" s="2"/>
      <c r="D1025" s="144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145"/>
      <c r="X1025" s="145"/>
      <c r="Y1025" s="145"/>
      <c r="Z1025" s="145"/>
      <c r="AA1025" s="207"/>
      <c r="AB1025" s="619"/>
      <c r="AC1025" s="619"/>
      <c r="AD1025" s="619"/>
      <c r="AE1025" s="619"/>
      <c r="AF1025" s="619"/>
      <c r="AG1025" s="619"/>
    </row>
    <row r="1026" spans="1:33" ht="15.75" customHeight="1">
      <c r="A1026" s="1"/>
      <c r="B1026" s="1"/>
      <c r="C1026" s="2"/>
      <c r="D1026" s="144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145"/>
      <c r="X1026" s="145"/>
      <c r="Y1026" s="145"/>
      <c r="Z1026" s="145"/>
      <c r="AA1026" s="207"/>
      <c r="AB1026" s="619"/>
      <c r="AC1026" s="619"/>
      <c r="AD1026" s="619"/>
      <c r="AE1026" s="619"/>
      <c r="AF1026" s="619"/>
      <c r="AG1026" s="619"/>
    </row>
    <row r="1027" spans="1:33" ht="15.75" customHeight="1">
      <c r="A1027" s="1"/>
      <c r="B1027" s="1"/>
      <c r="C1027" s="2"/>
      <c r="D1027" s="144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145"/>
      <c r="X1027" s="145"/>
      <c r="Y1027" s="145"/>
      <c r="Z1027" s="145"/>
      <c r="AA1027" s="207"/>
      <c r="AB1027" s="619"/>
      <c r="AC1027" s="619"/>
      <c r="AD1027" s="619"/>
      <c r="AE1027" s="619"/>
      <c r="AF1027" s="619"/>
      <c r="AG1027" s="619"/>
    </row>
    <row r="1028" spans="1:33" ht="15.75" customHeight="1">
      <c r="A1028" s="1"/>
      <c r="B1028" s="1"/>
      <c r="C1028" s="2"/>
      <c r="D1028" s="144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145"/>
      <c r="X1028" s="145"/>
      <c r="Y1028" s="145"/>
      <c r="Z1028" s="145"/>
      <c r="AA1028" s="207"/>
      <c r="AB1028" s="619"/>
      <c r="AC1028" s="619"/>
      <c r="AD1028" s="619"/>
      <c r="AE1028" s="619"/>
      <c r="AF1028" s="619"/>
      <c r="AG1028" s="619"/>
    </row>
    <row r="1029" spans="1:33" ht="15.75" customHeight="1">
      <c r="A1029" s="1"/>
      <c r="B1029" s="1"/>
      <c r="C1029" s="2"/>
      <c r="D1029" s="144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145"/>
      <c r="X1029" s="145"/>
      <c r="Y1029" s="145"/>
      <c r="Z1029" s="145"/>
      <c r="AA1029" s="207"/>
      <c r="AB1029" s="619"/>
      <c r="AC1029" s="619"/>
      <c r="AD1029" s="619"/>
      <c r="AE1029" s="619"/>
      <c r="AF1029" s="619"/>
      <c r="AG1029" s="619"/>
    </row>
    <row r="1030" spans="1:33" ht="15.75" customHeight="1">
      <c r="A1030" s="1"/>
      <c r="B1030" s="1"/>
      <c r="C1030" s="2"/>
      <c r="D1030" s="144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145"/>
      <c r="X1030" s="145"/>
      <c r="Y1030" s="145"/>
      <c r="Z1030" s="145"/>
      <c r="AA1030" s="207"/>
      <c r="AB1030" s="619"/>
      <c r="AC1030" s="619"/>
      <c r="AD1030" s="619"/>
      <c r="AE1030" s="619"/>
      <c r="AF1030" s="619"/>
      <c r="AG1030" s="619"/>
    </row>
    <row r="1031" spans="1:33" ht="15.75" customHeight="1">
      <c r="A1031" s="1"/>
      <c r="B1031" s="1"/>
      <c r="C1031" s="2"/>
      <c r="D1031" s="144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145"/>
      <c r="X1031" s="145"/>
      <c r="Y1031" s="145"/>
      <c r="Z1031" s="145"/>
      <c r="AA1031" s="207"/>
      <c r="AB1031" s="619"/>
      <c r="AC1031" s="619"/>
      <c r="AD1031" s="619"/>
      <c r="AE1031" s="619"/>
      <c r="AF1031" s="619"/>
      <c r="AG1031" s="619"/>
    </row>
    <row r="1032" spans="1:33" ht="15.75" customHeight="1">
      <c r="A1032" s="1"/>
      <c r="B1032" s="1"/>
      <c r="C1032" s="2"/>
      <c r="D1032" s="144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145"/>
      <c r="X1032" s="145"/>
      <c r="Y1032" s="145"/>
      <c r="Z1032" s="145"/>
      <c r="AA1032" s="207"/>
      <c r="AB1032" s="619"/>
      <c r="AC1032" s="619"/>
      <c r="AD1032" s="619"/>
      <c r="AE1032" s="619"/>
      <c r="AF1032" s="619"/>
      <c r="AG1032" s="619"/>
    </row>
    <row r="1033" spans="1:33" ht="15.75" customHeight="1">
      <c r="A1033" s="1"/>
      <c r="B1033" s="1"/>
      <c r="C1033" s="2"/>
      <c r="D1033" s="144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145"/>
      <c r="X1033" s="145"/>
      <c r="Y1033" s="145"/>
      <c r="Z1033" s="145"/>
      <c r="AA1033" s="207"/>
      <c r="AB1033" s="619"/>
      <c r="AC1033" s="619"/>
      <c r="AD1033" s="619"/>
      <c r="AE1033" s="619"/>
      <c r="AF1033" s="619"/>
      <c r="AG1033" s="619"/>
    </row>
    <row r="1034" spans="1:33" ht="15.75" customHeight="1">
      <c r="A1034" s="1"/>
      <c r="B1034" s="1"/>
      <c r="C1034" s="2"/>
      <c r="D1034" s="144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145"/>
      <c r="X1034" s="145"/>
      <c r="Y1034" s="145"/>
      <c r="Z1034" s="145"/>
      <c r="AA1034" s="207"/>
      <c r="AB1034" s="619"/>
      <c r="AC1034" s="619"/>
      <c r="AD1034" s="619"/>
      <c r="AE1034" s="619"/>
      <c r="AF1034" s="619"/>
      <c r="AG1034" s="619"/>
    </row>
    <row r="1035" spans="1:33" ht="15.75" customHeight="1">
      <c r="A1035" s="1"/>
      <c r="B1035" s="1"/>
      <c r="C1035" s="2"/>
      <c r="D1035" s="144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145"/>
      <c r="X1035" s="145"/>
      <c r="Y1035" s="145"/>
      <c r="Z1035" s="145"/>
      <c r="AA1035" s="207"/>
      <c r="AB1035" s="619"/>
      <c r="AC1035" s="619"/>
      <c r="AD1035" s="619"/>
      <c r="AE1035" s="619"/>
      <c r="AF1035" s="619"/>
      <c r="AG1035" s="619"/>
    </row>
    <row r="1036" spans="1:33" ht="15.75" customHeight="1">
      <c r="A1036" s="1"/>
      <c r="B1036" s="1"/>
      <c r="C1036" s="2"/>
      <c r="D1036" s="144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145"/>
      <c r="X1036" s="145"/>
      <c r="Y1036" s="145"/>
      <c r="Z1036" s="145"/>
      <c r="AA1036" s="207"/>
      <c r="AB1036" s="619"/>
      <c r="AC1036" s="619"/>
      <c r="AD1036" s="619"/>
      <c r="AE1036" s="619"/>
      <c r="AF1036" s="619"/>
      <c r="AG1036" s="619"/>
    </row>
    <row r="1037" spans="1:33" ht="15.75" customHeight="1">
      <c r="A1037" s="1"/>
      <c r="B1037" s="1"/>
      <c r="C1037" s="2"/>
      <c r="D1037" s="144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145"/>
      <c r="X1037" s="145"/>
      <c r="Y1037" s="145"/>
      <c r="Z1037" s="145"/>
      <c r="AA1037" s="207"/>
      <c r="AB1037" s="619"/>
      <c r="AC1037" s="619"/>
      <c r="AD1037" s="619"/>
      <c r="AE1037" s="619"/>
      <c r="AF1037" s="619"/>
      <c r="AG1037" s="619"/>
    </row>
    <row r="1038" spans="1:33" ht="15.75" customHeight="1">
      <c r="A1038" s="1"/>
      <c r="B1038" s="1"/>
      <c r="C1038" s="2"/>
      <c r="D1038" s="144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145"/>
      <c r="X1038" s="145"/>
      <c r="Y1038" s="145"/>
      <c r="Z1038" s="145"/>
      <c r="AA1038" s="207"/>
      <c r="AB1038" s="619"/>
      <c r="AC1038" s="619"/>
      <c r="AD1038" s="619"/>
      <c r="AE1038" s="619"/>
      <c r="AF1038" s="619"/>
      <c r="AG1038" s="619"/>
    </row>
    <row r="1039" spans="1:33" ht="15.75" customHeight="1">
      <c r="A1039" s="1"/>
      <c r="B1039" s="1"/>
      <c r="C1039" s="2"/>
      <c r="D1039" s="144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145"/>
      <c r="X1039" s="145"/>
      <c r="Y1039" s="145"/>
      <c r="Z1039" s="145"/>
      <c r="AA1039" s="207"/>
      <c r="AB1039" s="619"/>
      <c r="AC1039" s="619"/>
      <c r="AD1039" s="619"/>
      <c r="AE1039" s="619"/>
      <c r="AF1039" s="619"/>
      <c r="AG1039" s="619"/>
    </row>
    <row r="1040" spans="1:33" ht="15.75" customHeight="1">
      <c r="A1040" s="1"/>
      <c r="B1040" s="1"/>
      <c r="C1040" s="2"/>
      <c r="D1040" s="144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145"/>
      <c r="X1040" s="145"/>
      <c r="Y1040" s="145"/>
      <c r="Z1040" s="145"/>
      <c r="AA1040" s="207"/>
      <c r="AB1040" s="619"/>
      <c r="AC1040" s="619"/>
      <c r="AD1040" s="619"/>
      <c r="AE1040" s="619"/>
      <c r="AF1040" s="619"/>
      <c r="AG1040" s="619"/>
    </row>
    <row r="1041" spans="1:33" ht="15.75" customHeight="1">
      <c r="A1041" s="1"/>
      <c r="B1041" s="1"/>
      <c r="C1041" s="2"/>
      <c r="D1041" s="144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145"/>
      <c r="X1041" s="145"/>
      <c r="Y1041" s="145"/>
      <c r="Z1041" s="145"/>
      <c r="AA1041" s="207"/>
      <c r="AB1041" s="619"/>
      <c r="AC1041" s="619"/>
      <c r="AD1041" s="619"/>
      <c r="AE1041" s="619"/>
      <c r="AF1041" s="619"/>
      <c r="AG1041" s="619"/>
    </row>
    <row r="1042" spans="1:33" ht="15.75" customHeight="1">
      <c r="A1042" s="1"/>
      <c r="B1042" s="1"/>
      <c r="C1042" s="2"/>
      <c r="D1042" s="144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145"/>
      <c r="X1042" s="145"/>
      <c r="Y1042" s="145"/>
      <c r="Z1042" s="145"/>
      <c r="AA1042" s="207"/>
      <c r="AB1042" s="619"/>
      <c r="AC1042" s="619"/>
      <c r="AD1042" s="619"/>
      <c r="AE1042" s="619"/>
      <c r="AF1042" s="619"/>
      <c r="AG1042" s="619"/>
    </row>
    <row r="1043" spans="1:33" ht="15.75" customHeight="1">
      <c r="A1043" s="1"/>
      <c r="B1043" s="1"/>
      <c r="C1043" s="2"/>
      <c r="D1043" s="144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145"/>
      <c r="X1043" s="145"/>
      <c r="Y1043" s="145"/>
      <c r="Z1043" s="145"/>
      <c r="AA1043" s="207"/>
      <c r="AB1043" s="619"/>
      <c r="AC1043" s="619"/>
      <c r="AD1043" s="619"/>
      <c r="AE1043" s="619"/>
      <c r="AF1043" s="619"/>
      <c r="AG1043" s="619"/>
    </row>
    <row r="1044" spans="1:33" ht="15.75" customHeight="1">
      <c r="A1044" s="1"/>
      <c r="B1044" s="1"/>
      <c r="C1044" s="2"/>
      <c r="D1044" s="144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145"/>
      <c r="X1044" s="145"/>
      <c r="Y1044" s="145"/>
      <c r="Z1044" s="145"/>
      <c r="AA1044" s="207"/>
      <c r="AB1044" s="619"/>
      <c r="AC1044" s="619"/>
      <c r="AD1044" s="619"/>
      <c r="AE1044" s="619"/>
      <c r="AF1044" s="619"/>
      <c r="AG1044" s="619"/>
    </row>
    <row r="1045" spans="1:33" ht="15.75" customHeight="1">
      <c r="A1045" s="1"/>
      <c r="B1045" s="1"/>
      <c r="C1045" s="2"/>
      <c r="D1045" s="144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145"/>
      <c r="X1045" s="145"/>
      <c r="Y1045" s="145"/>
      <c r="Z1045" s="145"/>
      <c r="AA1045" s="207"/>
      <c r="AB1045" s="619"/>
      <c r="AC1045" s="619"/>
      <c r="AD1045" s="619"/>
      <c r="AE1045" s="619"/>
      <c r="AF1045" s="619"/>
      <c r="AG1045" s="619"/>
    </row>
    <row r="1046" spans="1:33" ht="15.75" customHeight="1">
      <c r="A1046" s="1"/>
      <c r="B1046" s="1"/>
      <c r="C1046" s="2"/>
      <c r="D1046" s="144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145"/>
      <c r="X1046" s="145"/>
      <c r="Y1046" s="145"/>
      <c r="Z1046" s="145"/>
      <c r="AA1046" s="207"/>
      <c r="AB1046" s="619"/>
      <c r="AC1046" s="619"/>
      <c r="AD1046" s="619"/>
      <c r="AE1046" s="619"/>
      <c r="AF1046" s="619"/>
      <c r="AG1046" s="619"/>
    </row>
    <row r="1047" spans="1:33" ht="15.75" customHeight="1">
      <c r="A1047" s="1"/>
      <c r="B1047" s="1"/>
      <c r="C1047" s="2"/>
      <c r="D1047" s="144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145"/>
      <c r="X1047" s="145"/>
      <c r="Y1047" s="145"/>
      <c r="Z1047" s="145"/>
      <c r="AA1047" s="207"/>
      <c r="AB1047" s="619"/>
      <c r="AC1047" s="619"/>
      <c r="AD1047" s="619"/>
      <c r="AE1047" s="619"/>
      <c r="AF1047" s="619"/>
      <c r="AG1047" s="619"/>
    </row>
    <row r="1048" spans="1:33" ht="15.75" customHeight="1">
      <c r="A1048" s="1"/>
      <c r="B1048" s="1"/>
      <c r="C1048" s="2"/>
      <c r="D1048" s="144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145"/>
      <c r="X1048" s="145"/>
      <c r="Y1048" s="145"/>
      <c r="Z1048" s="145"/>
      <c r="AA1048" s="207"/>
      <c r="AB1048" s="619"/>
      <c r="AC1048" s="619"/>
      <c r="AD1048" s="619"/>
      <c r="AE1048" s="619"/>
      <c r="AF1048" s="619"/>
      <c r="AG1048" s="619"/>
    </row>
    <row r="1049" spans="1:33" ht="15.75" customHeight="1">
      <c r="A1049" s="1"/>
      <c r="B1049" s="1"/>
      <c r="C1049" s="2"/>
      <c r="D1049" s="144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145"/>
      <c r="X1049" s="145"/>
      <c r="Y1049" s="145"/>
      <c r="Z1049" s="145"/>
      <c r="AA1049" s="207"/>
      <c r="AB1049" s="619"/>
      <c r="AC1049" s="619"/>
      <c r="AD1049" s="619"/>
      <c r="AE1049" s="619"/>
      <c r="AF1049" s="619"/>
      <c r="AG1049" s="619"/>
    </row>
    <row r="1050" spans="1:33" ht="15.75" customHeight="1">
      <c r="A1050" s="1"/>
      <c r="B1050" s="1"/>
      <c r="C1050" s="2"/>
      <c r="D1050" s="144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145"/>
      <c r="X1050" s="145"/>
      <c r="Y1050" s="145"/>
      <c r="Z1050" s="145"/>
      <c r="AA1050" s="207"/>
      <c r="AB1050" s="619"/>
      <c r="AC1050" s="619"/>
      <c r="AD1050" s="619"/>
      <c r="AE1050" s="619"/>
      <c r="AF1050" s="619"/>
      <c r="AG1050" s="619"/>
    </row>
    <row r="1051" spans="1:33" ht="15.75" customHeight="1">
      <c r="A1051" s="1"/>
      <c r="B1051" s="1"/>
      <c r="C1051" s="2"/>
      <c r="D1051" s="144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145"/>
      <c r="X1051" s="145"/>
      <c r="Y1051" s="145"/>
      <c r="Z1051" s="145"/>
      <c r="AA1051" s="207"/>
      <c r="AB1051" s="619"/>
      <c r="AC1051" s="619"/>
      <c r="AD1051" s="619"/>
      <c r="AE1051" s="619"/>
      <c r="AF1051" s="619"/>
      <c r="AG1051" s="619"/>
    </row>
    <row r="1052" spans="1:33" ht="15.75" customHeight="1">
      <c r="A1052" s="1"/>
      <c r="B1052" s="1"/>
      <c r="C1052" s="2"/>
      <c r="D1052" s="144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145"/>
      <c r="X1052" s="145"/>
      <c r="Y1052" s="145"/>
      <c r="Z1052" s="145"/>
      <c r="AA1052" s="207"/>
      <c r="AB1052" s="619"/>
      <c r="AC1052" s="619"/>
      <c r="AD1052" s="619"/>
      <c r="AE1052" s="619"/>
      <c r="AF1052" s="619"/>
      <c r="AG1052" s="619"/>
    </row>
    <row r="1053" spans="1:33" ht="15.75" customHeight="1">
      <c r="A1053" s="1"/>
      <c r="B1053" s="1"/>
      <c r="C1053" s="2"/>
      <c r="D1053" s="144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145"/>
      <c r="X1053" s="145"/>
      <c r="Y1053" s="145"/>
      <c r="Z1053" s="145"/>
      <c r="AA1053" s="207"/>
      <c r="AB1053" s="619"/>
      <c r="AC1053" s="619"/>
      <c r="AD1053" s="619"/>
      <c r="AE1053" s="619"/>
      <c r="AF1053" s="619"/>
      <c r="AG1053" s="619"/>
    </row>
    <row r="1054" spans="1:33" ht="15.75" customHeight="1">
      <c r="A1054" s="1"/>
      <c r="B1054" s="1"/>
      <c r="C1054" s="2"/>
      <c r="D1054" s="144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145"/>
      <c r="X1054" s="145"/>
      <c r="Y1054" s="145"/>
      <c r="Z1054" s="145"/>
      <c r="AA1054" s="207"/>
      <c r="AB1054" s="619"/>
      <c r="AC1054" s="619"/>
      <c r="AD1054" s="619"/>
      <c r="AE1054" s="619"/>
      <c r="AF1054" s="619"/>
      <c r="AG1054" s="619"/>
    </row>
    <row r="1055" spans="1:33" ht="15.75" customHeight="1">
      <c r="A1055" s="1"/>
      <c r="B1055" s="1"/>
      <c r="C1055" s="2"/>
      <c r="D1055" s="144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145"/>
      <c r="X1055" s="145"/>
      <c r="Y1055" s="145"/>
      <c r="Z1055" s="145"/>
      <c r="AA1055" s="207"/>
      <c r="AB1055" s="619"/>
      <c r="AC1055" s="619"/>
      <c r="AD1055" s="619"/>
      <c r="AE1055" s="619"/>
      <c r="AF1055" s="619"/>
      <c r="AG1055" s="619"/>
    </row>
    <row r="1056" spans="1:33" ht="15.75" customHeight="1">
      <c r="A1056" s="1"/>
      <c r="B1056" s="1"/>
      <c r="C1056" s="2"/>
      <c r="D1056" s="144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145"/>
      <c r="X1056" s="145"/>
      <c r="Y1056" s="145"/>
      <c r="Z1056" s="145"/>
      <c r="AA1056" s="207"/>
      <c r="AB1056" s="619"/>
      <c r="AC1056" s="619"/>
      <c r="AD1056" s="619"/>
      <c r="AE1056" s="619"/>
      <c r="AF1056" s="619"/>
      <c r="AG1056" s="619"/>
    </row>
    <row r="1057" spans="1:33" ht="15.75" customHeight="1">
      <c r="A1057" s="1"/>
      <c r="B1057" s="1"/>
      <c r="C1057" s="2"/>
      <c r="D1057" s="144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145"/>
      <c r="X1057" s="145"/>
      <c r="Y1057" s="145"/>
      <c r="Z1057" s="145"/>
      <c r="AA1057" s="207"/>
      <c r="AB1057" s="619"/>
      <c r="AC1057" s="619"/>
      <c r="AD1057" s="619"/>
      <c r="AE1057" s="619"/>
      <c r="AF1057" s="619"/>
      <c r="AG1057" s="619"/>
    </row>
    <row r="1058" spans="1:33" ht="15.75" customHeight="1">
      <c r="A1058" s="1"/>
      <c r="B1058" s="1"/>
      <c r="C1058" s="2"/>
      <c r="D1058" s="144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145"/>
      <c r="X1058" s="145"/>
      <c r="Y1058" s="145"/>
      <c r="Z1058" s="145"/>
      <c r="AA1058" s="207"/>
      <c r="AB1058" s="619"/>
      <c r="AC1058" s="619"/>
      <c r="AD1058" s="619"/>
      <c r="AE1058" s="619"/>
      <c r="AF1058" s="619"/>
      <c r="AG1058" s="619"/>
    </row>
    <row r="1059" spans="1:33" ht="15.75" customHeight="1">
      <c r="A1059" s="1"/>
      <c r="B1059" s="1"/>
      <c r="C1059" s="2"/>
      <c r="D1059" s="144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145"/>
      <c r="X1059" s="145"/>
      <c r="Y1059" s="145"/>
      <c r="Z1059" s="145"/>
      <c r="AA1059" s="207"/>
      <c r="AB1059" s="619"/>
      <c r="AC1059" s="619"/>
      <c r="AD1059" s="619"/>
      <c r="AE1059" s="619"/>
      <c r="AF1059" s="619"/>
      <c r="AG1059" s="619"/>
    </row>
    <row r="1060" spans="1:33" ht="15.75" customHeight="1">
      <c r="A1060" s="1"/>
      <c r="B1060" s="1"/>
      <c r="C1060" s="2"/>
      <c r="D1060" s="144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145"/>
      <c r="X1060" s="145"/>
      <c r="Y1060" s="145"/>
      <c r="Z1060" s="145"/>
      <c r="AA1060" s="207"/>
      <c r="AB1060" s="619"/>
      <c r="AC1060" s="619"/>
      <c r="AD1060" s="619"/>
      <c r="AE1060" s="619"/>
      <c r="AF1060" s="619"/>
      <c r="AG1060" s="619"/>
    </row>
    <row r="1061" spans="1:33" ht="15.75" customHeight="1">
      <c r="A1061" s="1"/>
      <c r="B1061" s="1"/>
      <c r="C1061" s="2"/>
      <c r="D1061" s="144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145"/>
      <c r="X1061" s="145"/>
      <c r="Y1061" s="145"/>
      <c r="Z1061" s="145"/>
      <c r="AA1061" s="207"/>
      <c r="AB1061" s="619"/>
      <c r="AC1061" s="619"/>
      <c r="AD1061" s="619"/>
      <c r="AE1061" s="619"/>
      <c r="AF1061" s="619"/>
      <c r="AG1061" s="619"/>
    </row>
    <row r="1062" spans="1:33" ht="15.75" customHeight="1">
      <c r="A1062" s="1"/>
      <c r="B1062" s="1"/>
      <c r="C1062" s="2"/>
      <c r="D1062" s="144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145"/>
      <c r="X1062" s="145"/>
      <c r="Y1062" s="145"/>
      <c r="Z1062" s="145"/>
      <c r="AA1062" s="207"/>
      <c r="AB1062" s="619"/>
      <c r="AC1062" s="619"/>
      <c r="AD1062" s="619"/>
      <c r="AE1062" s="619"/>
      <c r="AF1062" s="619"/>
      <c r="AG1062" s="619"/>
    </row>
    <row r="1063" spans="1:33" ht="15.75" customHeight="1">
      <c r="A1063" s="1"/>
      <c r="B1063" s="1"/>
      <c r="C1063" s="2"/>
      <c r="D1063" s="144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145"/>
      <c r="X1063" s="145"/>
      <c r="Y1063" s="145"/>
      <c r="Z1063" s="145"/>
      <c r="AA1063" s="207"/>
      <c r="AB1063" s="619"/>
      <c r="AC1063" s="619"/>
      <c r="AD1063" s="619"/>
      <c r="AE1063" s="619"/>
      <c r="AF1063" s="619"/>
      <c r="AG1063" s="619"/>
    </row>
    <row r="1064" spans="1:33" ht="15.75" customHeight="1">
      <c r="A1064" s="1"/>
      <c r="B1064" s="1"/>
      <c r="C1064" s="2"/>
      <c r="D1064" s="144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145"/>
      <c r="X1064" s="145"/>
      <c r="Y1064" s="145"/>
      <c r="Z1064" s="145"/>
      <c r="AA1064" s="207"/>
      <c r="AB1064" s="619"/>
      <c r="AC1064" s="619"/>
      <c r="AD1064" s="619"/>
      <c r="AE1064" s="619"/>
      <c r="AF1064" s="619"/>
      <c r="AG1064" s="619"/>
    </row>
    <row r="1065" spans="1:33" ht="15.75" customHeight="1">
      <c r="A1065" s="1"/>
      <c r="B1065" s="1"/>
      <c r="C1065" s="2"/>
      <c r="D1065" s="144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145"/>
      <c r="X1065" s="145"/>
      <c r="Y1065" s="145"/>
      <c r="Z1065" s="145"/>
      <c r="AA1065" s="207"/>
      <c r="AB1065" s="619"/>
      <c r="AC1065" s="619"/>
      <c r="AD1065" s="619"/>
      <c r="AE1065" s="619"/>
      <c r="AF1065" s="619"/>
      <c r="AG1065" s="619"/>
    </row>
    <row r="1066" spans="1:33" ht="15.75" customHeight="1">
      <c r="A1066" s="1"/>
      <c r="B1066" s="1"/>
      <c r="C1066" s="2"/>
      <c r="D1066" s="144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145"/>
      <c r="X1066" s="145"/>
      <c r="Y1066" s="145"/>
      <c r="Z1066" s="145"/>
      <c r="AA1066" s="207"/>
      <c r="AB1066" s="619"/>
      <c r="AC1066" s="619"/>
      <c r="AD1066" s="619"/>
      <c r="AE1066" s="619"/>
      <c r="AF1066" s="619"/>
      <c r="AG1066" s="619"/>
    </row>
    <row r="1067" spans="1:33" ht="15.75" customHeight="1">
      <c r="A1067" s="1"/>
      <c r="B1067" s="1"/>
      <c r="C1067" s="2"/>
      <c r="D1067" s="144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145"/>
      <c r="X1067" s="145"/>
      <c r="Y1067" s="145"/>
      <c r="Z1067" s="145"/>
      <c r="AA1067" s="207"/>
      <c r="AB1067" s="619"/>
      <c r="AC1067" s="619"/>
      <c r="AD1067" s="619"/>
      <c r="AE1067" s="619"/>
      <c r="AF1067" s="619"/>
      <c r="AG1067" s="619"/>
    </row>
    <row r="1068" spans="1:33" ht="15.75" customHeight="1">
      <c r="A1068" s="1"/>
      <c r="B1068" s="1"/>
      <c r="C1068" s="2"/>
      <c r="D1068" s="144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145"/>
      <c r="X1068" s="145"/>
      <c r="Y1068" s="145"/>
      <c r="Z1068" s="145"/>
      <c r="AA1068" s="207"/>
      <c r="AB1068" s="619"/>
      <c r="AC1068" s="619"/>
      <c r="AD1068" s="619"/>
      <c r="AE1068" s="619"/>
      <c r="AF1068" s="619"/>
      <c r="AG1068" s="619"/>
    </row>
    <row r="1069" spans="1:33" ht="15.75" customHeight="1">
      <c r="A1069" s="1"/>
      <c r="B1069" s="1"/>
      <c r="C1069" s="2"/>
      <c r="D1069" s="144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145"/>
      <c r="X1069" s="145"/>
      <c r="Y1069" s="145"/>
      <c r="Z1069" s="145"/>
      <c r="AA1069" s="207"/>
      <c r="AB1069" s="619"/>
      <c r="AC1069" s="619"/>
      <c r="AD1069" s="619"/>
      <c r="AE1069" s="619"/>
      <c r="AF1069" s="619"/>
      <c r="AG1069" s="619"/>
    </row>
    <row r="1070" spans="1:33" ht="15.75" customHeight="1">
      <c r="A1070" s="1"/>
      <c r="B1070" s="1"/>
      <c r="C1070" s="2"/>
      <c r="D1070" s="144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145"/>
      <c r="X1070" s="145"/>
      <c r="Y1070" s="145"/>
      <c r="Z1070" s="145"/>
      <c r="AA1070" s="207"/>
      <c r="AB1070" s="619"/>
      <c r="AC1070" s="619"/>
      <c r="AD1070" s="619"/>
      <c r="AE1070" s="619"/>
      <c r="AF1070" s="619"/>
      <c r="AG1070" s="619"/>
    </row>
    <row r="1071" spans="1:33" ht="15.75" customHeight="1">
      <c r="A1071" s="1"/>
      <c r="B1071" s="1"/>
      <c r="C1071" s="2"/>
      <c r="D1071" s="144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145"/>
      <c r="X1071" s="145"/>
      <c r="Y1071" s="145"/>
      <c r="Z1071" s="145"/>
      <c r="AA1071" s="207"/>
      <c r="AB1071" s="619"/>
      <c r="AC1071" s="619"/>
      <c r="AD1071" s="619"/>
      <c r="AE1071" s="619"/>
      <c r="AF1071" s="619"/>
      <c r="AG1071" s="619"/>
    </row>
    <row r="1072" spans="1:33" ht="15.75" customHeight="1">
      <c r="A1072" s="1"/>
      <c r="B1072" s="1"/>
      <c r="C1072" s="2"/>
      <c r="D1072" s="144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145"/>
      <c r="X1072" s="145"/>
      <c r="Y1072" s="145"/>
      <c r="Z1072" s="145"/>
      <c r="AA1072" s="207"/>
      <c r="AB1072" s="619"/>
      <c r="AC1072" s="619"/>
      <c r="AD1072" s="619"/>
      <c r="AE1072" s="619"/>
      <c r="AF1072" s="619"/>
      <c r="AG1072" s="619"/>
    </row>
    <row r="1073" spans="1:33" ht="15.75" customHeight="1">
      <c r="A1073" s="1"/>
      <c r="B1073" s="1"/>
      <c r="C1073" s="2"/>
      <c r="D1073" s="144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145"/>
      <c r="X1073" s="145"/>
      <c r="Y1073" s="145"/>
      <c r="Z1073" s="145"/>
      <c r="AA1073" s="207"/>
      <c r="AB1073" s="619"/>
      <c r="AC1073" s="619"/>
      <c r="AD1073" s="619"/>
      <c r="AE1073" s="619"/>
      <c r="AF1073" s="619"/>
      <c r="AG1073" s="619"/>
    </row>
    <row r="1074" spans="1:33" ht="15.75" customHeight="1">
      <c r="A1074" s="1"/>
      <c r="B1074" s="1"/>
      <c r="C1074" s="2"/>
      <c r="D1074" s="144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145"/>
      <c r="X1074" s="145"/>
      <c r="Y1074" s="145"/>
      <c r="Z1074" s="145"/>
      <c r="AA1074" s="207"/>
      <c r="AB1074" s="619"/>
      <c r="AC1074" s="619"/>
      <c r="AD1074" s="619"/>
      <c r="AE1074" s="619"/>
      <c r="AF1074" s="619"/>
      <c r="AG1074" s="619"/>
    </row>
    <row r="1075" spans="1:33" ht="15.75" customHeight="1">
      <c r="A1075" s="1"/>
      <c r="B1075" s="1"/>
      <c r="C1075" s="2"/>
      <c r="D1075" s="144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145"/>
      <c r="X1075" s="145"/>
      <c r="Y1075" s="145"/>
      <c r="Z1075" s="145"/>
      <c r="AA1075" s="207"/>
      <c r="AB1075" s="619"/>
      <c r="AC1075" s="619"/>
      <c r="AD1075" s="619"/>
      <c r="AE1075" s="619"/>
      <c r="AF1075" s="619"/>
      <c r="AG1075" s="619"/>
    </row>
    <row r="1076" spans="1:33" ht="15.75" customHeight="1">
      <c r="A1076" s="1"/>
      <c r="B1076" s="1"/>
      <c r="C1076" s="2"/>
      <c r="D1076" s="144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145"/>
      <c r="X1076" s="145"/>
      <c r="Y1076" s="145"/>
      <c r="Z1076" s="145"/>
      <c r="AA1076" s="207"/>
      <c r="AB1076" s="619"/>
      <c r="AC1076" s="619"/>
      <c r="AD1076" s="619"/>
      <c r="AE1076" s="619"/>
      <c r="AF1076" s="619"/>
      <c r="AG1076" s="619"/>
    </row>
    <row r="1077" spans="1:33" ht="15.75" customHeight="1">
      <c r="A1077" s="1"/>
      <c r="B1077" s="1"/>
      <c r="C1077" s="2"/>
      <c r="D1077" s="144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145"/>
      <c r="X1077" s="145"/>
      <c r="Y1077" s="145"/>
      <c r="Z1077" s="145"/>
      <c r="AA1077" s="207"/>
      <c r="AB1077" s="619"/>
      <c r="AC1077" s="619"/>
      <c r="AD1077" s="619"/>
      <c r="AE1077" s="619"/>
      <c r="AF1077" s="619"/>
      <c r="AG1077" s="619"/>
    </row>
    <row r="1078" spans="1:33" ht="15.75" customHeight="1">
      <c r="A1078" s="1"/>
      <c r="B1078" s="1"/>
      <c r="C1078" s="2"/>
      <c r="D1078" s="144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145"/>
      <c r="X1078" s="145"/>
      <c r="Y1078" s="145"/>
      <c r="Z1078" s="145"/>
      <c r="AA1078" s="207"/>
      <c r="AB1078" s="619"/>
      <c r="AC1078" s="619"/>
      <c r="AD1078" s="619"/>
      <c r="AE1078" s="619"/>
      <c r="AF1078" s="619"/>
      <c r="AG1078" s="619"/>
    </row>
    <row r="1079" spans="1:33" ht="15.75" customHeight="1">
      <c r="A1079" s="1"/>
      <c r="B1079" s="1"/>
      <c r="C1079" s="2"/>
      <c r="D1079" s="144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145"/>
      <c r="X1079" s="145"/>
      <c r="Y1079" s="145"/>
      <c r="Z1079" s="145"/>
      <c r="AA1079" s="207"/>
      <c r="AB1079" s="619"/>
      <c r="AC1079" s="619"/>
      <c r="AD1079" s="619"/>
      <c r="AE1079" s="619"/>
      <c r="AF1079" s="619"/>
      <c r="AG1079" s="619"/>
    </row>
    <row r="1080" spans="1:33" ht="15.75" customHeight="1">
      <c r="A1080" s="1"/>
      <c r="B1080" s="1"/>
      <c r="C1080" s="2"/>
      <c r="D1080" s="144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145"/>
      <c r="X1080" s="145"/>
      <c r="Y1080" s="145"/>
      <c r="Z1080" s="145"/>
      <c r="AA1080" s="207"/>
      <c r="AB1080" s="619"/>
      <c r="AC1080" s="619"/>
      <c r="AD1080" s="619"/>
      <c r="AE1080" s="619"/>
      <c r="AF1080" s="619"/>
      <c r="AG1080" s="619"/>
    </row>
    <row r="1081" spans="1:33" ht="15.75" customHeight="1">
      <c r="A1081" s="1"/>
      <c r="B1081" s="1"/>
      <c r="C1081" s="2"/>
      <c r="D1081" s="144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145"/>
      <c r="X1081" s="145"/>
      <c r="Y1081" s="145"/>
      <c r="Z1081" s="145"/>
      <c r="AA1081" s="207"/>
      <c r="AB1081" s="619"/>
      <c r="AC1081" s="619"/>
      <c r="AD1081" s="619"/>
      <c r="AE1081" s="619"/>
      <c r="AF1081" s="619"/>
      <c r="AG1081" s="619"/>
    </row>
    <row r="1082" spans="1:33" ht="15.75" customHeight="1">
      <c r="A1082" s="1"/>
      <c r="B1082" s="1"/>
      <c r="C1082" s="2"/>
      <c r="D1082" s="144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145"/>
      <c r="X1082" s="145"/>
      <c r="Y1082" s="145"/>
      <c r="Z1082" s="145"/>
      <c r="AA1082" s="207"/>
      <c r="AB1082" s="619"/>
      <c r="AC1082" s="619"/>
      <c r="AD1082" s="619"/>
      <c r="AE1082" s="619"/>
      <c r="AF1082" s="619"/>
      <c r="AG1082" s="619"/>
    </row>
    <row r="1083" spans="1:33" ht="15.75" customHeight="1">
      <c r="A1083" s="1"/>
      <c r="B1083" s="1"/>
      <c r="C1083" s="2"/>
      <c r="D1083" s="144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145"/>
      <c r="X1083" s="145"/>
      <c r="Y1083" s="145"/>
      <c r="Z1083" s="145"/>
      <c r="AA1083" s="207"/>
      <c r="AB1083" s="619"/>
      <c r="AC1083" s="619"/>
      <c r="AD1083" s="619"/>
      <c r="AE1083" s="619"/>
      <c r="AF1083" s="619"/>
      <c r="AG1083" s="619"/>
    </row>
    <row r="1084" spans="1:33" ht="15.75" customHeight="1">
      <c r="A1084" s="1"/>
      <c r="B1084" s="1"/>
      <c r="C1084" s="2"/>
      <c r="D1084" s="144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145"/>
      <c r="X1084" s="145"/>
      <c r="Y1084" s="145"/>
      <c r="Z1084" s="145"/>
      <c r="AA1084" s="207"/>
      <c r="AB1084" s="619"/>
      <c r="AC1084" s="619"/>
      <c r="AD1084" s="619"/>
      <c r="AE1084" s="619"/>
      <c r="AF1084" s="619"/>
      <c r="AG1084" s="619"/>
    </row>
    <row r="1085" spans="1:33" ht="15.75" customHeight="1">
      <c r="A1085" s="1"/>
      <c r="B1085" s="1"/>
      <c r="C1085" s="2"/>
      <c r="D1085" s="144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145"/>
      <c r="X1085" s="145"/>
      <c r="Y1085" s="145"/>
      <c r="Z1085" s="145"/>
      <c r="AA1085" s="207"/>
      <c r="AB1085" s="619"/>
      <c r="AC1085" s="619"/>
      <c r="AD1085" s="619"/>
      <c r="AE1085" s="619"/>
      <c r="AF1085" s="619"/>
      <c r="AG1085" s="619"/>
    </row>
    <row r="1086" spans="1:33" ht="15.75" customHeight="1">
      <c r="A1086" s="1"/>
      <c r="B1086" s="1"/>
      <c r="C1086" s="2"/>
      <c r="D1086" s="144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145"/>
      <c r="X1086" s="145"/>
      <c r="Y1086" s="145"/>
      <c r="Z1086" s="145"/>
      <c r="AA1086" s="207"/>
      <c r="AB1086" s="619"/>
      <c r="AC1086" s="619"/>
      <c r="AD1086" s="619"/>
      <c r="AE1086" s="619"/>
      <c r="AF1086" s="619"/>
      <c r="AG1086" s="619"/>
    </row>
    <row r="1087" spans="1:33" ht="15.75" customHeight="1">
      <c r="A1087" s="1"/>
      <c r="B1087" s="1"/>
      <c r="C1087" s="2"/>
      <c r="D1087" s="144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145"/>
      <c r="X1087" s="145"/>
      <c r="Y1087" s="145"/>
      <c r="Z1087" s="145"/>
      <c r="AA1087" s="207"/>
      <c r="AB1087" s="619"/>
      <c r="AC1087" s="619"/>
      <c r="AD1087" s="619"/>
      <c r="AE1087" s="619"/>
      <c r="AF1087" s="619"/>
      <c r="AG1087" s="619"/>
    </row>
    <row r="1088" spans="1:33" ht="15.75" customHeight="1">
      <c r="A1088" s="1"/>
      <c r="B1088" s="1"/>
      <c r="C1088" s="2"/>
      <c r="D1088" s="144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145"/>
      <c r="X1088" s="145"/>
      <c r="Y1088" s="145"/>
      <c r="Z1088" s="145"/>
      <c r="AA1088" s="207"/>
      <c r="AB1088" s="619"/>
      <c r="AC1088" s="619"/>
      <c r="AD1088" s="619"/>
      <c r="AE1088" s="619"/>
      <c r="AF1088" s="619"/>
      <c r="AG1088" s="619"/>
    </row>
    <row r="1089" spans="1:33" ht="15.75" customHeight="1">
      <c r="A1089" s="1"/>
      <c r="B1089" s="1"/>
      <c r="C1089" s="2"/>
      <c r="D1089" s="144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145"/>
      <c r="X1089" s="145"/>
      <c r="Y1089" s="145"/>
      <c r="Z1089" s="145"/>
      <c r="AA1089" s="207"/>
      <c r="AB1089" s="619"/>
      <c r="AC1089" s="619"/>
      <c r="AD1089" s="619"/>
      <c r="AE1089" s="619"/>
      <c r="AF1089" s="619"/>
      <c r="AG1089" s="619"/>
    </row>
    <row r="1090" spans="1:33" ht="15.75" customHeight="1">
      <c r="A1090" s="1"/>
      <c r="B1090" s="1"/>
      <c r="C1090" s="2"/>
      <c r="D1090" s="144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145"/>
      <c r="X1090" s="145"/>
      <c r="Y1090" s="145"/>
      <c r="Z1090" s="145"/>
      <c r="AA1090" s="207"/>
      <c r="AB1090" s="619"/>
      <c r="AC1090" s="619"/>
      <c r="AD1090" s="619"/>
      <c r="AE1090" s="619"/>
      <c r="AF1090" s="619"/>
      <c r="AG1090" s="619"/>
    </row>
    <row r="1091" spans="1:33" ht="15.75" customHeight="1">
      <c r="A1091" s="1"/>
      <c r="B1091" s="1"/>
      <c r="C1091" s="2"/>
      <c r="D1091" s="144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145"/>
      <c r="X1091" s="145"/>
      <c r="Y1091" s="145"/>
      <c r="Z1091" s="145"/>
      <c r="AA1091" s="207"/>
      <c r="AB1091" s="619"/>
      <c r="AC1091" s="619"/>
      <c r="AD1091" s="619"/>
      <c r="AE1091" s="619"/>
      <c r="AF1091" s="619"/>
      <c r="AG1091" s="619"/>
    </row>
    <row r="1092" spans="1:33" ht="15.75" customHeight="1">
      <c r="A1092" s="1"/>
      <c r="B1092" s="1"/>
      <c r="C1092" s="2"/>
      <c r="D1092" s="144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145"/>
      <c r="X1092" s="145"/>
      <c r="Y1092" s="145"/>
      <c r="Z1092" s="145"/>
      <c r="AA1092" s="207"/>
      <c r="AB1092" s="619"/>
      <c r="AC1092" s="619"/>
      <c r="AD1092" s="619"/>
      <c r="AE1092" s="619"/>
      <c r="AF1092" s="619"/>
      <c r="AG1092" s="619"/>
    </row>
    <row r="1093" spans="1:33" ht="15.75" customHeight="1">
      <c r="A1093" s="1"/>
      <c r="B1093" s="1"/>
      <c r="C1093" s="2"/>
      <c r="D1093" s="144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145"/>
      <c r="X1093" s="145"/>
      <c r="Y1093" s="145"/>
      <c r="Z1093" s="145"/>
      <c r="AA1093" s="207"/>
      <c r="AB1093" s="619"/>
      <c r="AC1093" s="619"/>
      <c r="AD1093" s="619"/>
      <c r="AE1093" s="619"/>
      <c r="AF1093" s="619"/>
      <c r="AG1093" s="619"/>
    </row>
    <row r="1094" spans="1:33" ht="15.75" customHeight="1">
      <c r="A1094" s="1"/>
      <c r="B1094" s="1"/>
      <c r="C1094" s="2"/>
      <c r="D1094" s="144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145"/>
      <c r="X1094" s="145"/>
      <c r="Y1094" s="145"/>
      <c r="Z1094" s="145"/>
      <c r="AA1094" s="207"/>
      <c r="AB1094" s="619"/>
      <c r="AC1094" s="619"/>
      <c r="AD1094" s="619"/>
      <c r="AE1094" s="619"/>
      <c r="AF1094" s="619"/>
      <c r="AG1094" s="619"/>
    </row>
    <row r="1095" spans="1:33" ht="15.75" customHeight="1">
      <c r="A1095" s="1"/>
      <c r="B1095" s="1"/>
      <c r="C1095" s="2"/>
      <c r="D1095" s="144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145"/>
      <c r="X1095" s="145"/>
      <c r="Y1095" s="145"/>
      <c r="Z1095" s="145"/>
      <c r="AA1095" s="207"/>
      <c r="AB1095" s="619"/>
      <c r="AC1095" s="619"/>
      <c r="AD1095" s="619"/>
      <c r="AE1095" s="619"/>
      <c r="AF1095" s="619"/>
      <c r="AG1095" s="619"/>
    </row>
    <row r="1096" spans="1:33" ht="15.75" customHeight="1">
      <c r="A1096" s="1"/>
      <c r="B1096" s="1"/>
      <c r="C1096" s="2"/>
      <c r="D1096" s="144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145"/>
      <c r="X1096" s="145"/>
      <c r="Y1096" s="145"/>
      <c r="Z1096" s="145"/>
      <c r="AA1096" s="207"/>
      <c r="AB1096" s="619"/>
      <c r="AC1096" s="619"/>
      <c r="AD1096" s="619"/>
      <c r="AE1096" s="619"/>
      <c r="AF1096" s="619"/>
      <c r="AG1096" s="619"/>
    </row>
    <row r="1097" spans="1:33" ht="15.75" customHeight="1">
      <c r="A1097" s="1"/>
      <c r="B1097" s="1"/>
      <c r="C1097" s="2"/>
      <c r="D1097" s="144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145"/>
      <c r="X1097" s="145"/>
      <c r="Y1097" s="145"/>
      <c r="Z1097" s="145"/>
      <c r="AA1097" s="207"/>
      <c r="AB1097" s="619"/>
      <c r="AC1097" s="619"/>
      <c r="AD1097" s="619"/>
      <c r="AE1097" s="619"/>
      <c r="AF1097" s="619"/>
      <c r="AG1097" s="619"/>
    </row>
    <row r="1098" spans="1:33" ht="15.75" customHeight="1">
      <c r="A1098" s="1"/>
      <c r="B1098" s="1"/>
      <c r="C1098" s="2"/>
      <c r="D1098" s="144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145"/>
      <c r="X1098" s="145"/>
      <c r="Y1098" s="145"/>
      <c r="Z1098" s="145"/>
      <c r="AA1098" s="207"/>
      <c r="AB1098" s="619"/>
      <c r="AC1098" s="619"/>
      <c r="AD1098" s="619"/>
      <c r="AE1098" s="619"/>
      <c r="AF1098" s="619"/>
      <c r="AG1098" s="619"/>
    </row>
    <row r="1099" spans="1:33" ht="15.75" customHeight="1">
      <c r="A1099" s="1"/>
      <c r="B1099" s="1"/>
      <c r="C1099" s="2"/>
      <c r="D1099" s="144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145"/>
      <c r="X1099" s="145"/>
      <c r="Y1099" s="145"/>
      <c r="Z1099" s="145"/>
      <c r="AA1099" s="207"/>
      <c r="AB1099" s="619"/>
      <c r="AC1099" s="619"/>
      <c r="AD1099" s="619"/>
      <c r="AE1099" s="619"/>
      <c r="AF1099" s="619"/>
      <c r="AG1099" s="619"/>
    </row>
    <row r="1100" spans="1:33" ht="15.75" customHeight="1">
      <c r="A1100" s="1"/>
      <c r="B1100" s="1"/>
      <c r="C1100" s="2"/>
      <c r="D1100" s="144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145"/>
      <c r="X1100" s="145"/>
      <c r="Y1100" s="145"/>
      <c r="Z1100" s="145"/>
      <c r="AA1100" s="207"/>
      <c r="AB1100" s="619"/>
      <c r="AC1100" s="619"/>
      <c r="AD1100" s="619"/>
      <c r="AE1100" s="619"/>
      <c r="AF1100" s="619"/>
      <c r="AG1100" s="619"/>
    </row>
    <row r="1101" spans="1:33" ht="15.75" customHeight="1">
      <c r="A1101" s="1"/>
      <c r="B1101" s="1"/>
      <c r="C1101" s="2"/>
      <c r="D1101" s="144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145"/>
      <c r="X1101" s="145"/>
      <c r="Y1101" s="145"/>
      <c r="Z1101" s="145"/>
      <c r="AA1101" s="207"/>
      <c r="AB1101" s="619"/>
      <c r="AC1101" s="619"/>
      <c r="AD1101" s="619"/>
      <c r="AE1101" s="619"/>
      <c r="AF1101" s="619"/>
      <c r="AG1101" s="619"/>
    </row>
    <row r="1102" spans="1:33" ht="15.75" customHeight="1">
      <c r="A1102" s="1"/>
      <c r="B1102" s="1"/>
      <c r="C1102" s="2"/>
      <c r="D1102" s="144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145"/>
      <c r="X1102" s="145"/>
      <c r="Y1102" s="145"/>
      <c r="Z1102" s="145"/>
      <c r="AA1102" s="207"/>
      <c r="AB1102" s="619"/>
      <c r="AC1102" s="619"/>
      <c r="AD1102" s="619"/>
      <c r="AE1102" s="619"/>
      <c r="AF1102" s="619"/>
      <c r="AG1102" s="619"/>
    </row>
    <row r="1103" spans="1:33" ht="15.75" customHeight="1">
      <c r="A1103" s="1"/>
      <c r="B1103" s="1"/>
      <c r="C1103" s="2"/>
      <c r="D1103" s="144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145"/>
      <c r="X1103" s="145"/>
      <c r="Y1103" s="145"/>
      <c r="Z1103" s="145"/>
      <c r="AA1103" s="207"/>
      <c r="AB1103" s="619"/>
      <c r="AC1103" s="619"/>
      <c r="AD1103" s="619"/>
      <c r="AE1103" s="619"/>
      <c r="AF1103" s="619"/>
      <c r="AG1103" s="619"/>
    </row>
    <row r="1104" spans="1:33" ht="15.75" customHeight="1">
      <c r="A1104" s="1"/>
      <c r="B1104" s="1"/>
      <c r="C1104" s="2"/>
      <c r="D1104" s="144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145"/>
      <c r="X1104" s="145"/>
      <c r="Y1104" s="145"/>
      <c r="Z1104" s="145"/>
      <c r="AA1104" s="207"/>
      <c r="AB1104" s="619"/>
      <c r="AC1104" s="619"/>
      <c r="AD1104" s="619"/>
      <c r="AE1104" s="619"/>
      <c r="AF1104" s="619"/>
      <c r="AG1104" s="619"/>
    </row>
    <row r="1105" spans="1:33" ht="15.75" customHeight="1">
      <c r="A1105" s="1"/>
      <c r="B1105" s="1"/>
      <c r="C1105" s="2"/>
      <c r="D1105" s="144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145"/>
      <c r="X1105" s="145"/>
      <c r="Y1105" s="145"/>
      <c r="Z1105" s="145"/>
      <c r="AA1105" s="207"/>
      <c r="AB1105" s="619"/>
      <c r="AC1105" s="619"/>
      <c r="AD1105" s="619"/>
      <c r="AE1105" s="619"/>
      <c r="AF1105" s="619"/>
      <c r="AG1105" s="619"/>
    </row>
    <row r="1106" spans="1:33" ht="15.75" customHeight="1">
      <c r="A1106" s="1"/>
      <c r="B1106" s="1"/>
      <c r="C1106" s="2"/>
      <c r="D1106" s="144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145"/>
      <c r="X1106" s="145"/>
      <c r="Y1106" s="145"/>
      <c r="Z1106" s="145"/>
      <c r="AA1106" s="207"/>
      <c r="AB1106" s="619"/>
      <c r="AC1106" s="619"/>
      <c r="AD1106" s="619"/>
      <c r="AE1106" s="619"/>
      <c r="AF1106" s="619"/>
      <c r="AG1106" s="619"/>
    </row>
    <row r="1107" spans="1:33" ht="15.75" customHeight="1">
      <c r="A1107" s="1"/>
      <c r="B1107" s="1"/>
      <c r="C1107" s="2"/>
      <c r="D1107" s="144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145"/>
      <c r="X1107" s="145"/>
      <c r="Y1107" s="145"/>
      <c r="Z1107" s="145"/>
      <c r="AA1107" s="207"/>
      <c r="AB1107" s="619"/>
      <c r="AC1107" s="619"/>
      <c r="AD1107" s="619"/>
      <c r="AE1107" s="619"/>
      <c r="AF1107" s="619"/>
      <c r="AG1107" s="619"/>
    </row>
    <row r="1108" spans="1:33" ht="15.75" customHeight="1">
      <c r="A1108" s="1"/>
      <c r="B1108" s="1"/>
      <c r="C1108" s="2"/>
      <c r="D1108" s="144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145"/>
      <c r="X1108" s="145"/>
      <c r="Y1108" s="145"/>
      <c r="Z1108" s="145"/>
      <c r="AA1108" s="207"/>
      <c r="AB1108" s="619"/>
      <c r="AC1108" s="619"/>
      <c r="AD1108" s="619"/>
      <c r="AE1108" s="619"/>
      <c r="AF1108" s="619"/>
      <c r="AG1108" s="619"/>
    </row>
    <row r="1109" spans="1:33" ht="15.75" customHeight="1">
      <c r="A1109" s="1"/>
      <c r="B1109" s="1"/>
      <c r="C1109" s="2"/>
      <c r="D1109" s="144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145"/>
      <c r="X1109" s="145"/>
      <c r="Y1109" s="145"/>
      <c r="Z1109" s="145"/>
      <c r="AA1109" s="207"/>
      <c r="AB1109" s="619"/>
      <c r="AC1109" s="619"/>
      <c r="AD1109" s="619"/>
      <c r="AE1109" s="619"/>
      <c r="AF1109" s="619"/>
      <c r="AG1109" s="619"/>
    </row>
    <row r="1110" spans="1:33" ht="15.75" customHeight="1">
      <c r="A1110" s="1"/>
      <c r="B1110" s="1"/>
      <c r="C1110" s="2"/>
      <c r="D1110" s="144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145"/>
      <c r="X1110" s="145"/>
      <c r="Y1110" s="145"/>
      <c r="Z1110" s="145"/>
      <c r="AA1110" s="207"/>
      <c r="AB1110" s="619"/>
      <c r="AC1110" s="619"/>
      <c r="AD1110" s="619"/>
      <c r="AE1110" s="619"/>
      <c r="AF1110" s="619"/>
      <c r="AG1110" s="619"/>
    </row>
    <row r="1111" spans="1:33" ht="15.75" customHeight="1">
      <c r="A1111" s="1"/>
      <c r="B1111" s="1"/>
      <c r="C1111" s="2"/>
      <c r="D1111" s="144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145"/>
      <c r="X1111" s="145"/>
      <c r="Y1111" s="145"/>
      <c r="Z1111" s="145"/>
      <c r="AA1111" s="207"/>
      <c r="AB1111" s="619"/>
      <c r="AC1111" s="619"/>
      <c r="AD1111" s="619"/>
      <c r="AE1111" s="619"/>
      <c r="AF1111" s="619"/>
      <c r="AG1111" s="619"/>
    </row>
    <row r="1112" spans="1:33" ht="15.75" customHeight="1">
      <c r="A1112" s="1"/>
      <c r="B1112" s="1"/>
      <c r="C1112" s="2"/>
      <c r="D1112" s="144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145"/>
      <c r="X1112" s="145"/>
      <c r="Y1112" s="145"/>
      <c r="Z1112" s="145"/>
      <c r="AA1112" s="207"/>
      <c r="AB1112" s="619"/>
      <c r="AC1112" s="619"/>
      <c r="AD1112" s="619"/>
      <c r="AE1112" s="619"/>
      <c r="AF1112" s="619"/>
      <c r="AG1112" s="619"/>
    </row>
    <row r="1113" spans="1:33" ht="15.75" customHeight="1">
      <c r="A1113" s="1"/>
      <c r="B1113" s="1"/>
      <c r="C1113" s="2"/>
      <c r="D1113" s="144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145"/>
      <c r="X1113" s="145"/>
      <c r="Y1113" s="145"/>
      <c r="Z1113" s="145"/>
      <c r="AA1113" s="207"/>
      <c r="AB1113" s="619"/>
      <c r="AC1113" s="619"/>
      <c r="AD1113" s="619"/>
      <c r="AE1113" s="619"/>
      <c r="AF1113" s="619"/>
      <c r="AG1113" s="619"/>
    </row>
    <row r="1114" spans="1:33" ht="15.75" customHeight="1">
      <c r="A1114" s="1"/>
      <c r="B1114" s="1"/>
      <c r="C1114" s="2"/>
      <c r="D1114" s="144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145"/>
      <c r="X1114" s="145"/>
      <c r="Y1114" s="145"/>
      <c r="Z1114" s="145"/>
      <c r="AA1114" s="207"/>
      <c r="AB1114" s="619"/>
      <c r="AC1114" s="619"/>
      <c r="AD1114" s="619"/>
      <c r="AE1114" s="619"/>
      <c r="AF1114" s="619"/>
      <c r="AG1114" s="619"/>
    </row>
    <row r="1115" spans="1:33" ht="15.75" customHeight="1">
      <c r="A1115" s="1"/>
      <c r="B1115" s="1"/>
      <c r="C1115" s="2"/>
      <c r="D1115" s="144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145"/>
      <c r="X1115" s="145"/>
      <c r="Y1115" s="145"/>
      <c r="Z1115" s="145"/>
      <c r="AA1115" s="207"/>
      <c r="AB1115" s="619"/>
      <c r="AC1115" s="619"/>
      <c r="AD1115" s="619"/>
      <c r="AE1115" s="619"/>
      <c r="AF1115" s="619"/>
      <c r="AG1115" s="619"/>
    </row>
    <row r="1116" spans="1:33" ht="15.75" customHeight="1">
      <c r="A1116" s="1"/>
      <c r="B1116" s="1"/>
      <c r="C1116" s="2"/>
      <c r="D1116" s="144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145"/>
      <c r="X1116" s="145"/>
      <c r="Y1116" s="145"/>
      <c r="Z1116" s="145"/>
      <c r="AA1116" s="207"/>
      <c r="AB1116" s="619"/>
      <c r="AC1116" s="619"/>
      <c r="AD1116" s="619"/>
      <c r="AE1116" s="619"/>
      <c r="AF1116" s="619"/>
      <c r="AG1116" s="619"/>
    </row>
    <row r="1117" spans="1:33" ht="15.75" customHeight="1">
      <c r="A1117" s="1"/>
      <c r="B1117" s="1"/>
      <c r="C1117" s="2"/>
      <c r="D1117" s="144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145"/>
      <c r="X1117" s="145"/>
      <c r="Y1117" s="145"/>
      <c r="Z1117" s="145"/>
      <c r="AA1117" s="207"/>
      <c r="AB1117" s="619"/>
      <c r="AC1117" s="619"/>
      <c r="AD1117" s="619"/>
      <c r="AE1117" s="619"/>
      <c r="AF1117" s="619"/>
      <c r="AG1117" s="619"/>
    </row>
    <row r="1118" spans="1:33" ht="15.75" customHeight="1">
      <c r="A1118" s="1"/>
      <c r="B1118" s="1"/>
      <c r="C1118" s="2"/>
      <c r="D1118" s="144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145"/>
      <c r="X1118" s="145"/>
      <c r="Y1118" s="145"/>
      <c r="Z1118" s="145"/>
      <c r="AA1118" s="207"/>
      <c r="AB1118" s="619"/>
      <c r="AC1118" s="619"/>
      <c r="AD1118" s="619"/>
      <c r="AE1118" s="619"/>
      <c r="AF1118" s="619"/>
      <c r="AG1118" s="619"/>
    </row>
    <row r="1119" spans="1:33" ht="15.75" customHeight="1">
      <c r="A1119" s="1"/>
      <c r="B1119" s="1"/>
      <c r="C1119" s="2"/>
      <c r="D1119" s="144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145"/>
      <c r="X1119" s="145"/>
      <c r="Y1119" s="145"/>
      <c r="Z1119" s="145"/>
      <c r="AA1119" s="207"/>
      <c r="AB1119" s="619"/>
      <c r="AC1119" s="619"/>
      <c r="AD1119" s="619"/>
      <c r="AE1119" s="619"/>
      <c r="AF1119" s="619"/>
      <c r="AG1119" s="619"/>
    </row>
    <row r="1120" spans="1:33" ht="15.75" customHeight="1">
      <c r="A1120" s="1"/>
      <c r="B1120" s="1"/>
      <c r="C1120" s="2"/>
      <c r="D1120" s="144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145"/>
      <c r="X1120" s="145"/>
      <c r="Y1120" s="145"/>
      <c r="Z1120" s="145"/>
      <c r="AA1120" s="207"/>
      <c r="AB1120" s="619"/>
      <c r="AC1120" s="619"/>
      <c r="AD1120" s="619"/>
      <c r="AE1120" s="619"/>
      <c r="AF1120" s="619"/>
      <c r="AG1120" s="619"/>
    </row>
    <row r="1121" spans="1:33" ht="15.75" customHeight="1">
      <c r="A1121" s="1"/>
      <c r="B1121" s="1"/>
      <c r="C1121" s="2"/>
      <c r="D1121" s="144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145"/>
      <c r="X1121" s="145"/>
      <c r="Y1121" s="145"/>
      <c r="Z1121" s="145"/>
      <c r="AA1121" s="207"/>
      <c r="AB1121" s="619"/>
      <c r="AC1121" s="619"/>
      <c r="AD1121" s="619"/>
      <c r="AE1121" s="619"/>
      <c r="AF1121" s="619"/>
      <c r="AG1121" s="619"/>
    </row>
    <row r="1122" spans="1:33" ht="15.75" customHeight="1">
      <c r="A1122" s="1"/>
      <c r="B1122" s="1"/>
      <c r="C1122" s="2"/>
      <c r="D1122" s="144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145"/>
      <c r="X1122" s="145"/>
      <c r="Y1122" s="145"/>
      <c r="Z1122" s="145"/>
      <c r="AA1122" s="207"/>
      <c r="AB1122" s="619"/>
      <c r="AC1122" s="619"/>
      <c r="AD1122" s="619"/>
      <c r="AE1122" s="619"/>
      <c r="AF1122" s="619"/>
      <c r="AG1122" s="619"/>
    </row>
    <row r="1123" spans="1:33" ht="15.75" customHeight="1">
      <c r="A1123" s="1"/>
      <c r="B1123" s="1"/>
      <c r="C1123" s="2"/>
      <c r="D1123" s="144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145"/>
      <c r="X1123" s="145"/>
      <c r="Y1123" s="145"/>
      <c r="Z1123" s="145"/>
      <c r="AA1123" s="207"/>
      <c r="AB1123" s="619"/>
      <c r="AC1123" s="619"/>
      <c r="AD1123" s="619"/>
      <c r="AE1123" s="619"/>
      <c r="AF1123" s="619"/>
      <c r="AG1123" s="619"/>
    </row>
    <row r="1124" spans="1:33" ht="15.75" customHeight="1">
      <c r="A1124" s="1"/>
      <c r="B1124" s="1"/>
      <c r="C1124" s="2"/>
      <c r="D1124" s="144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145"/>
      <c r="X1124" s="145"/>
      <c r="Y1124" s="145"/>
      <c r="Z1124" s="145"/>
      <c r="AA1124" s="207"/>
      <c r="AB1124" s="619"/>
      <c r="AC1124" s="619"/>
      <c r="AD1124" s="619"/>
      <c r="AE1124" s="619"/>
      <c r="AF1124" s="619"/>
      <c r="AG1124" s="619"/>
    </row>
    <row r="1125" spans="1:33" ht="15.75" customHeight="1">
      <c r="A1125" s="1"/>
      <c r="B1125" s="1"/>
      <c r="C1125" s="2"/>
      <c r="D1125" s="144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145"/>
      <c r="X1125" s="145"/>
      <c r="Y1125" s="145"/>
      <c r="Z1125" s="145"/>
      <c r="AA1125" s="207"/>
      <c r="AB1125" s="619"/>
      <c r="AC1125" s="619"/>
      <c r="AD1125" s="619"/>
      <c r="AE1125" s="619"/>
      <c r="AF1125" s="619"/>
      <c r="AG1125" s="619"/>
    </row>
    <row r="1126" spans="1:33" ht="15.75" customHeight="1">
      <c r="A1126" s="1"/>
      <c r="B1126" s="1"/>
      <c r="C1126" s="2"/>
      <c r="D1126" s="144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145"/>
      <c r="X1126" s="145"/>
      <c r="Y1126" s="145"/>
      <c r="Z1126" s="145"/>
      <c r="AA1126" s="207"/>
      <c r="AB1126" s="619"/>
      <c r="AC1126" s="619"/>
      <c r="AD1126" s="619"/>
      <c r="AE1126" s="619"/>
      <c r="AF1126" s="619"/>
      <c r="AG1126" s="619"/>
    </row>
    <row r="1127" spans="1:33" ht="15.75" customHeight="1">
      <c r="A1127" s="1"/>
      <c r="B1127" s="1"/>
      <c r="C1127" s="2"/>
      <c r="D1127" s="144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145"/>
      <c r="X1127" s="145"/>
      <c r="Y1127" s="145"/>
      <c r="Z1127" s="145"/>
      <c r="AA1127" s="207"/>
      <c r="AB1127" s="619"/>
      <c r="AC1127" s="619"/>
      <c r="AD1127" s="619"/>
      <c r="AE1127" s="619"/>
      <c r="AF1127" s="619"/>
      <c r="AG1127" s="619"/>
    </row>
    <row r="1128" spans="1:33" ht="15.75" customHeight="1">
      <c r="A1128" s="1"/>
      <c r="B1128" s="1"/>
      <c r="C1128" s="2"/>
      <c r="D1128" s="144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145"/>
      <c r="X1128" s="145"/>
      <c r="Y1128" s="145"/>
      <c r="Z1128" s="145"/>
      <c r="AA1128" s="207"/>
      <c r="AB1128" s="619"/>
      <c r="AC1128" s="619"/>
      <c r="AD1128" s="619"/>
      <c r="AE1128" s="619"/>
      <c r="AF1128" s="619"/>
      <c r="AG1128" s="619"/>
    </row>
  </sheetData>
  <mergeCells count="25">
    <mergeCell ref="H54:J55"/>
    <mergeCell ref="E7:J7"/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  <mergeCell ref="A269:D269"/>
    <mergeCell ref="A304:C304"/>
    <mergeCell ref="A305:C305"/>
    <mergeCell ref="E54:G55"/>
    <mergeCell ref="A212:D212"/>
    <mergeCell ref="A1:E1"/>
    <mergeCell ref="A7:A9"/>
    <mergeCell ref="B7:B9"/>
    <mergeCell ref="C7:C9"/>
    <mergeCell ref="D7:D9"/>
  </mergeCells>
  <pageMargins left="0" right="0" top="0.35433070866141736" bottom="0.35433070866141736" header="0" footer="0"/>
  <pageSetup paperSize="9" scale="3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6"/>
  <sheetViews>
    <sheetView topLeftCell="B145" zoomScale="60" zoomScaleNormal="60" workbookViewId="0">
      <selection activeCell="J180" sqref="J180"/>
    </sheetView>
  </sheetViews>
  <sheetFormatPr defaultColWidth="12.58203125" defaultRowHeight="14"/>
  <cols>
    <col min="1" max="1" width="17.83203125" style="727" hidden="1" customWidth="1"/>
    <col min="2" max="2" width="15.5" style="727" customWidth="1"/>
    <col min="3" max="3" width="53.25" style="727" customWidth="1"/>
    <col min="4" max="4" width="13.33203125" style="727" customWidth="1"/>
    <col min="5" max="5" width="48.83203125" style="727" customWidth="1"/>
    <col min="6" max="6" width="14.33203125" style="727" customWidth="1"/>
    <col min="7" max="7" width="59.83203125" style="727" customWidth="1"/>
    <col min="8" max="8" width="59.08203125" style="727" customWidth="1"/>
    <col min="9" max="9" width="15.08203125" style="727" customWidth="1"/>
    <col min="10" max="10" width="51.25" style="727" customWidth="1"/>
    <col min="11" max="16384" width="12.58203125" style="727"/>
  </cols>
  <sheetData>
    <row r="1" spans="1:10" s="691" customFormat="1" ht="14.25" customHeight="1">
      <c r="A1" s="689"/>
      <c r="B1" s="689"/>
      <c r="C1" s="689"/>
      <c r="D1" s="690"/>
      <c r="E1" s="689"/>
      <c r="F1" s="690"/>
      <c r="G1" s="689"/>
      <c r="H1" s="689"/>
      <c r="J1" s="692" t="s">
        <v>573</v>
      </c>
    </row>
    <row r="2" spans="1:10" s="691" customFormat="1" ht="14.25" customHeight="1">
      <c r="A2" s="689"/>
      <c r="B2" s="689"/>
      <c r="C2" s="689"/>
      <c r="D2" s="690"/>
      <c r="E2" s="689"/>
      <c r="F2" s="690"/>
      <c r="G2" s="689"/>
      <c r="H2" s="820" t="s">
        <v>574</v>
      </c>
      <c r="I2" s="820"/>
      <c r="J2" s="820"/>
    </row>
    <row r="3" spans="1:10" s="691" customFormat="1" ht="15" customHeight="1">
      <c r="A3" s="689"/>
      <c r="B3" s="689"/>
      <c r="C3" s="689"/>
      <c r="D3" s="690"/>
      <c r="E3" s="689"/>
      <c r="F3" s="690"/>
      <c r="G3" s="689"/>
      <c r="H3" s="689"/>
      <c r="J3" s="692" t="s">
        <v>575</v>
      </c>
    </row>
    <row r="4" spans="1:10" s="691" customFormat="1" ht="18.75" customHeight="1">
      <c r="A4" s="689"/>
      <c r="B4" s="821" t="s">
        <v>576</v>
      </c>
      <c r="C4" s="822"/>
      <c r="D4" s="822"/>
      <c r="E4" s="822"/>
      <c r="F4" s="822"/>
      <c r="G4" s="822"/>
      <c r="H4" s="822"/>
      <c r="I4" s="822"/>
      <c r="J4" s="822"/>
    </row>
    <row r="5" spans="1:10" s="691" customFormat="1" ht="17.25" customHeight="1">
      <c r="A5" s="689"/>
      <c r="B5" s="821" t="s">
        <v>610</v>
      </c>
      <c r="C5" s="822"/>
      <c r="D5" s="822"/>
      <c r="E5" s="822"/>
      <c r="F5" s="822"/>
      <c r="G5" s="822"/>
      <c r="H5" s="822"/>
      <c r="I5" s="822"/>
      <c r="J5" s="822"/>
    </row>
    <row r="6" spans="1:10" s="691" customFormat="1" ht="12" customHeight="1">
      <c r="A6" s="689"/>
      <c r="B6" s="823" t="s">
        <v>577</v>
      </c>
      <c r="C6" s="824"/>
      <c r="D6" s="824"/>
      <c r="E6" s="824"/>
      <c r="F6" s="824"/>
      <c r="G6" s="824"/>
      <c r="H6" s="824"/>
      <c r="I6" s="824"/>
      <c r="J6" s="824"/>
    </row>
    <row r="7" spans="1:10" s="691" customFormat="1" ht="21.75" customHeight="1">
      <c r="A7" s="689"/>
      <c r="B7" s="821" t="s">
        <v>596</v>
      </c>
      <c r="C7" s="822"/>
      <c r="D7" s="822"/>
      <c r="E7" s="822"/>
      <c r="F7" s="822"/>
      <c r="G7" s="822"/>
      <c r="H7" s="822"/>
      <c r="I7" s="822"/>
      <c r="J7" s="822"/>
    </row>
    <row r="8" spans="1:10" s="691" customFormat="1" ht="14.25" customHeight="1">
      <c r="A8" s="689"/>
      <c r="B8" s="689"/>
      <c r="C8" s="689"/>
      <c r="D8" s="690"/>
      <c r="E8" s="689"/>
      <c r="F8" s="690"/>
      <c r="G8" s="689"/>
      <c r="H8" s="689"/>
    </row>
    <row r="9" spans="1:10" s="691" customFormat="1" ht="14.25" customHeight="1">
      <c r="A9" s="693"/>
      <c r="B9" s="812" t="s">
        <v>578</v>
      </c>
      <c r="C9" s="813"/>
      <c r="D9" s="814"/>
      <c r="E9" s="815" t="s">
        <v>579</v>
      </c>
      <c r="F9" s="813"/>
      <c r="G9" s="813"/>
      <c r="H9" s="813"/>
      <c r="I9" s="813"/>
      <c r="J9" s="814"/>
    </row>
    <row r="10" spans="1:10" s="691" customFormat="1" ht="64.5" customHeight="1">
      <c r="A10" s="694" t="s">
        <v>580</v>
      </c>
      <c r="B10" s="694" t="s">
        <v>581</v>
      </c>
      <c r="C10" s="694" t="s">
        <v>3</v>
      </c>
      <c r="D10" s="695" t="s">
        <v>582</v>
      </c>
      <c r="E10" s="694" t="s">
        <v>583</v>
      </c>
      <c r="F10" s="695" t="s">
        <v>582</v>
      </c>
      <c r="G10" s="694" t="s">
        <v>584</v>
      </c>
      <c r="H10" s="694" t="s">
        <v>585</v>
      </c>
      <c r="I10" s="694" t="s">
        <v>586</v>
      </c>
      <c r="J10" s="694" t="s">
        <v>587</v>
      </c>
    </row>
    <row r="11" spans="1:10" s="693" customFormat="1">
      <c r="A11" s="696" t="s">
        <v>588</v>
      </c>
      <c r="B11" s="697" t="s">
        <v>278</v>
      </c>
      <c r="C11" s="698" t="s">
        <v>84</v>
      </c>
      <c r="D11" s="699"/>
      <c r="E11" s="698"/>
      <c r="F11" s="699"/>
      <c r="G11" s="698"/>
      <c r="H11" s="698"/>
      <c r="I11" s="699"/>
      <c r="J11" s="698"/>
    </row>
    <row r="12" spans="1:10" s="693" customFormat="1">
      <c r="A12" s="696"/>
      <c r="B12" s="697" t="s">
        <v>92</v>
      </c>
      <c r="C12" s="698" t="s">
        <v>93</v>
      </c>
      <c r="D12" s="700">
        <f>D13+D38+D96+D111+D116</f>
        <v>1746255</v>
      </c>
      <c r="E12" s="698"/>
      <c r="F12" s="700">
        <v>1746255</v>
      </c>
      <c r="G12" s="698"/>
      <c r="H12" s="698"/>
      <c r="I12" s="700">
        <f>I13+I120+I132</f>
        <v>357245</v>
      </c>
      <c r="J12" s="698"/>
    </row>
    <row r="13" spans="1:10" s="715" customFormat="1" ht="28" customHeight="1">
      <c r="A13" s="702"/>
      <c r="B13" s="712" t="s">
        <v>94</v>
      </c>
      <c r="C13" s="713" t="s">
        <v>309</v>
      </c>
      <c r="D13" s="714">
        <f>SUM(D14:D37)</f>
        <v>405140</v>
      </c>
      <c r="E13" s="694"/>
      <c r="F13" s="714">
        <f>SUM(F14:F37)</f>
        <v>405140</v>
      </c>
      <c r="G13" s="694"/>
      <c r="H13" s="694"/>
      <c r="I13" s="714">
        <f>SUM(I14:I37)</f>
        <v>283598</v>
      </c>
      <c r="J13" s="694"/>
    </row>
    <row r="14" spans="1:10" s="691" customFormat="1" ht="48.75" customHeight="1">
      <c r="A14" s="701"/>
      <c r="B14" s="702" t="s">
        <v>310</v>
      </c>
      <c r="C14" s="703" t="s">
        <v>311</v>
      </c>
      <c r="D14" s="706">
        <v>97876</v>
      </c>
      <c r="E14" s="703" t="s">
        <v>590</v>
      </c>
      <c r="F14" s="706">
        <v>97876</v>
      </c>
      <c r="G14" s="705" t="s">
        <v>599</v>
      </c>
      <c r="H14" s="705" t="s">
        <v>597</v>
      </c>
      <c r="I14" s="704">
        <v>97876</v>
      </c>
      <c r="J14" s="707" t="s">
        <v>651</v>
      </c>
    </row>
    <row r="15" spans="1:10" s="691" customFormat="1" ht="48.75" customHeight="1">
      <c r="A15" s="701"/>
      <c r="B15" s="702" t="s">
        <v>312</v>
      </c>
      <c r="C15" s="703" t="s">
        <v>313</v>
      </c>
      <c r="D15" s="706">
        <v>65688</v>
      </c>
      <c r="E15" s="703" t="s">
        <v>590</v>
      </c>
      <c r="F15" s="706">
        <v>65688</v>
      </c>
      <c r="G15" s="705" t="s">
        <v>599</v>
      </c>
      <c r="H15" s="705" t="s">
        <v>597</v>
      </c>
      <c r="I15" s="704">
        <v>65688</v>
      </c>
      <c r="J15" s="707" t="s">
        <v>651</v>
      </c>
    </row>
    <row r="16" spans="1:10" s="691" customFormat="1" ht="48.75" customHeight="1">
      <c r="A16" s="701"/>
      <c r="B16" s="702" t="s">
        <v>314</v>
      </c>
      <c r="C16" s="703" t="s">
        <v>315</v>
      </c>
      <c r="D16" s="706">
        <v>75024</v>
      </c>
      <c r="E16" s="703" t="s">
        <v>590</v>
      </c>
      <c r="F16" s="706">
        <v>75024</v>
      </c>
      <c r="G16" s="705" t="s">
        <v>599</v>
      </c>
      <c r="H16" s="705" t="s">
        <v>597</v>
      </c>
      <c r="I16" s="704">
        <v>75024</v>
      </c>
      <c r="J16" s="707" t="s">
        <v>651</v>
      </c>
    </row>
    <row r="17" spans="1:10" s="691" customFormat="1" ht="48.75" customHeight="1">
      <c r="A17" s="701"/>
      <c r="B17" s="702" t="s">
        <v>316</v>
      </c>
      <c r="C17" s="703" t="s">
        <v>317</v>
      </c>
      <c r="D17" s="706">
        <v>3252</v>
      </c>
      <c r="E17" s="703" t="s">
        <v>590</v>
      </c>
      <c r="F17" s="706">
        <v>3252</v>
      </c>
      <c r="G17" s="705" t="s">
        <v>599</v>
      </c>
      <c r="H17" s="705" t="s">
        <v>597</v>
      </c>
      <c r="I17" s="704">
        <v>3252</v>
      </c>
      <c r="J17" s="707" t="s">
        <v>651</v>
      </c>
    </row>
    <row r="18" spans="1:10" s="691" customFormat="1" ht="48.75" customHeight="1">
      <c r="A18" s="701"/>
      <c r="B18" s="702" t="s">
        <v>318</v>
      </c>
      <c r="C18" s="703" t="s">
        <v>319</v>
      </c>
      <c r="D18" s="706">
        <v>3875</v>
      </c>
      <c r="E18" s="703" t="s">
        <v>590</v>
      </c>
      <c r="F18" s="706">
        <v>3875</v>
      </c>
      <c r="G18" s="705" t="s">
        <v>599</v>
      </c>
      <c r="H18" s="705" t="s">
        <v>597</v>
      </c>
      <c r="I18" s="704">
        <v>3875</v>
      </c>
      <c r="J18" s="707" t="s">
        <v>651</v>
      </c>
    </row>
    <row r="19" spans="1:10" s="691" customFormat="1" ht="48.75" customHeight="1">
      <c r="A19" s="701"/>
      <c r="B19" s="702" t="s">
        <v>320</v>
      </c>
      <c r="C19" s="703" t="s">
        <v>321</v>
      </c>
      <c r="D19" s="706">
        <v>20988</v>
      </c>
      <c r="E19" s="703" t="s">
        <v>590</v>
      </c>
      <c r="F19" s="706">
        <v>20988</v>
      </c>
      <c r="G19" s="705" t="s">
        <v>599</v>
      </c>
      <c r="H19" s="705" t="s">
        <v>597</v>
      </c>
      <c r="I19" s="704">
        <v>20988</v>
      </c>
      <c r="J19" s="707" t="s">
        <v>651</v>
      </c>
    </row>
    <row r="20" spans="1:10" s="691" customFormat="1" ht="48.75" customHeight="1">
      <c r="A20" s="701"/>
      <c r="B20" s="702" t="s">
        <v>322</v>
      </c>
      <c r="C20" s="703" t="s">
        <v>323</v>
      </c>
      <c r="D20" s="706">
        <v>37092</v>
      </c>
      <c r="E20" s="703" t="s">
        <v>590</v>
      </c>
      <c r="F20" s="706">
        <v>37092</v>
      </c>
      <c r="G20" s="705" t="s">
        <v>599</v>
      </c>
      <c r="H20" s="705" t="s">
        <v>597</v>
      </c>
      <c r="I20" s="704">
        <v>0</v>
      </c>
      <c r="J20" s="707" t="s">
        <v>589</v>
      </c>
    </row>
    <row r="21" spans="1:10" s="691" customFormat="1" ht="48.75" customHeight="1">
      <c r="A21" s="701"/>
      <c r="B21" s="702" t="s">
        <v>324</v>
      </c>
      <c r="C21" s="703" t="s">
        <v>325</v>
      </c>
      <c r="D21" s="706">
        <v>2120</v>
      </c>
      <c r="E21" s="703" t="s">
        <v>590</v>
      </c>
      <c r="F21" s="706">
        <v>2120</v>
      </c>
      <c r="G21" s="705" t="s">
        <v>599</v>
      </c>
      <c r="H21" s="705" t="s">
        <v>597</v>
      </c>
      <c r="I21" s="704">
        <v>2120</v>
      </c>
      <c r="J21" s="707" t="s">
        <v>651</v>
      </c>
    </row>
    <row r="22" spans="1:10" s="691" customFormat="1" ht="48.75" customHeight="1">
      <c r="A22" s="701"/>
      <c r="B22" s="702" t="s">
        <v>326</v>
      </c>
      <c r="C22" s="703" t="s">
        <v>327</v>
      </c>
      <c r="D22" s="706">
        <v>3710</v>
      </c>
      <c r="E22" s="703" t="s">
        <v>590</v>
      </c>
      <c r="F22" s="706">
        <v>3710</v>
      </c>
      <c r="G22" s="705" t="s">
        <v>599</v>
      </c>
      <c r="H22" s="705" t="s">
        <v>597</v>
      </c>
      <c r="I22" s="704">
        <v>3710</v>
      </c>
      <c r="J22" s="707" t="s">
        <v>651</v>
      </c>
    </row>
    <row r="23" spans="1:10" s="691" customFormat="1" ht="48.75" customHeight="1">
      <c r="A23" s="701"/>
      <c r="B23" s="702" t="s">
        <v>328</v>
      </c>
      <c r="C23" s="703" t="s">
        <v>329</v>
      </c>
      <c r="D23" s="706">
        <v>6960</v>
      </c>
      <c r="E23" s="703" t="s">
        <v>590</v>
      </c>
      <c r="F23" s="706">
        <v>6960</v>
      </c>
      <c r="G23" s="705" t="s">
        <v>599</v>
      </c>
      <c r="H23" s="705" t="s">
        <v>597</v>
      </c>
      <c r="I23" s="704">
        <v>6960</v>
      </c>
      <c r="J23" s="707" t="s">
        <v>651</v>
      </c>
    </row>
    <row r="24" spans="1:10" s="691" customFormat="1" ht="48.75" customHeight="1">
      <c r="A24" s="701"/>
      <c r="B24" s="702" t="s">
        <v>330</v>
      </c>
      <c r="C24" s="703" t="s">
        <v>331</v>
      </c>
      <c r="D24" s="706">
        <v>36792</v>
      </c>
      <c r="E24" s="703" t="s">
        <v>590</v>
      </c>
      <c r="F24" s="706">
        <v>36792</v>
      </c>
      <c r="G24" s="705" t="s">
        <v>599</v>
      </c>
      <c r="H24" s="705" t="s">
        <v>597</v>
      </c>
      <c r="I24" s="704">
        <v>0</v>
      </c>
      <c r="J24" s="707" t="s">
        <v>589</v>
      </c>
    </row>
    <row r="25" spans="1:10" s="691" customFormat="1" ht="48.75" customHeight="1">
      <c r="A25" s="701"/>
      <c r="B25" s="702" t="s">
        <v>332</v>
      </c>
      <c r="C25" s="703" t="s">
        <v>333</v>
      </c>
      <c r="D25" s="706">
        <v>5300</v>
      </c>
      <c r="E25" s="703" t="s">
        <v>590</v>
      </c>
      <c r="F25" s="706">
        <v>5300</v>
      </c>
      <c r="G25" s="705" t="s">
        <v>599</v>
      </c>
      <c r="H25" s="705" t="s">
        <v>597</v>
      </c>
      <c r="I25" s="704">
        <v>4105</v>
      </c>
      <c r="J25" s="707" t="s">
        <v>651</v>
      </c>
    </row>
    <row r="26" spans="1:10" s="691" customFormat="1" ht="48.75" customHeight="1">
      <c r="A26" s="701"/>
      <c r="B26" s="702" t="s">
        <v>334</v>
      </c>
      <c r="C26" s="703" t="s">
        <v>335</v>
      </c>
      <c r="D26" s="706">
        <v>8550</v>
      </c>
      <c r="E26" s="703" t="s">
        <v>590</v>
      </c>
      <c r="F26" s="706">
        <v>8550</v>
      </c>
      <c r="G26" s="705" t="s">
        <v>599</v>
      </c>
      <c r="H26" s="705" t="s">
        <v>597</v>
      </c>
      <c r="I26" s="704">
        <v>0</v>
      </c>
      <c r="J26" s="707" t="s">
        <v>589</v>
      </c>
    </row>
    <row r="27" spans="1:10" s="691" customFormat="1" ht="48.75" customHeight="1">
      <c r="A27" s="701"/>
      <c r="B27" s="702" t="s">
        <v>336</v>
      </c>
      <c r="C27" s="703" t="s">
        <v>337</v>
      </c>
      <c r="D27" s="706">
        <v>592</v>
      </c>
      <c r="E27" s="703" t="s">
        <v>590</v>
      </c>
      <c r="F27" s="706">
        <v>592</v>
      </c>
      <c r="G27" s="705" t="s">
        <v>599</v>
      </c>
      <c r="H27" s="705" t="s">
        <v>597</v>
      </c>
      <c r="I27" s="704">
        <v>0</v>
      </c>
      <c r="J27" s="707" t="s">
        <v>589</v>
      </c>
    </row>
    <row r="28" spans="1:10" s="691" customFormat="1" ht="48.75" customHeight="1">
      <c r="A28" s="701"/>
      <c r="B28" s="702" t="s">
        <v>338</v>
      </c>
      <c r="C28" s="703" t="s">
        <v>339</v>
      </c>
      <c r="D28" s="706">
        <v>17800</v>
      </c>
      <c r="E28" s="703" t="s">
        <v>590</v>
      </c>
      <c r="F28" s="706">
        <v>17800</v>
      </c>
      <c r="G28" s="705" t="s">
        <v>599</v>
      </c>
      <c r="H28" s="705" t="s">
        <v>597</v>
      </c>
      <c r="I28" s="704">
        <v>0</v>
      </c>
      <c r="J28" s="707" t="s">
        <v>589</v>
      </c>
    </row>
    <row r="29" spans="1:10" s="691" customFormat="1" ht="48.75" customHeight="1">
      <c r="A29" s="701"/>
      <c r="B29" s="702" t="s">
        <v>340</v>
      </c>
      <c r="C29" s="703" t="s">
        <v>341</v>
      </c>
      <c r="D29" s="706">
        <v>3160</v>
      </c>
      <c r="E29" s="703" t="s">
        <v>590</v>
      </c>
      <c r="F29" s="706">
        <v>3160</v>
      </c>
      <c r="G29" s="705" t="s">
        <v>599</v>
      </c>
      <c r="H29" s="705" t="s">
        <v>597</v>
      </c>
      <c r="I29" s="704">
        <v>0</v>
      </c>
      <c r="J29" s="707" t="s">
        <v>589</v>
      </c>
    </row>
    <row r="30" spans="1:10" s="691" customFormat="1" ht="48.75" customHeight="1">
      <c r="A30" s="701"/>
      <c r="B30" s="702" t="s">
        <v>342</v>
      </c>
      <c r="C30" s="703" t="s">
        <v>343</v>
      </c>
      <c r="D30" s="706">
        <v>1950</v>
      </c>
      <c r="E30" s="703" t="s">
        <v>590</v>
      </c>
      <c r="F30" s="706">
        <v>1950</v>
      </c>
      <c r="G30" s="705" t="s">
        <v>599</v>
      </c>
      <c r="H30" s="705" t="s">
        <v>597</v>
      </c>
      <c r="I30" s="704">
        <v>0</v>
      </c>
      <c r="J30" s="707" t="s">
        <v>589</v>
      </c>
    </row>
    <row r="31" spans="1:10" s="691" customFormat="1" ht="48.75" customHeight="1">
      <c r="A31" s="701"/>
      <c r="B31" s="702" t="s">
        <v>344</v>
      </c>
      <c r="C31" s="703" t="s">
        <v>345</v>
      </c>
      <c r="D31" s="706">
        <v>1418</v>
      </c>
      <c r="E31" s="703" t="s">
        <v>590</v>
      </c>
      <c r="F31" s="706">
        <v>1418</v>
      </c>
      <c r="G31" s="705" t="s">
        <v>599</v>
      </c>
      <c r="H31" s="705" t="s">
        <v>597</v>
      </c>
      <c r="I31" s="704">
        <v>0</v>
      </c>
      <c r="J31" s="707" t="s">
        <v>589</v>
      </c>
    </row>
    <row r="32" spans="1:10" s="691" customFormat="1" ht="48.75" customHeight="1">
      <c r="A32" s="701"/>
      <c r="B32" s="702" t="s">
        <v>346</v>
      </c>
      <c r="C32" s="703" t="s">
        <v>347</v>
      </c>
      <c r="D32" s="706">
        <v>1624</v>
      </c>
      <c r="E32" s="703" t="s">
        <v>590</v>
      </c>
      <c r="F32" s="706">
        <v>1624</v>
      </c>
      <c r="G32" s="705" t="s">
        <v>599</v>
      </c>
      <c r="H32" s="705" t="s">
        <v>597</v>
      </c>
      <c r="I32" s="704">
        <v>0</v>
      </c>
      <c r="J32" s="707" t="s">
        <v>589</v>
      </c>
    </row>
    <row r="33" spans="1:10" s="691" customFormat="1" ht="48.75" customHeight="1">
      <c r="A33" s="701"/>
      <c r="B33" s="702" t="s">
        <v>348</v>
      </c>
      <c r="C33" s="703" t="s">
        <v>349</v>
      </c>
      <c r="D33" s="706">
        <v>2120</v>
      </c>
      <c r="E33" s="703" t="s">
        <v>590</v>
      </c>
      <c r="F33" s="706">
        <v>2120</v>
      </c>
      <c r="G33" s="705" t="s">
        <v>599</v>
      </c>
      <c r="H33" s="705" t="s">
        <v>597</v>
      </c>
      <c r="I33" s="704">
        <v>0</v>
      </c>
      <c r="J33" s="707" t="s">
        <v>589</v>
      </c>
    </row>
    <row r="34" spans="1:10" s="691" customFormat="1" ht="48.75" customHeight="1">
      <c r="A34" s="701"/>
      <c r="B34" s="702" t="s">
        <v>350</v>
      </c>
      <c r="C34" s="703" t="s">
        <v>351</v>
      </c>
      <c r="D34" s="706">
        <v>795</v>
      </c>
      <c r="E34" s="703" t="s">
        <v>590</v>
      </c>
      <c r="F34" s="706">
        <v>795</v>
      </c>
      <c r="G34" s="705" t="s">
        <v>599</v>
      </c>
      <c r="H34" s="705" t="s">
        <v>597</v>
      </c>
      <c r="I34" s="704">
        <v>0</v>
      </c>
      <c r="J34" s="707" t="s">
        <v>589</v>
      </c>
    </row>
    <row r="35" spans="1:10" s="691" customFormat="1" ht="48.75" customHeight="1">
      <c r="A35" s="701"/>
      <c r="B35" s="702" t="s">
        <v>352</v>
      </c>
      <c r="C35" s="703" t="s">
        <v>353</v>
      </c>
      <c r="D35" s="706">
        <v>4336</v>
      </c>
      <c r="E35" s="703" t="s">
        <v>590</v>
      </c>
      <c r="F35" s="706">
        <v>4336</v>
      </c>
      <c r="G35" s="705" t="s">
        <v>599</v>
      </c>
      <c r="H35" s="705" t="s">
        <v>597</v>
      </c>
      <c r="I35" s="704">
        <v>0</v>
      </c>
      <c r="J35" s="707" t="s">
        <v>589</v>
      </c>
    </row>
    <row r="36" spans="1:10" s="691" customFormat="1" ht="48.75" customHeight="1">
      <c r="A36" s="701"/>
      <c r="B36" s="702" t="s">
        <v>354</v>
      </c>
      <c r="C36" s="703" t="s">
        <v>355</v>
      </c>
      <c r="D36" s="706">
        <v>796</v>
      </c>
      <c r="E36" s="703" t="s">
        <v>590</v>
      </c>
      <c r="F36" s="706">
        <v>796</v>
      </c>
      <c r="G36" s="705" t="s">
        <v>599</v>
      </c>
      <c r="H36" s="705" t="s">
        <v>597</v>
      </c>
      <c r="I36" s="704">
        <v>0</v>
      </c>
      <c r="J36" s="707" t="s">
        <v>589</v>
      </c>
    </row>
    <row r="37" spans="1:10" s="691" customFormat="1" ht="48.75" customHeight="1">
      <c r="A37" s="701"/>
      <c r="B37" s="702" t="s">
        <v>356</v>
      </c>
      <c r="C37" s="703" t="s">
        <v>357</v>
      </c>
      <c r="D37" s="706">
        <v>3322</v>
      </c>
      <c r="E37" s="703" t="s">
        <v>590</v>
      </c>
      <c r="F37" s="706">
        <v>3322</v>
      </c>
      <c r="G37" s="705" t="s">
        <v>599</v>
      </c>
      <c r="H37" s="705" t="s">
        <v>597</v>
      </c>
      <c r="I37" s="704">
        <v>0</v>
      </c>
      <c r="J37" s="707" t="s">
        <v>589</v>
      </c>
    </row>
    <row r="38" spans="1:10" s="693" customFormat="1">
      <c r="A38" s="696"/>
      <c r="B38" s="697" t="s">
        <v>95</v>
      </c>
      <c r="C38" s="698" t="s">
        <v>358</v>
      </c>
      <c r="D38" s="700">
        <f>SUM(D40:D48)+SUM(D50:D51)+SUM(D53:D55)+SUM(D57:D64)+SUM(D66:D68)+SUM(D70:D78)+SUM(D80:D92)+SUM(D94:D95)</f>
        <v>509274</v>
      </c>
      <c r="E38" s="698"/>
      <c r="F38" s="700">
        <v>509274</v>
      </c>
      <c r="G38" s="698"/>
      <c r="H38" s="698"/>
      <c r="I38" s="700">
        <f>SUM(I40:I48,I50:I51,I57:I64)</f>
        <v>305564</v>
      </c>
      <c r="J38" s="698"/>
    </row>
    <row r="39" spans="1:10" s="693" customFormat="1">
      <c r="A39" s="728"/>
      <c r="B39" s="729"/>
      <c r="C39" s="730" t="s">
        <v>359</v>
      </c>
      <c r="D39" s="731">
        <f>SUM(D40:D48)</f>
        <v>325424</v>
      </c>
      <c r="E39" s="730"/>
      <c r="F39" s="731">
        <f>SUM(F40:F48)</f>
        <v>325424</v>
      </c>
      <c r="G39" s="698"/>
      <c r="H39" s="698"/>
      <c r="I39" s="731">
        <f>SUM(I40:I48)</f>
        <v>305564</v>
      </c>
      <c r="J39" s="698"/>
    </row>
    <row r="40" spans="1:10" s="691" customFormat="1" ht="48.75" customHeight="1">
      <c r="A40" s="701"/>
      <c r="B40" s="702" t="s">
        <v>360</v>
      </c>
      <c r="C40" s="703" t="s">
        <v>361</v>
      </c>
      <c r="D40" s="706">
        <v>144924</v>
      </c>
      <c r="E40" s="703" t="s">
        <v>598</v>
      </c>
      <c r="F40" s="706">
        <v>144924</v>
      </c>
      <c r="G40" s="705" t="s">
        <v>600</v>
      </c>
      <c r="H40" s="705" t="s">
        <v>601</v>
      </c>
      <c r="I40" s="706">
        <v>144924</v>
      </c>
      <c r="J40" s="707" t="s">
        <v>663</v>
      </c>
    </row>
    <row r="41" spans="1:10" s="691" customFormat="1" ht="48.75" customHeight="1">
      <c r="A41" s="701"/>
      <c r="B41" s="702" t="s">
        <v>362</v>
      </c>
      <c r="C41" s="703" t="s">
        <v>363</v>
      </c>
      <c r="D41" s="706">
        <v>48438</v>
      </c>
      <c r="E41" s="703" t="s">
        <v>598</v>
      </c>
      <c r="F41" s="706">
        <v>48438</v>
      </c>
      <c r="G41" s="705" t="s">
        <v>600</v>
      </c>
      <c r="H41" s="705" t="s">
        <v>601</v>
      </c>
      <c r="I41" s="706">
        <v>48438</v>
      </c>
      <c r="J41" s="707" t="s">
        <v>663</v>
      </c>
    </row>
    <row r="42" spans="1:10" s="691" customFormat="1" ht="48.75" customHeight="1">
      <c r="A42" s="701"/>
      <c r="B42" s="702" t="s">
        <v>364</v>
      </c>
      <c r="C42" s="703" t="s">
        <v>365</v>
      </c>
      <c r="D42" s="706">
        <v>61614</v>
      </c>
      <c r="E42" s="703" t="s">
        <v>598</v>
      </c>
      <c r="F42" s="706">
        <v>61614</v>
      </c>
      <c r="G42" s="705" t="s">
        <v>600</v>
      </c>
      <c r="H42" s="705" t="s">
        <v>601</v>
      </c>
      <c r="I42" s="706">
        <v>61614</v>
      </c>
      <c r="J42" s="707" t="s">
        <v>663</v>
      </c>
    </row>
    <row r="43" spans="1:10" s="691" customFormat="1" ht="48.75" customHeight="1">
      <c r="A43" s="701"/>
      <c r="B43" s="702" t="s">
        <v>366</v>
      </c>
      <c r="C43" s="703" t="s">
        <v>367</v>
      </c>
      <c r="D43" s="706">
        <v>23320</v>
      </c>
      <c r="E43" s="703" t="s">
        <v>598</v>
      </c>
      <c r="F43" s="706">
        <v>23320</v>
      </c>
      <c r="G43" s="705" t="s">
        <v>600</v>
      </c>
      <c r="H43" s="705" t="s">
        <v>601</v>
      </c>
      <c r="I43" s="706">
        <v>23320</v>
      </c>
      <c r="J43" s="707" t="s">
        <v>663</v>
      </c>
    </row>
    <row r="44" spans="1:10" s="691" customFormat="1" ht="48.75" customHeight="1">
      <c r="A44" s="701"/>
      <c r="B44" s="702" t="s">
        <v>368</v>
      </c>
      <c r="C44" s="703" t="s">
        <v>369</v>
      </c>
      <c r="D44" s="706">
        <v>11660</v>
      </c>
      <c r="E44" s="703" t="s">
        <v>598</v>
      </c>
      <c r="F44" s="706">
        <v>11660</v>
      </c>
      <c r="G44" s="705" t="s">
        <v>600</v>
      </c>
      <c r="H44" s="705" t="s">
        <v>601</v>
      </c>
      <c r="I44" s="706">
        <v>11660</v>
      </c>
      <c r="J44" s="707" t="s">
        <v>663</v>
      </c>
    </row>
    <row r="45" spans="1:10" s="691" customFormat="1" ht="48.75" customHeight="1">
      <c r="A45" s="701"/>
      <c r="B45" s="702" t="s">
        <v>370</v>
      </c>
      <c r="C45" s="703" t="s">
        <v>371</v>
      </c>
      <c r="D45" s="706">
        <v>30456</v>
      </c>
      <c r="E45" s="703" t="s">
        <v>598</v>
      </c>
      <c r="F45" s="706">
        <v>30456</v>
      </c>
      <c r="G45" s="705" t="s">
        <v>600</v>
      </c>
      <c r="H45" s="705" t="s">
        <v>601</v>
      </c>
      <c r="I45" s="706">
        <v>15608</v>
      </c>
      <c r="J45" s="707" t="s">
        <v>663</v>
      </c>
    </row>
    <row r="46" spans="1:10" s="691" customFormat="1" ht="48.75" customHeight="1">
      <c r="A46" s="701"/>
      <c r="B46" s="702" t="s">
        <v>372</v>
      </c>
      <c r="C46" s="703" t="s">
        <v>373</v>
      </c>
      <c r="D46" s="706">
        <v>2934</v>
      </c>
      <c r="E46" s="703" t="s">
        <v>598</v>
      </c>
      <c r="F46" s="706">
        <v>2934</v>
      </c>
      <c r="G46" s="705" t="s">
        <v>600</v>
      </c>
      <c r="H46" s="705" t="s">
        <v>601</v>
      </c>
      <c r="I46" s="706">
        <v>0</v>
      </c>
      <c r="J46" s="707" t="s">
        <v>589</v>
      </c>
    </row>
    <row r="47" spans="1:10" s="691" customFormat="1" ht="48.75" customHeight="1">
      <c r="A47" s="701"/>
      <c r="B47" s="702" t="s">
        <v>374</v>
      </c>
      <c r="C47" s="703" t="s">
        <v>375</v>
      </c>
      <c r="D47" s="706">
        <v>1590</v>
      </c>
      <c r="E47" s="703" t="s">
        <v>598</v>
      </c>
      <c r="F47" s="706">
        <v>1590</v>
      </c>
      <c r="G47" s="705" t="s">
        <v>600</v>
      </c>
      <c r="H47" s="705" t="s">
        <v>601</v>
      </c>
      <c r="I47" s="706">
        <v>0</v>
      </c>
      <c r="J47" s="707" t="s">
        <v>589</v>
      </c>
    </row>
    <row r="48" spans="1:10" s="691" customFormat="1" ht="48.75" customHeight="1">
      <c r="A48" s="701"/>
      <c r="B48" s="702" t="s">
        <v>376</v>
      </c>
      <c r="C48" s="703" t="s">
        <v>377</v>
      </c>
      <c r="D48" s="706">
        <v>488</v>
      </c>
      <c r="E48" s="703" t="s">
        <v>598</v>
      </c>
      <c r="F48" s="706">
        <v>488</v>
      </c>
      <c r="G48" s="705" t="s">
        <v>600</v>
      </c>
      <c r="H48" s="705" t="s">
        <v>601</v>
      </c>
      <c r="I48" s="706">
        <v>0</v>
      </c>
      <c r="J48" s="707" t="s">
        <v>589</v>
      </c>
    </row>
    <row r="49" spans="1:10" s="693" customFormat="1">
      <c r="A49" s="728"/>
      <c r="B49" s="729"/>
      <c r="C49" s="730" t="s">
        <v>378</v>
      </c>
      <c r="D49" s="731">
        <f>SUM(D50:D51)</f>
        <v>30348</v>
      </c>
      <c r="E49" s="730"/>
      <c r="F49" s="731">
        <f>SUM(F50:F51)</f>
        <v>30348</v>
      </c>
      <c r="G49" s="698"/>
      <c r="H49" s="698"/>
      <c r="I49" s="731">
        <f>SUM(I50:I51)</f>
        <v>0</v>
      </c>
      <c r="J49" s="698"/>
    </row>
    <row r="50" spans="1:10" s="691" customFormat="1" ht="48.75" customHeight="1">
      <c r="A50" s="701"/>
      <c r="B50" s="702" t="s">
        <v>379</v>
      </c>
      <c r="C50" s="703" t="s">
        <v>380</v>
      </c>
      <c r="D50" s="706">
        <v>14448</v>
      </c>
      <c r="E50" s="703" t="s">
        <v>598</v>
      </c>
      <c r="F50" s="706">
        <v>14448</v>
      </c>
      <c r="G50" s="705" t="s">
        <v>600</v>
      </c>
      <c r="H50" s="705" t="s">
        <v>601</v>
      </c>
      <c r="I50" s="706">
        <v>0</v>
      </c>
      <c r="J50" s="707" t="s">
        <v>589</v>
      </c>
    </row>
    <row r="51" spans="1:10" s="691" customFormat="1" ht="48.75" customHeight="1">
      <c r="A51" s="701"/>
      <c r="B51" s="702" t="s">
        <v>381</v>
      </c>
      <c r="C51" s="703" t="s">
        <v>382</v>
      </c>
      <c r="D51" s="706">
        <v>15900</v>
      </c>
      <c r="E51" s="703" t="s">
        <v>598</v>
      </c>
      <c r="F51" s="706">
        <v>15900</v>
      </c>
      <c r="G51" s="705" t="s">
        <v>600</v>
      </c>
      <c r="H51" s="705" t="s">
        <v>601</v>
      </c>
      <c r="I51" s="706">
        <v>0</v>
      </c>
      <c r="J51" s="707" t="s">
        <v>589</v>
      </c>
    </row>
    <row r="52" spans="1:10" s="693" customFormat="1" ht="42">
      <c r="A52" s="728"/>
      <c r="B52" s="729"/>
      <c r="C52" s="730" t="s">
        <v>383</v>
      </c>
      <c r="D52" s="731">
        <f>SUM(D53:D55)</f>
        <v>12076</v>
      </c>
      <c r="E52" s="730"/>
      <c r="F52" s="731">
        <f>SUM(F53:F55)</f>
        <v>12076</v>
      </c>
      <c r="G52" s="698"/>
      <c r="H52" s="698"/>
      <c r="I52" s="731">
        <f>SUM(I53:I55)</f>
        <v>0</v>
      </c>
      <c r="J52" s="698"/>
    </row>
    <row r="53" spans="1:10" s="736" customFormat="1" ht="48.75" customHeight="1">
      <c r="A53" s="732"/>
      <c r="B53" s="733" t="s">
        <v>384</v>
      </c>
      <c r="C53" s="734" t="s">
        <v>385</v>
      </c>
      <c r="D53" s="735">
        <v>3074</v>
      </c>
      <c r="E53" s="734" t="s">
        <v>598</v>
      </c>
      <c r="F53" s="735">
        <v>3074</v>
      </c>
      <c r="G53" s="705" t="s">
        <v>600</v>
      </c>
      <c r="H53" s="705" t="s">
        <v>601</v>
      </c>
      <c r="I53" s="735">
        <v>0</v>
      </c>
      <c r="J53" s="707" t="s">
        <v>589</v>
      </c>
    </row>
    <row r="54" spans="1:10" s="691" customFormat="1" ht="48.75" customHeight="1">
      <c r="A54" s="701"/>
      <c r="B54" s="702" t="s">
        <v>386</v>
      </c>
      <c r="C54" s="703" t="s">
        <v>387</v>
      </c>
      <c r="D54" s="706">
        <v>3224</v>
      </c>
      <c r="E54" s="734" t="s">
        <v>598</v>
      </c>
      <c r="F54" s="706">
        <v>3224</v>
      </c>
      <c r="G54" s="705" t="s">
        <v>600</v>
      </c>
      <c r="H54" s="705" t="s">
        <v>601</v>
      </c>
      <c r="I54" s="706">
        <v>0</v>
      </c>
      <c r="J54" s="707" t="s">
        <v>589</v>
      </c>
    </row>
    <row r="55" spans="1:10" s="691" customFormat="1" ht="48.75" customHeight="1">
      <c r="A55" s="701"/>
      <c r="B55" s="702" t="s">
        <v>388</v>
      </c>
      <c r="C55" s="703" t="s">
        <v>389</v>
      </c>
      <c r="D55" s="706">
        <v>5778</v>
      </c>
      <c r="E55" s="734" t="s">
        <v>598</v>
      </c>
      <c r="F55" s="706">
        <v>5778</v>
      </c>
      <c r="G55" s="705" t="s">
        <v>600</v>
      </c>
      <c r="H55" s="705" t="s">
        <v>601</v>
      </c>
      <c r="I55" s="706">
        <v>0</v>
      </c>
      <c r="J55" s="707" t="s">
        <v>589</v>
      </c>
    </row>
    <row r="56" spans="1:10" s="693" customFormat="1" ht="42">
      <c r="A56" s="728"/>
      <c r="B56" s="729"/>
      <c r="C56" s="730" t="s">
        <v>390</v>
      </c>
      <c r="D56" s="731">
        <f>SUM(D57:D64)</f>
        <v>56016</v>
      </c>
      <c r="E56" s="730"/>
      <c r="F56" s="731">
        <f>SUM(F57:F64)</f>
        <v>56016</v>
      </c>
      <c r="G56" s="698"/>
      <c r="H56" s="698"/>
      <c r="I56" s="731">
        <f>SUM(I57:I64)</f>
        <v>0</v>
      </c>
      <c r="J56" s="698"/>
    </row>
    <row r="57" spans="1:10" s="736" customFormat="1" ht="48.75" customHeight="1">
      <c r="A57" s="732"/>
      <c r="B57" s="733" t="s">
        <v>391</v>
      </c>
      <c r="C57" s="734" t="s">
        <v>392</v>
      </c>
      <c r="D57" s="735">
        <v>17710</v>
      </c>
      <c r="E57" s="734" t="s">
        <v>598</v>
      </c>
      <c r="F57" s="735">
        <v>17710</v>
      </c>
      <c r="G57" s="705" t="s">
        <v>600</v>
      </c>
      <c r="H57" s="705" t="s">
        <v>601</v>
      </c>
      <c r="I57" s="735">
        <v>0</v>
      </c>
      <c r="J57" s="707" t="s">
        <v>589</v>
      </c>
    </row>
    <row r="58" spans="1:10" s="691" customFormat="1" ht="48.75" customHeight="1">
      <c r="A58" s="701"/>
      <c r="B58" s="702" t="s">
        <v>393</v>
      </c>
      <c r="C58" s="703" t="s">
        <v>394</v>
      </c>
      <c r="D58" s="706">
        <v>23860</v>
      </c>
      <c r="E58" s="734" t="s">
        <v>598</v>
      </c>
      <c r="F58" s="706">
        <v>23860</v>
      </c>
      <c r="G58" s="705" t="s">
        <v>600</v>
      </c>
      <c r="H58" s="705" t="s">
        <v>601</v>
      </c>
      <c r="I58" s="706">
        <v>0</v>
      </c>
      <c r="J58" s="707" t="s">
        <v>589</v>
      </c>
    </row>
    <row r="59" spans="1:10" s="691" customFormat="1" ht="48.75" customHeight="1">
      <c r="A59" s="701"/>
      <c r="B59" s="702" t="s">
        <v>395</v>
      </c>
      <c r="C59" s="703" t="s">
        <v>396</v>
      </c>
      <c r="D59" s="706">
        <v>5534</v>
      </c>
      <c r="E59" s="734" t="s">
        <v>598</v>
      </c>
      <c r="F59" s="706">
        <v>5534</v>
      </c>
      <c r="G59" s="705" t="s">
        <v>600</v>
      </c>
      <c r="H59" s="705" t="s">
        <v>601</v>
      </c>
      <c r="I59" s="706">
        <v>0</v>
      </c>
      <c r="J59" s="707" t="s">
        <v>589</v>
      </c>
    </row>
    <row r="60" spans="1:10" s="691" customFormat="1" ht="48.75" customHeight="1">
      <c r="A60" s="701"/>
      <c r="B60" s="702" t="s">
        <v>397</v>
      </c>
      <c r="C60" s="703" t="s">
        <v>398</v>
      </c>
      <c r="D60" s="735">
        <v>1590</v>
      </c>
      <c r="E60" s="734" t="s">
        <v>598</v>
      </c>
      <c r="F60" s="706">
        <v>1590</v>
      </c>
      <c r="G60" s="705" t="s">
        <v>600</v>
      </c>
      <c r="H60" s="705" t="s">
        <v>601</v>
      </c>
      <c r="I60" s="706">
        <v>0</v>
      </c>
      <c r="J60" s="707" t="s">
        <v>589</v>
      </c>
    </row>
    <row r="61" spans="1:10" s="691" customFormat="1" ht="48.75" customHeight="1">
      <c r="A61" s="701"/>
      <c r="B61" s="702" t="s">
        <v>399</v>
      </c>
      <c r="C61" s="703" t="s">
        <v>400</v>
      </c>
      <c r="D61" s="706">
        <v>2320</v>
      </c>
      <c r="E61" s="734" t="s">
        <v>598</v>
      </c>
      <c r="F61" s="706">
        <v>2320</v>
      </c>
      <c r="G61" s="705" t="s">
        <v>600</v>
      </c>
      <c r="H61" s="705" t="s">
        <v>601</v>
      </c>
      <c r="I61" s="706">
        <v>0</v>
      </c>
      <c r="J61" s="707" t="s">
        <v>589</v>
      </c>
    </row>
    <row r="62" spans="1:10" s="691" customFormat="1" ht="48.75" customHeight="1">
      <c r="A62" s="701"/>
      <c r="B62" s="702" t="s">
        <v>401</v>
      </c>
      <c r="C62" s="703" t="s">
        <v>402</v>
      </c>
      <c r="D62" s="706">
        <v>662</v>
      </c>
      <c r="E62" s="734" t="s">
        <v>598</v>
      </c>
      <c r="F62" s="706">
        <v>662</v>
      </c>
      <c r="G62" s="705" t="s">
        <v>600</v>
      </c>
      <c r="H62" s="705" t="s">
        <v>601</v>
      </c>
      <c r="I62" s="706">
        <v>0</v>
      </c>
      <c r="J62" s="707" t="s">
        <v>589</v>
      </c>
    </row>
    <row r="63" spans="1:10" s="691" customFormat="1" ht="48.75" customHeight="1">
      <c r="A63" s="701"/>
      <c r="B63" s="702" t="s">
        <v>403</v>
      </c>
      <c r="C63" s="703" t="s">
        <v>404</v>
      </c>
      <c r="D63" s="735">
        <v>1160</v>
      </c>
      <c r="E63" s="734" t="s">
        <v>598</v>
      </c>
      <c r="F63" s="706">
        <v>1160</v>
      </c>
      <c r="G63" s="705" t="s">
        <v>600</v>
      </c>
      <c r="H63" s="705" t="s">
        <v>601</v>
      </c>
      <c r="I63" s="706">
        <v>0</v>
      </c>
      <c r="J63" s="707" t="s">
        <v>589</v>
      </c>
    </row>
    <row r="64" spans="1:10" s="691" customFormat="1" ht="48.75" customHeight="1">
      <c r="A64" s="701"/>
      <c r="B64" s="702" t="s">
        <v>405</v>
      </c>
      <c r="C64" s="703" t="s">
        <v>406</v>
      </c>
      <c r="D64" s="706">
        <v>3180</v>
      </c>
      <c r="E64" s="734" t="s">
        <v>598</v>
      </c>
      <c r="F64" s="706">
        <v>3180</v>
      </c>
      <c r="G64" s="705" t="s">
        <v>600</v>
      </c>
      <c r="H64" s="705" t="s">
        <v>601</v>
      </c>
      <c r="I64" s="706">
        <v>0</v>
      </c>
      <c r="J64" s="707" t="s">
        <v>589</v>
      </c>
    </row>
    <row r="65" spans="1:10" s="693" customFormat="1">
      <c r="A65" s="728"/>
      <c r="B65" s="729"/>
      <c r="C65" s="730" t="s">
        <v>407</v>
      </c>
      <c r="D65" s="731">
        <f>SUM(D66:D68)</f>
        <v>9775</v>
      </c>
      <c r="E65" s="730"/>
      <c r="F65" s="731">
        <f>SUM(F66:F68)</f>
        <v>9775</v>
      </c>
      <c r="G65" s="698"/>
      <c r="H65" s="698"/>
      <c r="I65" s="731">
        <f>SUM(I66:I68)</f>
        <v>0</v>
      </c>
      <c r="J65" s="698"/>
    </row>
    <row r="66" spans="1:10" s="691" customFormat="1" ht="48.75" customHeight="1">
      <c r="A66" s="701"/>
      <c r="B66" s="702" t="s">
        <v>408</v>
      </c>
      <c r="C66" s="703" t="s">
        <v>409</v>
      </c>
      <c r="D66" s="706">
        <v>1160</v>
      </c>
      <c r="E66" s="703" t="s">
        <v>598</v>
      </c>
      <c r="F66" s="706">
        <v>1160</v>
      </c>
      <c r="G66" s="705" t="s">
        <v>600</v>
      </c>
      <c r="H66" s="705" t="s">
        <v>601</v>
      </c>
      <c r="I66" s="706">
        <v>0</v>
      </c>
      <c r="J66" s="707" t="s">
        <v>589</v>
      </c>
    </row>
    <row r="67" spans="1:10" s="691" customFormat="1" ht="48.75" customHeight="1">
      <c r="A67" s="701"/>
      <c r="B67" s="702" t="s">
        <v>410</v>
      </c>
      <c r="C67" s="703" t="s">
        <v>411</v>
      </c>
      <c r="D67" s="704">
        <v>1855</v>
      </c>
      <c r="E67" s="703" t="s">
        <v>598</v>
      </c>
      <c r="F67" s="706">
        <v>1855</v>
      </c>
      <c r="G67" s="705" t="s">
        <v>600</v>
      </c>
      <c r="H67" s="705" t="s">
        <v>601</v>
      </c>
      <c r="I67" s="706">
        <v>0</v>
      </c>
      <c r="J67" s="707" t="s">
        <v>589</v>
      </c>
    </row>
    <row r="68" spans="1:10" s="691" customFormat="1" ht="48.75" customHeight="1">
      <c r="A68" s="701"/>
      <c r="B68" s="702" t="s">
        <v>412</v>
      </c>
      <c r="C68" s="703" t="s">
        <v>413</v>
      </c>
      <c r="D68" s="704">
        <v>6760</v>
      </c>
      <c r="E68" s="703" t="s">
        <v>598</v>
      </c>
      <c r="F68" s="706">
        <v>6760</v>
      </c>
      <c r="G68" s="705" t="s">
        <v>600</v>
      </c>
      <c r="H68" s="705" t="s">
        <v>601</v>
      </c>
      <c r="I68" s="706">
        <v>0</v>
      </c>
      <c r="J68" s="707" t="s">
        <v>589</v>
      </c>
    </row>
    <row r="69" spans="1:10" s="693" customFormat="1">
      <c r="A69" s="728"/>
      <c r="B69" s="729"/>
      <c r="C69" s="730" t="s">
        <v>414</v>
      </c>
      <c r="D69" s="731">
        <f>SUM(D70:D78)</f>
        <v>16257</v>
      </c>
      <c r="E69" s="730"/>
      <c r="F69" s="731">
        <f>SUM(F70:F78)</f>
        <v>16257</v>
      </c>
      <c r="G69" s="698"/>
      <c r="H69" s="698"/>
      <c r="I69" s="731">
        <f>SUM(I70:I78)</f>
        <v>0</v>
      </c>
      <c r="J69" s="698"/>
    </row>
    <row r="70" spans="1:10" s="691" customFormat="1" ht="48.75" customHeight="1">
      <c r="A70" s="701"/>
      <c r="B70" s="702" t="s">
        <v>415</v>
      </c>
      <c r="C70" s="703" t="s">
        <v>416</v>
      </c>
      <c r="D70" s="704">
        <v>2950</v>
      </c>
      <c r="E70" s="703" t="s">
        <v>598</v>
      </c>
      <c r="F70" s="706">
        <v>2950</v>
      </c>
      <c r="G70" s="705" t="s">
        <v>600</v>
      </c>
      <c r="H70" s="705" t="s">
        <v>601</v>
      </c>
      <c r="I70" s="706">
        <v>0</v>
      </c>
      <c r="J70" s="707" t="s">
        <v>589</v>
      </c>
    </row>
    <row r="71" spans="1:10" s="691" customFormat="1" ht="48.75" customHeight="1">
      <c r="A71" s="701"/>
      <c r="B71" s="702" t="s">
        <v>417</v>
      </c>
      <c r="C71" s="703" t="s">
        <v>418</v>
      </c>
      <c r="D71" s="704">
        <v>2950</v>
      </c>
      <c r="E71" s="703" t="s">
        <v>598</v>
      </c>
      <c r="F71" s="706">
        <v>2950</v>
      </c>
      <c r="G71" s="705" t="s">
        <v>600</v>
      </c>
      <c r="H71" s="705" t="s">
        <v>601</v>
      </c>
      <c r="I71" s="706">
        <v>0</v>
      </c>
      <c r="J71" s="707" t="s">
        <v>589</v>
      </c>
    </row>
    <row r="72" spans="1:10" s="691" customFormat="1" ht="48.75" customHeight="1">
      <c r="A72" s="701"/>
      <c r="B72" s="702" t="s">
        <v>419</v>
      </c>
      <c r="C72" s="703" t="s">
        <v>420</v>
      </c>
      <c r="D72" s="704">
        <v>795</v>
      </c>
      <c r="E72" s="703" t="s">
        <v>598</v>
      </c>
      <c r="F72" s="706">
        <v>795</v>
      </c>
      <c r="G72" s="705" t="s">
        <v>600</v>
      </c>
      <c r="H72" s="705" t="s">
        <v>601</v>
      </c>
      <c r="I72" s="706">
        <v>0</v>
      </c>
      <c r="J72" s="707" t="s">
        <v>589</v>
      </c>
    </row>
    <row r="73" spans="1:10" s="691" customFormat="1" ht="48.75" customHeight="1">
      <c r="A73" s="701"/>
      <c r="B73" s="702" t="s">
        <v>421</v>
      </c>
      <c r="C73" s="703" t="s">
        <v>422</v>
      </c>
      <c r="D73" s="704">
        <v>1590</v>
      </c>
      <c r="E73" s="703" t="s">
        <v>598</v>
      </c>
      <c r="F73" s="706">
        <v>1590</v>
      </c>
      <c r="G73" s="705" t="s">
        <v>600</v>
      </c>
      <c r="H73" s="705" t="s">
        <v>601</v>
      </c>
      <c r="I73" s="706">
        <v>0</v>
      </c>
      <c r="J73" s="707" t="s">
        <v>589</v>
      </c>
    </row>
    <row r="74" spans="1:10" s="691" customFormat="1" ht="48.75" customHeight="1">
      <c r="A74" s="701"/>
      <c r="B74" s="702" t="s">
        <v>423</v>
      </c>
      <c r="C74" s="703" t="s">
        <v>424</v>
      </c>
      <c r="D74" s="704">
        <v>1289</v>
      </c>
      <c r="E74" s="703" t="s">
        <v>598</v>
      </c>
      <c r="F74" s="706">
        <v>1289</v>
      </c>
      <c r="G74" s="705" t="s">
        <v>600</v>
      </c>
      <c r="H74" s="705" t="s">
        <v>601</v>
      </c>
      <c r="I74" s="706">
        <v>0</v>
      </c>
      <c r="J74" s="707" t="s">
        <v>589</v>
      </c>
    </row>
    <row r="75" spans="1:10" s="691" customFormat="1" ht="48.75" customHeight="1">
      <c r="A75" s="701"/>
      <c r="B75" s="702" t="s">
        <v>425</v>
      </c>
      <c r="C75" s="703" t="s">
        <v>426</v>
      </c>
      <c r="D75" s="704">
        <v>1590</v>
      </c>
      <c r="E75" s="703" t="s">
        <v>598</v>
      </c>
      <c r="F75" s="706">
        <v>1590</v>
      </c>
      <c r="G75" s="705" t="s">
        <v>600</v>
      </c>
      <c r="H75" s="705" t="s">
        <v>601</v>
      </c>
      <c r="I75" s="706">
        <v>0</v>
      </c>
      <c r="J75" s="707" t="s">
        <v>589</v>
      </c>
    </row>
    <row r="76" spans="1:10" s="691" customFormat="1" ht="48.75" customHeight="1">
      <c r="A76" s="701"/>
      <c r="B76" s="702" t="s">
        <v>427</v>
      </c>
      <c r="C76" s="703" t="s">
        <v>428</v>
      </c>
      <c r="D76" s="704">
        <v>2512</v>
      </c>
      <c r="E76" s="703" t="s">
        <v>598</v>
      </c>
      <c r="F76" s="706">
        <v>2512</v>
      </c>
      <c r="G76" s="705" t="s">
        <v>600</v>
      </c>
      <c r="H76" s="705" t="s">
        <v>601</v>
      </c>
      <c r="I76" s="706">
        <v>0</v>
      </c>
      <c r="J76" s="707" t="s">
        <v>589</v>
      </c>
    </row>
    <row r="77" spans="1:10" s="691" customFormat="1" ht="48.75" customHeight="1">
      <c r="A77" s="701"/>
      <c r="B77" s="702" t="s">
        <v>429</v>
      </c>
      <c r="C77" s="703" t="s">
        <v>430</v>
      </c>
      <c r="D77" s="704">
        <v>1325</v>
      </c>
      <c r="E77" s="703" t="s">
        <v>598</v>
      </c>
      <c r="F77" s="706">
        <v>1325</v>
      </c>
      <c r="G77" s="705" t="s">
        <v>600</v>
      </c>
      <c r="H77" s="705" t="s">
        <v>601</v>
      </c>
      <c r="I77" s="706">
        <v>0</v>
      </c>
      <c r="J77" s="707" t="s">
        <v>589</v>
      </c>
    </row>
    <row r="78" spans="1:10" s="691" customFormat="1" ht="48.75" customHeight="1">
      <c r="A78" s="701"/>
      <c r="B78" s="702" t="s">
        <v>431</v>
      </c>
      <c r="C78" s="703" t="s">
        <v>432</v>
      </c>
      <c r="D78" s="704">
        <v>1256</v>
      </c>
      <c r="E78" s="703" t="s">
        <v>598</v>
      </c>
      <c r="F78" s="706">
        <v>1256</v>
      </c>
      <c r="G78" s="705" t="s">
        <v>600</v>
      </c>
      <c r="H78" s="705" t="s">
        <v>601</v>
      </c>
      <c r="I78" s="706">
        <v>0</v>
      </c>
      <c r="J78" s="707" t="s">
        <v>589</v>
      </c>
    </row>
    <row r="79" spans="1:10" s="693" customFormat="1" ht="28">
      <c r="A79" s="728"/>
      <c r="B79" s="729"/>
      <c r="C79" s="730" t="s">
        <v>433</v>
      </c>
      <c r="D79" s="731">
        <f>SUM(D80:D92)</f>
        <v>55523</v>
      </c>
      <c r="E79" s="730"/>
      <c r="F79" s="731">
        <f>SUM(F80:F92)</f>
        <v>55523</v>
      </c>
      <c r="G79" s="698"/>
      <c r="H79" s="698"/>
      <c r="I79" s="731">
        <f>SUM(I80:I92)</f>
        <v>0</v>
      </c>
      <c r="J79" s="698"/>
    </row>
    <row r="80" spans="1:10" s="691" customFormat="1" ht="48.75" customHeight="1">
      <c r="A80" s="701"/>
      <c r="B80" s="702" t="s">
        <v>434</v>
      </c>
      <c r="C80" s="703" t="s">
        <v>435</v>
      </c>
      <c r="D80" s="704">
        <v>27350</v>
      </c>
      <c r="E80" s="703" t="s">
        <v>598</v>
      </c>
      <c r="F80" s="706">
        <v>27350</v>
      </c>
      <c r="G80" s="705" t="s">
        <v>600</v>
      </c>
      <c r="H80" s="705" t="s">
        <v>601</v>
      </c>
      <c r="I80" s="706">
        <v>0</v>
      </c>
      <c r="J80" s="707" t="s">
        <v>589</v>
      </c>
    </row>
    <row r="81" spans="1:10" s="691" customFormat="1" ht="48.75" customHeight="1">
      <c r="A81" s="701"/>
      <c r="B81" s="702" t="s">
        <v>436</v>
      </c>
      <c r="C81" s="703" t="s">
        <v>437</v>
      </c>
      <c r="D81" s="704">
        <v>4950</v>
      </c>
      <c r="E81" s="703" t="s">
        <v>598</v>
      </c>
      <c r="F81" s="706">
        <v>4950</v>
      </c>
      <c r="G81" s="705" t="s">
        <v>600</v>
      </c>
      <c r="H81" s="705" t="s">
        <v>601</v>
      </c>
      <c r="I81" s="706">
        <v>0</v>
      </c>
      <c r="J81" s="707" t="s">
        <v>589</v>
      </c>
    </row>
    <row r="82" spans="1:10" s="691" customFormat="1" ht="48.75" customHeight="1">
      <c r="A82" s="701"/>
      <c r="B82" s="702" t="s">
        <v>438</v>
      </c>
      <c r="C82" s="703" t="s">
        <v>439</v>
      </c>
      <c r="D82" s="704">
        <v>264</v>
      </c>
      <c r="E82" s="703" t="s">
        <v>598</v>
      </c>
      <c r="F82" s="706">
        <v>264</v>
      </c>
      <c r="G82" s="705" t="s">
        <v>600</v>
      </c>
      <c r="H82" s="705" t="s">
        <v>601</v>
      </c>
      <c r="I82" s="706">
        <v>0</v>
      </c>
      <c r="J82" s="707" t="s">
        <v>589</v>
      </c>
    </row>
    <row r="83" spans="1:10" s="691" customFormat="1" ht="48.75" customHeight="1">
      <c r="A83" s="701"/>
      <c r="B83" s="702" t="s">
        <v>440</v>
      </c>
      <c r="C83" s="703" t="s">
        <v>441</v>
      </c>
      <c r="D83" s="704">
        <v>2652</v>
      </c>
      <c r="E83" s="703" t="s">
        <v>598</v>
      </c>
      <c r="F83" s="706">
        <v>2652</v>
      </c>
      <c r="G83" s="705" t="s">
        <v>600</v>
      </c>
      <c r="H83" s="705" t="s">
        <v>601</v>
      </c>
      <c r="I83" s="706">
        <v>0</v>
      </c>
      <c r="J83" s="707" t="s">
        <v>589</v>
      </c>
    </row>
    <row r="84" spans="1:10" s="691" customFormat="1" ht="48.75" customHeight="1">
      <c r="A84" s="701"/>
      <c r="B84" s="702" t="s">
        <v>442</v>
      </c>
      <c r="C84" s="703" t="s">
        <v>443</v>
      </c>
      <c r="D84" s="704">
        <v>796</v>
      </c>
      <c r="E84" s="703" t="s">
        <v>598</v>
      </c>
      <c r="F84" s="706">
        <v>796</v>
      </c>
      <c r="G84" s="705" t="s">
        <v>600</v>
      </c>
      <c r="H84" s="705" t="s">
        <v>601</v>
      </c>
      <c r="I84" s="706">
        <v>0</v>
      </c>
      <c r="J84" s="707" t="s">
        <v>589</v>
      </c>
    </row>
    <row r="85" spans="1:10" s="691" customFormat="1" ht="48.75" customHeight="1">
      <c r="A85" s="701"/>
      <c r="B85" s="702" t="s">
        <v>444</v>
      </c>
      <c r="C85" s="703" t="s">
        <v>445</v>
      </c>
      <c r="D85" s="704">
        <v>796</v>
      </c>
      <c r="E85" s="703" t="s">
        <v>598</v>
      </c>
      <c r="F85" s="706">
        <v>796</v>
      </c>
      <c r="G85" s="705" t="s">
        <v>600</v>
      </c>
      <c r="H85" s="705" t="s">
        <v>601</v>
      </c>
      <c r="I85" s="706">
        <v>0</v>
      </c>
      <c r="J85" s="707" t="s">
        <v>589</v>
      </c>
    </row>
    <row r="86" spans="1:10" s="691" customFormat="1" ht="48.75" customHeight="1">
      <c r="A86" s="701"/>
      <c r="B86" s="702" t="s">
        <v>446</v>
      </c>
      <c r="C86" s="703" t="s">
        <v>447</v>
      </c>
      <c r="D86" s="704">
        <v>935</v>
      </c>
      <c r="E86" s="703" t="s">
        <v>598</v>
      </c>
      <c r="F86" s="706">
        <v>935</v>
      </c>
      <c r="G86" s="705" t="s">
        <v>600</v>
      </c>
      <c r="H86" s="705" t="s">
        <v>601</v>
      </c>
      <c r="I86" s="706">
        <v>0</v>
      </c>
      <c r="J86" s="707" t="s">
        <v>589</v>
      </c>
    </row>
    <row r="87" spans="1:10" s="691" customFormat="1" ht="48.75" customHeight="1">
      <c r="A87" s="701"/>
      <c r="B87" s="702" t="s">
        <v>448</v>
      </c>
      <c r="C87" s="703" t="s">
        <v>449</v>
      </c>
      <c r="D87" s="704">
        <v>1590</v>
      </c>
      <c r="E87" s="703" t="s">
        <v>598</v>
      </c>
      <c r="F87" s="706">
        <v>1590</v>
      </c>
      <c r="G87" s="705" t="s">
        <v>600</v>
      </c>
      <c r="H87" s="705" t="s">
        <v>601</v>
      </c>
      <c r="I87" s="706">
        <v>0</v>
      </c>
      <c r="J87" s="707" t="s">
        <v>589</v>
      </c>
    </row>
    <row r="88" spans="1:10" s="691" customFormat="1" ht="48.75" customHeight="1">
      <c r="A88" s="701"/>
      <c r="B88" s="702" t="s">
        <v>450</v>
      </c>
      <c r="C88" s="703" t="s">
        <v>451</v>
      </c>
      <c r="D88" s="704">
        <v>3978</v>
      </c>
      <c r="E88" s="703" t="s">
        <v>598</v>
      </c>
      <c r="F88" s="706">
        <v>3978</v>
      </c>
      <c r="G88" s="705" t="s">
        <v>600</v>
      </c>
      <c r="H88" s="705" t="s">
        <v>601</v>
      </c>
      <c r="I88" s="706">
        <v>0</v>
      </c>
      <c r="J88" s="707" t="s">
        <v>589</v>
      </c>
    </row>
    <row r="89" spans="1:10" s="691" customFormat="1" ht="48.75" customHeight="1">
      <c r="A89" s="701"/>
      <c r="B89" s="702" t="s">
        <v>452</v>
      </c>
      <c r="C89" s="703" t="s">
        <v>453</v>
      </c>
      <c r="D89" s="704">
        <v>1989</v>
      </c>
      <c r="E89" s="703" t="s">
        <v>598</v>
      </c>
      <c r="F89" s="706">
        <v>1989</v>
      </c>
      <c r="G89" s="705" t="s">
        <v>600</v>
      </c>
      <c r="H89" s="705" t="s">
        <v>601</v>
      </c>
      <c r="I89" s="706">
        <v>0</v>
      </c>
      <c r="J89" s="707" t="s">
        <v>589</v>
      </c>
    </row>
    <row r="90" spans="1:10" s="691" customFormat="1" ht="48.75" customHeight="1">
      <c r="A90" s="701"/>
      <c r="B90" s="702" t="s">
        <v>454</v>
      </c>
      <c r="C90" s="703" t="s">
        <v>455</v>
      </c>
      <c r="D90" s="704">
        <v>2448</v>
      </c>
      <c r="E90" s="703" t="s">
        <v>598</v>
      </c>
      <c r="F90" s="706">
        <v>2448</v>
      </c>
      <c r="G90" s="705" t="s">
        <v>600</v>
      </c>
      <c r="H90" s="705" t="s">
        <v>601</v>
      </c>
      <c r="I90" s="706">
        <v>0</v>
      </c>
      <c r="J90" s="707" t="s">
        <v>589</v>
      </c>
    </row>
    <row r="91" spans="1:10" s="691" customFormat="1" ht="48.75" customHeight="1">
      <c r="A91" s="701"/>
      <c r="B91" s="702" t="s">
        <v>456</v>
      </c>
      <c r="C91" s="703" t="s">
        <v>457</v>
      </c>
      <c r="D91" s="704">
        <v>1855</v>
      </c>
      <c r="E91" s="703" t="s">
        <v>598</v>
      </c>
      <c r="F91" s="706">
        <v>1855</v>
      </c>
      <c r="G91" s="705" t="s">
        <v>600</v>
      </c>
      <c r="H91" s="705" t="s">
        <v>601</v>
      </c>
      <c r="I91" s="706">
        <v>0</v>
      </c>
      <c r="J91" s="707" t="s">
        <v>589</v>
      </c>
    </row>
    <row r="92" spans="1:10" s="691" customFormat="1" ht="48.75" customHeight="1">
      <c r="A92" s="701"/>
      <c r="B92" s="702" t="s">
        <v>458</v>
      </c>
      <c r="C92" s="703" t="s">
        <v>459</v>
      </c>
      <c r="D92" s="704">
        <v>5920</v>
      </c>
      <c r="E92" s="703" t="s">
        <v>598</v>
      </c>
      <c r="F92" s="706">
        <v>5920</v>
      </c>
      <c r="G92" s="705" t="s">
        <v>600</v>
      </c>
      <c r="H92" s="705" t="s">
        <v>601</v>
      </c>
      <c r="I92" s="706">
        <v>0</v>
      </c>
      <c r="J92" s="707" t="s">
        <v>589</v>
      </c>
    </row>
    <row r="93" spans="1:10" s="693" customFormat="1">
      <c r="A93" s="728"/>
      <c r="B93" s="729"/>
      <c r="C93" s="730" t="s">
        <v>461</v>
      </c>
      <c r="D93" s="731">
        <f>SUM(D94:D95)</f>
        <v>3855</v>
      </c>
      <c r="E93" s="730"/>
      <c r="F93" s="731">
        <f>SUM(F94:F95)</f>
        <v>3855</v>
      </c>
      <c r="G93" s="698"/>
      <c r="H93" s="698"/>
      <c r="I93" s="731">
        <f>SUM(I94:I95)</f>
        <v>0</v>
      </c>
      <c r="J93" s="698"/>
    </row>
    <row r="94" spans="1:10" s="691" customFormat="1" ht="59.25" customHeight="1">
      <c r="A94" s="701"/>
      <c r="B94" s="702" t="s">
        <v>462</v>
      </c>
      <c r="C94" s="703" t="s">
        <v>463</v>
      </c>
      <c r="D94" s="704">
        <v>3325</v>
      </c>
      <c r="E94" s="703" t="s">
        <v>598</v>
      </c>
      <c r="F94" s="706">
        <v>3325</v>
      </c>
      <c r="G94" s="705" t="s">
        <v>600</v>
      </c>
      <c r="H94" s="705" t="s">
        <v>601</v>
      </c>
      <c r="I94" s="706">
        <v>0</v>
      </c>
      <c r="J94" s="707" t="s">
        <v>589</v>
      </c>
    </row>
    <row r="95" spans="1:10" s="691" customFormat="1" ht="59.25" customHeight="1">
      <c r="A95" s="701"/>
      <c r="B95" s="702" t="s">
        <v>464</v>
      </c>
      <c r="C95" s="703" t="s">
        <v>465</v>
      </c>
      <c r="D95" s="704">
        <v>530</v>
      </c>
      <c r="E95" s="703" t="s">
        <v>598</v>
      </c>
      <c r="F95" s="706">
        <v>530</v>
      </c>
      <c r="G95" s="705" t="s">
        <v>600</v>
      </c>
      <c r="H95" s="705" t="s">
        <v>601</v>
      </c>
      <c r="I95" s="706">
        <v>0</v>
      </c>
      <c r="J95" s="707" t="s">
        <v>589</v>
      </c>
    </row>
    <row r="96" spans="1:10" s="693" customFormat="1">
      <c r="A96" s="696"/>
      <c r="B96" s="697" t="s">
        <v>96</v>
      </c>
      <c r="C96" s="730" t="s">
        <v>466</v>
      </c>
      <c r="D96" s="700">
        <f>SUM(D97:D110)</f>
        <v>448637</v>
      </c>
      <c r="E96" s="698"/>
      <c r="F96" s="700">
        <v>448637</v>
      </c>
      <c r="G96" s="698"/>
      <c r="H96" s="698"/>
      <c r="I96" s="700">
        <v>448637</v>
      </c>
      <c r="J96" s="698"/>
    </row>
    <row r="97" spans="1:10" s="691" customFormat="1" ht="59.25" customHeight="1">
      <c r="A97" s="701"/>
      <c r="B97" s="702" t="s">
        <v>467</v>
      </c>
      <c r="C97" s="703" t="s">
        <v>468</v>
      </c>
      <c r="D97" s="704">
        <v>70848</v>
      </c>
      <c r="E97" s="703" t="s">
        <v>602</v>
      </c>
      <c r="F97" s="706">
        <v>70848</v>
      </c>
      <c r="G97" s="705" t="s">
        <v>603</v>
      </c>
      <c r="H97" s="705" t="s">
        <v>604</v>
      </c>
      <c r="I97" s="706">
        <v>70848</v>
      </c>
      <c r="J97" s="707" t="s">
        <v>655</v>
      </c>
    </row>
    <row r="98" spans="1:10" s="691" customFormat="1" ht="59.25" customHeight="1">
      <c r="A98" s="701"/>
      <c r="B98" s="702" t="s">
        <v>469</v>
      </c>
      <c r="C98" s="703" t="s">
        <v>470</v>
      </c>
      <c r="D98" s="704">
        <v>47214</v>
      </c>
      <c r="E98" s="703" t="s">
        <v>602</v>
      </c>
      <c r="F98" s="706">
        <v>47214</v>
      </c>
      <c r="G98" s="705" t="s">
        <v>603</v>
      </c>
      <c r="H98" s="705" t="s">
        <v>604</v>
      </c>
      <c r="I98" s="706">
        <v>47214</v>
      </c>
      <c r="J98" s="707" t="s">
        <v>655</v>
      </c>
    </row>
    <row r="99" spans="1:10" s="691" customFormat="1" ht="59.25" customHeight="1">
      <c r="A99" s="701"/>
      <c r="B99" s="702" t="s">
        <v>471</v>
      </c>
      <c r="C99" s="703" t="s">
        <v>472</v>
      </c>
      <c r="D99" s="704">
        <v>32208</v>
      </c>
      <c r="E99" s="703" t="s">
        <v>602</v>
      </c>
      <c r="F99" s="706">
        <v>32208</v>
      </c>
      <c r="G99" s="705" t="s">
        <v>603</v>
      </c>
      <c r="H99" s="705" t="s">
        <v>604</v>
      </c>
      <c r="I99" s="706">
        <v>32208</v>
      </c>
      <c r="J99" s="707" t="s">
        <v>655</v>
      </c>
    </row>
    <row r="100" spans="1:10" s="691" customFormat="1" ht="59.25" customHeight="1">
      <c r="A100" s="701"/>
      <c r="B100" s="702" t="s">
        <v>473</v>
      </c>
      <c r="C100" s="703" t="s">
        <v>474</v>
      </c>
      <c r="D100" s="704">
        <v>63616</v>
      </c>
      <c r="E100" s="703" t="s">
        <v>602</v>
      </c>
      <c r="F100" s="706">
        <v>63616</v>
      </c>
      <c r="G100" s="705" t="s">
        <v>603</v>
      </c>
      <c r="H100" s="705" t="s">
        <v>604</v>
      </c>
      <c r="I100" s="706">
        <v>63616</v>
      </c>
      <c r="J100" s="707" t="s">
        <v>655</v>
      </c>
    </row>
    <row r="101" spans="1:10" s="691" customFormat="1" ht="59.25" customHeight="1">
      <c r="A101" s="701"/>
      <c r="B101" s="702" t="s">
        <v>475</v>
      </c>
      <c r="C101" s="703" t="s">
        <v>476</v>
      </c>
      <c r="D101" s="704">
        <v>37492</v>
      </c>
      <c r="E101" s="703" t="s">
        <v>602</v>
      </c>
      <c r="F101" s="706">
        <v>37492</v>
      </c>
      <c r="G101" s="705" t="s">
        <v>603</v>
      </c>
      <c r="H101" s="705" t="s">
        <v>604</v>
      </c>
      <c r="I101" s="706">
        <v>37492</v>
      </c>
      <c r="J101" s="707" t="s">
        <v>655</v>
      </c>
    </row>
    <row r="102" spans="1:10" s="691" customFormat="1" ht="59.25" customHeight="1">
      <c r="A102" s="701"/>
      <c r="B102" s="702" t="s">
        <v>477</v>
      </c>
      <c r="C102" s="703" t="s">
        <v>478</v>
      </c>
      <c r="D102" s="704">
        <v>35289</v>
      </c>
      <c r="E102" s="703" t="s">
        <v>602</v>
      </c>
      <c r="F102" s="706">
        <v>35289</v>
      </c>
      <c r="G102" s="705" t="s">
        <v>603</v>
      </c>
      <c r="H102" s="705" t="s">
        <v>604</v>
      </c>
      <c r="I102" s="706">
        <v>35289</v>
      </c>
      <c r="J102" s="707" t="s">
        <v>655</v>
      </c>
    </row>
    <row r="103" spans="1:10" s="691" customFormat="1" ht="59.25" customHeight="1">
      <c r="A103" s="701"/>
      <c r="B103" s="702" t="s">
        <v>479</v>
      </c>
      <c r="C103" s="703" t="s">
        <v>480</v>
      </c>
      <c r="D103" s="704">
        <v>55488</v>
      </c>
      <c r="E103" s="703" t="s">
        <v>602</v>
      </c>
      <c r="F103" s="706">
        <v>55488</v>
      </c>
      <c r="G103" s="705" t="s">
        <v>603</v>
      </c>
      <c r="H103" s="705" t="s">
        <v>604</v>
      </c>
      <c r="I103" s="706">
        <v>55488</v>
      </c>
      <c r="J103" s="707" t="s">
        <v>655</v>
      </c>
    </row>
    <row r="104" spans="1:10" s="691" customFormat="1" ht="59.25" customHeight="1">
      <c r="A104" s="701"/>
      <c r="B104" s="702" t="s">
        <v>481</v>
      </c>
      <c r="C104" s="703" t="s">
        <v>482</v>
      </c>
      <c r="D104" s="704">
        <v>37268</v>
      </c>
      <c r="E104" s="703" t="s">
        <v>602</v>
      </c>
      <c r="F104" s="706">
        <v>37268</v>
      </c>
      <c r="G104" s="705" t="s">
        <v>603</v>
      </c>
      <c r="H104" s="705" t="s">
        <v>604</v>
      </c>
      <c r="I104" s="706">
        <v>37268</v>
      </c>
      <c r="J104" s="707" t="s">
        <v>655</v>
      </c>
    </row>
    <row r="105" spans="1:10" s="691" customFormat="1" ht="59.25" customHeight="1">
      <c r="A105" s="701"/>
      <c r="B105" s="702" t="s">
        <v>483</v>
      </c>
      <c r="C105" s="703" t="s">
        <v>484</v>
      </c>
      <c r="D105" s="704">
        <v>5334</v>
      </c>
      <c r="E105" s="703" t="s">
        <v>602</v>
      </c>
      <c r="F105" s="706">
        <v>5334</v>
      </c>
      <c r="G105" s="705" t="s">
        <v>603</v>
      </c>
      <c r="H105" s="705" t="s">
        <v>604</v>
      </c>
      <c r="I105" s="706">
        <v>5334</v>
      </c>
      <c r="J105" s="707" t="s">
        <v>655</v>
      </c>
    </row>
    <row r="106" spans="1:10" s="691" customFormat="1" ht="59.25" customHeight="1">
      <c r="A106" s="701"/>
      <c r="B106" s="702" t="s">
        <v>485</v>
      </c>
      <c r="C106" s="703" t="s">
        <v>486</v>
      </c>
      <c r="D106" s="704">
        <v>35084</v>
      </c>
      <c r="E106" s="703" t="s">
        <v>602</v>
      </c>
      <c r="F106" s="706">
        <v>35084</v>
      </c>
      <c r="G106" s="705" t="s">
        <v>603</v>
      </c>
      <c r="H106" s="705" t="s">
        <v>604</v>
      </c>
      <c r="I106" s="706">
        <v>35084</v>
      </c>
      <c r="J106" s="707" t="s">
        <v>655</v>
      </c>
    </row>
    <row r="107" spans="1:10" s="691" customFormat="1" ht="59.25" customHeight="1">
      <c r="A107" s="701"/>
      <c r="B107" s="702" t="s">
        <v>487</v>
      </c>
      <c r="C107" s="703" t="s">
        <v>488</v>
      </c>
      <c r="D107" s="704">
        <v>5200</v>
      </c>
      <c r="E107" s="703" t="s">
        <v>602</v>
      </c>
      <c r="F107" s="706">
        <v>5200</v>
      </c>
      <c r="G107" s="705" t="s">
        <v>603</v>
      </c>
      <c r="H107" s="705" t="s">
        <v>604</v>
      </c>
      <c r="I107" s="706">
        <v>5200</v>
      </c>
      <c r="J107" s="707" t="s">
        <v>655</v>
      </c>
    </row>
    <row r="108" spans="1:10" s="691" customFormat="1" ht="59.25" customHeight="1">
      <c r="A108" s="701"/>
      <c r="B108" s="702" t="s">
        <v>489</v>
      </c>
      <c r="C108" s="703" t="s">
        <v>490</v>
      </c>
      <c r="D108" s="704">
        <v>2080</v>
      </c>
      <c r="E108" s="703" t="s">
        <v>602</v>
      </c>
      <c r="F108" s="706">
        <v>2080</v>
      </c>
      <c r="G108" s="705" t="s">
        <v>603</v>
      </c>
      <c r="H108" s="705" t="s">
        <v>604</v>
      </c>
      <c r="I108" s="706">
        <v>2080</v>
      </c>
      <c r="J108" s="707" t="s">
        <v>655</v>
      </c>
    </row>
    <row r="109" spans="1:10" s="691" customFormat="1" ht="59.25" customHeight="1">
      <c r="A109" s="701"/>
      <c r="B109" s="702" t="s">
        <v>491</v>
      </c>
      <c r="C109" s="703" t="s">
        <v>492</v>
      </c>
      <c r="D109" s="704">
        <v>10752</v>
      </c>
      <c r="E109" s="703" t="s">
        <v>602</v>
      </c>
      <c r="F109" s="706">
        <v>10752</v>
      </c>
      <c r="G109" s="705" t="s">
        <v>603</v>
      </c>
      <c r="H109" s="705" t="s">
        <v>604</v>
      </c>
      <c r="I109" s="706">
        <v>10752</v>
      </c>
      <c r="J109" s="707" t="s">
        <v>655</v>
      </c>
    </row>
    <row r="110" spans="1:10" s="691" customFormat="1" ht="59.25" customHeight="1">
      <c r="A110" s="701"/>
      <c r="B110" s="702" t="s">
        <v>493</v>
      </c>
      <c r="C110" s="703" t="s">
        <v>494</v>
      </c>
      <c r="D110" s="704">
        <v>10764</v>
      </c>
      <c r="E110" s="703" t="s">
        <v>602</v>
      </c>
      <c r="F110" s="706">
        <v>10764</v>
      </c>
      <c r="G110" s="705" t="s">
        <v>603</v>
      </c>
      <c r="H110" s="705" t="s">
        <v>604</v>
      </c>
      <c r="I110" s="706">
        <v>10764</v>
      </c>
      <c r="J110" s="707" t="s">
        <v>655</v>
      </c>
    </row>
    <row r="111" spans="1:10" s="693" customFormat="1">
      <c r="A111" s="696"/>
      <c r="B111" s="697" t="s">
        <v>495</v>
      </c>
      <c r="C111" s="730" t="s">
        <v>496</v>
      </c>
      <c r="D111" s="700">
        <f>SUM(D112:D115)</f>
        <v>298552</v>
      </c>
      <c r="E111" s="698"/>
      <c r="F111" s="700">
        <v>298552</v>
      </c>
      <c r="G111" s="698"/>
      <c r="H111" s="698"/>
      <c r="I111" s="700">
        <v>0</v>
      </c>
      <c r="J111" s="698"/>
    </row>
    <row r="112" spans="1:10" s="715" customFormat="1" ht="66.75" customHeight="1">
      <c r="A112" s="702"/>
      <c r="B112" s="702" t="s">
        <v>497</v>
      </c>
      <c r="C112" s="703" t="s">
        <v>498</v>
      </c>
      <c r="D112" s="706">
        <v>127218</v>
      </c>
      <c r="E112" s="703" t="s">
        <v>605</v>
      </c>
      <c r="F112" s="706">
        <v>127218</v>
      </c>
      <c r="G112" s="703" t="s">
        <v>606</v>
      </c>
      <c r="H112" s="703" t="s">
        <v>607</v>
      </c>
      <c r="I112" s="706">
        <v>0</v>
      </c>
      <c r="J112" s="703" t="s">
        <v>589</v>
      </c>
    </row>
    <row r="113" spans="1:10" s="715" customFormat="1" ht="66.75" customHeight="1">
      <c r="A113" s="702"/>
      <c r="B113" s="702" t="s">
        <v>499</v>
      </c>
      <c r="C113" s="703" t="s">
        <v>500</v>
      </c>
      <c r="D113" s="706">
        <v>105246</v>
      </c>
      <c r="E113" s="703" t="s">
        <v>605</v>
      </c>
      <c r="F113" s="706">
        <v>105246</v>
      </c>
      <c r="G113" s="703" t="s">
        <v>606</v>
      </c>
      <c r="H113" s="703" t="s">
        <v>607</v>
      </c>
      <c r="I113" s="706">
        <v>0</v>
      </c>
      <c r="J113" s="703" t="s">
        <v>589</v>
      </c>
    </row>
    <row r="114" spans="1:10" s="715" customFormat="1" ht="66.75" customHeight="1">
      <c r="A114" s="702"/>
      <c r="B114" s="702" t="s">
        <v>501</v>
      </c>
      <c r="C114" s="703" t="s">
        <v>502</v>
      </c>
      <c r="D114" s="706">
        <v>46680</v>
      </c>
      <c r="E114" s="703" t="s">
        <v>605</v>
      </c>
      <c r="F114" s="706">
        <v>46680</v>
      </c>
      <c r="G114" s="703" t="s">
        <v>606</v>
      </c>
      <c r="H114" s="703" t="s">
        <v>607</v>
      </c>
      <c r="I114" s="706">
        <v>0</v>
      </c>
      <c r="J114" s="703" t="s">
        <v>589</v>
      </c>
    </row>
    <row r="115" spans="1:10" s="715" customFormat="1" ht="66.75" customHeight="1">
      <c r="A115" s="702"/>
      <c r="B115" s="702" t="s">
        <v>503</v>
      </c>
      <c r="C115" s="703" t="s">
        <v>504</v>
      </c>
      <c r="D115" s="706">
        <v>19408</v>
      </c>
      <c r="E115" s="703" t="s">
        <v>605</v>
      </c>
      <c r="F115" s="706">
        <v>19408</v>
      </c>
      <c r="G115" s="703" t="s">
        <v>606</v>
      </c>
      <c r="H115" s="703" t="s">
        <v>607</v>
      </c>
      <c r="I115" s="706">
        <v>0</v>
      </c>
      <c r="J115" s="703" t="s">
        <v>589</v>
      </c>
    </row>
    <row r="116" spans="1:10" s="693" customFormat="1">
      <c r="A116" s="696"/>
      <c r="B116" s="697" t="s">
        <v>505</v>
      </c>
      <c r="C116" s="730" t="s">
        <v>506</v>
      </c>
      <c r="D116" s="700">
        <f>SUM(D117:D119)</f>
        <v>84652</v>
      </c>
      <c r="E116" s="698"/>
      <c r="F116" s="700">
        <v>84652</v>
      </c>
      <c r="G116" s="698"/>
      <c r="H116" s="698"/>
      <c r="I116" s="700">
        <v>84652</v>
      </c>
      <c r="J116" s="698"/>
    </row>
    <row r="117" spans="1:10" s="715" customFormat="1" ht="66.75" customHeight="1">
      <c r="A117" s="702"/>
      <c r="B117" s="702" t="s">
        <v>507</v>
      </c>
      <c r="C117" s="703" t="s">
        <v>508</v>
      </c>
      <c r="D117" s="706">
        <v>59840</v>
      </c>
      <c r="E117" s="703" t="s">
        <v>608</v>
      </c>
      <c r="F117" s="706">
        <v>59840</v>
      </c>
      <c r="G117" s="703" t="s">
        <v>609</v>
      </c>
      <c r="H117" s="703" t="s">
        <v>620</v>
      </c>
      <c r="I117" s="706">
        <v>59840</v>
      </c>
      <c r="J117" s="703" t="s">
        <v>652</v>
      </c>
    </row>
    <row r="118" spans="1:10" s="715" customFormat="1" ht="66.75" customHeight="1">
      <c r="A118" s="702"/>
      <c r="B118" s="702" t="s">
        <v>509</v>
      </c>
      <c r="C118" s="703" t="s">
        <v>510</v>
      </c>
      <c r="D118" s="706">
        <v>23100</v>
      </c>
      <c r="E118" s="703" t="s">
        <v>608</v>
      </c>
      <c r="F118" s="706">
        <v>23100</v>
      </c>
      <c r="G118" s="703" t="s">
        <v>609</v>
      </c>
      <c r="H118" s="703" t="s">
        <v>620</v>
      </c>
      <c r="I118" s="706">
        <v>23100</v>
      </c>
      <c r="J118" s="703" t="s">
        <v>652</v>
      </c>
    </row>
    <row r="119" spans="1:10" s="715" customFormat="1" ht="66.75" customHeight="1">
      <c r="A119" s="702"/>
      <c r="B119" s="702" t="s">
        <v>511</v>
      </c>
      <c r="C119" s="703" t="s">
        <v>512</v>
      </c>
      <c r="D119" s="706">
        <v>1712</v>
      </c>
      <c r="E119" s="703" t="s">
        <v>608</v>
      </c>
      <c r="F119" s="706">
        <v>1712</v>
      </c>
      <c r="G119" s="703" t="s">
        <v>609</v>
      </c>
      <c r="H119" s="703" t="s">
        <v>620</v>
      </c>
      <c r="I119" s="706">
        <v>1712</v>
      </c>
      <c r="J119" s="703" t="s">
        <v>652</v>
      </c>
    </row>
    <row r="120" spans="1:10" s="742" customFormat="1">
      <c r="A120" s="737"/>
      <c r="B120" s="738" t="s">
        <v>106</v>
      </c>
      <c r="C120" s="739" t="s">
        <v>107</v>
      </c>
      <c r="D120" s="740">
        <f>SUM(D122:D125)+SUM(D127:D131)+SUM(D134:D143)</f>
        <v>237810</v>
      </c>
      <c r="E120" s="741"/>
      <c r="F120" s="740"/>
      <c r="G120" s="741"/>
      <c r="H120" s="741"/>
      <c r="I120" s="740"/>
      <c r="J120" s="741"/>
    </row>
    <row r="121" spans="1:10" s="742" customFormat="1">
      <c r="A121" s="737"/>
      <c r="B121" s="738"/>
      <c r="C121" s="741" t="s">
        <v>513</v>
      </c>
      <c r="D121" s="740">
        <f>SUM(D122:D125)</f>
        <v>23714</v>
      </c>
      <c r="E121" s="741"/>
      <c r="F121" s="740">
        <f>SUM(F122:F125)</f>
        <v>23714</v>
      </c>
      <c r="G121" s="741"/>
      <c r="H121" s="741"/>
      <c r="I121" s="740">
        <f>SUM(I122:I125)</f>
        <v>23714</v>
      </c>
      <c r="J121" s="741"/>
    </row>
    <row r="122" spans="1:10" s="744" customFormat="1" ht="66.75" customHeight="1">
      <c r="A122" s="733"/>
      <c r="B122" s="733" t="s">
        <v>108</v>
      </c>
      <c r="C122" s="743" t="s">
        <v>514</v>
      </c>
      <c r="D122" s="735">
        <v>10850</v>
      </c>
      <c r="E122" s="703" t="s">
        <v>617</v>
      </c>
      <c r="F122" s="735">
        <v>10850</v>
      </c>
      <c r="G122" s="703" t="s">
        <v>618</v>
      </c>
      <c r="H122" s="734" t="s">
        <v>619</v>
      </c>
      <c r="I122" s="735">
        <v>10850</v>
      </c>
      <c r="J122" s="734" t="s">
        <v>657</v>
      </c>
    </row>
    <row r="123" spans="1:10" s="744" customFormat="1" ht="66.75" customHeight="1">
      <c r="A123" s="733"/>
      <c r="B123" s="733" t="s">
        <v>515</v>
      </c>
      <c r="C123" s="734" t="s">
        <v>516</v>
      </c>
      <c r="D123" s="735">
        <v>1200</v>
      </c>
      <c r="E123" s="703" t="s">
        <v>617</v>
      </c>
      <c r="F123" s="735">
        <v>1200</v>
      </c>
      <c r="G123" s="703" t="s">
        <v>618</v>
      </c>
      <c r="H123" s="734" t="s">
        <v>619</v>
      </c>
      <c r="I123" s="735">
        <v>1200</v>
      </c>
      <c r="J123" s="734" t="s">
        <v>657</v>
      </c>
    </row>
    <row r="124" spans="1:10" s="744" customFormat="1" ht="66.75" customHeight="1">
      <c r="A124" s="733"/>
      <c r="B124" s="733" t="s">
        <v>517</v>
      </c>
      <c r="C124" s="734" t="s">
        <v>518</v>
      </c>
      <c r="D124" s="735">
        <v>9840</v>
      </c>
      <c r="E124" s="703" t="s">
        <v>617</v>
      </c>
      <c r="F124" s="735">
        <v>9840</v>
      </c>
      <c r="G124" s="703" t="s">
        <v>618</v>
      </c>
      <c r="H124" s="734" t="s">
        <v>619</v>
      </c>
      <c r="I124" s="735">
        <v>9840</v>
      </c>
      <c r="J124" s="734" t="s">
        <v>657</v>
      </c>
    </row>
    <row r="125" spans="1:10" s="744" customFormat="1" ht="66.75" customHeight="1">
      <c r="A125" s="733"/>
      <c r="B125" s="733" t="s">
        <v>519</v>
      </c>
      <c r="C125" s="734" t="s">
        <v>520</v>
      </c>
      <c r="D125" s="735">
        <v>1824</v>
      </c>
      <c r="E125" s="703" t="s">
        <v>617</v>
      </c>
      <c r="F125" s="735">
        <v>1824</v>
      </c>
      <c r="G125" s="703" t="s">
        <v>618</v>
      </c>
      <c r="H125" s="734" t="s">
        <v>619</v>
      </c>
      <c r="I125" s="735">
        <v>1824</v>
      </c>
      <c r="J125" s="734" t="s">
        <v>657</v>
      </c>
    </row>
    <row r="126" spans="1:10" s="742" customFormat="1">
      <c r="A126" s="737"/>
      <c r="B126" s="738"/>
      <c r="C126" s="739" t="s">
        <v>521</v>
      </c>
      <c r="D126" s="740">
        <f>SUM(D127:D131)</f>
        <v>140449</v>
      </c>
      <c r="E126" s="741"/>
      <c r="F126" s="740">
        <f>SUM(F127:F131)</f>
        <v>140449</v>
      </c>
      <c r="G126" s="741"/>
      <c r="H126" s="741"/>
      <c r="I126" s="740">
        <f>SUM(I127:I131)</f>
        <v>140449</v>
      </c>
      <c r="J126" s="741"/>
    </row>
    <row r="127" spans="1:10" s="715" customFormat="1" ht="66.75" customHeight="1">
      <c r="A127" s="702"/>
      <c r="B127" s="702" t="s">
        <v>522</v>
      </c>
      <c r="C127" s="703" t="s">
        <v>523</v>
      </c>
      <c r="D127" s="706">
        <v>17440</v>
      </c>
      <c r="E127" s="703" t="s">
        <v>617</v>
      </c>
      <c r="F127" s="706">
        <v>17440</v>
      </c>
      <c r="G127" s="703" t="s">
        <v>618</v>
      </c>
      <c r="H127" s="703" t="s">
        <v>619</v>
      </c>
      <c r="I127" s="706">
        <v>17440</v>
      </c>
      <c r="J127" s="734" t="s">
        <v>657</v>
      </c>
    </row>
    <row r="128" spans="1:10" s="715" customFormat="1" ht="66.75" customHeight="1">
      <c r="A128" s="702"/>
      <c r="B128" s="702" t="s">
        <v>524</v>
      </c>
      <c r="C128" s="703" t="s">
        <v>525</v>
      </c>
      <c r="D128" s="706">
        <v>11440</v>
      </c>
      <c r="E128" s="703" t="s">
        <v>617</v>
      </c>
      <c r="F128" s="706">
        <v>11440</v>
      </c>
      <c r="G128" s="703" t="s">
        <v>618</v>
      </c>
      <c r="H128" s="703" t="s">
        <v>619</v>
      </c>
      <c r="I128" s="706">
        <v>11440</v>
      </c>
      <c r="J128" s="734" t="s">
        <v>657</v>
      </c>
    </row>
    <row r="129" spans="1:10" s="715" customFormat="1" ht="66.75" customHeight="1">
      <c r="A129" s="702"/>
      <c r="B129" s="702" t="s">
        <v>526</v>
      </c>
      <c r="C129" s="703" t="s">
        <v>527</v>
      </c>
      <c r="D129" s="706">
        <v>53800</v>
      </c>
      <c r="E129" s="703" t="s">
        <v>617</v>
      </c>
      <c r="F129" s="706">
        <v>53800</v>
      </c>
      <c r="G129" s="703" t="s">
        <v>618</v>
      </c>
      <c r="H129" s="703" t="s">
        <v>619</v>
      </c>
      <c r="I129" s="706">
        <v>53800</v>
      </c>
      <c r="J129" s="734" t="s">
        <v>657</v>
      </c>
    </row>
    <row r="130" spans="1:10" s="715" customFormat="1" ht="66.75" customHeight="1">
      <c r="A130" s="702"/>
      <c r="B130" s="702" t="s">
        <v>528</v>
      </c>
      <c r="C130" s="703" t="s">
        <v>529</v>
      </c>
      <c r="D130" s="706">
        <v>28056</v>
      </c>
      <c r="E130" s="703" t="s">
        <v>617</v>
      </c>
      <c r="F130" s="706">
        <v>28056</v>
      </c>
      <c r="G130" s="703" t="s">
        <v>618</v>
      </c>
      <c r="H130" s="703" t="s">
        <v>619</v>
      </c>
      <c r="I130" s="706">
        <v>28056</v>
      </c>
      <c r="J130" s="734" t="s">
        <v>657</v>
      </c>
    </row>
    <row r="131" spans="1:10" s="715" customFormat="1" ht="66.75" customHeight="1">
      <c r="A131" s="702"/>
      <c r="B131" s="702" t="s">
        <v>530</v>
      </c>
      <c r="C131" s="703" t="s">
        <v>531</v>
      </c>
      <c r="D131" s="706">
        <v>29713</v>
      </c>
      <c r="E131" s="703" t="s">
        <v>617</v>
      </c>
      <c r="F131" s="706">
        <v>29713</v>
      </c>
      <c r="G131" s="703" t="s">
        <v>618</v>
      </c>
      <c r="H131" s="703" t="s">
        <v>619</v>
      </c>
      <c r="I131" s="706">
        <v>29713</v>
      </c>
      <c r="J131" s="734" t="s">
        <v>657</v>
      </c>
    </row>
    <row r="132" spans="1:10" s="742" customFormat="1">
      <c r="A132" s="737"/>
      <c r="B132" s="738" t="s">
        <v>109</v>
      </c>
      <c r="C132" s="739" t="s">
        <v>110</v>
      </c>
      <c r="D132" s="740">
        <f>SUM(D134:D143)</f>
        <v>73647</v>
      </c>
      <c r="E132" s="741"/>
      <c r="F132" s="740">
        <f>SUM(F134:F143)</f>
        <v>73647</v>
      </c>
      <c r="G132" s="741"/>
      <c r="H132" s="741"/>
      <c r="I132" s="740">
        <f>SUM(I134:I143)</f>
        <v>73647</v>
      </c>
      <c r="J132" s="741"/>
    </row>
    <row r="133" spans="1:10" s="715" customFormat="1" ht="66.75" customHeight="1">
      <c r="A133" s="702"/>
      <c r="B133" s="702" t="s">
        <v>111</v>
      </c>
      <c r="C133" s="703" t="s">
        <v>532</v>
      </c>
      <c r="D133" s="706"/>
      <c r="E133" s="703"/>
      <c r="F133" s="706"/>
      <c r="G133" s="703"/>
      <c r="H133" s="703"/>
      <c r="I133" s="706"/>
      <c r="J133" s="703"/>
    </row>
    <row r="134" spans="1:10" s="715" customFormat="1" ht="66.75" customHeight="1">
      <c r="A134" s="702"/>
      <c r="B134" s="702" t="s">
        <v>112</v>
      </c>
      <c r="C134" s="703" t="s">
        <v>533</v>
      </c>
      <c r="D134" s="706">
        <v>23298</v>
      </c>
      <c r="E134" s="703" t="s">
        <v>666</v>
      </c>
      <c r="F134" s="706">
        <v>23298</v>
      </c>
      <c r="G134" s="703" t="s">
        <v>667</v>
      </c>
      <c r="H134" s="703" t="s">
        <v>668</v>
      </c>
      <c r="I134" s="706">
        <v>23298</v>
      </c>
      <c r="J134" s="703" t="s">
        <v>664</v>
      </c>
    </row>
    <row r="135" spans="1:10" s="715" customFormat="1" ht="66.75" customHeight="1">
      <c r="A135" s="702"/>
      <c r="B135" s="702" t="s">
        <v>113</v>
      </c>
      <c r="C135" s="703" t="s">
        <v>534</v>
      </c>
      <c r="D135" s="706">
        <v>3646</v>
      </c>
      <c r="E135" s="703" t="s">
        <v>666</v>
      </c>
      <c r="F135" s="706">
        <v>3646</v>
      </c>
      <c r="G135" s="703" t="s">
        <v>667</v>
      </c>
      <c r="H135" s="703" t="s">
        <v>668</v>
      </c>
      <c r="I135" s="706">
        <v>3646</v>
      </c>
      <c r="J135" s="703" t="s">
        <v>664</v>
      </c>
    </row>
    <row r="136" spans="1:10" s="715" customFormat="1" ht="66.75" customHeight="1">
      <c r="A136" s="702"/>
      <c r="B136" s="702" t="s">
        <v>535</v>
      </c>
      <c r="C136" s="703" t="s">
        <v>536</v>
      </c>
      <c r="D136" s="706">
        <v>1377</v>
      </c>
      <c r="E136" s="703" t="s">
        <v>621</v>
      </c>
      <c r="F136" s="706">
        <v>1377</v>
      </c>
      <c r="G136" s="703" t="s">
        <v>622</v>
      </c>
      <c r="H136" s="703" t="s">
        <v>623</v>
      </c>
      <c r="I136" s="706">
        <v>1377</v>
      </c>
      <c r="J136" s="703" t="s">
        <v>665</v>
      </c>
    </row>
    <row r="137" spans="1:10" s="715" customFormat="1" ht="66.75" customHeight="1">
      <c r="A137" s="702"/>
      <c r="B137" s="702" t="s">
        <v>537</v>
      </c>
      <c r="C137" s="703" t="s">
        <v>538</v>
      </c>
      <c r="D137" s="706">
        <v>13562</v>
      </c>
      <c r="E137" s="703" t="s">
        <v>621</v>
      </c>
      <c r="F137" s="706">
        <v>13562</v>
      </c>
      <c r="G137" s="703" t="s">
        <v>622</v>
      </c>
      <c r="H137" s="703" t="s">
        <v>623</v>
      </c>
      <c r="I137" s="706">
        <v>13562</v>
      </c>
      <c r="J137" s="703" t="s">
        <v>665</v>
      </c>
    </row>
    <row r="138" spans="1:10" s="715" customFormat="1" ht="66.75" customHeight="1">
      <c r="A138" s="702"/>
      <c r="B138" s="702" t="s">
        <v>539</v>
      </c>
      <c r="C138" s="703" t="s">
        <v>540</v>
      </c>
      <c r="D138" s="706">
        <v>7086</v>
      </c>
      <c r="E138" s="703" t="s">
        <v>621</v>
      </c>
      <c r="F138" s="706">
        <v>7086</v>
      </c>
      <c r="G138" s="703" t="s">
        <v>622</v>
      </c>
      <c r="H138" s="703" t="s">
        <v>623</v>
      </c>
      <c r="I138" s="706">
        <v>7086</v>
      </c>
      <c r="J138" s="703" t="s">
        <v>665</v>
      </c>
    </row>
    <row r="139" spans="1:10" s="715" customFormat="1" ht="66.75" customHeight="1">
      <c r="A139" s="702"/>
      <c r="B139" s="702" t="s">
        <v>541</v>
      </c>
      <c r="C139" s="703" t="s">
        <v>542</v>
      </c>
      <c r="D139" s="706">
        <v>5220</v>
      </c>
      <c r="E139" s="703" t="s">
        <v>621</v>
      </c>
      <c r="F139" s="706">
        <v>5220</v>
      </c>
      <c r="G139" s="703" t="s">
        <v>622</v>
      </c>
      <c r="H139" s="703" t="s">
        <v>623</v>
      </c>
      <c r="I139" s="706">
        <v>5220</v>
      </c>
      <c r="J139" s="703" t="s">
        <v>665</v>
      </c>
    </row>
    <row r="140" spans="1:10" s="715" customFormat="1" ht="66.75" customHeight="1">
      <c r="A140" s="702"/>
      <c r="B140" s="702" t="s">
        <v>543</v>
      </c>
      <c r="C140" s="703" t="s">
        <v>544</v>
      </c>
      <c r="D140" s="706">
        <v>13170</v>
      </c>
      <c r="E140" s="703" t="s">
        <v>621</v>
      </c>
      <c r="F140" s="706">
        <v>13170</v>
      </c>
      <c r="G140" s="703" t="s">
        <v>622</v>
      </c>
      <c r="H140" s="703" t="s">
        <v>623</v>
      </c>
      <c r="I140" s="706">
        <v>13170</v>
      </c>
      <c r="J140" s="703" t="s">
        <v>665</v>
      </c>
    </row>
    <row r="141" spans="1:10" s="715" customFormat="1" ht="66.75" customHeight="1">
      <c r="A141" s="702"/>
      <c r="B141" s="702" t="s">
        <v>545</v>
      </c>
      <c r="C141" s="703" t="s">
        <v>546</v>
      </c>
      <c r="D141" s="706">
        <v>6058</v>
      </c>
      <c r="E141" s="703" t="s">
        <v>621</v>
      </c>
      <c r="F141" s="706">
        <v>6058</v>
      </c>
      <c r="G141" s="703" t="s">
        <v>622</v>
      </c>
      <c r="H141" s="703" t="s">
        <v>623</v>
      </c>
      <c r="I141" s="706">
        <v>6058</v>
      </c>
      <c r="J141" s="703" t="s">
        <v>665</v>
      </c>
    </row>
    <row r="142" spans="1:10" s="715" customFormat="1" ht="66.75" customHeight="1">
      <c r="A142" s="702"/>
      <c r="B142" s="702" t="s">
        <v>547</v>
      </c>
      <c r="C142" s="703" t="s">
        <v>548</v>
      </c>
      <c r="D142" s="706">
        <v>42</v>
      </c>
      <c r="E142" s="703" t="s">
        <v>621</v>
      </c>
      <c r="F142" s="706">
        <v>42</v>
      </c>
      <c r="G142" s="703" t="s">
        <v>622</v>
      </c>
      <c r="H142" s="703" t="s">
        <v>623</v>
      </c>
      <c r="I142" s="706">
        <v>42</v>
      </c>
      <c r="J142" s="703" t="s">
        <v>665</v>
      </c>
    </row>
    <row r="143" spans="1:10" s="715" customFormat="1" ht="66.75" customHeight="1">
      <c r="A143" s="702"/>
      <c r="B143" s="702" t="s">
        <v>549</v>
      </c>
      <c r="C143" s="703" t="s">
        <v>550</v>
      </c>
      <c r="D143" s="706">
        <v>188</v>
      </c>
      <c r="E143" s="703" t="s">
        <v>621</v>
      </c>
      <c r="F143" s="706">
        <v>188</v>
      </c>
      <c r="G143" s="703" t="s">
        <v>622</v>
      </c>
      <c r="H143" s="703" t="s">
        <v>623</v>
      </c>
      <c r="I143" s="706">
        <v>188</v>
      </c>
      <c r="J143" s="703" t="s">
        <v>665</v>
      </c>
    </row>
    <row r="144" spans="1:10" s="693" customFormat="1" ht="33" customHeight="1">
      <c r="A144" s="745"/>
      <c r="B144" s="816" t="s">
        <v>114</v>
      </c>
      <c r="C144" s="817"/>
      <c r="D144" s="746">
        <f>SUM(D12+D120)</f>
        <v>1984065</v>
      </c>
      <c r="E144" s="747"/>
      <c r="F144" s="746">
        <v>1984065</v>
      </c>
      <c r="G144" s="748"/>
      <c r="H144" s="748"/>
      <c r="I144" s="749">
        <v>1984065</v>
      </c>
      <c r="J144" s="748"/>
    </row>
    <row r="145" spans="1:10" s="696" customFormat="1">
      <c r="A145" s="696" t="s">
        <v>11</v>
      </c>
      <c r="B145" s="697">
        <v>6</v>
      </c>
      <c r="C145" s="698" t="s">
        <v>133</v>
      </c>
      <c r="D145" s="698"/>
      <c r="E145" s="698"/>
      <c r="F145" s="699"/>
      <c r="G145" s="698"/>
      <c r="H145" s="698"/>
      <c r="I145" s="699"/>
      <c r="J145" s="698"/>
    </row>
    <row r="146" spans="1:10" s="696" customFormat="1">
      <c r="A146" s="696" t="s">
        <v>11</v>
      </c>
      <c r="B146" s="697" t="s">
        <v>145</v>
      </c>
      <c r="C146" s="698" t="s">
        <v>146</v>
      </c>
      <c r="D146" s="698"/>
      <c r="E146" s="698"/>
      <c r="F146" s="699"/>
      <c r="G146" s="698"/>
      <c r="H146" s="698"/>
      <c r="I146" s="699"/>
      <c r="J146" s="698"/>
    </row>
    <row r="147" spans="1:10" s="715" customFormat="1" ht="51" customHeight="1">
      <c r="A147" s="750"/>
      <c r="B147" s="750" t="s">
        <v>147</v>
      </c>
      <c r="C147" s="716" t="s">
        <v>551</v>
      </c>
      <c r="D147" s="751">
        <v>9625</v>
      </c>
      <c r="E147" s="716" t="s">
        <v>626</v>
      </c>
      <c r="F147" s="751">
        <v>9625</v>
      </c>
      <c r="G147" s="716" t="s">
        <v>589</v>
      </c>
      <c r="H147" s="703" t="s">
        <v>627</v>
      </c>
      <c r="I147" s="751">
        <v>9625</v>
      </c>
      <c r="J147" s="716" t="s">
        <v>660</v>
      </c>
    </row>
    <row r="148" spans="1:10" s="715" customFormat="1" ht="51" customHeight="1">
      <c r="A148" s="702"/>
      <c r="B148" s="702" t="s">
        <v>148</v>
      </c>
      <c r="C148" s="703" t="s">
        <v>553</v>
      </c>
      <c r="D148" s="706">
        <v>2744.8</v>
      </c>
      <c r="E148" s="703" t="s">
        <v>624</v>
      </c>
      <c r="F148" s="706">
        <v>2744.8</v>
      </c>
      <c r="G148" s="703" t="s">
        <v>589</v>
      </c>
      <c r="H148" s="703" t="s">
        <v>625</v>
      </c>
      <c r="I148" s="706">
        <v>2744.8</v>
      </c>
      <c r="J148" s="703" t="s">
        <v>662</v>
      </c>
    </row>
    <row r="149" spans="1:10" s="693" customFormat="1" ht="33" customHeight="1">
      <c r="A149" s="696" t="s">
        <v>150</v>
      </c>
      <c r="B149" s="818" t="s">
        <v>150</v>
      </c>
      <c r="C149" s="819"/>
      <c r="D149" s="708">
        <f>SUM(D147:D148)</f>
        <v>12369.8</v>
      </c>
      <c r="E149" s="709"/>
      <c r="F149" s="708">
        <f>SUM(F147:F148)</f>
        <v>12369.8</v>
      </c>
      <c r="G149" s="710"/>
      <c r="H149" s="710"/>
      <c r="I149" s="711">
        <f>SUM(I147:I148)</f>
        <v>12369.8</v>
      </c>
      <c r="J149" s="710"/>
    </row>
    <row r="150" spans="1:10" s="693" customFormat="1">
      <c r="A150" s="696" t="s">
        <v>11</v>
      </c>
      <c r="B150" s="697">
        <v>9</v>
      </c>
      <c r="C150" s="698" t="s">
        <v>189</v>
      </c>
      <c r="D150" s="699"/>
      <c r="E150" s="698"/>
      <c r="F150" s="699"/>
      <c r="G150" s="698"/>
      <c r="H150" s="698"/>
      <c r="I150" s="699"/>
      <c r="J150" s="698"/>
    </row>
    <row r="151" spans="1:10" s="715" customFormat="1" ht="51" customHeight="1">
      <c r="A151" s="702"/>
      <c r="B151" s="702" t="s">
        <v>611</v>
      </c>
      <c r="C151" s="703" t="s">
        <v>249</v>
      </c>
      <c r="D151" s="706">
        <v>25000</v>
      </c>
      <c r="E151" s="703" t="s">
        <v>669</v>
      </c>
      <c r="F151" s="706">
        <v>25000</v>
      </c>
      <c r="G151" s="703" t="s">
        <v>649</v>
      </c>
      <c r="H151" s="703" t="s">
        <v>671</v>
      </c>
      <c r="I151" s="706">
        <v>25000</v>
      </c>
      <c r="J151" s="703" t="s">
        <v>670</v>
      </c>
    </row>
    <row r="152" spans="1:10" s="715" customFormat="1" ht="51" customHeight="1">
      <c r="A152" s="702"/>
      <c r="B152" s="702" t="s">
        <v>612</v>
      </c>
      <c r="C152" s="703" t="s">
        <v>250</v>
      </c>
      <c r="D152" s="706">
        <v>0</v>
      </c>
      <c r="E152" s="703" t="s">
        <v>589</v>
      </c>
      <c r="F152" s="706">
        <v>0</v>
      </c>
      <c r="G152" s="703" t="s">
        <v>589</v>
      </c>
      <c r="H152" s="703" t="s">
        <v>589</v>
      </c>
      <c r="I152" s="706">
        <v>0</v>
      </c>
      <c r="J152" s="703" t="s">
        <v>589</v>
      </c>
    </row>
    <row r="153" spans="1:10" s="715" customFormat="1" ht="51" customHeight="1">
      <c r="A153" s="702"/>
      <c r="B153" s="702" t="s">
        <v>613</v>
      </c>
      <c r="C153" s="703" t="s">
        <v>251</v>
      </c>
      <c r="D153" s="706">
        <v>0</v>
      </c>
      <c r="E153" s="703" t="s">
        <v>589</v>
      </c>
      <c r="F153" s="706">
        <v>0</v>
      </c>
      <c r="G153" s="703" t="s">
        <v>589</v>
      </c>
      <c r="H153" s="703" t="s">
        <v>589</v>
      </c>
      <c r="I153" s="706">
        <v>0</v>
      </c>
      <c r="J153" s="703" t="s">
        <v>589</v>
      </c>
    </row>
    <row r="154" spans="1:10" s="715" customFormat="1" ht="177" customHeight="1">
      <c r="A154" s="702"/>
      <c r="B154" s="702" t="s">
        <v>614</v>
      </c>
      <c r="C154" s="703" t="s">
        <v>555</v>
      </c>
      <c r="D154" s="706">
        <v>50160</v>
      </c>
      <c r="E154" s="703" t="s">
        <v>635</v>
      </c>
      <c r="F154" s="706">
        <v>50160</v>
      </c>
      <c r="G154" s="703" t="s">
        <v>634</v>
      </c>
      <c r="H154" s="703" t="s">
        <v>650</v>
      </c>
      <c r="I154" s="706">
        <v>50160</v>
      </c>
      <c r="J154" s="703" t="s">
        <v>653</v>
      </c>
    </row>
    <row r="155" spans="1:10" s="715" customFormat="1" ht="51" customHeight="1">
      <c r="A155" s="702"/>
      <c r="B155" s="702" t="s">
        <v>615</v>
      </c>
      <c r="C155" s="703" t="s">
        <v>557</v>
      </c>
      <c r="D155" s="706">
        <v>85085</v>
      </c>
      <c r="E155" s="703" t="s">
        <v>628</v>
      </c>
      <c r="F155" s="706">
        <v>85085</v>
      </c>
      <c r="G155" s="703" t="s">
        <v>629</v>
      </c>
      <c r="H155" s="703" t="s">
        <v>630</v>
      </c>
      <c r="I155" s="706">
        <v>85085</v>
      </c>
      <c r="J155" s="703" t="s">
        <v>656</v>
      </c>
    </row>
    <row r="156" spans="1:10" s="715" customFormat="1" ht="57.75" customHeight="1">
      <c r="A156" s="702"/>
      <c r="B156" s="702" t="s">
        <v>616</v>
      </c>
      <c r="C156" s="703" t="s">
        <v>559</v>
      </c>
      <c r="D156" s="706">
        <v>87000</v>
      </c>
      <c r="E156" s="703" t="s">
        <v>628</v>
      </c>
      <c r="F156" s="706">
        <v>87000</v>
      </c>
      <c r="G156" s="703" t="s">
        <v>629</v>
      </c>
      <c r="H156" s="703" t="s">
        <v>630</v>
      </c>
      <c r="I156" s="706">
        <v>87000</v>
      </c>
      <c r="J156" s="703" t="s">
        <v>656</v>
      </c>
    </row>
    <row r="157" spans="1:10" s="693" customFormat="1" ht="33" customHeight="1">
      <c r="A157" s="696"/>
      <c r="B157" s="818" t="s">
        <v>193</v>
      </c>
      <c r="C157" s="819"/>
      <c r="D157" s="708">
        <f>SUM(D151:D156)</f>
        <v>247245</v>
      </c>
      <c r="E157" s="709"/>
      <c r="F157" s="708">
        <f t="shared" ref="F157:I157" si="0">SUM(F151:F156)</f>
        <v>247245</v>
      </c>
      <c r="G157" s="710"/>
      <c r="H157" s="710"/>
      <c r="I157" s="711">
        <f t="shared" si="0"/>
        <v>247245</v>
      </c>
      <c r="J157" s="710"/>
    </row>
    <row r="158" spans="1:10" s="696" customFormat="1">
      <c r="A158" s="696" t="s">
        <v>11</v>
      </c>
      <c r="B158" s="697">
        <v>13</v>
      </c>
      <c r="C158" s="698" t="s">
        <v>206</v>
      </c>
      <c r="D158" s="698"/>
      <c r="E158" s="698"/>
      <c r="F158" s="699"/>
      <c r="G158" s="698"/>
      <c r="H158" s="698"/>
      <c r="I158" s="699"/>
      <c r="J158" s="698"/>
    </row>
    <row r="159" spans="1:10" s="696" customFormat="1">
      <c r="B159" s="697" t="s">
        <v>228</v>
      </c>
      <c r="C159" s="698" t="s">
        <v>206</v>
      </c>
      <c r="D159" s="698">
        <f>SUM(D160:D170)</f>
        <v>218500.04</v>
      </c>
      <c r="E159" s="698"/>
      <c r="F159" s="698">
        <f>SUM(F160:F170)</f>
        <v>218500.04</v>
      </c>
      <c r="G159" s="698"/>
      <c r="H159" s="698"/>
      <c r="I159" s="698">
        <f>SUM(I160:I170)</f>
        <v>218500.04</v>
      </c>
      <c r="J159" s="698"/>
    </row>
    <row r="160" spans="1:10" s="715" customFormat="1" ht="51" customHeight="1">
      <c r="A160" s="702"/>
      <c r="B160" s="702" t="s">
        <v>229</v>
      </c>
      <c r="C160" s="703" t="s">
        <v>246</v>
      </c>
      <c r="D160" s="706">
        <v>0</v>
      </c>
      <c r="E160" s="703" t="s">
        <v>589</v>
      </c>
      <c r="F160" s="706">
        <v>0</v>
      </c>
      <c r="G160" s="703" t="s">
        <v>589</v>
      </c>
      <c r="H160" s="703" t="s">
        <v>589</v>
      </c>
      <c r="I160" s="706">
        <v>0</v>
      </c>
      <c r="J160" s="703" t="s">
        <v>589</v>
      </c>
    </row>
    <row r="161" spans="1:10" s="715" customFormat="1" ht="51" customHeight="1">
      <c r="A161" s="702"/>
      <c r="B161" s="702" t="s">
        <v>230</v>
      </c>
      <c r="C161" s="703" t="s">
        <v>231</v>
      </c>
      <c r="D161" s="706">
        <v>0</v>
      </c>
      <c r="E161" s="703" t="s">
        <v>589</v>
      </c>
      <c r="F161" s="706">
        <v>0</v>
      </c>
      <c r="G161" s="703" t="s">
        <v>589</v>
      </c>
      <c r="H161" s="703" t="s">
        <v>589</v>
      </c>
      <c r="I161" s="706">
        <v>0</v>
      </c>
      <c r="J161" s="703" t="s">
        <v>589</v>
      </c>
    </row>
    <row r="162" spans="1:10" s="715" customFormat="1" ht="51" customHeight="1">
      <c r="A162" s="702"/>
      <c r="B162" s="702" t="s">
        <v>232</v>
      </c>
      <c r="C162" s="703" t="s">
        <v>233</v>
      </c>
      <c r="D162" s="706">
        <v>0</v>
      </c>
      <c r="E162" s="703" t="s">
        <v>589</v>
      </c>
      <c r="F162" s="706">
        <v>0</v>
      </c>
      <c r="G162" s="703" t="s">
        <v>589</v>
      </c>
      <c r="H162" s="703" t="s">
        <v>589</v>
      </c>
      <c r="I162" s="706">
        <v>0</v>
      </c>
      <c r="J162" s="703" t="s">
        <v>589</v>
      </c>
    </row>
    <row r="163" spans="1:10" s="715" customFormat="1" ht="51" customHeight="1">
      <c r="A163" s="702"/>
      <c r="B163" s="702" t="s">
        <v>234</v>
      </c>
      <c r="C163" s="703" t="s">
        <v>235</v>
      </c>
      <c r="D163" s="706">
        <v>0</v>
      </c>
      <c r="E163" s="703" t="s">
        <v>589</v>
      </c>
      <c r="F163" s="706">
        <v>0</v>
      </c>
      <c r="G163" s="703" t="s">
        <v>589</v>
      </c>
      <c r="H163" s="703" t="s">
        <v>589</v>
      </c>
      <c r="I163" s="706">
        <v>0</v>
      </c>
      <c r="J163" s="703" t="s">
        <v>589</v>
      </c>
    </row>
    <row r="164" spans="1:10" s="715" customFormat="1" ht="51" customHeight="1">
      <c r="A164" s="702"/>
      <c r="B164" s="702" t="s">
        <v>236</v>
      </c>
      <c r="C164" s="703" t="s">
        <v>245</v>
      </c>
      <c r="D164" s="706">
        <v>0</v>
      </c>
      <c r="E164" s="703" t="s">
        <v>589</v>
      </c>
      <c r="F164" s="706">
        <v>0</v>
      </c>
      <c r="G164" s="703" t="s">
        <v>589</v>
      </c>
      <c r="H164" s="703" t="s">
        <v>589</v>
      </c>
      <c r="I164" s="706">
        <v>0</v>
      </c>
      <c r="J164" s="703" t="s">
        <v>589</v>
      </c>
    </row>
    <row r="165" spans="1:10" s="715" customFormat="1" ht="66.75" customHeight="1">
      <c r="A165" s="702"/>
      <c r="B165" s="702" t="s">
        <v>560</v>
      </c>
      <c r="C165" s="703" t="s">
        <v>561</v>
      </c>
      <c r="D165" s="706">
        <v>99240</v>
      </c>
      <c r="E165" s="703" t="s">
        <v>631</v>
      </c>
      <c r="F165" s="706">
        <v>99240</v>
      </c>
      <c r="G165" s="703" t="s">
        <v>632</v>
      </c>
      <c r="H165" s="703" t="s">
        <v>633</v>
      </c>
      <c r="I165" s="706">
        <v>99240</v>
      </c>
      <c r="J165" s="707" t="s">
        <v>659</v>
      </c>
    </row>
    <row r="166" spans="1:10" s="693" customFormat="1" ht="44.25" customHeight="1">
      <c r="A166" s="696"/>
      <c r="B166" s="702" t="s">
        <v>562</v>
      </c>
      <c r="C166" s="703" t="s">
        <v>563</v>
      </c>
      <c r="D166" s="706">
        <v>108680</v>
      </c>
      <c r="E166" s="703" t="s">
        <v>646</v>
      </c>
      <c r="F166" s="706">
        <v>108680</v>
      </c>
      <c r="G166" s="705" t="s">
        <v>647</v>
      </c>
      <c r="H166" s="705" t="s">
        <v>648</v>
      </c>
      <c r="I166" s="706">
        <v>108680</v>
      </c>
      <c r="J166" s="707" t="s">
        <v>658</v>
      </c>
    </row>
    <row r="167" spans="1:10" s="693" customFormat="1" ht="96.75" customHeight="1">
      <c r="A167" s="696"/>
      <c r="B167" s="702" t="s">
        <v>564</v>
      </c>
      <c r="C167" s="703" t="s">
        <v>565</v>
      </c>
      <c r="D167" s="706">
        <v>3147.48</v>
      </c>
      <c r="E167" s="703" t="s">
        <v>636</v>
      </c>
      <c r="F167" s="706">
        <v>3147.48</v>
      </c>
      <c r="G167" s="705" t="s">
        <v>637</v>
      </c>
      <c r="H167" s="705" t="s">
        <v>638</v>
      </c>
      <c r="I167" s="706">
        <v>3147.48</v>
      </c>
      <c r="J167" s="707" t="s">
        <v>654</v>
      </c>
    </row>
    <row r="168" spans="1:10" s="693" customFormat="1" ht="44.25" customHeight="1">
      <c r="A168" s="696"/>
      <c r="B168" s="702" t="s">
        <v>566</v>
      </c>
      <c r="C168" s="703" t="s">
        <v>567</v>
      </c>
      <c r="D168" s="706">
        <v>0</v>
      </c>
      <c r="E168" s="703" t="s">
        <v>589</v>
      </c>
      <c r="F168" s="706">
        <v>0</v>
      </c>
      <c r="G168" s="705" t="s">
        <v>589</v>
      </c>
      <c r="H168" s="705" t="s">
        <v>589</v>
      </c>
      <c r="I168" s="706">
        <v>0</v>
      </c>
      <c r="J168" s="707" t="s">
        <v>589</v>
      </c>
    </row>
    <row r="169" spans="1:10" s="693" customFormat="1" ht="44.25" customHeight="1">
      <c r="A169" s="696"/>
      <c r="B169" s="702" t="s">
        <v>568</v>
      </c>
      <c r="C169" s="703" t="s">
        <v>569</v>
      </c>
      <c r="D169" s="706">
        <v>4332.5600000000004</v>
      </c>
      <c r="E169" s="703" t="s">
        <v>673</v>
      </c>
      <c r="F169" s="706">
        <v>4332.5600000000004</v>
      </c>
      <c r="G169" s="705" t="s">
        <v>639</v>
      </c>
      <c r="H169" s="705" t="s">
        <v>640</v>
      </c>
      <c r="I169" s="706">
        <v>4332.5600000000004</v>
      </c>
      <c r="J169" s="707" t="s">
        <v>672</v>
      </c>
    </row>
    <row r="170" spans="1:10" s="693" customFormat="1" ht="44.25" customHeight="1">
      <c r="A170" s="696"/>
      <c r="B170" s="702" t="s">
        <v>570</v>
      </c>
      <c r="C170" s="703" t="s">
        <v>571</v>
      </c>
      <c r="D170" s="706">
        <v>3100</v>
      </c>
      <c r="E170" s="703" t="s">
        <v>641</v>
      </c>
      <c r="F170" s="706">
        <v>3100</v>
      </c>
      <c r="G170" s="705" t="s">
        <v>642</v>
      </c>
      <c r="H170" s="705" t="s">
        <v>643</v>
      </c>
      <c r="I170" s="706">
        <v>3100</v>
      </c>
      <c r="J170" s="707" t="s">
        <v>661</v>
      </c>
    </row>
    <row r="171" spans="1:10" s="693" customFormat="1" ht="33" customHeight="1">
      <c r="A171" s="696"/>
      <c r="B171" s="825" t="s">
        <v>237</v>
      </c>
      <c r="C171" s="826"/>
      <c r="D171" s="708">
        <f>SUM(D159)</f>
        <v>218500.04</v>
      </c>
      <c r="E171" s="708"/>
      <c r="F171" s="708">
        <f>SUM(F159)</f>
        <v>218500.04</v>
      </c>
      <c r="G171" s="708"/>
      <c r="H171" s="708"/>
      <c r="I171" s="708">
        <f>SUM(I159)</f>
        <v>218500.04</v>
      </c>
      <c r="J171" s="710"/>
    </row>
    <row r="172" spans="1:10" s="691" customFormat="1" ht="14.25" customHeight="1">
      <c r="A172" s="717"/>
      <c r="B172" s="718"/>
      <c r="C172" s="719"/>
      <c r="D172" s="720"/>
      <c r="E172" s="721"/>
      <c r="F172" s="720"/>
      <c r="G172" s="721"/>
      <c r="H172" s="721"/>
      <c r="I172" s="720"/>
      <c r="J172" s="721"/>
    </row>
    <row r="173" spans="1:10" s="693" customFormat="1" ht="33" customHeight="1">
      <c r="A173" s="696"/>
      <c r="B173" s="825" t="s">
        <v>591</v>
      </c>
      <c r="C173" s="826"/>
      <c r="D173" s="708">
        <f>D144+D149+D157+D171</f>
        <v>2462179.84</v>
      </c>
      <c r="E173" s="708"/>
      <c r="F173" s="708">
        <f>D173</f>
        <v>2462179.84</v>
      </c>
      <c r="G173" s="708"/>
      <c r="H173" s="708"/>
      <c r="I173" s="708">
        <f>(SUM(I14:I37))+(SUM(I40:I48))+(SUM(I50:I51))+(SUM(I53:I55))+(SUM(I57:I64))+(SUM(I66:I68))+(SUM(I70:I78))+(SUM(I80:I92))+(SUM(I94:I95))+(SUM(I97:I110))+(SUM(I112:I115))+(SUM(I117:I119))+(SUM(I122:I125))+(SUM(I127:I131))+(SUM(I133:I143)+(SUM(I147:I148))+(SUM(I151:I156))+(SUM(I160:I170)))</f>
        <v>1838375.8399999999</v>
      </c>
      <c r="J173" s="710"/>
    </row>
    <row r="174" spans="1:10" s="691" customFormat="1" ht="14.25" customHeight="1">
      <c r="A174" s="689"/>
      <c r="B174" s="689"/>
      <c r="C174" s="689"/>
      <c r="D174" s="690"/>
      <c r="E174" s="689"/>
      <c r="F174" s="690"/>
      <c r="G174" s="689"/>
      <c r="H174" s="689"/>
    </row>
    <row r="175" spans="1:10" s="691" customFormat="1" ht="14.25" customHeight="1">
      <c r="A175" s="693"/>
      <c r="B175" s="812" t="s">
        <v>592</v>
      </c>
      <c r="C175" s="813"/>
      <c r="D175" s="814"/>
      <c r="E175" s="815" t="s">
        <v>579</v>
      </c>
      <c r="F175" s="813"/>
      <c r="G175" s="813"/>
      <c r="H175" s="813"/>
      <c r="I175" s="813"/>
      <c r="J175" s="814"/>
    </row>
    <row r="176" spans="1:10" s="691" customFormat="1" ht="60" customHeight="1">
      <c r="A176" s="694" t="s">
        <v>580</v>
      </c>
      <c r="B176" s="694" t="s">
        <v>581</v>
      </c>
      <c r="C176" s="694" t="s">
        <v>3</v>
      </c>
      <c r="D176" s="695" t="s">
        <v>582</v>
      </c>
      <c r="E176" s="694" t="s">
        <v>593</v>
      </c>
      <c r="F176" s="695" t="s">
        <v>582</v>
      </c>
      <c r="G176" s="694" t="s">
        <v>584</v>
      </c>
      <c r="H176" s="694" t="s">
        <v>585</v>
      </c>
      <c r="I176" s="694" t="s">
        <v>586</v>
      </c>
      <c r="J176" s="694" t="s">
        <v>587</v>
      </c>
    </row>
    <row r="177" spans="1:10" s="691" customFormat="1" ht="28" customHeight="1">
      <c r="A177" s="701" t="s">
        <v>11</v>
      </c>
      <c r="B177" s="697">
        <v>13</v>
      </c>
      <c r="C177" s="698" t="s">
        <v>206</v>
      </c>
      <c r="D177" s="700">
        <v>25000</v>
      </c>
      <c r="E177" s="700"/>
      <c r="F177" s="700">
        <v>25000</v>
      </c>
      <c r="G177" s="700"/>
      <c r="H177" s="700"/>
      <c r="I177" s="700">
        <v>25000</v>
      </c>
      <c r="J177" s="700"/>
    </row>
    <row r="178" spans="1:10" s="724" customFormat="1" ht="51" customHeight="1">
      <c r="A178" s="722" t="s">
        <v>12</v>
      </c>
      <c r="B178" s="722" t="s">
        <v>572</v>
      </c>
      <c r="C178" s="723" t="s">
        <v>208</v>
      </c>
      <c r="D178" s="704">
        <v>0</v>
      </c>
      <c r="E178" s="723" t="s">
        <v>589</v>
      </c>
      <c r="F178" s="704">
        <v>0</v>
      </c>
      <c r="G178" s="723" t="s">
        <v>589</v>
      </c>
      <c r="H178" s="723" t="s">
        <v>589</v>
      </c>
      <c r="I178" s="704">
        <v>0</v>
      </c>
      <c r="J178" s="723" t="s">
        <v>589</v>
      </c>
    </row>
    <row r="179" spans="1:10" s="724" customFormat="1" ht="58.5" customHeight="1">
      <c r="A179" s="722" t="s">
        <v>14</v>
      </c>
      <c r="B179" s="722" t="s">
        <v>209</v>
      </c>
      <c r="C179" s="723" t="s">
        <v>210</v>
      </c>
      <c r="D179" s="704">
        <v>0</v>
      </c>
      <c r="E179" s="723" t="s">
        <v>589</v>
      </c>
      <c r="F179" s="704">
        <v>0</v>
      </c>
      <c r="G179" s="723" t="s">
        <v>589</v>
      </c>
      <c r="H179" s="723" t="s">
        <v>589</v>
      </c>
      <c r="I179" s="704">
        <v>0</v>
      </c>
      <c r="J179" s="723" t="s">
        <v>589</v>
      </c>
    </row>
    <row r="180" spans="1:10" s="724" customFormat="1" ht="51" customHeight="1">
      <c r="A180" s="722" t="s">
        <v>14</v>
      </c>
      <c r="B180" s="722" t="s">
        <v>211</v>
      </c>
      <c r="C180" s="723" t="s">
        <v>212</v>
      </c>
      <c r="D180" s="704">
        <v>25000</v>
      </c>
      <c r="E180" s="723" t="s">
        <v>644</v>
      </c>
      <c r="F180" s="704">
        <v>25000</v>
      </c>
      <c r="G180" s="723" t="s">
        <v>645</v>
      </c>
      <c r="H180" s="723" t="s">
        <v>682</v>
      </c>
      <c r="I180" s="704">
        <v>25000</v>
      </c>
      <c r="J180" s="723" t="s">
        <v>683</v>
      </c>
    </row>
    <row r="181" spans="1:10" s="693" customFormat="1" ht="33" customHeight="1">
      <c r="A181" s="696"/>
      <c r="B181" s="825" t="s">
        <v>237</v>
      </c>
      <c r="C181" s="826"/>
      <c r="D181" s="708">
        <f>D180</f>
        <v>25000</v>
      </c>
      <c r="E181" s="709"/>
      <c r="F181" s="708">
        <f>F180</f>
        <v>25000</v>
      </c>
      <c r="G181" s="710"/>
      <c r="H181" s="710"/>
      <c r="I181" s="711">
        <f>SUM(I178:I180)</f>
        <v>25000</v>
      </c>
      <c r="J181" s="710"/>
    </row>
    <row r="182" spans="1:10" s="691" customFormat="1" ht="14.25" customHeight="1">
      <c r="A182" s="717"/>
      <c r="B182" s="718"/>
      <c r="C182" s="719"/>
      <c r="D182" s="720"/>
      <c r="E182" s="721"/>
      <c r="F182" s="720"/>
      <c r="G182" s="721"/>
      <c r="H182" s="721"/>
      <c r="I182" s="720"/>
      <c r="J182" s="721"/>
    </row>
    <row r="183" spans="1:10" s="693" customFormat="1" ht="33" customHeight="1">
      <c r="A183" s="696"/>
      <c r="B183" s="825" t="s">
        <v>591</v>
      </c>
      <c r="C183" s="826"/>
      <c r="D183" s="708">
        <f>D180</f>
        <v>25000</v>
      </c>
      <c r="E183" s="708"/>
      <c r="F183" s="708">
        <f>F181</f>
        <v>25000</v>
      </c>
      <c r="G183" s="708"/>
      <c r="H183" s="708"/>
      <c r="I183" s="708">
        <f>I181</f>
        <v>25000</v>
      </c>
      <c r="J183" s="710"/>
    </row>
    <row r="184" spans="1:10" ht="14.25" customHeight="1">
      <c r="A184" s="725"/>
      <c r="B184" s="725"/>
      <c r="C184" s="725"/>
      <c r="D184" s="726"/>
      <c r="E184" s="725"/>
      <c r="F184" s="726"/>
      <c r="G184" s="725"/>
      <c r="H184" s="725"/>
    </row>
    <row r="185" spans="1:10" ht="14.25" customHeight="1">
      <c r="A185" s="725"/>
      <c r="B185" s="725"/>
      <c r="C185" s="725"/>
      <c r="D185" s="726"/>
      <c r="E185" s="725"/>
      <c r="F185" s="726"/>
      <c r="G185" s="725"/>
      <c r="H185" s="725"/>
    </row>
    <row r="186" spans="1:10" ht="14.25" customHeight="1">
      <c r="A186" s="725"/>
      <c r="B186" s="725"/>
      <c r="C186" s="725"/>
      <c r="D186" s="726"/>
      <c r="E186" s="725"/>
      <c r="F186" s="726"/>
      <c r="G186" s="725"/>
      <c r="H186" s="725"/>
    </row>
    <row r="187" spans="1:10" ht="14.25" customHeight="1">
      <c r="A187" s="725"/>
      <c r="B187" s="725"/>
      <c r="C187" s="725"/>
      <c r="D187" s="726"/>
      <c r="E187" s="725"/>
      <c r="F187" s="726"/>
      <c r="G187" s="725"/>
      <c r="H187" s="725"/>
    </row>
    <row r="188" spans="1:10" ht="14.25" customHeight="1">
      <c r="A188" s="725"/>
      <c r="B188" s="725"/>
      <c r="C188" s="725"/>
      <c r="D188" s="726"/>
      <c r="E188" s="725"/>
      <c r="F188" s="726"/>
      <c r="G188" s="725"/>
      <c r="H188" s="725"/>
    </row>
    <row r="189" spans="1:10" ht="14.25" customHeight="1">
      <c r="A189" s="725"/>
      <c r="B189" s="725"/>
      <c r="C189" s="725"/>
      <c r="D189" s="726"/>
      <c r="E189" s="725"/>
      <c r="F189" s="726"/>
      <c r="G189" s="725"/>
      <c r="H189" s="725"/>
    </row>
    <row r="190" spans="1:10" ht="14.25" customHeight="1">
      <c r="A190" s="725"/>
      <c r="B190" s="725"/>
      <c r="C190" s="725"/>
      <c r="D190" s="726"/>
      <c r="E190" s="725"/>
      <c r="F190" s="726"/>
      <c r="G190" s="725"/>
      <c r="H190" s="725"/>
    </row>
    <row r="191" spans="1:10" ht="14.25" customHeight="1">
      <c r="A191" s="725"/>
      <c r="B191" s="725"/>
      <c r="C191" s="725"/>
      <c r="D191" s="726"/>
      <c r="E191" s="725"/>
      <c r="F191" s="726"/>
      <c r="G191" s="725"/>
      <c r="H191" s="725"/>
    </row>
    <row r="192" spans="1:10" ht="14.25" customHeight="1">
      <c r="A192" s="725"/>
      <c r="B192" s="725"/>
      <c r="C192" s="725"/>
      <c r="D192" s="726"/>
      <c r="E192" s="725"/>
      <c r="F192" s="726"/>
      <c r="G192" s="725"/>
      <c r="H192" s="725"/>
    </row>
    <row r="193" spans="1:8" ht="14.25" customHeight="1">
      <c r="A193" s="725"/>
      <c r="B193" s="725"/>
      <c r="C193" s="725"/>
      <c r="D193" s="726"/>
      <c r="E193" s="725"/>
      <c r="F193" s="726"/>
      <c r="G193" s="725"/>
      <c r="H193" s="725"/>
    </row>
    <row r="194" spans="1:8" ht="14.25" customHeight="1">
      <c r="A194" s="725"/>
      <c r="B194" s="725"/>
      <c r="C194" s="725"/>
      <c r="D194" s="726"/>
      <c r="E194" s="725"/>
      <c r="F194" s="726"/>
      <c r="G194" s="725"/>
      <c r="H194" s="725"/>
    </row>
    <row r="195" spans="1:8" ht="14.25" customHeight="1">
      <c r="A195" s="725"/>
      <c r="B195" s="725"/>
      <c r="C195" s="725"/>
      <c r="D195" s="726"/>
      <c r="E195" s="725"/>
      <c r="F195" s="726"/>
      <c r="G195" s="725"/>
      <c r="H195" s="725"/>
    </row>
    <row r="196" spans="1:8" ht="14.25" customHeight="1">
      <c r="A196" s="725"/>
      <c r="B196" s="725"/>
      <c r="C196" s="725"/>
      <c r="D196" s="726"/>
      <c r="E196" s="725"/>
      <c r="F196" s="726"/>
      <c r="G196" s="725"/>
      <c r="H196" s="725"/>
    </row>
    <row r="197" spans="1:8" ht="14.25" customHeight="1">
      <c r="A197" s="725"/>
      <c r="B197" s="725"/>
      <c r="C197" s="725"/>
      <c r="D197" s="726"/>
      <c r="E197" s="725"/>
      <c r="F197" s="726"/>
      <c r="G197" s="725"/>
      <c r="H197" s="725"/>
    </row>
    <row r="198" spans="1:8" ht="14.25" customHeight="1">
      <c r="A198" s="725"/>
      <c r="B198" s="725"/>
      <c r="C198" s="725"/>
      <c r="D198" s="726"/>
      <c r="E198" s="725"/>
      <c r="F198" s="726"/>
      <c r="G198" s="725"/>
      <c r="H198" s="725"/>
    </row>
    <row r="199" spans="1:8" ht="14.25" customHeight="1">
      <c r="A199" s="725"/>
      <c r="B199" s="725"/>
      <c r="C199" s="725"/>
      <c r="D199" s="726"/>
      <c r="E199" s="725"/>
      <c r="F199" s="726"/>
      <c r="G199" s="725"/>
      <c r="H199" s="725"/>
    </row>
    <row r="200" spans="1:8" ht="14.25" customHeight="1">
      <c r="A200" s="725"/>
      <c r="B200" s="725"/>
      <c r="C200" s="725"/>
      <c r="D200" s="726"/>
      <c r="E200" s="725"/>
      <c r="F200" s="726"/>
      <c r="G200" s="725"/>
      <c r="H200" s="725"/>
    </row>
    <row r="201" spans="1:8" ht="14.25" customHeight="1">
      <c r="A201" s="725"/>
      <c r="B201" s="725"/>
      <c r="C201" s="725"/>
      <c r="D201" s="726"/>
      <c r="E201" s="725"/>
      <c r="F201" s="726"/>
      <c r="G201" s="725"/>
      <c r="H201" s="725"/>
    </row>
    <row r="202" spans="1:8" ht="14.25" customHeight="1">
      <c r="A202" s="725"/>
      <c r="B202" s="725"/>
      <c r="C202" s="725"/>
      <c r="D202" s="726"/>
      <c r="E202" s="725"/>
      <c r="F202" s="726"/>
      <c r="G202" s="725"/>
      <c r="H202" s="725"/>
    </row>
    <row r="203" spans="1:8" ht="14.25" customHeight="1">
      <c r="A203" s="725"/>
      <c r="B203" s="725"/>
      <c r="C203" s="725"/>
      <c r="D203" s="726"/>
      <c r="E203" s="725"/>
      <c r="F203" s="726"/>
      <c r="G203" s="725"/>
      <c r="H203" s="725"/>
    </row>
    <row r="204" spans="1:8" ht="14.25" customHeight="1">
      <c r="A204" s="725"/>
      <c r="B204" s="725"/>
      <c r="C204" s="725"/>
      <c r="D204" s="726"/>
      <c r="E204" s="725"/>
      <c r="F204" s="726"/>
      <c r="G204" s="725"/>
      <c r="H204" s="725"/>
    </row>
    <row r="205" spans="1:8" ht="14.25" customHeight="1">
      <c r="A205" s="725"/>
      <c r="B205" s="725"/>
      <c r="C205" s="725"/>
      <c r="D205" s="726"/>
      <c r="E205" s="725"/>
      <c r="F205" s="726"/>
      <c r="G205" s="725"/>
      <c r="H205" s="725"/>
    </row>
    <row r="206" spans="1:8" ht="14.25" customHeight="1">
      <c r="A206" s="725"/>
      <c r="B206" s="725"/>
      <c r="C206" s="725"/>
      <c r="D206" s="726"/>
      <c r="E206" s="725"/>
      <c r="F206" s="726"/>
      <c r="G206" s="725"/>
      <c r="H206" s="725"/>
    </row>
    <row r="207" spans="1:8" ht="14.25" customHeight="1">
      <c r="A207" s="725"/>
      <c r="B207" s="725"/>
      <c r="C207" s="725"/>
      <c r="D207" s="726"/>
      <c r="E207" s="725"/>
      <c r="F207" s="726"/>
      <c r="G207" s="725"/>
      <c r="H207" s="725"/>
    </row>
    <row r="208" spans="1:8" ht="14.25" customHeight="1">
      <c r="A208" s="725"/>
      <c r="B208" s="725"/>
      <c r="C208" s="725"/>
      <c r="D208" s="726"/>
      <c r="E208" s="725"/>
      <c r="F208" s="726"/>
      <c r="G208" s="725"/>
      <c r="H208" s="725"/>
    </row>
    <row r="209" spans="1:8" ht="14.25" customHeight="1">
      <c r="A209" s="725"/>
      <c r="B209" s="725"/>
      <c r="C209" s="725"/>
      <c r="D209" s="726"/>
      <c r="E209" s="725"/>
      <c r="F209" s="726"/>
      <c r="G209" s="725"/>
      <c r="H209" s="725"/>
    </row>
    <row r="210" spans="1:8" ht="14.25" customHeight="1">
      <c r="A210" s="725"/>
      <c r="B210" s="725"/>
      <c r="C210" s="725"/>
      <c r="D210" s="726"/>
      <c r="E210" s="725"/>
      <c r="F210" s="726"/>
      <c r="G210" s="725"/>
      <c r="H210" s="725"/>
    </row>
    <row r="211" spans="1:8" ht="14.25" customHeight="1">
      <c r="A211" s="725"/>
      <c r="B211" s="725"/>
      <c r="C211" s="725"/>
      <c r="D211" s="726"/>
      <c r="E211" s="725"/>
      <c r="F211" s="726"/>
      <c r="G211" s="725"/>
      <c r="H211" s="725"/>
    </row>
    <row r="212" spans="1:8" ht="14.25" customHeight="1">
      <c r="A212" s="725"/>
      <c r="B212" s="725"/>
      <c r="C212" s="725"/>
      <c r="D212" s="726"/>
      <c r="E212" s="725"/>
      <c r="F212" s="726"/>
      <c r="G212" s="725"/>
      <c r="H212" s="725"/>
    </row>
    <row r="213" spans="1:8" ht="14.25" customHeight="1">
      <c r="A213" s="725"/>
      <c r="B213" s="725"/>
      <c r="C213" s="725"/>
      <c r="D213" s="726"/>
      <c r="E213" s="725"/>
      <c r="F213" s="726"/>
      <c r="G213" s="725"/>
      <c r="H213" s="725"/>
    </row>
    <row r="214" spans="1:8" ht="14.25" customHeight="1">
      <c r="A214" s="725"/>
      <c r="B214" s="725"/>
      <c r="C214" s="725"/>
      <c r="D214" s="726"/>
      <c r="E214" s="725"/>
      <c r="F214" s="726"/>
      <c r="G214" s="725"/>
      <c r="H214" s="725"/>
    </row>
    <row r="215" spans="1:8" ht="14.25" customHeight="1">
      <c r="A215" s="725"/>
      <c r="B215" s="725"/>
      <c r="C215" s="725"/>
      <c r="D215" s="726"/>
      <c r="E215" s="725"/>
      <c r="F215" s="726"/>
      <c r="G215" s="725"/>
      <c r="H215" s="725"/>
    </row>
    <row r="216" spans="1:8" ht="14.25" customHeight="1">
      <c r="A216" s="725"/>
      <c r="B216" s="725"/>
      <c r="C216" s="725"/>
      <c r="D216" s="726"/>
      <c r="E216" s="725"/>
      <c r="F216" s="726"/>
      <c r="G216" s="725"/>
      <c r="H216" s="725"/>
    </row>
    <row r="217" spans="1:8" ht="14.25" customHeight="1">
      <c r="A217" s="725"/>
      <c r="B217" s="725"/>
      <c r="C217" s="725"/>
      <c r="D217" s="726"/>
      <c r="E217" s="725"/>
      <c r="F217" s="726"/>
      <c r="G217" s="725"/>
      <c r="H217" s="725"/>
    </row>
    <row r="218" spans="1:8" ht="14.25" customHeight="1">
      <c r="A218" s="725"/>
      <c r="B218" s="725"/>
      <c r="C218" s="725"/>
      <c r="D218" s="726"/>
      <c r="E218" s="725"/>
      <c r="F218" s="726"/>
      <c r="G218" s="725"/>
      <c r="H218" s="725"/>
    </row>
    <row r="219" spans="1:8" ht="14.25" customHeight="1">
      <c r="A219" s="725"/>
      <c r="B219" s="725"/>
      <c r="C219" s="725"/>
      <c r="D219" s="726"/>
      <c r="E219" s="725"/>
      <c r="F219" s="726"/>
      <c r="G219" s="725"/>
      <c r="H219" s="725"/>
    </row>
    <row r="220" spans="1:8" ht="14.25" customHeight="1">
      <c r="A220" s="725"/>
      <c r="B220" s="725"/>
      <c r="C220" s="725"/>
      <c r="D220" s="726"/>
      <c r="E220" s="725"/>
      <c r="F220" s="726"/>
      <c r="G220" s="725"/>
      <c r="H220" s="725"/>
    </row>
    <row r="221" spans="1:8" ht="14.25" customHeight="1">
      <c r="A221" s="725"/>
      <c r="B221" s="725"/>
      <c r="C221" s="725"/>
      <c r="D221" s="726"/>
      <c r="E221" s="725"/>
      <c r="F221" s="726"/>
      <c r="G221" s="725"/>
      <c r="H221" s="725"/>
    </row>
    <row r="222" spans="1:8" ht="14.25" customHeight="1">
      <c r="A222" s="725"/>
      <c r="B222" s="725"/>
      <c r="C222" s="725"/>
      <c r="D222" s="726"/>
      <c r="E222" s="725"/>
      <c r="F222" s="726"/>
      <c r="G222" s="725"/>
      <c r="H222" s="725"/>
    </row>
    <row r="223" spans="1:8" ht="14.25" customHeight="1">
      <c r="A223" s="725"/>
      <c r="B223" s="725"/>
      <c r="C223" s="725"/>
      <c r="D223" s="726"/>
      <c r="E223" s="725"/>
      <c r="F223" s="726"/>
      <c r="G223" s="725"/>
      <c r="H223" s="725"/>
    </row>
    <row r="224" spans="1:8" ht="14.25" customHeight="1">
      <c r="A224" s="725"/>
      <c r="B224" s="725"/>
      <c r="C224" s="725"/>
      <c r="D224" s="726"/>
      <c r="E224" s="725"/>
      <c r="F224" s="726"/>
      <c r="G224" s="725"/>
      <c r="H224" s="725"/>
    </row>
    <row r="225" spans="1:8" ht="14.25" customHeight="1">
      <c r="A225" s="725"/>
      <c r="B225" s="725"/>
      <c r="C225" s="725"/>
      <c r="D225" s="726"/>
      <c r="E225" s="725"/>
      <c r="F225" s="726"/>
      <c r="G225" s="725"/>
      <c r="H225" s="725"/>
    </row>
    <row r="226" spans="1:8" ht="14.25" customHeight="1">
      <c r="A226" s="725"/>
      <c r="B226" s="725"/>
      <c r="C226" s="725"/>
      <c r="D226" s="726"/>
      <c r="E226" s="725"/>
      <c r="F226" s="726"/>
      <c r="G226" s="725"/>
      <c r="H226" s="725"/>
    </row>
    <row r="227" spans="1:8" ht="14.25" customHeight="1">
      <c r="A227" s="725"/>
      <c r="B227" s="725"/>
      <c r="C227" s="725"/>
      <c r="D227" s="726"/>
      <c r="E227" s="725"/>
      <c r="F227" s="726"/>
      <c r="G227" s="725"/>
      <c r="H227" s="725"/>
    </row>
    <row r="228" spans="1:8" ht="14.25" customHeight="1">
      <c r="A228" s="725"/>
      <c r="B228" s="725"/>
      <c r="C228" s="725"/>
      <c r="D228" s="726"/>
      <c r="E228" s="725"/>
      <c r="F228" s="726"/>
      <c r="G228" s="725"/>
      <c r="H228" s="725"/>
    </row>
    <row r="229" spans="1:8" ht="14.25" customHeight="1">
      <c r="A229" s="725"/>
      <c r="B229" s="725"/>
      <c r="C229" s="725"/>
      <c r="D229" s="726"/>
      <c r="E229" s="725"/>
      <c r="F229" s="726"/>
      <c r="G229" s="725"/>
      <c r="H229" s="725"/>
    </row>
    <row r="230" spans="1:8" ht="14.25" customHeight="1">
      <c r="A230" s="725"/>
      <c r="B230" s="725"/>
      <c r="C230" s="725"/>
      <c r="D230" s="726"/>
      <c r="E230" s="725"/>
      <c r="F230" s="726"/>
      <c r="G230" s="725"/>
      <c r="H230" s="725"/>
    </row>
    <row r="231" spans="1:8" ht="14.25" customHeight="1">
      <c r="A231" s="725"/>
      <c r="B231" s="725"/>
      <c r="C231" s="725"/>
      <c r="D231" s="726"/>
      <c r="E231" s="725"/>
      <c r="F231" s="726"/>
      <c r="G231" s="725"/>
      <c r="H231" s="725"/>
    </row>
    <row r="232" spans="1:8" ht="14.25" customHeight="1">
      <c r="A232" s="725"/>
      <c r="B232" s="725"/>
      <c r="C232" s="725"/>
      <c r="D232" s="726"/>
      <c r="E232" s="725"/>
      <c r="F232" s="726"/>
      <c r="G232" s="725"/>
      <c r="H232" s="725"/>
    </row>
    <row r="233" spans="1:8" ht="14.25" customHeight="1">
      <c r="A233" s="725"/>
      <c r="B233" s="725"/>
      <c r="C233" s="725"/>
      <c r="D233" s="726"/>
      <c r="E233" s="725"/>
      <c r="F233" s="726"/>
      <c r="G233" s="725"/>
      <c r="H233" s="725"/>
    </row>
    <row r="234" spans="1:8" ht="14.25" customHeight="1">
      <c r="A234" s="725"/>
      <c r="B234" s="725"/>
      <c r="C234" s="725"/>
      <c r="D234" s="726"/>
      <c r="E234" s="725"/>
      <c r="F234" s="726"/>
      <c r="G234" s="725"/>
      <c r="H234" s="725"/>
    </row>
    <row r="235" spans="1:8" ht="14.25" customHeight="1">
      <c r="A235" s="725"/>
      <c r="B235" s="725"/>
      <c r="C235" s="725"/>
      <c r="D235" s="726"/>
      <c r="E235" s="725"/>
      <c r="F235" s="726"/>
      <c r="G235" s="725"/>
      <c r="H235" s="725"/>
    </row>
    <row r="236" spans="1:8" ht="14.25" customHeight="1">
      <c r="A236" s="725"/>
      <c r="B236" s="725"/>
      <c r="C236" s="725"/>
      <c r="D236" s="726"/>
      <c r="E236" s="725"/>
      <c r="F236" s="726"/>
      <c r="G236" s="725"/>
      <c r="H236" s="725"/>
    </row>
    <row r="237" spans="1:8" ht="14.25" customHeight="1">
      <c r="A237" s="725"/>
      <c r="B237" s="725"/>
      <c r="C237" s="725"/>
      <c r="D237" s="726"/>
      <c r="E237" s="725"/>
      <c r="F237" s="726"/>
      <c r="G237" s="725"/>
      <c r="H237" s="725"/>
    </row>
    <row r="238" spans="1:8" ht="14.25" customHeight="1">
      <c r="A238" s="725"/>
      <c r="B238" s="725"/>
      <c r="C238" s="725"/>
      <c r="D238" s="726"/>
      <c r="E238" s="725"/>
      <c r="F238" s="726"/>
      <c r="G238" s="725"/>
      <c r="H238" s="725"/>
    </row>
    <row r="239" spans="1:8" ht="14.25" customHeight="1">
      <c r="A239" s="725"/>
      <c r="B239" s="725"/>
      <c r="C239" s="725"/>
      <c r="D239" s="726"/>
      <c r="E239" s="725"/>
      <c r="F239" s="726"/>
      <c r="G239" s="725"/>
      <c r="H239" s="725"/>
    </row>
    <row r="240" spans="1:8" ht="14.25" customHeight="1">
      <c r="A240" s="725"/>
      <c r="B240" s="725"/>
      <c r="C240" s="725"/>
      <c r="D240" s="726"/>
      <c r="E240" s="725"/>
      <c r="F240" s="726"/>
      <c r="G240" s="725"/>
      <c r="H240" s="725"/>
    </row>
    <row r="241" spans="1:8" ht="14.25" customHeight="1">
      <c r="A241" s="725"/>
      <c r="B241" s="725"/>
      <c r="C241" s="725"/>
      <c r="D241" s="726"/>
      <c r="E241" s="725"/>
      <c r="F241" s="726"/>
      <c r="G241" s="725"/>
      <c r="H241" s="725"/>
    </row>
    <row r="242" spans="1:8" ht="14.25" customHeight="1">
      <c r="A242" s="725"/>
      <c r="B242" s="725"/>
      <c r="C242" s="725"/>
      <c r="D242" s="726"/>
      <c r="E242" s="725"/>
      <c r="F242" s="726"/>
      <c r="G242" s="725"/>
      <c r="H242" s="725"/>
    </row>
    <row r="243" spans="1:8" ht="14.25" customHeight="1">
      <c r="A243" s="725"/>
      <c r="B243" s="725"/>
      <c r="C243" s="725"/>
      <c r="D243" s="726"/>
      <c r="E243" s="725"/>
      <c r="F243" s="726"/>
      <c r="G243" s="725"/>
      <c r="H243" s="725"/>
    </row>
    <row r="244" spans="1:8" ht="14.25" customHeight="1">
      <c r="A244" s="725"/>
      <c r="B244" s="725"/>
      <c r="C244" s="725"/>
      <c r="D244" s="726"/>
      <c r="E244" s="725"/>
      <c r="F244" s="726"/>
      <c r="G244" s="725"/>
      <c r="H244" s="725"/>
    </row>
    <row r="245" spans="1:8" ht="14.25" customHeight="1">
      <c r="A245" s="725"/>
      <c r="B245" s="725"/>
      <c r="C245" s="725"/>
      <c r="D245" s="726"/>
      <c r="E245" s="725"/>
      <c r="F245" s="726"/>
      <c r="G245" s="725"/>
      <c r="H245" s="725"/>
    </row>
    <row r="246" spans="1:8" ht="14.25" customHeight="1">
      <c r="A246" s="725"/>
      <c r="B246" s="725"/>
      <c r="C246" s="725"/>
      <c r="D246" s="726"/>
      <c r="E246" s="725"/>
      <c r="F246" s="726"/>
      <c r="G246" s="725"/>
      <c r="H246" s="725"/>
    </row>
    <row r="247" spans="1:8" ht="14.25" customHeight="1">
      <c r="A247" s="725"/>
      <c r="B247" s="725"/>
      <c r="C247" s="725"/>
      <c r="D247" s="726"/>
      <c r="E247" s="725"/>
      <c r="F247" s="726"/>
      <c r="G247" s="725"/>
      <c r="H247" s="725"/>
    </row>
    <row r="248" spans="1:8" ht="14.25" customHeight="1">
      <c r="A248" s="725"/>
      <c r="B248" s="725"/>
      <c r="C248" s="725"/>
      <c r="D248" s="726"/>
      <c r="E248" s="725"/>
      <c r="F248" s="726"/>
      <c r="G248" s="725"/>
      <c r="H248" s="725"/>
    </row>
    <row r="249" spans="1:8" ht="14.25" customHeight="1">
      <c r="A249" s="725"/>
      <c r="B249" s="725"/>
      <c r="C249" s="725"/>
      <c r="D249" s="726"/>
      <c r="E249" s="725"/>
      <c r="F249" s="726"/>
      <c r="G249" s="725"/>
      <c r="H249" s="725"/>
    </row>
    <row r="250" spans="1:8" ht="14.25" customHeight="1">
      <c r="A250" s="725"/>
      <c r="B250" s="725"/>
      <c r="C250" s="725"/>
      <c r="D250" s="726"/>
      <c r="E250" s="725"/>
      <c r="F250" s="726"/>
      <c r="G250" s="725"/>
      <c r="H250" s="725"/>
    </row>
    <row r="251" spans="1:8" ht="14.25" customHeight="1">
      <c r="A251" s="725"/>
      <c r="B251" s="725"/>
      <c r="C251" s="725"/>
      <c r="D251" s="726"/>
      <c r="E251" s="725"/>
      <c r="F251" s="726"/>
      <c r="G251" s="725"/>
      <c r="H251" s="725"/>
    </row>
    <row r="252" spans="1:8" ht="14.25" customHeight="1">
      <c r="A252" s="725"/>
      <c r="B252" s="725"/>
      <c r="C252" s="725"/>
      <c r="D252" s="726"/>
      <c r="E252" s="725"/>
      <c r="F252" s="726"/>
      <c r="G252" s="725"/>
      <c r="H252" s="725"/>
    </row>
    <row r="253" spans="1:8" ht="14.25" customHeight="1">
      <c r="A253" s="725"/>
      <c r="B253" s="725"/>
      <c r="C253" s="725"/>
      <c r="D253" s="726"/>
      <c r="E253" s="725"/>
      <c r="F253" s="726"/>
      <c r="G253" s="725"/>
      <c r="H253" s="725"/>
    </row>
    <row r="254" spans="1:8" ht="14.25" customHeight="1">
      <c r="A254" s="725"/>
      <c r="B254" s="725"/>
      <c r="C254" s="725"/>
      <c r="D254" s="726"/>
      <c r="E254" s="725"/>
      <c r="F254" s="726"/>
      <c r="G254" s="725"/>
      <c r="H254" s="725"/>
    </row>
    <row r="255" spans="1:8" ht="14.25" customHeight="1">
      <c r="A255" s="725"/>
      <c r="B255" s="725"/>
      <c r="C255" s="725"/>
      <c r="D255" s="726"/>
      <c r="E255" s="725"/>
      <c r="F255" s="726"/>
      <c r="G255" s="725"/>
      <c r="H255" s="725"/>
    </row>
    <row r="256" spans="1:8" ht="14.25" customHeight="1">
      <c r="A256" s="725"/>
      <c r="B256" s="725"/>
      <c r="C256" s="725"/>
      <c r="D256" s="726"/>
      <c r="E256" s="725"/>
      <c r="F256" s="726"/>
      <c r="G256" s="725"/>
      <c r="H256" s="725"/>
    </row>
    <row r="257" spans="1:8" ht="14.25" customHeight="1">
      <c r="A257" s="725"/>
      <c r="B257" s="725"/>
      <c r="C257" s="725"/>
      <c r="D257" s="726"/>
      <c r="E257" s="725"/>
      <c r="F257" s="726"/>
      <c r="G257" s="725"/>
      <c r="H257" s="725"/>
    </row>
    <row r="258" spans="1:8" ht="14.25" customHeight="1">
      <c r="A258" s="725"/>
      <c r="B258" s="725"/>
      <c r="C258" s="725"/>
      <c r="D258" s="726"/>
      <c r="E258" s="725"/>
      <c r="F258" s="726"/>
      <c r="G258" s="725"/>
      <c r="H258" s="725"/>
    </row>
    <row r="259" spans="1:8" ht="14.25" customHeight="1">
      <c r="A259" s="725"/>
      <c r="B259" s="725"/>
      <c r="C259" s="725"/>
      <c r="D259" s="726"/>
      <c r="E259" s="725"/>
      <c r="F259" s="726"/>
      <c r="G259" s="725"/>
      <c r="H259" s="725"/>
    </row>
    <row r="260" spans="1:8" ht="14.25" customHeight="1">
      <c r="A260" s="725"/>
      <c r="B260" s="725"/>
      <c r="C260" s="725"/>
      <c r="D260" s="726"/>
      <c r="E260" s="725"/>
      <c r="F260" s="726"/>
      <c r="G260" s="725"/>
      <c r="H260" s="725"/>
    </row>
    <row r="261" spans="1:8" ht="14.25" customHeight="1">
      <c r="A261" s="725"/>
      <c r="B261" s="725"/>
      <c r="C261" s="725"/>
      <c r="D261" s="726"/>
      <c r="E261" s="725"/>
      <c r="F261" s="726"/>
      <c r="G261" s="725"/>
      <c r="H261" s="725"/>
    </row>
    <row r="262" spans="1:8" ht="14.25" customHeight="1">
      <c r="A262" s="725"/>
      <c r="B262" s="725"/>
      <c r="C262" s="725"/>
      <c r="D262" s="726"/>
      <c r="E262" s="725"/>
      <c r="F262" s="726"/>
      <c r="G262" s="725"/>
      <c r="H262" s="725"/>
    </row>
    <row r="263" spans="1:8" ht="14.25" customHeight="1">
      <c r="A263" s="725"/>
      <c r="B263" s="725"/>
      <c r="C263" s="725"/>
      <c r="D263" s="726"/>
      <c r="E263" s="725"/>
      <c r="F263" s="726"/>
      <c r="G263" s="725"/>
      <c r="H263" s="725"/>
    </row>
    <row r="264" spans="1:8" ht="14.25" customHeight="1">
      <c r="A264" s="725"/>
      <c r="B264" s="725"/>
      <c r="C264" s="725"/>
      <c r="D264" s="726"/>
      <c r="E264" s="725"/>
      <c r="F264" s="726"/>
      <c r="G264" s="725"/>
      <c r="H264" s="725"/>
    </row>
    <row r="265" spans="1:8" ht="14.25" customHeight="1">
      <c r="A265" s="725"/>
      <c r="B265" s="725"/>
      <c r="C265" s="725"/>
      <c r="D265" s="726"/>
      <c r="E265" s="725"/>
      <c r="F265" s="726"/>
      <c r="G265" s="725"/>
      <c r="H265" s="725"/>
    </row>
    <row r="266" spans="1:8" ht="14.25" customHeight="1">
      <c r="A266" s="725"/>
      <c r="B266" s="725"/>
      <c r="C266" s="725"/>
      <c r="D266" s="726"/>
      <c r="E266" s="725"/>
      <c r="F266" s="726"/>
      <c r="G266" s="725"/>
      <c r="H266" s="725"/>
    </row>
    <row r="267" spans="1:8" ht="14.25" customHeight="1">
      <c r="A267" s="725"/>
      <c r="B267" s="725"/>
      <c r="C267" s="725"/>
      <c r="D267" s="726"/>
      <c r="E267" s="725"/>
      <c r="F267" s="726"/>
      <c r="G267" s="725"/>
      <c r="H267" s="725"/>
    </row>
    <row r="268" spans="1:8" ht="14.25" customHeight="1">
      <c r="A268" s="725"/>
      <c r="B268" s="725"/>
      <c r="C268" s="725"/>
      <c r="D268" s="726"/>
      <c r="E268" s="725"/>
      <c r="F268" s="726"/>
      <c r="G268" s="725"/>
      <c r="H268" s="725"/>
    </row>
    <row r="269" spans="1:8" ht="14.25" customHeight="1">
      <c r="A269" s="725"/>
      <c r="B269" s="725"/>
      <c r="C269" s="725"/>
      <c r="D269" s="726"/>
      <c r="E269" s="725"/>
      <c r="F269" s="726"/>
      <c r="G269" s="725"/>
      <c r="H269" s="725"/>
    </row>
    <row r="270" spans="1:8" ht="14.25" customHeight="1">
      <c r="A270" s="725"/>
      <c r="B270" s="725"/>
      <c r="C270" s="725"/>
      <c r="D270" s="726"/>
      <c r="E270" s="725"/>
      <c r="F270" s="726"/>
      <c r="G270" s="725"/>
      <c r="H270" s="725"/>
    </row>
    <row r="271" spans="1:8" ht="14.25" customHeight="1">
      <c r="A271" s="725"/>
      <c r="B271" s="725"/>
      <c r="C271" s="725"/>
      <c r="D271" s="726"/>
      <c r="E271" s="725"/>
      <c r="F271" s="726"/>
      <c r="G271" s="725"/>
      <c r="H271" s="725"/>
    </row>
    <row r="272" spans="1:8" ht="14.25" customHeight="1">
      <c r="A272" s="725"/>
      <c r="B272" s="725"/>
      <c r="C272" s="725"/>
      <c r="D272" s="726"/>
      <c r="E272" s="725"/>
      <c r="F272" s="726"/>
      <c r="G272" s="725"/>
      <c r="H272" s="725"/>
    </row>
    <row r="273" spans="1:8" ht="14.25" customHeight="1">
      <c r="A273" s="725"/>
      <c r="B273" s="725"/>
      <c r="C273" s="725"/>
      <c r="D273" s="726"/>
      <c r="E273" s="725"/>
      <c r="F273" s="726"/>
      <c r="G273" s="725"/>
      <c r="H273" s="725"/>
    </row>
    <row r="274" spans="1:8" ht="14.25" customHeight="1">
      <c r="A274" s="725"/>
      <c r="B274" s="725"/>
      <c r="C274" s="725"/>
      <c r="D274" s="726"/>
      <c r="E274" s="725"/>
      <c r="F274" s="726"/>
      <c r="G274" s="725"/>
      <c r="H274" s="725"/>
    </row>
    <row r="275" spans="1:8" ht="14.25" customHeight="1">
      <c r="A275" s="725"/>
      <c r="B275" s="725"/>
      <c r="C275" s="725"/>
      <c r="D275" s="726"/>
      <c r="E275" s="725"/>
      <c r="F275" s="726"/>
      <c r="G275" s="725"/>
      <c r="H275" s="725"/>
    </row>
    <row r="276" spans="1:8" ht="14.25" customHeight="1">
      <c r="A276" s="725"/>
      <c r="B276" s="725"/>
      <c r="C276" s="725"/>
      <c r="D276" s="726"/>
      <c r="E276" s="725"/>
      <c r="F276" s="726"/>
      <c r="G276" s="725"/>
      <c r="H276" s="725"/>
    </row>
    <row r="277" spans="1:8" ht="14.25" customHeight="1">
      <c r="A277" s="725"/>
      <c r="B277" s="725"/>
      <c r="C277" s="725"/>
      <c r="D277" s="726"/>
      <c r="E277" s="725"/>
      <c r="F277" s="726"/>
      <c r="G277" s="725"/>
      <c r="H277" s="725"/>
    </row>
    <row r="278" spans="1:8" ht="14.25" customHeight="1">
      <c r="A278" s="725"/>
      <c r="B278" s="725"/>
      <c r="C278" s="725"/>
      <c r="D278" s="726"/>
      <c r="E278" s="725"/>
      <c r="F278" s="726"/>
      <c r="G278" s="725"/>
      <c r="H278" s="725"/>
    </row>
    <row r="279" spans="1:8" ht="14.25" customHeight="1">
      <c r="A279" s="725"/>
      <c r="B279" s="725"/>
      <c r="C279" s="725"/>
      <c r="D279" s="726"/>
      <c r="E279" s="725"/>
      <c r="F279" s="726"/>
      <c r="G279" s="725"/>
      <c r="H279" s="725"/>
    </row>
    <row r="280" spans="1:8" ht="14.25" customHeight="1">
      <c r="A280" s="725"/>
      <c r="B280" s="725"/>
      <c r="C280" s="725"/>
      <c r="D280" s="726"/>
      <c r="E280" s="725"/>
      <c r="F280" s="726"/>
      <c r="G280" s="725"/>
      <c r="H280" s="725"/>
    </row>
    <row r="281" spans="1:8" ht="14.25" customHeight="1">
      <c r="A281" s="725"/>
      <c r="B281" s="725"/>
      <c r="C281" s="725"/>
      <c r="D281" s="726"/>
      <c r="E281" s="725"/>
      <c r="F281" s="726"/>
      <c r="G281" s="725"/>
      <c r="H281" s="725"/>
    </row>
    <row r="282" spans="1:8" ht="14.25" customHeight="1">
      <c r="A282" s="725"/>
      <c r="B282" s="725"/>
      <c r="C282" s="725"/>
      <c r="D282" s="726"/>
      <c r="E282" s="725"/>
      <c r="F282" s="726"/>
      <c r="G282" s="725"/>
      <c r="H282" s="725"/>
    </row>
    <row r="283" spans="1:8" ht="14.25" customHeight="1">
      <c r="A283" s="725"/>
      <c r="B283" s="725"/>
      <c r="C283" s="725"/>
      <c r="D283" s="726"/>
      <c r="E283" s="725"/>
      <c r="F283" s="726"/>
      <c r="G283" s="725"/>
      <c r="H283" s="725"/>
    </row>
    <row r="284" spans="1:8" ht="14.25" customHeight="1">
      <c r="A284" s="725"/>
      <c r="B284" s="725"/>
      <c r="C284" s="725"/>
      <c r="D284" s="726"/>
      <c r="E284" s="725"/>
      <c r="F284" s="726"/>
      <c r="G284" s="725"/>
      <c r="H284" s="725"/>
    </row>
    <row r="285" spans="1:8" ht="14.25" customHeight="1">
      <c r="A285" s="725"/>
      <c r="B285" s="725"/>
      <c r="C285" s="725"/>
      <c r="D285" s="726"/>
      <c r="E285" s="725"/>
      <c r="F285" s="726"/>
      <c r="G285" s="725"/>
      <c r="H285" s="725"/>
    </row>
    <row r="286" spans="1:8" ht="14.25" customHeight="1">
      <c r="A286" s="725"/>
      <c r="B286" s="725"/>
      <c r="C286" s="725"/>
      <c r="D286" s="726"/>
      <c r="E286" s="725"/>
      <c r="F286" s="726"/>
      <c r="G286" s="725"/>
      <c r="H286" s="725"/>
    </row>
    <row r="287" spans="1:8" ht="14.25" customHeight="1">
      <c r="A287" s="725"/>
      <c r="B287" s="725"/>
      <c r="C287" s="725"/>
      <c r="D287" s="726"/>
      <c r="E287" s="725"/>
      <c r="F287" s="726"/>
      <c r="G287" s="725"/>
      <c r="H287" s="725"/>
    </row>
    <row r="288" spans="1:8" ht="14.25" customHeight="1">
      <c r="A288" s="725"/>
      <c r="B288" s="725"/>
      <c r="C288" s="725"/>
      <c r="D288" s="726"/>
      <c r="E288" s="725"/>
      <c r="F288" s="726"/>
      <c r="G288" s="725"/>
      <c r="H288" s="725"/>
    </row>
    <row r="289" spans="1:8" ht="14.25" customHeight="1">
      <c r="A289" s="725"/>
      <c r="B289" s="725"/>
      <c r="C289" s="725"/>
      <c r="D289" s="726"/>
      <c r="E289" s="725"/>
      <c r="F289" s="726"/>
      <c r="G289" s="725"/>
      <c r="H289" s="725"/>
    </row>
    <row r="290" spans="1:8" ht="14.25" customHeight="1">
      <c r="A290" s="725"/>
      <c r="B290" s="725"/>
      <c r="C290" s="725"/>
      <c r="D290" s="726"/>
      <c r="E290" s="725"/>
      <c r="F290" s="726"/>
      <c r="G290" s="725"/>
      <c r="H290" s="725"/>
    </row>
    <row r="291" spans="1:8" ht="14.25" customHeight="1">
      <c r="A291" s="725"/>
      <c r="B291" s="725"/>
      <c r="C291" s="725"/>
      <c r="D291" s="726"/>
      <c r="E291" s="725"/>
      <c r="F291" s="726"/>
      <c r="G291" s="725"/>
      <c r="H291" s="725"/>
    </row>
    <row r="292" spans="1:8" ht="14.25" customHeight="1">
      <c r="A292" s="725"/>
      <c r="B292" s="725"/>
      <c r="C292" s="725"/>
      <c r="D292" s="726"/>
      <c r="E292" s="725"/>
      <c r="F292" s="726"/>
      <c r="G292" s="725"/>
      <c r="H292" s="725"/>
    </row>
    <row r="293" spans="1:8" ht="14.25" customHeight="1">
      <c r="A293" s="725"/>
      <c r="B293" s="725"/>
      <c r="C293" s="725"/>
      <c r="D293" s="726"/>
      <c r="E293" s="725"/>
      <c r="F293" s="726"/>
      <c r="G293" s="725"/>
      <c r="H293" s="725"/>
    </row>
    <row r="294" spans="1:8" ht="14.25" customHeight="1">
      <c r="A294" s="725"/>
      <c r="B294" s="725"/>
      <c r="C294" s="725"/>
      <c r="D294" s="726"/>
      <c r="E294" s="725"/>
      <c r="F294" s="726"/>
      <c r="G294" s="725"/>
      <c r="H294" s="725"/>
    </row>
    <row r="295" spans="1:8" ht="14.25" customHeight="1">
      <c r="A295" s="725"/>
      <c r="B295" s="725"/>
      <c r="C295" s="725"/>
      <c r="D295" s="726"/>
      <c r="E295" s="725"/>
      <c r="F295" s="726"/>
      <c r="G295" s="725"/>
      <c r="H295" s="725"/>
    </row>
    <row r="296" spans="1:8" ht="14.25" customHeight="1">
      <c r="A296" s="725"/>
      <c r="B296" s="725"/>
      <c r="C296" s="725"/>
      <c r="D296" s="726"/>
      <c r="E296" s="725"/>
      <c r="F296" s="726"/>
      <c r="G296" s="725"/>
      <c r="H296" s="725"/>
    </row>
    <row r="297" spans="1:8" ht="14.25" customHeight="1">
      <c r="A297" s="725"/>
      <c r="B297" s="725"/>
      <c r="C297" s="725"/>
      <c r="D297" s="726"/>
      <c r="E297" s="725"/>
      <c r="F297" s="726"/>
      <c r="G297" s="725"/>
      <c r="H297" s="725"/>
    </row>
    <row r="298" spans="1:8" ht="14.25" customHeight="1">
      <c r="A298" s="725"/>
      <c r="B298" s="725"/>
      <c r="C298" s="725"/>
      <c r="D298" s="726"/>
      <c r="E298" s="725"/>
      <c r="F298" s="726"/>
      <c r="G298" s="725"/>
      <c r="H298" s="725"/>
    </row>
    <row r="299" spans="1:8" ht="14.25" customHeight="1">
      <c r="A299" s="725"/>
      <c r="B299" s="725"/>
      <c r="C299" s="725"/>
      <c r="D299" s="726"/>
      <c r="E299" s="725"/>
      <c r="F299" s="726"/>
      <c r="G299" s="725"/>
      <c r="H299" s="725"/>
    </row>
    <row r="300" spans="1:8" ht="14.25" customHeight="1">
      <c r="A300" s="725"/>
      <c r="B300" s="725"/>
      <c r="C300" s="725"/>
      <c r="D300" s="726"/>
      <c r="E300" s="725"/>
      <c r="F300" s="726"/>
      <c r="G300" s="725"/>
      <c r="H300" s="725"/>
    </row>
    <row r="301" spans="1:8" ht="14.25" customHeight="1">
      <c r="A301" s="725"/>
      <c r="B301" s="725"/>
      <c r="C301" s="725"/>
      <c r="D301" s="726"/>
      <c r="E301" s="725"/>
      <c r="F301" s="726"/>
      <c r="G301" s="725"/>
      <c r="H301" s="725"/>
    </row>
    <row r="302" spans="1:8" ht="14.25" customHeight="1">
      <c r="A302" s="725"/>
      <c r="B302" s="725"/>
      <c r="C302" s="725"/>
      <c r="D302" s="726"/>
      <c r="E302" s="725"/>
      <c r="F302" s="726"/>
      <c r="G302" s="725"/>
      <c r="H302" s="725"/>
    </row>
    <row r="303" spans="1:8" ht="14.25" customHeight="1">
      <c r="A303" s="725"/>
      <c r="B303" s="725"/>
      <c r="C303" s="725"/>
      <c r="D303" s="726"/>
      <c r="E303" s="725"/>
      <c r="F303" s="726"/>
      <c r="G303" s="725"/>
      <c r="H303" s="725"/>
    </row>
    <row r="304" spans="1:8" ht="14.25" customHeight="1">
      <c r="A304" s="725"/>
      <c r="B304" s="725"/>
      <c r="C304" s="725"/>
      <c r="D304" s="726"/>
      <c r="E304" s="725"/>
      <c r="F304" s="726"/>
      <c r="G304" s="725"/>
      <c r="H304" s="725"/>
    </row>
    <row r="305" spans="1:8" ht="14.25" customHeight="1">
      <c r="A305" s="725"/>
      <c r="B305" s="725"/>
      <c r="C305" s="725"/>
      <c r="D305" s="726"/>
      <c r="E305" s="725"/>
      <c r="F305" s="726"/>
      <c r="G305" s="725"/>
      <c r="H305" s="725"/>
    </row>
    <row r="306" spans="1:8" ht="14.25" customHeight="1">
      <c r="A306" s="725"/>
      <c r="B306" s="725"/>
      <c r="C306" s="725"/>
      <c r="D306" s="726"/>
      <c r="E306" s="725"/>
      <c r="F306" s="726"/>
      <c r="G306" s="725"/>
      <c r="H306" s="725"/>
    </row>
    <row r="307" spans="1:8" ht="14.25" customHeight="1">
      <c r="A307" s="725"/>
      <c r="B307" s="725"/>
      <c r="C307" s="725"/>
      <c r="D307" s="726"/>
      <c r="E307" s="725"/>
      <c r="F307" s="726"/>
      <c r="G307" s="725"/>
      <c r="H307" s="725"/>
    </row>
    <row r="308" spans="1:8" ht="14.25" customHeight="1">
      <c r="A308" s="725"/>
      <c r="B308" s="725"/>
      <c r="C308" s="725"/>
      <c r="D308" s="726"/>
      <c r="E308" s="725"/>
      <c r="F308" s="726"/>
      <c r="G308" s="725"/>
      <c r="H308" s="725"/>
    </row>
    <row r="309" spans="1:8" ht="14.25" customHeight="1">
      <c r="A309" s="725"/>
      <c r="B309" s="725"/>
      <c r="C309" s="725"/>
      <c r="D309" s="726"/>
      <c r="E309" s="725"/>
      <c r="F309" s="726"/>
      <c r="G309" s="725"/>
      <c r="H309" s="725"/>
    </row>
    <row r="310" spans="1:8" ht="14.25" customHeight="1">
      <c r="A310" s="725"/>
      <c r="B310" s="725"/>
      <c r="C310" s="725"/>
      <c r="D310" s="726"/>
      <c r="E310" s="725"/>
      <c r="F310" s="726"/>
      <c r="G310" s="725"/>
      <c r="H310" s="725"/>
    </row>
    <row r="311" spans="1:8" ht="14.25" customHeight="1">
      <c r="A311" s="725"/>
      <c r="B311" s="725"/>
      <c r="C311" s="725"/>
      <c r="D311" s="726"/>
      <c r="E311" s="725"/>
      <c r="F311" s="726"/>
      <c r="G311" s="725"/>
      <c r="H311" s="725"/>
    </row>
    <row r="312" spans="1:8" ht="14.25" customHeight="1">
      <c r="A312" s="725"/>
      <c r="B312" s="725"/>
      <c r="C312" s="725"/>
      <c r="D312" s="726"/>
      <c r="E312" s="725"/>
      <c r="F312" s="726"/>
      <c r="G312" s="725"/>
      <c r="H312" s="725"/>
    </row>
    <row r="313" spans="1:8" ht="14.25" customHeight="1">
      <c r="A313" s="725"/>
      <c r="B313" s="725"/>
      <c r="C313" s="725"/>
      <c r="D313" s="726"/>
      <c r="E313" s="725"/>
      <c r="F313" s="726"/>
      <c r="G313" s="725"/>
      <c r="H313" s="725"/>
    </row>
    <row r="314" spans="1:8" ht="14.25" customHeight="1">
      <c r="A314" s="725"/>
      <c r="B314" s="725"/>
      <c r="C314" s="725"/>
      <c r="D314" s="726"/>
      <c r="E314" s="725"/>
      <c r="F314" s="726"/>
      <c r="G314" s="725"/>
      <c r="H314" s="725"/>
    </row>
    <row r="315" spans="1:8" ht="14.25" customHeight="1">
      <c r="A315" s="725"/>
      <c r="B315" s="725"/>
      <c r="C315" s="725"/>
      <c r="D315" s="726"/>
      <c r="E315" s="725"/>
      <c r="F315" s="726"/>
      <c r="G315" s="725"/>
      <c r="H315" s="725"/>
    </row>
    <row r="316" spans="1:8" ht="14.25" customHeight="1">
      <c r="A316" s="725"/>
      <c r="B316" s="725"/>
      <c r="C316" s="725"/>
      <c r="D316" s="726"/>
      <c r="E316" s="725"/>
      <c r="F316" s="726"/>
      <c r="G316" s="725"/>
      <c r="H316" s="725"/>
    </row>
    <row r="317" spans="1:8" ht="14.25" customHeight="1">
      <c r="A317" s="725"/>
      <c r="B317" s="725"/>
      <c r="C317" s="725"/>
      <c r="D317" s="726"/>
      <c r="E317" s="725"/>
      <c r="F317" s="726"/>
      <c r="G317" s="725"/>
      <c r="H317" s="725"/>
    </row>
    <row r="318" spans="1:8" ht="14.25" customHeight="1">
      <c r="A318" s="725"/>
      <c r="B318" s="725"/>
      <c r="C318" s="725"/>
      <c r="D318" s="726"/>
      <c r="E318" s="725"/>
      <c r="F318" s="726"/>
      <c r="G318" s="725"/>
      <c r="H318" s="725"/>
    </row>
    <row r="319" spans="1:8" ht="14.25" customHeight="1">
      <c r="A319" s="725"/>
      <c r="B319" s="725"/>
      <c r="C319" s="725"/>
      <c r="D319" s="726"/>
      <c r="E319" s="725"/>
      <c r="F319" s="726"/>
      <c r="G319" s="725"/>
      <c r="H319" s="725"/>
    </row>
    <row r="320" spans="1:8" ht="14.25" customHeight="1">
      <c r="A320" s="725"/>
      <c r="B320" s="725"/>
      <c r="C320" s="725"/>
      <c r="D320" s="726"/>
      <c r="E320" s="725"/>
      <c r="F320" s="726"/>
      <c r="G320" s="725"/>
      <c r="H320" s="725"/>
    </row>
    <row r="321" spans="1:8" ht="14.25" customHeight="1">
      <c r="A321" s="725"/>
      <c r="B321" s="725"/>
      <c r="C321" s="725"/>
      <c r="D321" s="726"/>
      <c r="E321" s="725"/>
      <c r="F321" s="726"/>
      <c r="G321" s="725"/>
      <c r="H321" s="725"/>
    </row>
    <row r="322" spans="1:8" ht="14.25" customHeight="1">
      <c r="A322" s="725"/>
      <c r="B322" s="725"/>
      <c r="C322" s="725"/>
      <c r="D322" s="726"/>
      <c r="E322" s="725"/>
      <c r="F322" s="726"/>
      <c r="G322" s="725"/>
      <c r="H322" s="725"/>
    </row>
    <row r="323" spans="1:8" ht="14.25" customHeight="1">
      <c r="A323" s="725"/>
      <c r="B323" s="725"/>
      <c r="C323" s="725"/>
      <c r="D323" s="726"/>
      <c r="E323" s="725"/>
      <c r="F323" s="726"/>
      <c r="G323" s="725"/>
      <c r="H323" s="725"/>
    </row>
    <row r="324" spans="1:8" ht="14.25" customHeight="1">
      <c r="A324" s="725"/>
      <c r="B324" s="725"/>
      <c r="C324" s="725"/>
      <c r="D324" s="726"/>
      <c r="E324" s="725"/>
      <c r="F324" s="726"/>
      <c r="G324" s="725"/>
      <c r="H324" s="725"/>
    </row>
    <row r="325" spans="1:8" ht="14.25" customHeight="1">
      <c r="A325" s="725"/>
      <c r="B325" s="725"/>
      <c r="C325" s="725"/>
      <c r="D325" s="726"/>
      <c r="E325" s="725"/>
      <c r="F325" s="726"/>
      <c r="G325" s="725"/>
      <c r="H325" s="725"/>
    </row>
    <row r="326" spans="1:8" ht="14.25" customHeight="1">
      <c r="A326" s="725"/>
      <c r="B326" s="725"/>
      <c r="C326" s="725"/>
      <c r="D326" s="726"/>
      <c r="E326" s="725"/>
      <c r="F326" s="726"/>
      <c r="G326" s="725"/>
      <c r="H326" s="725"/>
    </row>
    <row r="327" spans="1:8" ht="14.25" customHeight="1">
      <c r="A327" s="725"/>
      <c r="B327" s="725"/>
      <c r="C327" s="725"/>
      <c r="D327" s="726"/>
      <c r="E327" s="725"/>
      <c r="F327" s="726"/>
      <c r="G327" s="725"/>
      <c r="H327" s="725"/>
    </row>
    <row r="328" spans="1:8" ht="14.25" customHeight="1">
      <c r="A328" s="725"/>
      <c r="B328" s="725"/>
      <c r="C328" s="725"/>
      <c r="D328" s="726"/>
      <c r="E328" s="725"/>
      <c r="F328" s="726"/>
      <c r="G328" s="725"/>
      <c r="H328" s="725"/>
    </row>
    <row r="329" spans="1:8" ht="14.25" customHeight="1">
      <c r="A329" s="725"/>
      <c r="B329" s="725"/>
      <c r="C329" s="725"/>
      <c r="D329" s="726"/>
      <c r="E329" s="725"/>
      <c r="F329" s="726"/>
      <c r="G329" s="725"/>
      <c r="H329" s="725"/>
    </row>
    <row r="330" spans="1:8" ht="14.25" customHeight="1">
      <c r="A330" s="725"/>
      <c r="B330" s="725"/>
      <c r="C330" s="725"/>
      <c r="D330" s="726"/>
      <c r="E330" s="725"/>
      <c r="F330" s="726"/>
      <c r="G330" s="725"/>
      <c r="H330" s="725"/>
    </row>
    <row r="331" spans="1:8" ht="14.25" customHeight="1">
      <c r="A331" s="725"/>
      <c r="B331" s="725"/>
      <c r="C331" s="725"/>
      <c r="D331" s="726"/>
      <c r="E331" s="725"/>
      <c r="F331" s="726"/>
      <c r="G331" s="725"/>
      <c r="H331" s="725"/>
    </row>
    <row r="332" spans="1:8" ht="14.25" customHeight="1">
      <c r="A332" s="725"/>
      <c r="B332" s="725"/>
      <c r="C332" s="725"/>
      <c r="D332" s="726"/>
      <c r="E332" s="725"/>
      <c r="F332" s="726"/>
      <c r="G332" s="725"/>
      <c r="H332" s="725"/>
    </row>
    <row r="333" spans="1:8" ht="14.25" customHeight="1">
      <c r="A333" s="725"/>
      <c r="B333" s="725"/>
      <c r="C333" s="725"/>
      <c r="D333" s="726"/>
      <c r="E333" s="725"/>
      <c r="F333" s="726"/>
      <c r="G333" s="725"/>
      <c r="H333" s="725"/>
    </row>
    <row r="334" spans="1:8" ht="14.25" customHeight="1">
      <c r="A334" s="725"/>
      <c r="B334" s="725"/>
      <c r="C334" s="725"/>
      <c r="D334" s="726"/>
      <c r="E334" s="725"/>
      <c r="F334" s="726"/>
      <c r="G334" s="725"/>
      <c r="H334" s="725"/>
    </row>
    <row r="335" spans="1:8" ht="14.25" customHeight="1">
      <c r="A335" s="725"/>
      <c r="B335" s="725"/>
      <c r="C335" s="725"/>
      <c r="D335" s="726"/>
      <c r="E335" s="725"/>
      <c r="F335" s="726"/>
      <c r="G335" s="725"/>
      <c r="H335" s="725"/>
    </row>
    <row r="336" spans="1:8" ht="14.25" customHeight="1">
      <c r="A336" s="725"/>
      <c r="B336" s="725"/>
      <c r="C336" s="725"/>
      <c r="D336" s="726"/>
      <c r="E336" s="725"/>
      <c r="F336" s="726"/>
      <c r="G336" s="725"/>
      <c r="H336" s="725"/>
    </row>
    <row r="337" spans="1:8" ht="14.25" customHeight="1">
      <c r="A337" s="725"/>
      <c r="B337" s="725"/>
      <c r="C337" s="725"/>
      <c r="D337" s="726"/>
      <c r="E337" s="725"/>
      <c r="F337" s="726"/>
      <c r="G337" s="725"/>
      <c r="H337" s="725"/>
    </row>
    <row r="338" spans="1:8" ht="14.25" customHeight="1">
      <c r="A338" s="725"/>
      <c r="B338" s="725"/>
      <c r="C338" s="725"/>
      <c r="D338" s="726"/>
      <c r="E338" s="725"/>
      <c r="F338" s="726"/>
      <c r="G338" s="725"/>
      <c r="H338" s="725"/>
    </row>
    <row r="339" spans="1:8" ht="14.25" customHeight="1">
      <c r="A339" s="725"/>
      <c r="B339" s="725"/>
      <c r="C339" s="725"/>
      <c r="D339" s="726"/>
      <c r="E339" s="725"/>
      <c r="F339" s="726"/>
      <c r="G339" s="725"/>
      <c r="H339" s="725"/>
    </row>
    <row r="340" spans="1:8" ht="14.25" customHeight="1">
      <c r="A340" s="725"/>
      <c r="B340" s="725"/>
      <c r="C340" s="725"/>
      <c r="D340" s="726"/>
      <c r="E340" s="725"/>
      <c r="F340" s="726"/>
      <c r="G340" s="725"/>
      <c r="H340" s="725"/>
    </row>
    <row r="341" spans="1:8" ht="14.25" customHeight="1">
      <c r="A341" s="725"/>
      <c r="B341" s="725"/>
      <c r="C341" s="725"/>
      <c r="D341" s="726"/>
      <c r="E341" s="725"/>
      <c r="F341" s="726"/>
      <c r="G341" s="725"/>
      <c r="H341" s="725"/>
    </row>
    <row r="342" spans="1:8" ht="14.25" customHeight="1">
      <c r="A342" s="725"/>
      <c r="B342" s="725"/>
      <c r="C342" s="725"/>
      <c r="D342" s="726"/>
      <c r="E342" s="725"/>
      <c r="F342" s="726"/>
      <c r="G342" s="725"/>
      <c r="H342" s="725"/>
    </row>
    <row r="343" spans="1:8" ht="14.25" customHeight="1">
      <c r="A343" s="725"/>
      <c r="B343" s="725"/>
      <c r="C343" s="725"/>
      <c r="D343" s="726"/>
      <c r="E343" s="725"/>
      <c r="F343" s="726"/>
      <c r="G343" s="725"/>
      <c r="H343" s="725"/>
    </row>
    <row r="344" spans="1:8" ht="14.25" customHeight="1">
      <c r="A344" s="725"/>
      <c r="B344" s="725"/>
      <c r="C344" s="725"/>
      <c r="D344" s="726"/>
      <c r="E344" s="725"/>
      <c r="F344" s="726"/>
      <c r="G344" s="725"/>
      <c r="H344" s="725"/>
    </row>
    <row r="345" spans="1:8" ht="14.25" customHeight="1">
      <c r="A345" s="725"/>
      <c r="B345" s="725"/>
      <c r="C345" s="725"/>
      <c r="D345" s="726"/>
      <c r="E345" s="725"/>
      <c r="F345" s="726"/>
      <c r="G345" s="725"/>
      <c r="H345" s="725"/>
    </row>
    <row r="346" spans="1:8" ht="14.25" customHeight="1">
      <c r="A346" s="725"/>
      <c r="B346" s="725"/>
      <c r="C346" s="725"/>
      <c r="D346" s="726"/>
      <c r="E346" s="725"/>
      <c r="F346" s="726"/>
      <c r="G346" s="725"/>
      <c r="H346" s="725"/>
    </row>
    <row r="347" spans="1:8" ht="14.25" customHeight="1">
      <c r="A347" s="725"/>
      <c r="B347" s="725"/>
      <c r="C347" s="725"/>
      <c r="D347" s="726"/>
      <c r="E347" s="725"/>
      <c r="F347" s="726"/>
      <c r="G347" s="725"/>
      <c r="H347" s="725"/>
    </row>
    <row r="348" spans="1:8" ht="14.25" customHeight="1">
      <c r="A348" s="725"/>
      <c r="B348" s="725"/>
      <c r="C348" s="725"/>
      <c r="D348" s="726"/>
      <c r="E348" s="725"/>
      <c r="F348" s="726"/>
      <c r="G348" s="725"/>
      <c r="H348" s="725"/>
    </row>
    <row r="349" spans="1:8" ht="14.25" customHeight="1">
      <c r="A349" s="725"/>
      <c r="B349" s="725"/>
      <c r="C349" s="725"/>
      <c r="D349" s="726"/>
      <c r="E349" s="725"/>
      <c r="F349" s="726"/>
      <c r="G349" s="725"/>
      <c r="H349" s="725"/>
    </row>
    <row r="350" spans="1:8" ht="14.25" customHeight="1">
      <c r="A350" s="725"/>
      <c r="B350" s="725"/>
      <c r="C350" s="725"/>
      <c r="D350" s="726"/>
      <c r="E350" s="725"/>
      <c r="F350" s="726"/>
      <c r="G350" s="725"/>
      <c r="H350" s="725"/>
    </row>
    <row r="351" spans="1:8" ht="14.25" customHeight="1">
      <c r="A351" s="725"/>
      <c r="B351" s="725"/>
      <c r="C351" s="725"/>
      <c r="D351" s="726"/>
      <c r="E351" s="725"/>
      <c r="F351" s="726"/>
      <c r="G351" s="725"/>
      <c r="H351" s="725"/>
    </row>
    <row r="352" spans="1:8" ht="14.25" customHeight="1">
      <c r="A352" s="725"/>
      <c r="B352" s="725"/>
      <c r="C352" s="725"/>
      <c r="D352" s="726"/>
      <c r="E352" s="725"/>
      <c r="F352" s="726"/>
      <c r="G352" s="725"/>
      <c r="H352" s="725"/>
    </row>
    <row r="353" spans="1:8" ht="14.25" customHeight="1">
      <c r="A353" s="725"/>
      <c r="B353" s="725"/>
      <c r="C353" s="725"/>
      <c r="D353" s="726"/>
      <c r="E353" s="725"/>
      <c r="F353" s="726"/>
      <c r="G353" s="725"/>
      <c r="H353" s="725"/>
    </row>
    <row r="354" spans="1:8" ht="14.25" customHeight="1">
      <c r="A354" s="725"/>
      <c r="B354" s="725"/>
      <c r="C354" s="725"/>
      <c r="D354" s="726"/>
      <c r="E354" s="725"/>
      <c r="F354" s="726"/>
      <c r="G354" s="725"/>
      <c r="H354" s="725"/>
    </row>
    <row r="355" spans="1:8" ht="14.25" customHeight="1">
      <c r="A355" s="725"/>
      <c r="B355" s="725"/>
      <c r="C355" s="725"/>
      <c r="D355" s="726"/>
      <c r="E355" s="725"/>
      <c r="F355" s="726"/>
      <c r="G355" s="725"/>
      <c r="H355" s="725"/>
    </row>
    <row r="356" spans="1:8" ht="14.25" customHeight="1">
      <c r="A356" s="725"/>
      <c r="B356" s="725"/>
      <c r="C356" s="725"/>
      <c r="D356" s="726"/>
      <c r="E356" s="725"/>
      <c r="F356" s="726"/>
      <c r="G356" s="725"/>
      <c r="H356" s="725"/>
    </row>
    <row r="357" spans="1:8" ht="14.25" customHeight="1">
      <c r="A357" s="725"/>
      <c r="B357" s="725"/>
      <c r="C357" s="725"/>
      <c r="D357" s="726"/>
      <c r="E357" s="725"/>
      <c r="F357" s="726"/>
      <c r="G357" s="725"/>
      <c r="H357" s="725"/>
    </row>
    <row r="358" spans="1:8" ht="14.25" customHeight="1">
      <c r="A358" s="725"/>
      <c r="B358" s="725"/>
      <c r="C358" s="725"/>
      <c r="D358" s="726"/>
      <c r="E358" s="725"/>
      <c r="F358" s="726"/>
      <c r="G358" s="725"/>
      <c r="H358" s="725"/>
    </row>
    <row r="359" spans="1:8" ht="14.25" customHeight="1">
      <c r="A359" s="725"/>
      <c r="B359" s="725"/>
      <c r="C359" s="725"/>
      <c r="D359" s="726"/>
      <c r="E359" s="725"/>
      <c r="F359" s="726"/>
      <c r="G359" s="725"/>
      <c r="H359" s="725"/>
    </row>
    <row r="360" spans="1:8" ht="14.25" customHeight="1">
      <c r="A360" s="725"/>
      <c r="B360" s="725"/>
      <c r="C360" s="725"/>
      <c r="D360" s="726"/>
      <c r="E360" s="725"/>
      <c r="F360" s="726"/>
      <c r="G360" s="725"/>
      <c r="H360" s="725"/>
    </row>
    <row r="361" spans="1:8" ht="14.25" customHeight="1">
      <c r="A361" s="725"/>
      <c r="B361" s="725"/>
      <c r="C361" s="725"/>
      <c r="D361" s="726"/>
      <c r="E361" s="725"/>
      <c r="F361" s="726"/>
      <c r="G361" s="725"/>
      <c r="H361" s="725"/>
    </row>
    <row r="362" spans="1:8" ht="14.25" customHeight="1">
      <c r="A362" s="725"/>
      <c r="B362" s="725"/>
      <c r="C362" s="725"/>
      <c r="D362" s="726"/>
      <c r="E362" s="725"/>
      <c r="F362" s="726"/>
      <c r="G362" s="725"/>
      <c r="H362" s="725"/>
    </row>
    <row r="363" spans="1:8" ht="14.25" customHeight="1">
      <c r="A363" s="725"/>
      <c r="B363" s="725"/>
      <c r="C363" s="725"/>
      <c r="D363" s="726"/>
      <c r="E363" s="725"/>
      <c r="F363" s="726"/>
      <c r="G363" s="725"/>
      <c r="H363" s="725"/>
    </row>
    <row r="364" spans="1:8" ht="14.25" customHeight="1">
      <c r="A364" s="725"/>
      <c r="B364" s="725"/>
      <c r="C364" s="725"/>
      <c r="D364" s="726"/>
      <c r="E364" s="725"/>
      <c r="F364" s="726"/>
      <c r="G364" s="725"/>
      <c r="H364" s="725"/>
    </row>
    <row r="365" spans="1:8" ht="14.25" customHeight="1">
      <c r="A365" s="725"/>
      <c r="B365" s="725"/>
      <c r="C365" s="725"/>
      <c r="D365" s="726"/>
      <c r="E365" s="725"/>
      <c r="F365" s="726"/>
      <c r="G365" s="725"/>
      <c r="H365" s="725"/>
    </row>
    <row r="366" spans="1:8" ht="14.25" customHeight="1">
      <c r="A366" s="725"/>
      <c r="B366" s="725"/>
      <c r="C366" s="725"/>
      <c r="D366" s="726"/>
      <c r="E366" s="725"/>
      <c r="F366" s="726"/>
      <c r="G366" s="725"/>
      <c r="H366" s="725"/>
    </row>
    <row r="367" spans="1:8" ht="14.25" customHeight="1">
      <c r="A367" s="725"/>
      <c r="B367" s="725"/>
      <c r="C367" s="725"/>
      <c r="D367" s="726"/>
      <c r="E367" s="725"/>
      <c r="F367" s="726"/>
      <c r="G367" s="725"/>
      <c r="H367" s="725"/>
    </row>
    <row r="368" spans="1:8" ht="14.25" customHeight="1">
      <c r="A368" s="725"/>
      <c r="B368" s="725"/>
      <c r="C368" s="725"/>
      <c r="D368" s="726"/>
      <c r="E368" s="725"/>
      <c r="F368" s="726"/>
      <c r="G368" s="725"/>
      <c r="H368" s="725"/>
    </row>
    <row r="369" spans="1:8" ht="14.25" customHeight="1">
      <c r="A369" s="725"/>
      <c r="B369" s="725"/>
      <c r="C369" s="725"/>
      <c r="D369" s="726"/>
      <c r="E369" s="725"/>
      <c r="F369" s="726"/>
      <c r="G369" s="725"/>
      <c r="H369" s="725"/>
    </row>
    <row r="370" spans="1:8" ht="14.25" customHeight="1">
      <c r="A370" s="725"/>
      <c r="B370" s="725"/>
      <c r="C370" s="725"/>
      <c r="D370" s="726"/>
      <c r="E370" s="725"/>
      <c r="F370" s="726"/>
      <c r="G370" s="725"/>
      <c r="H370" s="725"/>
    </row>
    <row r="371" spans="1:8" ht="14.25" customHeight="1">
      <c r="A371" s="725"/>
      <c r="B371" s="725"/>
      <c r="C371" s="725"/>
      <c r="D371" s="726"/>
      <c r="E371" s="725"/>
      <c r="F371" s="726"/>
      <c r="G371" s="725"/>
      <c r="H371" s="725"/>
    </row>
    <row r="372" spans="1:8" ht="14.25" customHeight="1">
      <c r="A372" s="725"/>
      <c r="B372" s="725"/>
      <c r="C372" s="725"/>
      <c r="D372" s="726"/>
      <c r="E372" s="725"/>
      <c r="F372" s="726"/>
      <c r="G372" s="725"/>
      <c r="H372" s="725"/>
    </row>
    <row r="373" spans="1:8" ht="14.25" customHeight="1">
      <c r="A373" s="725"/>
      <c r="B373" s="725"/>
      <c r="C373" s="725"/>
      <c r="D373" s="726"/>
      <c r="E373" s="725"/>
      <c r="F373" s="726"/>
      <c r="G373" s="725"/>
      <c r="H373" s="725"/>
    </row>
    <row r="374" spans="1:8" ht="14.25" customHeight="1">
      <c r="A374" s="725"/>
      <c r="B374" s="725"/>
      <c r="C374" s="725"/>
      <c r="D374" s="726"/>
      <c r="E374" s="725"/>
      <c r="F374" s="726"/>
      <c r="G374" s="725"/>
      <c r="H374" s="725"/>
    </row>
    <row r="375" spans="1:8" ht="14.25" customHeight="1">
      <c r="A375" s="725"/>
      <c r="B375" s="725"/>
      <c r="C375" s="725"/>
      <c r="D375" s="726"/>
      <c r="E375" s="725"/>
      <c r="F375" s="726"/>
      <c r="G375" s="725"/>
      <c r="H375" s="725"/>
    </row>
    <row r="376" spans="1:8" ht="14.25" customHeight="1">
      <c r="A376" s="725"/>
      <c r="B376" s="725"/>
      <c r="C376" s="725"/>
      <c r="D376" s="726"/>
      <c r="E376" s="725"/>
      <c r="F376" s="726"/>
      <c r="G376" s="725"/>
      <c r="H376" s="725"/>
    </row>
    <row r="377" spans="1:8" ht="14.25" customHeight="1">
      <c r="A377" s="725"/>
      <c r="B377" s="725"/>
      <c r="C377" s="725"/>
      <c r="D377" s="726"/>
      <c r="E377" s="725"/>
      <c r="F377" s="726"/>
      <c r="G377" s="725"/>
      <c r="H377" s="725"/>
    </row>
    <row r="378" spans="1:8" ht="14.25" customHeight="1">
      <c r="A378" s="725"/>
      <c r="B378" s="725"/>
      <c r="C378" s="725"/>
      <c r="D378" s="726"/>
      <c r="E378" s="725"/>
      <c r="F378" s="726"/>
      <c r="G378" s="725"/>
      <c r="H378" s="725"/>
    </row>
    <row r="379" spans="1:8" ht="14.25" customHeight="1">
      <c r="A379" s="725"/>
      <c r="B379" s="725"/>
      <c r="C379" s="725"/>
      <c r="D379" s="726"/>
      <c r="E379" s="725"/>
      <c r="F379" s="726"/>
      <c r="G379" s="725"/>
      <c r="H379" s="725"/>
    </row>
    <row r="380" spans="1:8" ht="14.25" customHeight="1">
      <c r="A380" s="725"/>
      <c r="B380" s="725"/>
      <c r="C380" s="725"/>
      <c r="D380" s="726"/>
      <c r="E380" s="725"/>
      <c r="F380" s="726"/>
      <c r="G380" s="725"/>
      <c r="H380" s="725"/>
    </row>
    <row r="381" spans="1:8" ht="14.25" customHeight="1">
      <c r="A381" s="725"/>
      <c r="B381" s="725"/>
      <c r="C381" s="725"/>
      <c r="D381" s="726"/>
      <c r="E381" s="725"/>
      <c r="F381" s="726"/>
      <c r="G381" s="725"/>
      <c r="H381" s="725"/>
    </row>
    <row r="382" spans="1:8" ht="14.25" customHeight="1">
      <c r="A382" s="725"/>
      <c r="B382" s="725"/>
      <c r="C382" s="725"/>
      <c r="D382" s="726"/>
      <c r="E382" s="725"/>
      <c r="F382" s="726"/>
      <c r="G382" s="725"/>
      <c r="H382" s="725"/>
    </row>
    <row r="383" spans="1:8" ht="14.25" customHeight="1">
      <c r="A383" s="725"/>
      <c r="B383" s="725"/>
      <c r="C383" s="725"/>
      <c r="D383" s="726"/>
      <c r="E383" s="725"/>
      <c r="F383" s="726"/>
      <c r="G383" s="725"/>
      <c r="H383" s="725"/>
    </row>
    <row r="384" spans="1:8" ht="14.25" customHeight="1">
      <c r="A384" s="725"/>
      <c r="B384" s="725"/>
      <c r="C384" s="725"/>
      <c r="D384" s="726"/>
      <c r="E384" s="725"/>
      <c r="F384" s="726"/>
      <c r="G384" s="725"/>
      <c r="H384" s="725"/>
    </row>
    <row r="385" spans="1:8" ht="14.25" customHeight="1">
      <c r="A385" s="725"/>
      <c r="B385" s="725"/>
      <c r="C385" s="725"/>
      <c r="D385" s="726"/>
      <c r="E385" s="725"/>
      <c r="F385" s="726"/>
      <c r="G385" s="725"/>
      <c r="H385" s="725"/>
    </row>
    <row r="386" spans="1:8" ht="14.25" customHeight="1">
      <c r="A386" s="725"/>
      <c r="B386" s="725"/>
      <c r="C386" s="725"/>
      <c r="D386" s="726"/>
      <c r="E386" s="725"/>
      <c r="F386" s="726"/>
      <c r="G386" s="725"/>
      <c r="H386" s="725"/>
    </row>
    <row r="387" spans="1:8" ht="14.25" customHeight="1">
      <c r="A387" s="725"/>
      <c r="B387" s="725"/>
      <c r="C387" s="725"/>
      <c r="D387" s="726"/>
      <c r="E387" s="725"/>
      <c r="F387" s="726"/>
      <c r="G387" s="725"/>
      <c r="H387" s="725"/>
    </row>
    <row r="388" spans="1:8" ht="14.25" customHeight="1">
      <c r="A388" s="725"/>
      <c r="B388" s="725"/>
      <c r="C388" s="725"/>
      <c r="D388" s="726"/>
      <c r="E388" s="725"/>
      <c r="F388" s="726"/>
      <c r="G388" s="725"/>
      <c r="H388" s="725"/>
    </row>
    <row r="389" spans="1:8" ht="14.25" customHeight="1">
      <c r="A389" s="725"/>
      <c r="B389" s="725"/>
      <c r="C389" s="725"/>
      <c r="D389" s="726"/>
      <c r="E389" s="725"/>
      <c r="F389" s="726"/>
      <c r="G389" s="725"/>
      <c r="H389" s="725"/>
    </row>
    <row r="390" spans="1:8" ht="14.25" customHeight="1">
      <c r="A390" s="725"/>
      <c r="B390" s="725"/>
      <c r="C390" s="725"/>
      <c r="D390" s="726"/>
      <c r="E390" s="725"/>
      <c r="F390" s="726"/>
      <c r="G390" s="725"/>
      <c r="H390" s="725"/>
    </row>
    <row r="391" spans="1:8" ht="14.25" customHeight="1">
      <c r="A391" s="725"/>
      <c r="B391" s="725"/>
      <c r="C391" s="725"/>
      <c r="D391" s="726"/>
      <c r="E391" s="725"/>
      <c r="F391" s="726"/>
      <c r="G391" s="725"/>
      <c r="H391" s="725"/>
    </row>
    <row r="392" spans="1:8" ht="14.25" customHeight="1">
      <c r="A392" s="725"/>
      <c r="B392" s="725"/>
      <c r="C392" s="725"/>
      <c r="D392" s="726"/>
      <c r="E392" s="725"/>
      <c r="F392" s="726"/>
      <c r="G392" s="725"/>
      <c r="H392" s="725"/>
    </row>
    <row r="393" spans="1:8" ht="14.25" customHeight="1">
      <c r="A393" s="725"/>
      <c r="B393" s="725"/>
      <c r="C393" s="725"/>
      <c r="D393" s="726"/>
      <c r="E393" s="725"/>
      <c r="F393" s="726"/>
      <c r="G393" s="725"/>
      <c r="H393" s="725"/>
    </row>
    <row r="394" spans="1:8" ht="14.25" customHeight="1">
      <c r="A394" s="725"/>
      <c r="B394" s="725"/>
      <c r="C394" s="725"/>
      <c r="D394" s="726"/>
      <c r="E394" s="725"/>
      <c r="F394" s="726"/>
      <c r="G394" s="725"/>
      <c r="H394" s="725"/>
    </row>
    <row r="395" spans="1:8" ht="14.25" customHeight="1">
      <c r="A395" s="725"/>
      <c r="B395" s="725"/>
      <c r="C395" s="725"/>
      <c r="D395" s="726"/>
      <c r="E395" s="725"/>
      <c r="F395" s="726"/>
      <c r="G395" s="725"/>
      <c r="H395" s="725"/>
    </row>
    <row r="396" spans="1:8" ht="14.25" customHeight="1">
      <c r="A396" s="725"/>
      <c r="B396" s="725"/>
      <c r="C396" s="725"/>
      <c r="D396" s="726"/>
      <c r="E396" s="725"/>
      <c r="F396" s="726"/>
      <c r="G396" s="725"/>
      <c r="H396" s="725"/>
    </row>
    <row r="397" spans="1:8" ht="14.25" customHeight="1">
      <c r="A397" s="725"/>
      <c r="B397" s="725"/>
      <c r="C397" s="725"/>
      <c r="D397" s="726"/>
      <c r="E397" s="725"/>
      <c r="F397" s="726"/>
      <c r="G397" s="725"/>
      <c r="H397" s="725"/>
    </row>
    <row r="398" spans="1:8" ht="14.25" customHeight="1">
      <c r="A398" s="725"/>
      <c r="B398" s="725"/>
      <c r="C398" s="725"/>
      <c r="D398" s="726"/>
      <c r="E398" s="725"/>
      <c r="F398" s="726"/>
      <c r="G398" s="725"/>
      <c r="H398" s="725"/>
    </row>
    <row r="399" spans="1:8" ht="14.25" customHeight="1">
      <c r="A399" s="725"/>
      <c r="B399" s="725"/>
      <c r="C399" s="725"/>
      <c r="D399" s="726"/>
      <c r="E399" s="725"/>
      <c r="F399" s="726"/>
      <c r="G399" s="725"/>
      <c r="H399" s="725"/>
    </row>
    <row r="400" spans="1:8" ht="14.25" customHeight="1">
      <c r="A400" s="725"/>
      <c r="B400" s="725"/>
      <c r="C400" s="725"/>
      <c r="D400" s="726"/>
      <c r="E400" s="725"/>
      <c r="F400" s="726"/>
      <c r="G400" s="725"/>
      <c r="H400" s="725"/>
    </row>
    <row r="401" spans="1:8" ht="14.25" customHeight="1">
      <c r="A401" s="725"/>
      <c r="B401" s="725"/>
      <c r="C401" s="725"/>
      <c r="D401" s="726"/>
      <c r="E401" s="725"/>
      <c r="F401" s="726"/>
      <c r="G401" s="725"/>
      <c r="H401" s="725"/>
    </row>
    <row r="402" spans="1:8" ht="14.25" customHeight="1">
      <c r="A402" s="725"/>
      <c r="B402" s="725"/>
      <c r="C402" s="725"/>
      <c r="D402" s="726"/>
      <c r="E402" s="725"/>
      <c r="F402" s="726"/>
      <c r="G402" s="725"/>
      <c r="H402" s="725"/>
    </row>
    <row r="403" spans="1:8" ht="14.25" customHeight="1">
      <c r="A403" s="725"/>
      <c r="B403" s="725"/>
      <c r="C403" s="725"/>
      <c r="D403" s="726"/>
      <c r="E403" s="725"/>
      <c r="F403" s="726"/>
      <c r="G403" s="725"/>
      <c r="H403" s="725"/>
    </row>
    <row r="404" spans="1:8" ht="14.25" customHeight="1">
      <c r="A404" s="725"/>
      <c r="B404" s="725"/>
      <c r="C404" s="725"/>
      <c r="D404" s="726"/>
      <c r="E404" s="725"/>
      <c r="F404" s="726"/>
      <c r="G404" s="725"/>
      <c r="H404" s="725"/>
    </row>
    <row r="405" spans="1:8" ht="14.25" customHeight="1">
      <c r="A405" s="725"/>
      <c r="B405" s="725"/>
      <c r="C405" s="725"/>
      <c r="D405" s="726"/>
      <c r="E405" s="725"/>
      <c r="F405" s="726"/>
      <c r="G405" s="725"/>
      <c r="H405" s="725"/>
    </row>
    <row r="406" spans="1:8" ht="14.25" customHeight="1">
      <c r="A406" s="725"/>
      <c r="B406" s="725"/>
      <c r="C406" s="725"/>
      <c r="D406" s="726"/>
      <c r="E406" s="725"/>
      <c r="F406" s="726"/>
      <c r="G406" s="725"/>
      <c r="H406" s="725"/>
    </row>
    <row r="407" spans="1:8" ht="14.25" customHeight="1">
      <c r="A407" s="725"/>
      <c r="B407" s="725"/>
      <c r="C407" s="725"/>
      <c r="D407" s="726"/>
      <c r="E407" s="725"/>
      <c r="F407" s="726"/>
      <c r="G407" s="725"/>
      <c r="H407" s="725"/>
    </row>
    <row r="408" spans="1:8" ht="14.25" customHeight="1">
      <c r="A408" s="725"/>
      <c r="B408" s="725"/>
      <c r="C408" s="725"/>
      <c r="D408" s="726"/>
      <c r="E408" s="725"/>
      <c r="F408" s="726"/>
      <c r="G408" s="725"/>
      <c r="H408" s="725"/>
    </row>
    <row r="409" spans="1:8" ht="14.25" customHeight="1">
      <c r="A409" s="725"/>
      <c r="B409" s="725"/>
      <c r="C409" s="725"/>
      <c r="D409" s="726"/>
      <c r="E409" s="725"/>
      <c r="F409" s="726"/>
      <c r="G409" s="725"/>
      <c r="H409" s="725"/>
    </row>
    <row r="410" spans="1:8" ht="14.25" customHeight="1">
      <c r="A410" s="725"/>
      <c r="B410" s="725"/>
      <c r="C410" s="725"/>
      <c r="D410" s="726"/>
      <c r="E410" s="725"/>
      <c r="F410" s="726"/>
      <c r="G410" s="725"/>
      <c r="H410" s="725"/>
    </row>
    <row r="411" spans="1:8" ht="14.25" customHeight="1">
      <c r="A411" s="725"/>
      <c r="B411" s="725"/>
      <c r="C411" s="725"/>
      <c r="D411" s="726"/>
      <c r="E411" s="725"/>
      <c r="F411" s="726"/>
      <c r="G411" s="725"/>
      <c r="H411" s="725"/>
    </row>
    <row r="412" spans="1:8" ht="14.25" customHeight="1">
      <c r="A412" s="725"/>
      <c r="B412" s="725"/>
      <c r="C412" s="725"/>
      <c r="D412" s="726"/>
      <c r="E412" s="725"/>
      <c r="F412" s="726"/>
      <c r="G412" s="725"/>
      <c r="H412" s="725"/>
    </row>
    <row r="413" spans="1:8" ht="14.25" customHeight="1">
      <c r="A413" s="725"/>
      <c r="B413" s="725"/>
      <c r="C413" s="725"/>
      <c r="D413" s="726"/>
      <c r="E413" s="725"/>
      <c r="F413" s="726"/>
      <c r="G413" s="725"/>
      <c r="H413" s="725"/>
    </row>
    <row r="414" spans="1:8" ht="14.25" customHeight="1">
      <c r="A414" s="725"/>
      <c r="B414" s="725"/>
      <c r="C414" s="725"/>
      <c r="D414" s="726"/>
      <c r="E414" s="725"/>
      <c r="F414" s="726"/>
      <c r="G414" s="725"/>
      <c r="H414" s="725"/>
    </row>
    <row r="415" spans="1:8" ht="14.25" customHeight="1">
      <c r="A415" s="725"/>
      <c r="B415" s="725"/>
      <c r="C415" s="725"/>
      <c r="D415" s="726"/>
      <c r="E415" s="725"/>
      <c r="F415" s="726"/>
      <c r="G415" s="725"/>
      <c r="H415" s="725"/>
    </row>
    <row r="416" spans="1:8" ht="14.25" customHeight="1">
      <c r="A416" s="725"/>
      <c r="B416" s="725"/>
      <c r="C416" s="725"/>
      <c r="D416" s="726"/>
      <c r="E416" s="725"/>
      <c r="F416" s="726"/>
      <c r="G416" s="725"/>
      <c r="H416" s="725"/>
    </row>
    <row r="417" spans="1:8" ht="14.25" customHeight="1">
      <c r="A417" s="725"/>
      <c r="B417" s="725"/>
      <c r="C417" s="725"/>
      <c r="D417" s="726"/>
      <c r="E417" s="725"/>
      <c r="F417" s="726"/>
      <c r="G417" s="725"/>
      <c r="H417" s="725"/>
    </row>
    <row r="418" spans="1:8" ht="14.25" customHeight="1">
      <c r="A418" s="725"/>
      <c r="B418" s="725"/>
      <c r="C418" s="725"/>
      <c r="D418" s="726"/>
      <c r="E418" s="725"/>
      <c r="F418" s="726"/>
      <c r="G418" s="725"/>
      <c r="H418" s="725"/>
    </row>
    <row r="419" spans="1:8" ht="14.25" customHeight="1">
      <c r="A419" s="725"/>
      <c r="B419" s="725"/>
      <c r="C419" s="725"/>
      <c r="D419" s="726"/>
      <c r="E419" s="725"/>
      <c r="F419" s="726"/>
      <c r="G419" s="725"/>
      <c r="H419" s="725"/>
    </row>
    <row r="420" spans="1:8" ht="14.25" customHeight="1">
      <c r="A420" s="725"/>
      <c r="B420" s="725"/>
      <c r="C420" s="725"/>
      <c r="D420" s="726"/>
      <c r="E420" s="725"/>
      <c r="F420" s="726"/>
      <c r="G420" s="725"/>
      <c r="H420" s="725"/>
    </row>
    <row r="421" spans="1:8" ht="14.25" customHeight="1">
      <c r="A421" s="725"/>
      <c r="B421" s="725"/>
      <c r="C421" s="725"/>
      <c r="D421" s="726"/>
      <c r="E421" s="725"/>
      <c r="F421" s="726"/>
      <c r="G421" s="725"/>
      <c r="H421" s="725"/>
    </row>
    <row r="422" spans="1:8" ht="14.25" customHeight="1">
      <c r="A422" s="725"/>
      <c r="B422" s="725"/>
      <c r="C422" s="725"/>
      <c r="D422" s="726"/>
      <c r="E422" s="725"/>
      <c r="F422" s="726"/>
      <c r="G422" s="725"/>
      <c r="H422" s="725"/>
    </row>
    <row r="423" spans="1:8" ht="14.25" customHeight="1">
      <c r="A423" s="725"/>
      <c r="B423" s="725"/>
      <c r="C423" s="725"/>
      <c r="D423" s="726"/>
      <c r="E423" s="725"/>
      <c r="F423" s="726"/>
      <c r="G423" s="725"/>
      <c r="H423" s="725"/>
    </row>
    <row r="424" spans="1:8" ht="14.25" customHeight="1">
      <c r="A424" s="725"/>
      <c r="B424" s="725"/>
      <c r="C424" s="725"/>
      <c r="D424" s="726"/>
      <c r="E424" s="725"/>
      <c r="F424" s="726"/>
      <c r="G424" s="725"/>
      <c r="H424" s="725"/>
    </row>
    <row r="425" spans="1:8" ht="14.25" customHeight="1">
      <c r="A425" s="725"/>
      <c r="B425" s="725"/>
      <c r="C425" s="725"/>
      <c r="D425" s="726"/>
      <c r="E425" s="725"/>
      <c r="F425" s="726"/>
      <c r="G425" s="725"/>
      <c r="H425" s="725"/>
    </row>
    <row r="426" spans="1:8" ht="14.25" customHeight="1">
      <c r="A426" s="725"/>
      <c r="B426" s="725"/>
      <c r="C426" s="725"/>
      <c r="D426" s="726"/>
      <c r="E426" s="725"/>
      <c r="F426" s="726"/>
      <c r="G426" s="725"/>
      <c r="H426" s="725"/>
    </row>
    <row r="427" spans="1:8" ht="14.25" customHeight="1">
      <c r="A427" s="725"/>
      <c r="B427" s="725"/>
      <c r="C427" s="725"/>
      <c r="D427" s="726"/>
      <c r="E427" s="725"/>
      <c r="F427" s="726"/>
      <c r="G427" s="725"/>
      <c r="H427" s="725"/>
    </row>
    <row r="428" spans="1:8" ht="14.25" customHeight="1">
      <c r="A428" s="725"/>
      <c r="B428" s="725"/>
      <c r="C428" s="725"/>
      <c r="D428" s="726"/>
      <c r="E428" s="725"/>
      <c r="F428" s="726"/>
      <c r="G428" s="725"/>
      <c r="H428" s="725"/>
    </row>
    <row r="429" spans="1:8" ht="14.25" customHeight="1">
      <c r="A429" s="725"/>
      <c r="B429" s="725"/>
      <c r="C429" s="725"/>
      <c r="D429" s="726"/>
      <c r="E429" s="725"/>
      <c r="F429" s="726"/>
      <c r="G429" s="725"/>
      <c r="H429" s="725"/>
    </row>
    <row r="430" spans="1:8" ht="14.25" customHeight="1">
      <c r="A430" s="725"/>
      <c r="B430" s="725"/>
      <c r="C430" s="725"/>
      <c r="D430" s="726"/>
      <c r="E430" s="725"/>
      <c r="F430" s="726"/>
      <c r="G430" s="725"/>
      <c r="H430" s="725"/>
    </row>
    <row r="431" spans="1:8" ht="14.25" customHeight="1">
      <c r="A431" s="725"/>
      <c r="B431" s="725"/>
      <c r="C431" s="725"/>
      <c r="D431" s="726"/>
      <c r="E431" s="725"/>
      <c r="F431" s="726"/>
      <c r="G431" s="725"/>
      <c r="H431" s="725"/>
    </row>
    <row r="432" spans="1:8" ht="14.25" customHeight="1">
      <c r="A432" s="725"/>
      <c r="B432" s="725"/>
      <c r="C432" s="725"/>
      <c r="D432" s="726"/>
      <c r="E432" s="725"/>
      <c r="F432" s="726"/>
      <c r="G432" s="725"/>
      <c r="H432" s="725"/>
    </row>
    <row r="433" spans="1:8" ht="14.25" customHeight="1">
      <c r="A433" s="725"/>
      <c r="B433" s="725"/>
      <c r="C433" s="725"/>
      <c r="D433" s="726"/>
      <c r="E433" s="725"/>
      <c r="F433" s="726"/>
      <c r="G433" s="725"/>
      <c r="H433" s="725"/>
    </row>
    <row r="434" spans="1:8" ht="14.25" customHeight="1">
      <c r="A434" s="725"/>
      <c r="B434" s="725"/>
      <c r="C434" s="725"/>
      <c r="D434" s="726"/>
      <c r="E434" s="725"/>
      <c r="F434" s="726"/>
      <c r="G434" s="725"/>
      <c r="H434" s="725"/>
    </row>
    <row r="435" spans="1:8" ht="14.25" customHeight="1">
      <c r="A435" s="725"/>
      <c r="B435" s="725"/>
      <c r="C435" s="725"/>
      <c r="D435" s="726"/>
      <c r="E435" s="725"/>
      <c r="F435" s="726"/>
      <c r="G435" s="725"/>
      <c r="H435" s="725"/>
    </row>
    <row r="436" spans="1:8" ht="14.25" customHeight="1">
      <c r="A436" s="725"/>
      <c r="B436" s="725"/>
      <c r="C436" s="725"/>
      <c r="D436" s="726"/>
      <c r="E436" s="725"/>
      <c r="F436" s="726"/>
      <c r="G436" s="725"/>
      <c r="H436" s="725"/>
    </row>
    <row r="437" spans="1:8" ht="14.25" customHeight="1">
      <c r="A437" s="725"/>
      <c r="B437" s="725"/>
      <c r="C437" s="725"/>
      <c r="D437" s="726"/>
      <c r="E437" s="725"/>
      <c r="F437" s="726"/>
      <c r="G437" s="725"/>
      <c r="H437" s="725"/>
    </row>
    <row r="438" spans="1:8" ht="14.25" customHeight="1">
      <c r="A438" s="725"/>
      <c r="B438" s="725"/>
      <c r="C438" s="725"/>
      <c r="D438" s="726"/>
      <c r="E438" s="725"/>
      <c r="F438" s="726"/>
      <c r="G438" s="725"/>
      <c r="H438" s="725"/>
    </row>
    <row r="439" spans="1:8" ht="14.25" customHeight="1">
      <c r="A439" s="725"/>
      <c r="B439" s="725"/>
      <c r="C439" s="725"/>
      <c r="D439" s="726"/>
      <c r="E439" s="725"/>
      <c r="F439" s="726"/>
      <c r="G439" s="725"/>
      <c r="H439" s="725"/>
    </row>
    <row r="440" spans="1:8" ht="14.25" customHeight="1">
      <c r="A440" s="725"/>
      <c r="B440" s="725"/>
      <c r="C440" s="725"/>
      <c r="D440" s="726"/>
      <c r="E440" s="725"/>
      <c r="F440" s="726"/>
      <c r="G440" s="725"/>
      <c r="H440" s="725"/>
    </row>
    <row r="441" spans="1:8" ht="14.25" customHeight="1">
      <c r="A441" s="725"/>
      <c r="B441" s="725"/>
      <c r="C441" s="725"/>
      <c r="D441" s="726"/>
      <c r="E441" s="725"/>
      <c r="F441" s="726"/>
      <c r="G441" s="725"/>
      <c r="H441" s="725"/>
    </row>
    <row r="442" spans="1:8" ht="14.25" customHeight="1">
      <c r="A442" s="725"/>
      <c r="B442" s="725"/>
      <c r="C442" s="725"/>
      <c r="D442" s="726"/>
      <c r="E442" s="725"/>
      <c r="F442" s="726"/>
      <c r="G442" s="725"/>
      <c r="H442" s="725"/>
    </row>
    <row r="443" spans="1:8" ht="14.25" customHeight="1">
      <c r="A443" s="725"/>
      <c r="B443" s="725"/>
      <c r="C443" s="725"/>
      <c r="D443" s="726"/>
      <c r="E443" s="725"/>
      <c r="F443" s="726"/>
      <c r="G443" s="725"/>
      <c r="H443" s="725"/>
    </row>
    <row r="444" spans="1:8" ht="14.25" customHeight="1">
      <c r="A444" s="725"/>
      <c r="B444" s="725"/>
      <c r="C444" s="725"/>
      <c r="D444" s="726"/>
      <c r="E444" s="725"/>
      <c r="F444" s="726"/>
      <c r="G444" s="725"/>
      <c r="H444" s="725"/>
    </row>
    <row r="445" spans="1:8" ht="14.25" customHeight="1">
      <c r="A445" s="725"/>
      <c r="B445" s="725"/>
      <c r="C445" s="725"/>
      <c r="D445" s="726"/>
      <c r="E445" s="725"/>
      <c r="F445" s="726"/>
      <c r="G445" s="725"/>
      <c r="H445" s="725"/>
    </row>
    <row r="446" spans="1:8" ht="14.25" customHeight="1">
      <c r="A446" s="725"/>
      <c r="B446" s="725"/>
      <c r="C446" s="725"/>
      <c r="D446" s="726"/>
      <c r="E446" s="725"/>
      <c r="F446" s="726"/>
      <c r="G446" s="725"/>
      <c r="H446" s="725"/>
    </row>
  </sheetData>
  <autoFilter ref="A12:J171"/>
  <mergeCells count="16">
    <mergeCell ref="B171:C171"/>
    <mergeCell ref="B173:C173"/>
    <mergeCell ref="B183:C183"/>
    <mergeCell ref="B175:D175"/>
    <mergeCell ref="E175:J175"/>
    <mergeCell ref="B181:C181"/>
    <mergeCell ref="H2:J2"/>
    <mergeCell ref="B4:J4"/>
    <mergeCell ref="B5:J5"/>
    <mergeCell ref="B6:J6"/>
    <mergeCell ref="B7:J7"/>
    <mergeCell ref="B9:D9"/>
    <mergeCell ref="E9:J9"/>
    <mergeCell ref="B144:C144"/>
    <mergeCell ref="B149:C149"/>
    <mergeCell ref="B157:C157"/>
  </mergeCells>
  <phoneticPr fontId="4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Фінансування</vt:lpstr>
      <vt:lpstr>Кошторис  витрат</vt:lpstr>
      <vt:lpstr>Реєстр документів</vt:lpstr>
      <vt:lpstr>'Кошторис  витрат'!Область_печати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dasha</cp:lastModifiedBy>
  <cp:lastPrinted>2021-10-27T09:10:32Z</cp:lastPrinted>
  <dcterms:created xsi:type="dcterms:W3CDTF">2020-11-14T13:09:40Z</dcterms:created>
  <dcterms:modified xsi:type="dcterms:W3CDTF">2021-10-27T09:11:05Z</dcterms:modified>
</cp:coreProperties>
</file>