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50" activeTab="1"/>
  </bookViews>
  <sheets>
    <sheet name="Фінансування" sheetId="1" r:id="rId1"/>
    <sheet name="Кошторис  витрат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G162" i="2" l="1"/>
  <c r="J172" i="2"/>
  <c r="J173" i="2"/>
  <c r="J174" i="2"/>
  <c r="V173" i="2"/>
  <c r="V174" i="2"/>
  <c r="V175" i="2"/>
  <c r="X175" i="2" s="1"/>
  <c r="V176" i="2"/>
  <c r="V177" i="2"/>
  <c r="S173" i="2"/>
  <c r="S174" i="2"/>
  <c r="S175" i="2"/>
  <c r="S176" i="2"/>
  <c r="S177" i="2"/>
  <c r="P173" i="2"/>
  <c r="X173" i="2" s="1"/>
  <c r="P174" i="2"/>
  <c r="P175" i="2"/>
  <c r="P176" i="2"/>
  <c r="P177" i="2"/>
  <c r="X177" i="2" s="1"/>
  <c r="M173" i="2"/>
  <c r="M174" i="2"/>
  <c r="M175" i="2"/>
  <c r="M176" i="2"/>
  <c r="M177" i="2"/>
  <c r="M180" i="2"/>
  <c r="M181" i="2"/>
  <c r="M182" i="2"/>
  <c r="M183" i="2"/>
  <c r="W183" i="2" s="1"/>
  <c r="M184" i="2"/>
  <c r="M185" i="2"/>
  <c r="W185" i="2" s="1"/>
  <c r="P180" i="2"/>
  <c r="X180" i="2" s="1"/>
  <c r="P181" i="2"/>
  <c r="P182" i="2"/>
  <c r="X182" i="2" s="1"/>
  <c r="P183" i="2"/>
  <c r="P184" i="2"/>
  <c r="P185" i="2"/>
  <c r="S180" i="2"/>
  <c r="S181" i="2"/>
  <c r="S182" i="2"/>
  <c r="S183" i="2"/>
  <c r="S184" i="2"/>
  <c r="S185" i="2"/>
  <c r="V180" i="2"/>
  <c r="V181" i="2"/>
  <c r="V182" i="2"/>
  <c r="V183" i="2"/>
  <c r="V184" i="2"/>
  <c r="X184" i="2" s="1"/>
  <c r="V185" i="2"/>
  <c r="W133" i="2"/>
  <c r="Y133" i="2" s="1"/>
  <c r="Z133" i="2" s="1"/>
  <c r="X133" i="2"/>
  <c r="W158" i="2"/>
  <c r="Y158" i="2" s="1"/>
  <c r="Z158" i="2" s="1"/>
  <c r="X158" i="2"/>
  <c r="W174" i="2"/>
  <c r="X174" i="2"/>
  <c r="W175" i="2"/>
  <c r="W176" i="2"/>
  <c r="X176" i="2"/>
  <c r="W177" i="2"/>
  <c r="Y181" i="2"/>
  <c r="Z181" i="2" s="1"/>
  <c r="X181" i="2"/>
  <c r="X183" i="2"/>
  <c r="X185" i="2"/>
  <c r="W181" i="2"/>
  <c r="W182" i="2"/>
  <c r="W184" i="2"/>
  <c r="C29" i="1"/>
  <c r="J162" i="2"/>
  <c r="H170" i="2"/>
  <c r="E170" i="2"/>
  <c r="G170" i="2"/>
  <c r="H189" i="2"/>
  <c r="J189" i="2" s="1"/>
  <c r="E189" i="2"/>
  <c r="G189" i="2" s="1"/>
  <c r="J180" i="2"/>
  <c r="J181" i="2"/>
  <c r="J182" i="2"/>
  <c r="J183" i="2"/>
  <c r="J184" i="2"/>
  <c r="J185" i="2"/>
  <c r="J175" i="2"/>
  <c r="J176" i="2"/>
  <c r="J177" i="2"/>
  <c r="J178" i="2"/>
  <c r="J179" i="2"/>
  <c r="J186" i="2"/>
  <c r="J187" i="2"/>
  <c r="J188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71" i="2"/>
  <c r="G165" i="2"/>
  <c r="G164" i="2"/>
  <c r="G163" i="2"/>
  <c r="G159" i="2"/>
  <c r="E160" i="2" s="1"/>
  <c r="G160" i="2" s="1"/>
  <c r="G158" i="2"/>
  <c r="G157" i="2"/>
  <c r="G156" i="2"/>
  <c r="E155" i="2"/>
  <c r="J158" i="2"/>
  <c r="J133" i="2"/>
  <c r="G135" i="2"/>
  <c r="G134" i="2"/>
  <c r="G133" i="2"/>
  <c r="G132" i="2"/>
  <c r="G131" i="2"/>
  <c r="G130" i="2"/>
  <c r="G129" i="2"/>
  <c r="G118" i="2"/>
  <c r="G117" i="2"/>
  <c r="G116" i="2"/>
  <c r="G115" i="2"/>
  <c r="G114" i="2"/>
  <c r="G113" i="2"/>
  <c r="G112" i="2"/>
  <c r="G111" i="2"/>
  <c r="G110" i="2"/>
  <c r="G31" i="2"/>
  <c r="J24" i="2"/>
  <c r="J23" i="2"/>
  <c r="J22" i="2"/>
  <c r="G24" i="2"/>
  <c r="G23" i="2"/>
  <c r="G22" i="2"/>
  <c r="V189" i="2"/>
  <c r="S189" i="2"/>
  <c r="P189" i="2"/>
  <c r="M189" i="2"/>
  <c r="V188" i="2"/>
  <c r="S188" i="2"/>
  <c r="P188" i="2"/>
  <c r="M188" i="2"/>
  <c r="V187" i="2"/>
  <c r="S187" i="2"/>
  <c r="P187" i="2"/>
  <c r="M187" i="2"/>
  <c r="V186" i="2"/>
  <c r="S186" i="2"/>
  <c r="P186" i="2"/>
  <c r="M186" i="2"/>
  <c r="V179" i="2"/>
  <c r="S179" i="2"/>
  <c r="P179" i="2"/>
  <c r="M179" i="2"/>
  <c r="V178" i="2"/>
  <c r="S178" i="2"/>
  <c r="P178" i="2"/>
  <c r="M178" i="2"/>
  <c r="V172" i="2"/>
  <c r="S172" i="2"/>
  <c r="P172" i="2"/>
  <c r="M172" i="2"/>
  <c r="V171" i="2"/>
  <c r="S171" i="2"/>
  <c r="P171" i="2"/>
  <c r="M171" i="2"/>
  <c r="J171" i="2"/>
  <c r="T170" i="2"/>
  <c r="Q170" i="2"/>
  <c r="N170" i="2"/>
  <c r="K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V164" i="2"/>
  <c r="S164" i="2"/>
  <c r="P164" i="2"/>
  <c r="M164" i="2"/>
  <c r="J164" i="2"/>
  <c r="V163" i="2"/>
  <c r="S163" i="2"/>
  <c r="P163" i="2"/>
  <c r="M163" i="2"/>
  <c r="J163" i="2"/>
  <c r="V162" i="2"/>
  <c r="S162" i="2"/>
  <c r="P162" i="2"/>
  <c r="M162" i="2"/>
  <c r="T161" i="2"/>
  <c r="Q161" i="2"/>
  <c r="N161" i="2"/>
  <c r="K161" i="2"/>
  <c r="H161" i="2"/>
  <c r="H190" i="2" s="1"/>
  <c r="E161" i="2"/>
  <c r="V160" i="2"/>
  <c r="S160" i="2"/>
  <c r="P160" i="2"/>
  <c r="M160" i="2"/>
  <c r="V159" i="2"/>
  <c r="S159" i="2"/>
  <c r="P159" i="2"/>
  <c r="M159" i="2"/>
  <c r="J159" i="2"/>
  <c r="H160" i="2" s="1"/>
  <c r="J160" i="2" s="1"/>
  <c r="V157" i="2"/>
  <c r="S157" i="2"/>
  <c r="P157" i="2"/>
  <c r="M157" i="2"/>
  <c r="J157" i="2"/>
  <c r="V156" i="2"/>
  <c r="S156" i="2"/>
  <c r="P156" i="2"/>
  <c r="P155" i="2" s="1"/>
  <c r="M156" i="2"/>
  <c r="J156" i="2"/>
  <c r="T155" i="2"/>
  <c r="Q155" i="2"/>
  <c r="N155" i="2"/>
  <c r="K155" i="2"/>
  <c r="H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S147" i="2" s="1"/>
  <c r="P145" i="2"/>
  <c r="M145" i="2"/>
  <c r="J145" i="2"/>
  <c r="G145" i="2"/>
  <c r="W145" i="2" s="1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G139" i="2"/>
  <c r="V138" i="2"/>
  <c r="S138" i="2"/>
  <c r="P138" i="2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X135" i="2" s="1"/>
  <c r="V134" i="2"/>
  <c r="S134" i="2"/>
  <c r="P134" i="2"/>
  <c r="M134" i="2"/>
  <c r="J134" i="2"/>
  <c r="V132" i="2"/>
  <c r="S132" i="2"/>
  <c r="P132" i="2"/>
  <c r="M132" i="2"/>
  <c r="J132" i="2"/>
  <c r="V131" i="2"/>
  <c r="S131" i="2"/>
  <c r="P131" i="2"/>
  <c r="M131" i="2"/>
  <c r="J131" i="2"/>
  <c r="V130" i="2"/>
  <c r="S130" i="2"/>
  <c r="P130" i="2"/>
  <c r="M130" i="2"/>
  <c r="J130" i="2"/>
  <c r="V129" i="2"/>
  <c r="S129" i="2"/>
  <c r="P129" i="2"/>
  <c r="M129" i="2"/>
  <c r="J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V117" i="2"/>
  <c r="S117" i="2"/>
  <c r="P117" i="2"/>
  <c r="M117" i="2"/>
  <c r="J117" i="2"/>
  <c r="V116" i="2"/>
  <c r="S116" i="2"/>
  <c r="P116" i="2"/>
  <c r="M116" i="2"/>
  <c r="J116" i="2"/>
  <c r="V115" i="2"/>
  <c r="S115" i="2"/>
  <c r="P115" i="2"/>
  <c r="M115" i="2"/>
  <c r="J115" i="2"/>
  <c r="V114" i="2"/>
  <c r="S114" i="2"/>
  <c r="P114" i="2"/>
  <c r="M114" i="2"/>
  <c r="J114" i="2"/>
  <c r="V113" i="2"/>
  <c r="S113" i="2"/>
  <c r="P113" i="2"/>
  <c r="M113" i="2"/>
  <c r="J113" i="2"/>
  <c r="V112" i="2"/>
  <c r="S112" i="2"/>
  <c r="P112" i="2"/>
  <c r="M112" i="2"/>
  <c r="J112" i="2"/>
  <c r="V111" i="2"/>
  <c r="S111" i="2"/>
  <c r="P111" i="2"/>
  <c r="M111" i="2"/>
  <c r="J111" i="2"/>
  <c r="V110" i="2"/>
  <c r="S110" i="2"/>
  <c r="P110" i="2"/>
  <c r="M110" i="2"/>
  <c r="J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W104" i="2" s="1"/>
  <c r="V103" i="2"/>
  <c r="S103" i="2"/>
  <c r="S102" i="2" s="1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W101" i="2" s="1"/>
  <c r="V100" i="2"/>
  <c r="S100" i="2"/>
  <c r="P100" i="2"/>
  <c r="M100" i="2"/>
  <c r="J100" i="2"/>
  <c r="G100" i="2"/>
  <c r="V99" i="2"/>
  <c r="S99" i="2"/>
  <c r="S98" i="2" s="1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S94" i="2" s="1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S88" i="2" s="1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V53" i="2" s="1"/>
  <c r="S55" i="2"/>
  <c r="P55" i="2"/>
  <c r="M55" i="2"/>
  <c r="V54" i="2"/>
  <c r="S54" i="2"/>
  <c r="W54" i="2" s="1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X46" i="2" s="1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X38" i="2" s="1"/>
  <c r="G38" i="2"/>
  <c r="V37" i="2"/>
  <c r="S37" i="2"/>
  <c r="P37" i="2"/>
  <c r="M37" i="2"/>
  <c r="J37" i="2"/>
  <c r="G37" i="2"/>
  <c r="V36" i="2"/>
  <c r="V35" i="2" s="1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X32" i="2" s="1"/>
  <c r="G32" i="2"/>
  <c r="V31" i="2"/>
  <c r="S31" i="2"/>
  <c r="P31" i="2"/>
  <c r="M31" i="2"/>
  <c r="J31" i="2"/>
  <c r="V30" i="2"/>
  <c r="S30" i="2"/>
  <c r="S29" i="2" s="1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V23" i="2"/>
  <c r="X23" i="2" s="1"/>
  <c r="S23" i="2"/>
  <c r="P23" i="2"/>
  <c r="M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J17" i="2" s="1"/>
  <c r="H27" i="2" s="1"/>
  <c r="J27" i="2" s="1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30" i="1" s="1"/>
  <c r="J28" i="1"/>
  <c r="J27" i="1"/>
  <c r="Y175" i="2" l="1"/>
  <c r="Z175" i="2" s="1"/>
  <c r="W173" i="2"/>
  <c r="Y173" i="2"/>
  <c r="Z173" i="2" s="1"/>
  <c r="Y174" i="2"/>
  <c r="Z174" i="2" s="1"/>
  <c r="Y177" i="2"/>
  <c r="Z177" i="2" s="1"/>
  <c r="Y176" i="2"/>
  <c r="Z176" i="2" s="1"/>
  <c r="Y184" i="2"/>
  <c r="Z184" i="2" s="1"/>
  <c r="W180" i="2"/>
  <c r="Y180" i="2"/>
  <c r="Z180" i="2" s="1"/>
  <c r="Y182" i="2"/>
  <c r="Z182" i="2" s="1"/>
  <c r="Y185" i="2"/>
  <c r="Z185" i="2" s="1"/>
  <c r="Y183" i="2"/>
  <c r="Z183" i="2" s="1"/>
  <c r="M29" i="2"/>
  <c r="W45" i="2"/>
  <c r="W167" i="2"/>
  <c r="G13" i="2"/>
  <c r="W18" i="2"/>
  <c r="W24" i="2"/>
  <c r="Y24" i="2" s="1"/>
  <c r="Z24" i="2" s="1"/>
  <c r="J49" i="2"/>
  <c r="J56" i="2" s="1"/>
  <c r="P29" i="2"/>
  <c r="S49" i="2"/>
  <c r="G62" i="2"/>
  <c r="P17" i="2"/>
  <c r="N27" i="2" s="1"/>
  <c r="P27" i="2" s="1"/>
  <c r="J21" i="2"/>
  <c r="H28" i="2" s="1"/>
  <c r="J28" i="2" s="1"/>
  <c r="M13" i="2"/>
  <c r="K26" i="2" s="1"/>
  <c r="M26" i="2" s="1"/>
  <c r="P102" i="2"/>
  <c r="M127" i="2"/>
  <c r="W115" i="2"/>
  <c r="M119" i="2"/>
  <c r="W31" i="2"/>
  <c r="X99" i="2"/>
  <c r="W91" i="2"/>
  <c r="W38" i="2"/>
  <c r="Y38" i="2" s="1"/>
  <c r="Z38" i="2" s="1"/>
  <c r="S43" i="2"/>
  <c r="P49" i="2"/>
  <c r="X68" i="2"/>
  <c r="Y68" i="2" s="1"/>
  <c r="Z68" i="2" s="1"/>
  <c r="X82" i="2"/>
  <c r="X96" i="2"/>
  <c r="N47" i="2"/>
  <c r="X16" i="2"/>
  <c r="M58" i="2"/>
  <c r="X69" i="2"/>
  <c r="X87" i="2"/>
  <c r="M88" i="2"/>
  <c r="W117" i="2"/>
  <c r="W125" i="2"/>
  <c r="W146" i="2"/>
  <c r="S153" i="2"/>
  <c r="X168" i="2"/>
  <c r="X169" i="2"/>
  <c r="Y169" i="2" s="1"/>
  <c r="Z169" i="2" s="1"/>
  <c r="X187" i="2"/>
  <c r="Y187" i="2" s="1"/>
  <c r="Z187" i="2" s="1"/>
  <c r="G155" i="2"/>
  <c r="J58" i="2"/>
  <c r="J147" i="2"/>
  <c r="V13" i="2"/>
  <c r="T26" i="2" s="1"/>
  <c r="V26" i="2" s="1"/>
  <c r="X24" i="2"/>
  <c r="M53" i="2"/>
  <c r="X75" i="2"/>
  <c r="X104" i="2"/>
  <c r="Y104" i="2" s="1"/>
  <c r="Z104" i="2" s="1"/>
  <c r="X118" i="2"/>
  <c r="P136" i="2"/>
  <c r="W132" i="2"/>
  <c r="M147" i="2"/>
  <c r="V166" i="2"/>
  <c r="S21" i="2"/>
  <c r="Q28" i="2" s="1"/>
  <c r="S28" i="2" s="1"/>
  <c r="M70" i="2"/>
  <c r="W16" i="2"/>
  <c r="Y16" i="2" s="1"/>
  <c r="Z16" i="2" s="1"/>
  <c r="S74" i="2"/>
  <c r="M84" i="2"/>
  <c r="P94" i="2"/>
  <c r="W103" i="2"/>
  <c r="W131" i="2"/>
  <c r="S166" i="2"/>
  <c r="P39" i="2"/>
  <c r="P43" i="2"/>
  <c r="W50" i="2"/>
  <c r="S58" i="2"/>
  <c r="P66" i="2"/>
  <c r="P80" i="2"/>
  <c r="X134" i="2"/>
  <c r="W152" i="2"/>
  <c r="G136" i="2"/>
  <c r="M35" i="2"/>
  <c r="M47" i="2" s="1"/>
  <c r="M39" i="2"/>
  <c r="S39" i="2"/>
  <c r="M43" i="2"/>
  <c r="V58" i="2"/>
  <c r="X61" i="2"/>
  <c r="W65" i="2"/>
  <c r="S70" i="2"/>
  <c r="W73" i="2"/>
  <c r="W134" i="2"/>
  <c r="W168" i="2"/>
  <c r="W169" i="2"/>
  <c r="W187" i="2"/>
  <c r="W160" i="2"/>
  <c r="Q56" i="2"/>
  <c r="W55" i="2"/>
  <c r="Q106" i="2"/>
  <c r="M102" i="2"/>
  <c r="W116" i="2"/>
  <c r="X22" i="2"/>
  <c r="X37" i="2"/>
  <c r="V49" i="2"/>
  <c r="V56" i="2" s="1"/>
  <c r="T56" i="2"/>
  <c r="W68" i="2"/>
  <c r="S80" i="2"/>
  <c r="P84" i="2"/>
  <c r="V84" i="2"/>
  <c r="M94" i="2"/>
  <c r="T106" i="2"/>
  <c r="X111" i="2"/>
  <c r="S127" i="2"/>
  <c r="W123" i="2"/>
  <c r="J143" i="2"/>
  <c r="V147" i="2"/>
  <c r="X167" i="2"/>
  <c r="Y167" i="2" s="1"/>
  <c r="Z167" i="2" s="1"/>
  <c r="W186" i="2"/>
  <c r="T47" i="2"/>
  <c r="X171" i="2"/>
  <c r="X186" i="2"/>
  <c r="V17" i="2"/>
  <c r="T27" i="2" s="1"/>
  <c r="V27" i="2" s="1"/>
  <c r="V29" i="2"/>
  <c r="J39" i="2"/>
  <c r="X52" i="2"/>
  <c r="W67" i="2"/>
  <c r="S66" i="2"/>
  <c r="W82" i="2"/>
  <c r="Y82" i="2" s="1"/>
  <c r="Z82" i="2" s="1"/>
  <c r="P98" i="2"/>
  <c r="W110" i="2"/>
  <c r="W118" i="2"/>
  <c r="X141" i="2"/>
  <c r="X162" i="2"/>
  <c r="P166" i="2"/>
  <c r="W171" i="2"/>
  <c r="W179" i="2"/>
  <c r="W63" i="2"/>
  <c r="Y63" i="2" s="1"/>
  <c r="Z63" i="2" s="1"/>
  <c r="W86" i="2"/>
  <c r="E106" i="2"/>
  <c r="X110" i="2"/>
  <c r="X114" i="2"/>
  <c r="X156" i="2"/>
  <c r="J170" i="2"/>
  <c r="X19" i="2"/>
  <c r="H47" i="2"/>
  <c r="X50" i="2"/>
  <c r="G66" i="2"/>
  <c r="M66" i="2"/>
  <c r="W81" i="2"/>
  <c r="W97" i="2"/>
  <c r="G127" i="2"/>
  <c r="X126" i="2"/>
  <c r="W129" i="2"/>
  <c r="M136" i="2"/>
  <c r="X138" i="2"/>
  <c r="X142" i="2"/>
  <c r="X150" i="2"/>
  <c r="W178" i="2"/>
  <c r="W188" i="2"/>
  <c r="W19" i="2"/>
  <c r="Y19" i="2" s="1"/>
  <c r="Z19" i="2" s="1"/>
  <c r="S17" i="2"/>
  <c r="Q27" i="2" s="1"/>
  <c r="S27" i="2" s="1"/>
  <c r="V70" i="2"/>
  <c r="K106" i="2"/>
  <c r="S106" i="2"/>
  <c r="W149" i="2"/>
  <c r="P170" i="2"/>
  <c r="G21" i="2"/>
  <c r="E28" i="2" s="1"/>
  <c r="G28" i="2" s="1"/>
  <c r="W111" i="2"/>
  <c r="X131" i="2"/>
  <c r="X130" i="2"/>
  <c r="S62" i="2"/>
  <c r="S78" i="2" s="1"/>
  <c r="X73" i="2"/>
  <c r="M80" i="2"/>
  <c r="W89" i="2"/>
  <c r="S119" i="2"/>
  <c r="S136" i="2"/>
  <c r="X140" i="2"/>
  <c r="Y140" i="2" s="1"/>
  <c r="Z140" i="2" s="1"/>
  <c r="J153" i="2"/>
  <c r="M155" i="2"/>
  <c r="M161" i="2"/>
  <c r="K190" i="2"/>
  <c r="W112" i="2"/>
  <c r="X40" i="2"/>
  <c r="G43" i="2"/>
  <c r="M49" i="2"/>
  <c r="M56" i="2" s="1"/>
  <c r="W60" i="2"/>
  <c r="M62" i="2"/>
  <c r="V62" i="2"/>
  <c r="X76" i="2"/>
  <c r="G80" i="2"/>
  <c r="P88" i="2"/>
  <c r="P92" i="2" s="1"/>
  <c r="G94" i="2"/>
  <c r="X100" i="2"/>
  <c r="G102" i="2"/>
  <c r="P119" i="2"/>
  <c r="W124" i="2"/>
  <c r="Y124" i="2" s="1"/>
  <c r="Z124" i="2" s="1"/>
  <c r="W139" i="2"/>
  <c r="X146" i="2"/>
  <c r="M153" i="2"/>
  <c r="J166" i="2"/>
  <c r="M170" i="2"/>
  <c r="W113" i="2"/>
  <c r="P13" i="2"/>
  <c r="N26" i="2" s="1"/>
  <c r="S13" i="2"/>
  <c r="Q26" i="2" s="1"/>
  <c r="G35" i="2"/>
  <c r="W37" i="2"/>
  <c r="P53" i="2"/>
  <c r="P56" i="2" s="1"/>
  <c r="N78" i="2"/>
  <c r="Q78" i="2"/>
  <c r="V74" i="2"/>
  <c r="H106" i="2"/>
  <c r="W109" i="2"/>
  <c r="S155" i="2"/>
  <c r="V155" i="2"/>
  <c r="S161" i="2"/>
  <c r="V161" i="2"/>
  <c r="M166" i="2"/>
  <c r="N190" i="2"/>
  <c r="W114" i="2"/>
  <c r="V21" i="2"/>
  <c r="T28" i="2" s="1"/>
  <c r="V28" i="2" s="1"/>
  <c r="V25" i="2" s="1"/>
  <c r="V39" i="2"/>
  <c r="X42" i="2"/>
  <c r="W59" i="2"/>
  <c r="W95" i="2"/>
  <c r="X101" i="2"/>
  <c r="Y101" i="2" s="1"/>
  <c r="Z101" i="2" s="1"/>
  <c r="X117" i="2"/>
  <c r="Y117" i="2" s="1"/>
  <c r="Z117" i="2" s="1"/>
  <c r="X123" i="2"/>
  <c r="Y123" i="2" s="1"/>
  <c r="Z123" i="2" s="1"/>
  <c r="W130" i="2"/>
  <c r="W138" i="2"/>
  <c r="S143" i="2"/>
  <c r="X152" i="2"/>
  <c r="W159" i="2"/>
  <c r="W164" i="2"/>
  <c r="V170" i="2"/>
  <c r="X179" i="2"/>
  <c r="J29" i="2"/>
  <c r="W42" i="2"/>
  <c r="Y42" i="2" s="1"/>
  <c r="Z42" i="2" s="1"/>
  <c r="X51" i="2"/>
  <c r="K56" i="2"/>
  <c r="W64" i="2"/>
  <c r="W100" i="2"/>
  <c r="N106" i="2"/>
  <c r="W122" i="2"/>
  <c r="V153" i="2"/>
  <c r="W151" i="2"/>
  <c r="E190" i="2"/>
  <c r="Q190" i="2"/>
  <c r="X178" i="2"/>
  <c r="W189" i="2"/>
  <c r="W14" i="2"/>
  <c r="M21" i="2"/>
  <c r="K28" i="2" s="1"/>
  <c r="M28" i="2" s="1"/>
  <c r="P35" i="2"/>
  <c r="W52" i="2"/>
  <c r="X54" i="2"/>
  <c r="X65" i="2"/>
  <c r="V66" i="2"/>
  <c r="W75" i="2"/>
  <c r="Y75" i="2" s="1"/>
  <c r="Z75" i="2" s="1"/>
  <c r="P74" i="2"/>
  <c r="S84" i="2"/>
  <c r="W99" i="2"/>
  <c r="Y99" i="2" s="1"/>
  <c r="Z99" i="2" s="1"/>
  <c r="X109" i="2"/>
  <c r="X113" i="2"/>
  <c r="X122" i="2"/>
  <c r="X125" i="2"/>
  <c r="W135" i="2"/>
  <c r="Y135" i="2" s="1"/>
  <c r="Z135" i="2" s="1"/>
  <c r="M143" i="2"/>
  <c r="W142" i="2"/>
  <c r="Y142" i="2" s="1"/>
  <c r="Z142" i="2" s="1"/>
  <c r="X145" i="2"/>
  <c r="Y145" i="2" s="1"/>
  <c r="Z145" i="2" s="1"/>
  <c r="X149" i="2"/>
  <c r="W157" i="2"/>
  <c r="W163" i="2"/>
  <c r="W165" i="2"/>
  <c r="T190" i="2"/>
  <c r="W172" i="2"/>
  <c r="X189" i="2"/>
  <c r="W15" i="2"/>
  <c r="P21" i="2"/>
  <c r="N28" i="2" s="1"/>
  <c r="P28" i="2" s="1"/>
  <c r="W30" i="2"/>
  <c r="S35" i="2"/>
  <c r="Q47" i="2"/>
  <c r="V43" i="2"/>
  <c r="P58" i="2"/>
  <c r="X63" i="2"/>
  <c r="E78" i="2"/>
  <c r="J74" i="2"/>
  <c r="M74" i="2"/>
  <c r="J98" i="2"/>
  <c r="M98" i="2"/>
  <c r="W105" i="2"/>
  <c r="G119" i="2"/>
  <c r="X116" i="2"/>
  <c r="W121" i="2"/>
  <c r="W126" i="2"/>
  <c r="W141" i="2"/>
  <c r="Y141" i="2" s="1"/>
  <c r="Z141" i="2" s="1"/>
  <c r="W150" i="2"/>
  <c r="W156" i="2"/>
  <c r="Y156" i="2" s="1"/>
  <c r="Z156" i="2" s="1"/>
  <c r="X157" i="2"/>
  <c r="X159" i="2"/>
  <c r="W162" i="2"/>
  <c r="X163" i="2"/>
  <c r="X164" i="2"/>
  <c r="X172" i="2"/>
  <c r="S170" i="2"/>
  <c r="X188" i="2"/>
  <c r="X115" i="2"/>
  <c r="Y115" i="2" s="1"/>
  <c r="Z115" i="2" s="1"/>
  <c r="X31" i="2"/>
  <c r="Y54" i="2"/>
  <c r="Z54" i="2" s="1"/>
  <c r="W53" i="2"/>
  <c r="X27" i="2"/>
  <c r="X14" i="2"/>
  <c r="W20" i="2"/>
  <c r="G29" i="2"/>
  <c r="W36" i="2"/>
  <c r="X41" i="2"/>
  <c r="X39" i="2" s="1"/>
  <c r="E47" i="2"/>
  <c r="S53" i="2"/>
  <c r="S56" i="2" s="1"/>
  <c r="X55" i="2"/>
  <c r="W61" i="2"/>
  <c r="Y61" i="2" s="1"/>
  <c r="Z61" i="2" s="1"/>
  <c r="G58" i="2"/>
  <c r="X67" i="2"/>
  <c r="J66" i="2"/>
  <c r="X81" i="2"/>
  <c r="J80" i="2"/>
  <c r="X105" i="2"/>
  <c r="V102" i="2"/>
  <c r="X20" i="2"/>
  <c r="E26" i="2"/>
  <c r="X36" i="2"/>
  <c r="X35" i="2" s="1"/>
  <c r="G49" i="2"/>
  <c r="G56" i="2" s="1"/>
  <c r="X71" i="2"/>
  <c r="P70" i="2"/>
  <c r="P143" i="2"/>
  <c r="G39" i="2"/>
  <c r="W41" i="2"/>
  <c r="J136" i="2"/>
  <c r="X129" i="2"/>
  <c r="X15" i="2"/>
  <c r="Y15" i="2" s="1"/>
  <c r="Z15" i="2" s="1"/>
  <c r="J62" i="2"/>
  <c r="X86" i="2"/>
  <c r="Y86" i="2" s="1"/>
  <c r="Z86" i="2" s="1"/>
  <c r="J84" i="2"/>
  <c r="V94" i="2"/>
  <c r="X95" i="2"/>
  <c r="X97" i="2"/>
  <c r="Y97" i="2" s="1"/>
  <c r="Z97" i="2" s="1"/>
  <c r="J94" i="2"/>
  <c r="V119" i="2"/>
  <c r="P127" i="2"/>
  <c r="G17" i="2"/>
  <c r="E27" i="2" s="1"/>
  <c r="G27" i="2" s="1"/>
  <c r="W22" i="2"/>
  <c r="K47" i="2"/>
  <c r="X44" i="2"/>
  <c r="Y50" i="2"/>
  <c r="Z50" i="2" s="1"/>
  <c r="X60" i="2"/>
  <c r="X64" i="2"/>
  <c r="H78" i="2"/>
  <c r="G84" i="2"/>
  <c r="W85" i="2"/>
  <c r="V136" i="2"/>
  <c r="G70" i="2"/>
  <c r="W72" i="2"/>
  <c r="W77" i="2"/>
  <c r="G74" i="2"/>
  <c r="V88" i="2"/>
  <c r="X89" i="2"/>
  <c r="N29" i="1"/>
  <c r="I29" i="1" s="1"/>
  <c r="T25" i="2"/>
  <c r="X18" i="2"/>
  <c r="X30" i="2"/>
  <c r="W32" i="2"/>
  <c r="Y32" i="2" s="1"/>
  <c r="Z32" i="2" s="1"/>
  <c r="W40" i="2"/>
  <c r="W44" i="2"/>
  <c r="X45" i="2"/>
  <c r="Y45" i="2" s="1"/>
  <c r="Z45" i="2" s="1"/>
  <c r="W51" i="2"/>
  <c r="Y51" i="2" s="1"/>
  <c r="Z51" i="2" s="1"/>
  <c r="X59" i="2"/>
  <c r="X72" i="2"/>
  <c r="J70" i="2"/>
  <c r="X139" i="2"/>
  <c r="P161" i="2"/>
  <c r="X165" i="2"/>
  <c r="Y165" i="2" s="1"/>
  <c r="Z165" i="2" s="1"/>
  <c r="J161" i="2"/>
  <c r="K78" i="2"/>
  <c r="X91" i="2"/>
  <c r="Y91" i="2" s="1"/>
  <c r="Z91" i="2" s="1"/>
  <c r="J88" i="2"/>
  <c r="X151" i="2"/>
  <c r="P153" i="2"/>
  <c r="J13" i="2"/>
  <c r="M17" i="2"/>
  <c r="K27" i="2" s="1"/>
  <c r="M27" i="2" s="1"/>
  <c r="W23" i="2"/>
  <c r="Y23" i="2" s="1"/>
  <c r="Z23" i="2" s="1"/>
  <c r="J35" i="2"/>
  <c r="J43" i="2"/>
  <c r="W46" i="2"/>
  <c r="Y46" i="2" s="1"/>
  <c r="Z46" i="2" s="1"/>
  <c r="P62" i="2"/>
  <c r="W69" i="2"/>
  <c r="Y69" i="2" s="1"/>
  <c r="Z69" i="2" s="1"/>
  <c r="W71" i="2"/>
  <c r="Y134" i="2"/>
  <c r="Z134" i="2" s="1"/>
  <c r="W147" i="2"/>
  <c r="T78" i="2"/>
  <c r="W83" i="2"/>
  <c r="X85" i="2"/>
  <c r="W87" i="2"/>
  <c r="Y87" i="2" s="1"/>
  <c r="Z87" i="2" s="1"/>
  <c r="Y109" i="2"/>
  <c r="Z109" i="2" s="1"/>
  <c r="X112" i="2"/>
  <c r="Y118" i="2"/>
  <c r="Z118" i="2" s="1"/>
  <c r="V143" i="2"/>
  <c r="X160" i="2"/>
  <c r="J155" i="2"/>
  <c r="N56" i="2"/>
  <c r="W76" i="2"/>
  <c r="X77" i="2"/>
  <c r="G88" i="2"/>
  <c r="W90" i="2"/>
  <c r="Y90" i="2" s="1"/>
  <c r="Z90" i="2" s="1"/>
  <c r="X103" i="2"/>
  <c r="J102" i="2"/>
  <c r="V127" i="2"/>
  <c r="X121" i="2"/>
  <c r="X132" i="2"/>
  <c r="Y132" i="2" s="1"/>
  <c r="Z132" i="2" s="1"/>
  <c r="P147" i="2"/>
  <c r="X83" i="2"/>
  <c r="V80" i="2"/>
  <c r="X90" i="2"/>
  <c r="V98" i="2"/>
  <c r="J119" i="2"/>
  <c r="Y146" i="2"/>
  <c r="Z146" i="2" s="1"/>
  <c r="G98" i="2"/>
  <c r="J127" i="2"/>
  <c r="G147" i="2"/>
  <c r="G153" i="2"/>
  <c r="G161" i="2"/>
  <c r="G190" i="2" s="1"/>
  <c r="G166" i="2"/>
  <c r="W96" i="2"/>
  <c r="W108" i="2"/>
  <c r="X108" i="2"/>
  <c r="G143" i="2"/>
  <c r="Y172" i="2" l="1"/>
  <c r="Z172" i="2" s="1"/>
  <c r="J190" i="2"/>
  <c r="Y179" i="2"/>
  <c r="Z179" i="2" s="1"/>
  <c r="Y171" i="2"/>
  <c r="Z171" i="2" s="1"/>
  <c r="W28" i="2"/>
  <c r="X53" i="2"/>
  <c r="Y188" i="2"/>
  <c r="Z188" i="2" s="1"/>
  <c r="P78" i="2"/>
  <c r="X21" i="2"/>
  <c r="Y65" i="2"/>
  <c r="Z65" i="2" s="1"/>
  <c r="Y152" i="2"/>
  <c r="Z152" i="2" s="1"/>
  <c r="P106" i="2"/>
  <c r="Y129" i="2"/>
  <c r="Z129" i="2" s="1"/>
  <c r="Y149" i="2"/>
  <c r="Z149" i="2" s="1"/>
  <c r="Y81" i="2"/>
  <c r="Z81" i="2" s="1"/>
  <c r="X49" i="2"/>
  <c r="X56" i="2" s="1"/>
  <c r="Y168" i="2"/>
  <c r="Z168" i="2" s="1"/>
  <c r="Y125" i="2"/>
  <c r="Z125" i="2" s="1"/>
  <c r="Y110" i="2"/>
  <c r="Z110" i="2" s="1"/>
  <c r="Y105" i="2"/>
  <c r="Z105" i="2" s="1"/>
  <c r="V47" i="2"/>
  <c r="S92" i="2"/>
  <c r="V33" i="2"/>
  <c r="Y73" i="2"/>
  <c r="Z73" i="2" s="1"/>
  <c r="X74" i="2"/>
  <c r="W98" i="2"/>
  <c r="Y98" i="2" s="1"/>
  <c r="Z98" i="2" s="1"/>
  <c r="G47" i="2"/>
  <c r="Y111" i="2"/>
  <c r="Z111" i="2" s="1"/>
  <c r="Y131" i="2"/>
  <c r="Z131" i="2" s="1"/>
  <c r="X143" i="2"/>
  <c r="Y96" i="2"/>
  <c r="Z96" i="2" s="1"/>
  <c r="X66" i="2"/>
  <c r="W13" i="2"/>
  <c r="X155" i="2"/>
  <c r="Y31" i="2"/>
  <c r="Z31" i="2" s="1"/>
  <c r="Y37" i="2"/>
  <c r="Z37" i="2" s="1"/>
  <c r="Y14" i="2"/>
  <c r="Z14" i="2" s="1"/>
  <c r="Y114" i="2"/>
  <c r="Z114" i="2" s="1"/>
  <c r="Y150" i="2"/>
  <c r="Z150" i="2" s="1"/>
  <c r="S47" i="2"/>
  <c r="Y113" i="2"/>
  <c r="Z113" i="2" s="1"/>
  <c r="Y28" i="2"/>
  <c r="Z28" i="2" s="1"/>
  <c r="W102" i="2"/>
  <c r="W166" i="2"/>
  <c r="W62" i="2"/>
  <c r="X28" i="2"/>
  <c r="Y163" i="2"/>
  <c r="Z163" i="2" s="1"/>
  <c r="Y139" i="2"/>
  <c r="Z139" i="2" s="1"/>
  <c r="V92" i="2"/>
  <c r="Y95" i="2"/>
  <c r="Z95" i="2" s="1"/>
  <c r="X147" i="2"/>
  <c r="Y147" i="2" s="1"/>
  <c r="Z147" i="2" s="1"/>
  <c r="P47" i="2"/>
  <c r="Y130" i="2"/>
  <c r="Z130" i="2" s="1"/>
  <c r="M92" i="2"/>
  <c r="Y178" i="2"/>
  <c r="Z178" i="2" s="1"/>
  <c r="Y67" i="2"/>
  <c r="Z67" i="2" s="1"/>
  <c r="Y186" i="2"/>
  <c r="Z186" i="2" s="1"/>
  <c r="M106" i="2"/>
  <c r="W170" i="2"/>
  <c r="J47" i="2"/>
  <c r="P190" i="2"/>
  <c r="G92" i="2"/>
  <c r="M25" i="2"/>
  <c r="X161" i="2"/>
  <c r="Y126" i="2"/>
  <c r="Z126" i="2" s="1"/>
  <c r="Y122" i="2"/>
  <c r="Z122" i="2" s="1"/>
  <c r="X98" i="2"/>
  <c r="M190" i="2"/>
  <c r="W155" i="2"/>
  <c r="W127" i="2"/>
  <c r="X119" i="2"/>
  <c r="X102" i="2"/>
  <c r="Y112" i="2"/>
  <c r="Z112" i="2" s="1"/>
  <c r="Y55" i="2"/>
  <c r="Z55" i="2" s="1"/>
  <c r="K25" i="2"/>
  <c r="W161" i="2"/>
  <c r="Y116" i="2"/>
  <c r="Z116" i="2" s="1"/>
  <c r="X153" i="2"/>
  <c r="Y52" i="2"/>
  <c r="Z52" i="2" s="1"/>
  <c r="W153" i="2"/>
  <c r="Y153" i="2" s="1"/>
  <c r="Z153" i="2" s="1"/>
  <c r="W143" i="2"/>
  <c r="Y143" i="2" s="1"/>
  <c r="Z143" i="2" s="1"/>
  <c r="S190" i="2"/>
  <c r="X166" i="2"/>
  <c r="W136" i="2"/>
  <c r="X170" i="2"/>
  <c r="Y157" i="2"/>
  <c r="Z157" i="2" s="1"/>
  <c r="X127" i="2"/>
  <c r="Y127" i="2" s="1"/>
  <c r="Z127" i="2" s="1"/>
  <c r="Y138" i="2"/>
  <c r="Z138" i="2" s="1"/>
  <c r="Y164" i="2"/>
  <c r="Z164" i="2" s="1"/>
  <c r="Y151" i="2"/>
  <c r="Z151" i="2" s="1"/>
  <c r="X62" i="2"/>
  <c r="G78" i="2"/>
  <c r="Y60" i="2"/>
  <c r="Z60" i="2" s="1"/>
  <c r="Y162" i="2"/>
  <c r="Z162" i="2" s="1"/>
  <c r="V190" i="2"/>
  <c r="Y103" i="2"/>
  <c r="Z103" i="2" s="1"/>
  <c r="G106" i="2"/>
  <c r="Y83" i="2"/>
  <c r="Z83" i="2" s="1"/>
  <c r="Y121" i="2"/>
  <c r="Z121" i="2" s="1"/>
  <c r="Y189" i="2"/>
  <c r="Z189" i="2" s="1"/>
  <c r="Y100" i="2"/>
  <c r="Z100" i="2" s="1"/>
  <c r="X84" i="2"/>
  <c r="Y59" i="2"/>
  <c r="Z59" i="2" s="1"/>
  <c r="W80" i="2"/>
  <c r="M78" i="2"/>
  <c r="Y159" i="2"/>
  <c r="Z159" i="2" s="1"/>
  <c r="V78" i="2"/>
  <c r="X29" i="2"/>
  <c r="V106" i="2"/>
  <c r="Y76" i="2"/>
  <c r="Z76" i="2" s="1"/>
  <c r="W74" i="2"/>
  <c r="X17" i="2"/>
  <c r="W84" i="2"/>
  <c r="Y84" i="2" s="1"/>
  <c r="Z84" i="2" s="1"/>
  <c r="Y85" i="2"/>
  <c r="Z85" i="2" s="1"/>
  <c r="Y41" i="2"/>
  <c r="Z41" i="2" s="1"/>
  <c r="Y20" i="2"/>
  <c r="Z20" i="2" s="1"/>
  <c r="W17" i="2"/>
  <c r="H26" i="2"/>
  <c r="X58" i="2"/>
  <c r="X88" i="2"/>
  <c r="W21" i="2"/>
  <c r="Y21" i="2" s="1"/>
  <c r="Z21" i="2" s="1"/>
  <c r="Y22" i="2"/>
  <c r="Z22" i="2" s="1"/>
  <c r="X70" i="2"/>
  <c r="J92" i="2"/>
  <c r="X13" i="2"/>
  <c r="X43" i="2"/>
  <c r="X47" i="2" s="1"/>
  <c r="W88" i="2"/>
  <c r="Y88" i="2" s="1"/>
  <c r="Z88" i="2" s="1"/>
  <c r="W119" i="2"/>
  <c r="Y119" i="2" s="1"/>
  <c r="Z119" i="2" s="1"/>
  <c r="Y108" i="2"/>
  <c r="Z108" i="2" s="1"/>
  <c r="W94" i="2"/>
  <c r="W27" i="2"/>
  <c r="Y27" i="2" s="1"/>
  <c r="Z27" i="2" s="1"/>
  <c r="Y64" i="2"/>
  <c r="Z64" i="2" s="1"/>
  <c r="X136" i="2"/>
  <c r="Y136" i="2" s="1"/>
  <c r="Z136" i="2" s="1"/>
  <c r="Y62" i="2"/>
  <c r="Z62" i="2" s="1"/>
  <c r="X80" i="2"/>
  <c r="Y30" i="2"/>
  <c r="Z30" i="2" s="1"/>
  <c r="Y18" i="2"/>
  <c r="Z18" i="2" s="1"/>
  <c r="W58" i="2"/>
  <c r="P26" i="2"/>
  <c r="P25" i="2" s="1"/>
  <c r="P33" i="2" s="1"/>
  <c r="N25" i="2"/>
  <c r="B29" i="1"/>
  <c r="K29" i="1"/>
  <c r="Y40" i="2"/>
  <c r="Z40" i="2" s="1"/>
  <c r="W39" i="2"/>
  <c r="Y39" i="2" s="1"/>
  <c r="Z39" i="2" s="1"/>
  <c r="Y72" i="2"/>
  <c r="Z72" i="2" s="1"/>
  <c r="W49" i="2"/>
  <c r="Y49" i="2" s="1"/>
  <c r="Z49" i="2" s="1"/>
  <c r="Y36" i="2"/>
  <c r="Z36" i="2" s="1"/>
  <c r="W35" i="2"/>
  <c r="Y35" i="2" s="1"/>
  <c r="Z35" i="2" s="1"/>
  <c r="Y53" i="2"/>
  <c r="Z53" i="2" s="1"/>
  <c r="M33" i="2"/>
  <c r="Y44" i="2"/>
  <c r="Z44" i="2" s="1"/>
  <c r="W43" i="2"/>
  <c r="Y77" i="2"/>
  <c r="Z77" i="2" s="1"/>
  <c r="W66" i="2"/>
  <c r="Y160" i="2"/>
  <c r="Z160" i="2" s="1"/>
  <c r="J106" i="2"/>
  <c r="W70" i="2"/>
  <c r="Y71" i="2"/>
  <c r="Z71" i="2" s="1"/>
  <c r="Q25" i="2"/>
  <c r="S26" i="2"/>
  <c r="S25" i="2" s="1"/>
  <c r="S33" i="2" s="1"/>
  <c r="J78" i="2"/>
  <c r="X94" i="2"/>
  <c r="W29" i="2"/>
  <c r="Y89" i="2"/>
  <c r="Z89" i="2" s="1"/>
  <c r="G26" i="2"/>
  <c r="E25" i="2"/>
  <c r="P191" i="2" l="1"/>
  <c r="P193" i="2" s="1"/>
  <c r="W190" i="2"/>
  <c r="Y170" i="2"/>
  <c r="Z170" i="2" s="1"/>
  <c r="Y66" i="2"/>
  <c r="Z66" i="2" s="1"/>
  <c r="Y102" i="2"/>
  <c r="Z102" i="2" s="1"/>
  <c r="Y70" i="2"/>
  <c r="Z70" i="2" s="1"/>
  <c r="Y155" i="2"/>
  <c r="Z155" i="2" s="1"/>
  <c r="Y166" i="2"/>
  <c r="Z166" i="2" s="1"/>
  <c r="X190" i="2"/>
  <c r="W106" i="2"/>
  <c r="Y58" i="2"/>
  <c r="Z58" i="2" s="1"/>
  <c r="X106" i="2"/>
  <c r="Y161" i="2"/>
  <c r="Z161" i="2" s="1"/>
  <c r="X78" i="2"/>
  <c r="Y80" i="2"/>
  <c r="Z80" i="2" s="1"/>
  <c r="S191" i="2"/>
  <c r="L27" i="1" s="1"/>
  <c r="S193" i="2" s="1"/>
  <c r="X92" i="2"/>
  <c r="M191" i="2"/>
  <c r="M193" i="2" s="1"/>
  <c r="Y17" i="2"/>
  <c r="Z17" i="2" s="1"/>
  <c r="V191" i="2"/>
  <c r="L28" i="1" s="1"/>
  <c r="L30" i="1" s="1"/>
  <c r="Y29" i="2"/>
  <c r="Z29" i="2" s="1"/>
  <c r="H25" i="2"/>
  <c r="J26" i="2"/>
  <c r="W56" i="2"/>
  <c r="Y56" i="2" s="1"/>
  <c r="Z56" i="2" s="1"/>
  <c r="Y13" i="2"/>
  <c r="Z13" i="2" s="1"/>
  <c r="W26" i="2"/>
  <c r="G25" i="2"/>
  <c r="G33" i="2" s="1"/>
  <c r="G191" i="2" s="1"/>
  <c r="C27" i="1" s="1"/>
  <c r="G193" i="2" s="1"/>
  <c r="Y74" i="2"/>
  <c r="Z74" i="2" s="1"/>
  <c r="W78" i="2"/>
  <c r="W47" i="2"/>
  <c r="Y47" i="2" s="1"/>
  <c r="Z47" i="2" s="1"/>
  <c r="Y43" i="2"/>
  <c r="Z43" i="2" s="1"/>
  <c r="Y94" i="2"/>
  <c r="Z94" i="2" s="1"/>
  <c r="W92" i="2"/>
  <c r="Y190" i="2" l="1"/>
  <c r="Z190" i="2" s="1"/>
  <c r="Y92" i="2"/>
  <c r="Z92" i="2" s="1"/>
  <c r="Y106" i="2"/>
  <c r="Z106" i="2" s="1"/>
  <c r="Y78" i="2"/>
  <c r="Z78" i="2" s="1"/>
  <c r="V193" i="2"/>
  <c r="X26" i="2"/>
  <c r="X25" i="2" s="1"/>
  <c r="X33" i="2" s="1"/>
  <c r="X191" i="2" s="1"/>
  <c r="J25" i="2"/>
  <c r="J33" i="2" s="1"/>
  <c r="J191" i="2" s="1"/>
  <c r="C28" i="1" s="1"/>
  <c r="N27" i="1"/>
  <c r="W25" i="2"/>
  <c r="Y26" i="2" l="1"/>
  <c r="Z26" i="2" s="1"/>
  <c r="I27" i="1"/>
  <c r="K27" i="1"/>
  <c r="Y25" i="2"/>
  <c r="Z25" i="2" s="1"/>
  <c r="W33" i="2"/>
  <c r="B27" i="1"/>
  <c r="J193" i="2"/>
  <c r="C30" i="1"/>
  <c r="N28" i="1"/>
  <c r="B28" i="1" s="1"/>
  <c r="B30" i="1" s="1"/>
  <c r="X193" i="2" l="1"/>
  <c r="W191" i="2"/>
  <c r="W193" i="2" s="1"/>
  <c r="Y33" i="2"/>
  <c r="I28" i="1"/>
  <c r="I30" i="1" s="1"/>
  <c r="N30" i="1"/>
  <c r="M29" i="1"/>
  <c r="M30" i="1" s="1"/>
  <c r="K28" i="1"/>
  <c r="K30" i="1" s="1"/>
  <c r="Y191" i="2" l="1"/>
  <c r="Z191" i="2" s="1"/>
  <c r="Z33" i="2"/>
</calcChain>
</file>

<file path=xl/sharedStrings.xml><?xml version="1.0" encoding="utf-8"?>
<sst xmlns="http://schemas.openxmlformats.org/spreadsheetml/2006/main" count="704" uniqueCount="378">
  <si>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</si>
  <si>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</si>
  <si>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</si>
  <si>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</si>
  <si>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</si>
  <si>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</si>
  <si>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</si>
  <si>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</si>
  <si>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</si>
  <si>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</si>
  <si>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</si>
  <si>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</si>
  <si>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</si>
  <si>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</si>
  <si>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</si>
  <si>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</si>
  <si>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</si>
  <si>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</si>
  <si>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</si>
  <si>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</si>
  <si>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</si>
  <si>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</si>
  <si>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</si>
  <si>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</si>
  <si>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</si>
  <si>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</si>
  <si>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</si>
  <si>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</si>
  <si>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</si>
  <si>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</si>
  <si>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</si>
  <si>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</si>
  <si>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</si>
  <si>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</si>
  <si>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</si>
  <si>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</si>
  <si>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</si>
  <si>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</si>
  <si>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</si>
  <si>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</si>
  <si>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</si>
  <si>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</si>
  <si>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</si>
  <si>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</si>
  <si>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</si>
  <si>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</si>
  <si>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</si>
  <si>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</si>
  <si>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</si>
  <si>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</si>
  <si>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</si>
  <si>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</si>
  <si>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</si>
  <si>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</si>
  <si>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</si>
  <si>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</si>
  <si>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</si>
  <si>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</si>
  <si>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</si>
  <si>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</si>
  <si>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</si>
  <si>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</si>
  <si>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</si>
  <si>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</si>
  <si>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</si>
  <si>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</si>
  <si>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</si>
  <si>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</si>
  <si>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</si>
  <si>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</si>
  <si>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</si>
  <si>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</si>
  <si>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</si>
  <si>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</si>
  <si>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</si>
  <si>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</si>
  <si>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</si>
  <si>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</si>
  <si>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</si>
  <si>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</si>
  <si>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</si>
  <si>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</si>
  <si>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</si>
  <si>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</si>
  <si>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</si>
  <si>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</si>
  <si>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</si>
  <si>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</si>
  <si>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</si>
  <si>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</si>
  <si>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</si>
  <si>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</si>
  <si>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</si>
  <si>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</si>
  <si>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</si>
  <si>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</si>
  <si>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</si>
  <si>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</si>
  <si>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</si>
  <si>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</si>
  <si>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</si>
  <si>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</si>
  <si>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</si>
  <si>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</si>
  <si>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</si>
  <si>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</si>
  <si>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</si>
  <si>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</si>
  <si>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</si>
  <si>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</si>
  <si>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</si>
  <si>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</si>
  <si>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</si>
  <si>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</si>
  <si>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</si>
  <si>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</si>
  <si>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</si>
  <si>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</si>
  <si>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</si>
  <si>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</si>
  <si>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</si>
  <si>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</si>
  <si>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</si>
  <si>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</si>
  <si>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</si>
  <si>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</si>
  <si>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</si>
  <si>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</si>
  <si>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</si>
  <si>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</si>
  <si>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</si>
  <si>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</si>
  <si>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</si>
  <si>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</si>
  <si>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</si>
  <si>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</si>
  <si>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</si>
  <si>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</si>
  <si>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</si>
  <si>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</si>
  <si>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</si>
  <si>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</si>
  <si>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</si>
  <si>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</si>
  <si>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</si>
  <si>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</si>
  <si>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</si>
  <si>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</si>
  <si>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</si>
  <si>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</si>
  <si>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</si>
  <si>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</si>
  <si>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</si>
  <si>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</si>
  <si>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</si>
  <si>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</si>
  <si>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</si>
  <si>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</si>
  <si>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</si>
  <si>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</si>
  <si>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</si>
  <si>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</si>
  <si>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</si>
  <si>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</si>
  <si>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</si>
  <si>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</si>
  <si>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</si>
  <si>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</si>
  <si>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</si>
  <si>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</si>
  <si>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</si>
  <si>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</si>
  <si>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</si>
  <si>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</si>
  <si>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</si>
  <si>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</si>
  <si>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</si>
  <si>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</si>
  <si>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</si>
  <si>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</si>
  <si>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</si>
  <si>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</si>
  <si>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</si>
  <si>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</si>
  <si>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</si>
  <si>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</si>
  <si>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</si>
  <si>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</si>
  <si>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</si>
  <si>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</si>
  <si>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</si>
  <si>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</si>
  <si>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</si>
  <si>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</si>
  <si>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</si>
  <si>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</si>
  <si>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</si>
  <si>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</si>
  <si>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</si>
  <si>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</si>
  <si>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</si>
  <si>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</si>
  <si>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</si>
  <si>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</si>
  <si>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</si>
  <si>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</si>
  <si>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</si>
  <si>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</si>
  <si>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</si>
  <si>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</si>
  <si>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</si>
  <si>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</si>
  <si>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</si>
  <si>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</si>
  <si>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</si>
  <si>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</si>
  <si>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</si>
  <si>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</si>
  <si>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</si>
  <si>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</si>
  <si>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</si>
  <si>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</si>
  <si>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</si>
  <si>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</si>
  <si>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</si>
  <si>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</si>
  <si>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</si>
  <si>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</si>
  <si>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</si>
  <si>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</si>
  <si>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Друк буклетів</t>
  </si>
  <si>
    <t>7.5</t>
  </si>
  <si>
    <t>7.6</t>
  </si>
  <si>
    <t>Друк плакатів</t>
  </si>
  <si>
    <t>7.7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</si>
  <si>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</si>
  <si>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</si>
  <si>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</si>
  <si>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</si>
  <si>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</si>
  <si>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</si>
  <si>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</si>
  <si>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</si>
  <si>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</si>
  <si>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</si>
  <si>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</si>
  <si>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</si>
  <si>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</si>
  <si>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</si>
  <si>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</si>
  <si>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</si>
  <si>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</si>
  <si>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</si>
  <si>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</si>
  <si>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</si>
  <si>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</si>
  <si>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</si>
  <si>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</si>
  <si>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</si>
  <si>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</si>
  <si>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</si>
  <si>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</si>
  <si>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</si>
  <si>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</si>
  <si>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</si>
  <si>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</si>
  <si>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</si>
  <si>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</si>
  <si>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</si>
  <si>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</si>
  <si>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</si>
  <si>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</si>
  <si>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</si>
  <si>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</si>
  <si>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</si>
  <si>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</si>
  <si>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</si>
  <si>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</si>
  <si>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</si>
  <si>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</si>
  <si>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</si>
  <si>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</si>
  <si>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</si>
  <si>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</si>
  <si>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</si>
  <si>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</si>
  <si>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</si>
  <si>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</si>
  <si>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</si>
  <si>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</si>
  <si>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</si>
  <si>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</si>
  <si>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</si>
  <si>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</si>
  <si>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</si>
  <si>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</si>
  <si>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</si>
  <si>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</si>
  <si>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</si>
  <si>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</si>
  <si>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</si>
  <si>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</si>
  <si>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</si>
  <si>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</si>
  <si>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</si>
  <si>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</si>
  <si>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</si>
  <si>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</si>
  <si>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</si>
  <si>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</si>
  <si>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</si>
  <si>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</si>
  <si>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</si>
  <si>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</si>
  <si>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</si>
  <si>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</si>
  <si>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</si>
  <si>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</si>
  <si>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</si>
  <si>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</si>
  <si>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</si>
  <si>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</si>
  <si>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</si>
  <si>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</si>
  <si>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Леся Берездецька (координаторка проєкту)</t>
  </si>
  <si>
    <t>Соломія Чубай (координаторка музичної та літ. частини проєкту, авторка проєкту )</t>
  </si>
  <si>
    <t>Анна Хрякова ( комунікаційниця проєкту)</t>
  </si>
  <si>
    <t>Олена Орач (послуги юриста)</t>
  </si>
  <si>
    <t>Друк брошур з кюаркодом для скачування альбому</t>
  </si>
  <si>
    <t>Друк екоторб</t>
  </si>
  <si>
    <t>Друк футболок</t>
  </si>
  <si>
    <t>Друк інших роздаткових матерілів ( наліпки)</t>
  </si>
  <si>
    <t>Відеофіксація (створення інформаційний відеороликів із поетами)</t>
  </si>
  <si>
    <t>Розміщення реклами концерту на білбордах</t>
  </si>
  <si>
    <t>Розміщення реклами концерту на сітілайтах</t>
  </si>
  <si>
    <t xml:space="preserve">SMM, SO (SEO) (таргетована реклама) </t>
  </si>
  <si>
    <t>13.1.5</t>
  </si>
  <si>
    <t>Послуги менеджера з організації події  (буде  відбиратись на конкурсній основні)</t>
  </si>
  <si>
    <t>Послуги запису та мастерингу альбому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</si>
  <si>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</si>
  <si>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</si>
  <si>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</si>
  <si>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</si>
  <si>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</si>
  <si>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</si>
  <si>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</si>
  <si>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</si>
  <si>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</si>
  <si>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</si>
  <si>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</si>
  <si>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місяці</t>
  </si>
  <si>
    <t>послуги музичного супроводу (оркестр INSO)</t>
  </si>
  <si>
    <t>послуги музичного супроводу (6 музикантів )</t>
  </si>
  <si>
    <t>Послуги дизайну альбому та промопродукції</t>
  </si>
  <si>
    <t xml:space="preserve">Посуги створення відеоарту </t>
  </si>
  <si>
    <t>Послуги аранжування (оркестровка)</t>
  </si>
  <si>
    <t>Послуги залучених експертів( залучені відомі поети  для створення відео контенту)</t>
  </si>
  <si>
    <t xml:space="preserve">послуга </t>
  </si>
  <si>
    <t>Послуги залучених експертів ( залучені молоді поети для створення відеоконтенту)</t>
  </si>
  <si>
    <t xml:space="preserve">Послуги модерації дискусії </t>
  </si>
  <si>
    <t>послуги</t>
  </si>
  <si>
    <t xml:space="preserve">Послуги проведення репетицій в репетиційній базі (Жовківська, 30 ФОП Гула О. 20 кв.м) </t>
  </si>
  <si>
    <t>год.</t>
  </si>
  <si>
    <t>Послуги проведення подій (концерту) в Ennio Event Square вул. Джерельна, 22 1200кв.м.</t>
  </si>
  <si>
    <t>Послуги з проведення зведених репетицій з симфонічним оркестром в Львівській національній філармонії імені Мирослава Скорика  (м.Львів, Чайковського, 7, концертний зал  324 кв.м.)</t>
  </si>
  <si>
    <t>Послуги з обслуговуванення комплекту технічного забезпечення концерту (з деталізацією технічних характеристик)</t>
  </si>
  <si>
    <t xml:space="preserve">Послуги з обслуговування комплекту технічного забезпечення для проведення онлайн-трансляції: led-екран для демонстрації відео-арту </t>
  </si>
  <si>
    <t>Послуги з обслуговування комплекту обладнання для організації онлайн-трансляції</t>
  </si>
  <si>
    <t>У з'язку з оптимізацією співпраці з банком зекономлені кошти на оплату банківських послуг. Ці кошти в межах 10% спрямовані на п. 13.2.1 послуги запису та мастерингу альбому</t>
  </si>
  <si>
    <t>У зв'язку з економією коштів за банківські послуги розширено послугу  запису та мастерингу альбому</t>
  </si>
  <si>
    <t>ГО "Львівський культурний центр"</t>
  </si>
  <si>
    <t>Звіт про надходження та використання коштів для реалізації проекту №_4EVE31-00199</t>
  </si>
  <si>
    <t>POETY. Діалог поколінь</t>
  </si>
  <si>
    <t>30 червня 2021</t>
  </si>
  <si>
    <t>знакові події</t>
  </si>
  <si>
    <t>за період з 30.06.2021 по 31.10. 2021 року</t>
  </si>
  <si>
    <t>30 жовтня 2021</t>
  </si>
  <si>
    <t>знакові постаті української культури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</si>
</sst>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8"/>
      <name val="Arial"/>
    </font>
    <font>
      <b/>
      <i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1" fillId="8" borderId="60" xfId="0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0" fontId="1" fillId="8" borderId="61" xfId="0" applyFont="1" applyFill="1" applyBorder="1" applyAlignment="1">
      <alignment vertical="top" wrapText="1"/>
    </xf>
    <xf numFmtId="0" fontId="1" fillId="8" borderId="64" xfId="0" applyFont="1" applyFill="1" applyBorder="1" applyAlignment="1">
      <alignment horizontal="center" vertical="top"/>
    </xf>
    <xf numFmtId="4" fontId="1" fillId="8" borderId="65" xfId="0" applyNumberFormat="1" applyFont="1" applyFill="1" applyBorder="1" applyAlignment="1">
      <alignment horizontal="right" vertical="top"/>
    </xf>
    <xf numFmtId="4" fontId="1" fillId="8" borderId="66" xfId="0" applyNumberFormat="1" applyFont="1" applyFill="1" applyBorder="1" applyAlignment="1">
      <alignment horizontal="right" vertical="top"/>
    </xf>
    <xf numFmtId="4" fontId="1" fillId="8" borderId="67" xfId="0" applyNumberFormat="1" applyFont="1" applyFill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1" fillId="0" borderId="53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0" fontId="1" fillId="8" borderId="23" xfId="0" applyFont="1" applyFill="1" applyBorder="1" applyAlignment="1">
      <alignment horizontal="center" vertical="top"/>
    </xf>
    <xf numFmtId="4" fontId="1" fillId="8" borderId="62" xfId="0" applyNumberFormat="1" applyFont="1" applyFill="1" applyBorder="1" applyAlignment="1">
      <alignment horizontal="right" vertical="top"/>
    </xf>
    <xf numFmtId="4" fontId="1" fillId="8" borderId="93" xfId="0" applyNumberFormat="1" applyFont="1" applyFill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center" vertical="top"/>
    </xf>
    <xf numFmtId="0" fontId="33" fillId="6" borderId="69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top" wrapText="1"/>
    </xf>
    <xf numFmtId="0" fontId="1" fillId="0" borderId="115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8" workbookViewId="0">
      <selection activeCell="C12" sqref="C12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3" t="s">
        <v>0</v>
      </c>
      <c r="B1" s="35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3" t="s">
        <v>2</v>
      </c>
      <c r="I2" s="358"/>
      <c r="J2" s="3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3" t="s">
        <v>3</v>
      </c>
      <c r="I3" s="358"/>
      <c r="J3" s="3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1" t="s">
        <v>374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5</v>
      </c>
      <c r="B11" s="1"/>
      <c r="C11" s="1" t="s">
        <v>377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6</v>
      </c>
      <c r="B12" s="1"/>
      <c r="C12" s="1" t="s">
        <v>370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7</v>
      </c>
      <c r="B13" s="1"/>
      <c r="C13" s="1" t="s">
        <v>372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8</v>
      </c>
      <c r="B14" s="1"/>
      <c r="C14" s="1" t="s">
        <v>373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9</v>
      </c>
      <c r="B15" s="1"/>
      <c r="C15" s="1" t="s">
        <v>376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4" t="s">
        <v>10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4" t="s">
        <v>11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5" t="s">
        <v>375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66"/>
      <c r="B23" s="359" t="s">
        <v>12</v>
      </c>
      <c r="C23" s="360"/>
      <c r="D23" s="369" t="s">
        <v>13</v>
      </c>
      <c r="E23" s="370"/>
      <c r="F23" s="370"/>
      <c r="G23" s="370"/>
      <c r="H23" s="370"/>
      <c r="I23" s="370"/>
      <c r="J23" s="371"/>
      <c r="K23" s="359" t="s">
        <v>14</v>
      </c>
      <c r="L23" s="360"/>
      <c r="M23" s="359" t="s">
        <v>15</v>
      </c>
      <c r="N23" s="36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67"/>
      <c r="B24" s="361"/>
      <c r="C24" s="362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372" t="s">
        <v>21</v>
      </c>
      <c r="J24" s="362"/>
      <c r="K24" s="361"/>
      <c r="L24" s="362"/>
      <c r="M24" s="361"/>
      <c r="N24" s="36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68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39</v>
      </c>
      <c r="B27" s="33">
        <f t="shared" ref="B27:B29" si="0">C27/N27</f>
        <v>1</v>
      </c>
      <c r="C27" s="34">
        <f>'Кошторис  витрат'!G191</f>
        <v>2430673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8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витрат'!S191</f>
        <v>0</v>
      </c>
      <c r="M27" s="38">
        <v>1</v>
      </c>
      <c r="N27" s="39">
        <f t="shared" ref="N27:N29" si="4">C27+J27+L27</f>
        <v>2430673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40</v>
      </c>
      <c r="B28" s="41">
        <f t="shared" si="0"/>
        <v>1</v>
      </c>
      <c r="C28" s="42">
        <f>'Кошторис  витрат'!J191</f>
        <v>2430673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витрат'!V191</f>
        <v>0</v>
      </c>
      <c r="M28" s="46">
        <v>1</v>
      </c>
      <c r="N28" s="47">
        <f t="shared" si="4"/>
        <v>2430673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41</v>
      </c>
      <c r="B29" s="49">
        <f t="shared" si="0"/>
        <v>1</v>
      </c>
      <c r="C29" s="50">
        <f>1093802+729201</f>
        <v>1823003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0.74999928003478877</v>
      </c>
      <c r="N29" s="55">
        <f t="shared" si="4"/>
        <v>1823003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42</v>
      </c>
      <c r="B30" s="57">
        <f t="shared" ref="B30:N30" si="5">B28-B29</f>
        <v>0</v>
      </c>
      <c r="C30" s="58">
        <f t="shared" si="5"/>
        <v>607670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0.25000071996521123</v>
      </c>
      <c r="N30" s="64">
        <f t="shared" si="5"/>
        <v>607670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43</v>
      </c>
      <c r="C32" s="373"/>
      <c r="D32" s="374"/>
      <c r="E32" s="374"/>
      <c r="F32" s="65"/>
      <c r="G32" s="66"/>
      <c r="H32" s="66"/>
      <c r="I32" s="67"/>
      <c r="J32" s="373"/>
      <c r="K32" s="374"/>
      <c r="L32" s="374"/>
      <c r="M32" s="374"/>
      <c r="N32" s="37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44</v>
      </c>
      <c r="E33" s="5"/>
      <c r="F33" s="69"/>
      <c r="G33" s="357" t="s">
        <v>45</v>
      </c>
      <c r="H33" s="358"/>
      <c r="I33" s="13"/>
      <c r="J33" s="357" t="s">
        <v>46</v>
      </c>
      <c r="K33" s="358"/>
      <c r="L33" s="358"/>
      <c r="M33" s="358"/>
      <c r="N33" s="35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3"/>
  <sheetViews>
    <sheetView tabSelected="1" workbookViewId="0">
      <selection activeCell="C6" sqref="C6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6.2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7.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2.25" customWidth="1"/>
    <col min="27" max="27" width="16.375" customWidth="1"/>
    <col min="28" max="28" width="12.25" customWidth="1"/>
    <col min="29" max="33" width="4.5" customWidth="1"/>
  </cols>
  <sheetData>
    <row r="1" spans="1:33" ht="18" customHeight="1" x14ac:dyDescent="0.25">
      <c r="A1" s="376" t="s">
        <v>371</v>
      </c>
      <c r="B1" s="358"/>
      <c r="C1" s="358"/>
      <c r="D1" s="358"/>
      <c r="E1" s="35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">
        <v>370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372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 t="s">
        <v>373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 t="s">
        <v>376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77" t="s">
        <v>47</v>
      </c>
      <c r="B7" s="379" t="s">
        <v>48</v>
      </c>
      <c r="C7" s="382" t="s">
        <v>49</v>
      </c>
      <c r="D7" s="385" t="s">
        <v>50</v>
      </c>
      <c r="E7" s="375" t="s">
        <v>51</v>
      </c>
      <c r="F7" s="370"/>
      <c r="G7" s="370"/>
      <c r="H7" s="370"/>
      <c r="I7" s="370"/>
      <c r="J7" s="371"/>
      <c r="K7" s="375" t="s">
        <v>52</v>
      </c>
      <c r="L7" s="370"/>
      <c r="M7" s="370"/>
      <c r="N7" s="370"/>
      <c r="O7" s="370"/>
      <c r="P7" s="371"/>
      <c r="Q7" s="375" t="s">
        <v>53</v>
      </c>
      <c r="R7" s="370"/>
      <c r="S7" s="370"/>
      <c r="T7" s="370"/>
      <c r="U7" s="370"/>
      <c r="V7" s="371"/>
      <c r="W7" s="403" t="s">
        <v>54</v>
      </c>
      <c r="X7" s="370"/>
      <c r="Y7" s="370"/>
      <c r="Z7" s="371"/>
      <c r="AA7" s="404" t="s">
        <v>55</v>
      </c>
      <c r="AB7" s="1"/>
      <c r="AC7" s="1"/>
      <c r="AD7" s="1"/>
      <c r="AE7" s="1"/>
      <c r="AF7" s="1"/>
      <c r="AG7" s="1"/>
    </row>
    <row r="8" spans="1:33" ht="42" customHeight="1" x14ac:dyDescent="0.2">
      <c r="A8" s="367"/>
      <c r="B8" s="380"/>
      <c r="C8" s="383"/>
      <c r="D8" s="386"/>
      <c r="E8" s="394" t="s">
        <v>56</v>
      </c>
      <c r="F8" s="370"/>
      <c r="G8" s="371"/>
      <c r="H8" s="394" t="s">
        <v>57</v>
      </c>
      <c r="I8" s="370"/>
      <c r="J8" s="371"/>
      <c r="K8" s="394" t="s">
        <v>56</v>
      </c>
      <c r="L8" s="370"/>
      <c r="M8" s="371"/>
      <c r="N8" s="394" t="s">
        <v>57</v>
      </c>
      <c r="O8" s="370"/>
      <c r="P8" s="371"/>
      <c r="Q8" s="394" t="s">
        <v>56</v>
      </c>
      <c r="R8" s="370"/>
      <c r="S8" s="371"/>
      <c r="T8" s="394" t="s">
        <v>57</v>
      </c>
      <c r="U8" s="370"/>
      <c r="V8" s="371"/>
      <c r="W8" s="404" t="s">
        <v>58</v>
      </c>
      <c r="X8" s="404" t="s">
        <v>59</v>
      </c>
      <c r="Y8" s="403" t="s">
        <v>60</v>
      </c>
      <c r="Z8" s="371"/>
      <c r="AA8" s="367"/>
      <c r="AB8" s="1"/>
      <c r="AC8" s="1"/>
      <c r="AD8" s="1"/>
      <c r="AE8" s="1"/>
      <c r="AF8" s="1"/>
      <c r="AG8" s="1"/>
    </row>
    <row r="9" spans="1:33" ht="30" customHeight="1" x14ac:dyDescent="0.2">
      <c r="A9" s="378"/>
      <c r="B9" s="381"/>
      <c r="C9" s="384"/>
      <c r="D9" s="387"/>
      <c r="E9" s="84" t="s">
        <v>61</v>
      </c>
      <c r="F9" s="85" t="s">
        <v>62</v>
      </c>
      <c r="G9" s="86" t="s">
        <v>63</v>
      </c>
      <c r="H9" s="84" t="s">
        <v>61</v>
      </c>
      <c r="I9" s="85" t="s">
        <v>62</v>
      </c>
      <c r="J9" s="86" t="s">
        <v>64</v>
      </c>
      <c r="K9" s="84" t="s">
        <v>61</v>
      </c>
      <c r="L9" s="85" t="s">
        <v>65</v>
      </c>
      <c r="M9" s="86" t="s">
        <v>66</v>
      </c>
      <c r="N9" s="84" t="s">
        <v>61</v>
      </c>
      <c r="O9" s="85" t="s">
        <v>65</v>
      </c>
      <c r="P9" s="86" t="s">
        <v>67</v>
      </c>
      <c r="Q9" s="84" t="s">
        <v>61</v>
      </c>
      <c r="R9" s="85" t="s">
        <v>65</v>
      </c>
      <c r="S9" s="86" t="s">
        <v>68</v>
      </c>
      <c r="T9" s="84" t="s">
        <v>61</v>
      </c>
      <c r="U9" s="85" t="s">
        <v>65</v>
      </c>
      <c r="V9" s="86" t="s">
        <v>69</v>
      </c>
      <c r="W9" s="368"/>
      <c r="X9" s="368"/>
      <c r="Y9" s="87" t="s">
        <v>70</v>
      </c>
      <c r="Z9" s="88" t="s">
        <v>22</v>
      </c>
      <c r="AA9" s="368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71</v>
      </c>
      <c r="B11" s="94"/>
      <c r="C11" s="95" t="s">
        <v>72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73</v>
      </c>
      <c r="B12" s="102">
        <v>1</v>
      </c>
      <c r="C12" s="103" t="s">
        <v>74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75</v>
      </c>
      <c r="B13" s="109" t="s">
        <v>76</v>
      </c>
      <c r="C13" s="110" t="s">
        <v>77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78</v>
      </c>
      <c r="B14" s="120" t="s">
        <v>79</v>
      </c>
      <c r="C14" s="121" t="s">
        <v>80</v>
      </c>
      <c r="D14" s="122" t="s">
        <v>81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78</v>
      </c>
      <c r="B15" s="120" t="s">
        <v>82</v>
      </c>
      <c r="C15" s="121" t="s">
        <v>80</v>
      </c>
      <c r="D15" s="122" t="s">
        <v>81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78</v>
      </c>
      <c r="B16" s="133" t="s">
        <v>83</v>
      </c>
      <c r="C16" s="121" t="s">
        <v>80</v>
      </c>
      <c r="D16" s="134" t="s">
        <v>81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75</v>
      </c>
      <c r="B17" s="109" t="s">
        <v>84</v>
      </c>
      <c r="C17" s="140" t="s">
        <v>85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78</v>
      </c>
      <c r="B18" s="120" t="s">
        <v>86</v>
      </c>
      <c r="C18" s="121" t="s">
        <v>80</v>
      </c>
      <c r="D18" s="122" t="s">
        <v>81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78</v>
      </c>
      <c r="B19" s="120" t="s">
        <v>87</v>
      </c>
      <c r="C19" s="121" t="s">
        <v>80</v>
      </c>
      <c r="D19" s="122" t="s">
        <v>81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78</v>
      </c>
      <c r="B20" s="133" t="s">
        <v>88</v>
      </c>
      <c r="C20" s="121" t="s">
        <v>80</v>
      </c>
      <c r="D20" s="148" t="s">
        <v>81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75</v>
      </c>
      <c r="B21" s="109" t="s">
        <v>89</v>
      </c>
      <c r="C21" s="153" t="s">
        <v>90</v>
      </c>
      <c r="D21" s="141"/>
      <c r="E21" s="142">
        <f>SUM(E22:E24)</f>
        <v>15</v>
      </c>
      <c r="F21" s="143"/>
      <c r="G21" s="144">
        <f t="shared" ref="G21:H21" si="30">SUM(G22:G24)</f>
        <v>336000</v>
      </c>
      <c r="H21" s="142">
        <f t="shared" si="30"/>
        <v>15</v>
      </c>
      <c r="I21" s="143"/>
      <c r="J21" s="144">
        <f t="shared" ref="J21:K21" si="31">SUM(J22:J24)</f>
        <v>336000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336000</v>
      </c>
      <c r="X21" s="144">
        <f t="shared" si="35"/>
        <v>336000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78</v>
      </c>
      <c r="B22" s="120" t="s">
        <v>91</v>
      </c>
      <c r="C22" s="188" t="s">
        <v>324</v>
      </c>
      <c r="D22" s="339" t="s">
        <v>81</v>
      </c>
      <c r="E22" s="340">
        <v>5</v>
      </c>
      <c r="F22" s="341">
        <v>22800</v>
      </c>
      <c r="G22" s="342">
        <f t="shared" ref="G22:G24" si="36">E22*F22</f>
        <v>114000</v>
      </c>
      <c r="H22" s="340">
        <v>5</v>
      </c>
      <c r="I22" s="341">
        <v>22800</v>
      </c>
      <c r="J22" s="342">
        <f t="shared" ref="J22:J24" si="37">H22*I22</f>
        <v>114000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114000</v>
      </c>
      <c r="X22" s="127">
        <f t="shared" ref="X22:X24" si="43">J22+P22+V22</f>
        <v>114000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78</v>
      </c>
      <c r="B23" s="120" t="s">
        <v>93</v>
      </c>
      <c r="C23" s="343" t="s">
        <v>325</v>
      </c>
      <c r="D23" s="339" t="s">
        <v>81</v>
      </c>
      <c r="E23" s="340">
        <v>5</v>
      </c>
      <c r="F23" s="341">
        <v>30000</v>
      </c>
      <c r="G23" s="342">
        <f t="shared" si="36"/>
        <v>150000</v>
      </c>
      <c r="H23" s="340">
        <v>5</v>
      </c>
      <c r="I23" s="341">
        <v>30000</v>
      </c>
      <c r="J23" s="342">
        <f t="shared" si="37"/>
        <v>150000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150000</v>
      </c>
      <c r="X23" s="127">
        <f t="shared" si="43"/>
        <v>150000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78</v>
      </c>
      <c r="B24" s="154" t="s">
        <v>94</v>
      </c>
      <c r="C24" s="343" t="s">
        <v>326</v>
      </c>
      <c r="D24" s="344" t="s">
        <v>81</v>
      </c>
      <c r="E24" s="345">
        <v>5</v>
      </c>
      <c r="F24" s="346">
        <v>14400</v>
      </c>
      <c r="G24" s="347">
        <f t="shared" si="36"/>
        <v>72000</v>
      </c>
      <c r="H24" s="345">
        <v>5</v>
      </c>
      <c r="I24" s="346">
        <v>14400</v>
      </c>
      <c r="J24" s="347">
        <f t="shared" si="37"/>
        <v>72000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72000</v>
      </c>
      <c r="X24" s="127">
        <f t="shared" si="43"/>
        <v>72000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73</v>
      </c>
      <c r="B25" s="155" t="s">
        <v>95</v>
      </c>
      <c r="C25" s="356" t="s">
        <v>96</v>
      </c>
      <c r="D25" s="141"/>
      <c r="E25" s="142">
        <f>SUM(E26:E28)</f>
        <v>336000</v>
      </c>
      <c r="F25" s="143"/>
      <c r="G25" s="144">
        <f t="shared" ref="G25:H25" si="44">SUM(G26:G28)</f>
        <v>73920</v>
      </c>
      <c r="H25" s="142">
        <f t="shared" si="44"/>
        <v>336000</v>
      </c>
      <c r="I25" s="143"/>
      <c r="J25" s="144">
        <f t="shared" ref="J25:K25" si="45">SUM(J26:J28)</f>
        <v>73920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73920</v>
      </c>
      <c r="X25" s="144">
        <f t="shared" si="49"/>
        <v>73920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78</v>
      </c>
      <c r="B26" s="157" t="s">
        <v>97</v>
      </c>
      <c r="C26" s="121" t="s">
        <v>98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78</v>
      </c>
      <c r="B27" s="120" t="s">
        <v>99</v>
      </c>
      <c r="C27" s="163" t="s">
        <v>100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78</v>
      </c>
      <c r="B28" s="154" t="s">
        <v>101</v>
      </c>
      <c r="C28" s="164" t="s">
        <v>90</v>
      </c>
      <c r="D28" s="134"/>
      <c r="E28" s="135">
        <f>G21</f>
        <v>336000</v>
      </c>
      <c r="F28" s="136">
        <v>0.22</v>
      </c>
      <c r="G28" s="137">
        <f t="shared" si="50"/>
        <v>73920</v>
      </c>
      <c r="H28" s="135">
        <f>J21</f>
        <v>336000</v>
      </c>
      <c r="I28" s="136">
        <v>0.22</v>
      </c>
      <c r="J28" s="137">
        <f t="shared" si="51"/>
        <v>73920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73920</v>
      </c>
      <c r="X28" s="127">
        <f t="shared" si="57"/>
        <v>73920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75</v>
      </c>
      <c r="B29" s="155" t="s">
        <v>102</v>
      </c>
      <c r="C29" s="140" t="s">
        <v>103</v>
      </c>
      <c r="D29" s="141"/>
      <c r="E29" s="142">
        <f>SUM(E30:E32)</f>
        <v>5</v>
      </c>
      <c r="F29" s="143"/>
      <c r="G29" s="144">
        <f t="shared" ref="G29:H29" si="58">SUM(G30:G32)</f>
        <v>42000</v>
      </c>
      <c r="H29" s="142">
        <f t="shared" si="58"/>
        <v>5</v>
      </c>
      <c r="I29" s="143"/>
      <c r="J29" s="144">
        <f t="shared" ref="J29:K29" si="59">SUM(J30:J32)</f>
        <v>42000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42000</v>
      </c>
      <c r="X29" s="144">
        <f t="shared" si="63"/>
        <v>42000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78</v>
      </c>
      <c r="B30" s="157" t="s">
        <v>104</v>
      </c>
      <c r="C30" s="121" t="s">
        <v>92</v>
      </c>
      <c r="D30" s="122" t="s">
        <v>81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78</v>
      </c>
      <c r="B31" s="120" t="s">
        <v>105</v>
      </c>
      <c r="C31" s="188" t="s">
        <v>327</v>
      </c>
      <c r="D31" s="339" t="s">
        <v>81</v>
      </c>
      <c r="E31" s="340">
        <v>5</v>
      </c>
      <c r="F31" s="341">
        <v>8400</v>
      </c>
      <c r="G31" s="342">
        <f t="shared" si="64"/>
        <v>42000</v>
      </c>
      <c r="H31" s="123">
        <v>5</v>
      </c>
      <c r="I31" s="124">
        <v>8400</v>
      </c>
      <c r="J31" s="125">
        <f t="shared" si="65"/>
        <v>42000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42000</v>
      </c>
      <c r="X31" s="127">
        <f t="shared" si="71"/>
        <v>42000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78</v>
      </c>
      <c r="B32" s="133" t="s">
        <v>106</v>
      </c>
      <c r="C32" s="165" t="s">
        <v>92</v>
      </c>
      <c r="D32" s="134" t="s">
        <v>81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107</v>
      </c>
      <c r="B33" s="168"/>
      <c r="C33" s="169"/>
      <c r="D33" s="170"/>
      <c r="E33" s="171"/>
      <c r="F33" s="172"/>
      <c r="G33" s="173">
        <f>G13+G17+G21+G25+G29</f>
        <v>451920</v>
      </c>
      <c r="H33" s="171"/>
      <c r="I33" s="172"/>
      <c r="J33" s="173">
        <f>J13+J17+J21+J25+J29</f>
        <v>451920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451920</v>
      </c>
      <c r="X33" s="175">
        <f t="shared" si="72"/>
        <v>451920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73</v>
      </c>
      <c r="B34" s="180">
        <v>2</v>
      </c>
      <c r="C34" s="181" t="s">
        <v>108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75</v>
      </c>
      <c r="B35" s="155" t="s">
        <v>109</v>
      </c>
      <c r="C35" s="110" t="s">
        <v>110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78</v>
      </c>
      <c r="B36" s="120" t="s">
        <v>111</v>
      </c>
      <c r="C36" s="121" t="s">
        <v>112</v>
      </c>
      <c r="D36" s="122" t="s">
        <v>113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78</v>
      </c>
      <c r="B37" s="120" t="s">
        <v>114</v>
      </c>
      <c r="C37" s="121" t="s">
        <v>112</v>
      </c>
      <c r="D37" s="122" t="s">
        <v>113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78</v>
      </c>
      <c r="B38" s="154" t="s">
        <v>115</v>
      </c>
      <c r="C38" s="121" t="s">
        <v>112</v>
      </c>
      <c r="D38" s="148" t="s">
        <v>113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75</v>
      </c>
      <c r="B39" s="155" t="s">
        <v>116</v>
      </c>
      <c r="C39" s="153" t="s">
        <v>117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78</v>
      </c>
      <c r="B40" s="120" t="s">
        <v>118</v>
      </c>
      <c r="C40" s="121" t="s">
        <v>119</v>
      </c>
      <c r="D40" s="122" t="s">
        <v>120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78</v>
      </c>
      <c r="B41" s="120" t="s">
        <v>121</v>
      </c>
      <c r="C41" s="188" t="s">
        <v>119</v>
      </c>
      <c r="D41" s="122" t="s">
        <v>120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78</v>
      </c>
      <c r="B42" s="154" t="s">
        <v>122</v>
      </c>
      <c r="C42" s="189" t="s">
        <v>119</v>
      </c>
      <c r="D42" s="148" t="s">
        <v>120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75</v>
      </c>
      <c r="B43" s="155" t="s">
        <v>123</v>
      </c>
      <c r="C43" s="153" t="s">
        <v>124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78</v>
      </c>
      <c r="B44" s="120" t="s">
        <v>125</v>
      </c>
      <c r="C44" s="121" t="s">
        <v>126</v>
      </c>
      <c r="D44" s="122" t="s">
        <v>120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78</v>
      </c>
      <c r="B45" s="120" t="s">
        <v>127</v>
      </c>
      <c r="C45" s="121" t="s">
        <v>128</v>
      </c>
      <c r="D45" s="122" t="s">
        <v>120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78</v>
      </c>
      <c r="B46" s="133" t="s">
        <v>129</v>
      </c>
      <c r="C46" s="165" t="s">
        <v>126</v>
      </c>
      <c r="D46" s="134" t="s">
        <v>120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130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73</v>
      </c>
      <c r="B48" s="180">
        <v>3</v>
      </c>
      <c r="C48" s="181" t="s">
        <v>131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75</v>
      </c>
      <c r="B49" s="155" t="s">
        <v>132</v>
      </c>
      <c r="C49" s="110" t="s">
        <v>133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78</v>
      </c>
      <c r="B50" s="120" t="s">
        <v>134</v>
      </c>
      <c r="C50" s="188" t="s">
        <v>135</v>
      </c>
      <c r="D50" s="122" t="s">
        <v>113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">
      <c r="A51" s="119" t="s">
        <v>78</v>
      </c>
      <c r="B51" s="120" t="s">
        <v>136</v>
      </c>
      <c r="C51" s="188" t="s">
        <v>137</v>
      </c>
      <c r="D51" s="122" t="s">
        <v>113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32" t="s">
        <v>78</v>
      </c>
      <c r="B52" s="133" t="s">
        <v>138</v>
      </c>
      <c r="C52" s="164" t="s">
        <v>139</v>
      </c>
      <c r="D52" s="134" t="s">
        <v>113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75</v>
      </c>
      <c r="B53" s="155" t="s">
        <v>140</v>
      </c>
      <c r="C53" s="140" t="s">
        <v>141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78</v>
      </c>
      <c r="B54" s="120" t="s">
        <v>142</v>
      </c>
      <c r="C54" s="188" t="s">
        <v>143</v>
      </c>
      <c r="D54" s="122" t="s">
        <v>144</v>
      </c>
      <c r="E54" s="395" t="s">
        <v>145</v>
      </c>
      <c r="F54" s="396"/>
      <c r="G54" s="397"/>
      <c r="H54" s="395" t="s">
        <v>145</v>
      </c>
      <c r="I54" s="396"/>
      <c r="J54" s="397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78</v>
      </c>
      <c r="B55" s="133" t="s">
        <v>146</v>
      </c>
      <c r="C55" s="164" t="s">
        <v>147</v>
      </c>
      <c r="D55" s="134" t="s">
        <v>144</v>
      </c>
      <c r="E55" s="361"/>
      <c r="F55" s="398"/>
      <c r="G55" s="362"/>
      <c r="H55" s="361"/>
      <c r="I55" s="398"/>
      <c r="J55" s="36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67" t="s">
        <v>148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73</v>
      </c>
      <c r="B57" s="180">
        <v>4</v>
      </c>
      <c r="C57" s="181" t="s">
        <v>149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">
      <c r="A58" s="108" t="s">
        <v>75</v>
      </c>
      <c r="B58" s="155" t="s">
        <v>150</v>
      </c>
      <c r="C58" s="193" t="s">
        <v>151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78</v>
      </c>
      <c r="B59" s="120" t="s">
        <v>152</v>
      </c>
      <c r="C59" s="188" t="s">
        <v>153</v>
      </c>
      <c r="D59" s="195" t="s">
        <v>154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19" t="s">
        <v>78</v>
      </c>
      <c r="B60" s="120" t="s">
        <v>155</v>
      </c>
      <c r="C60" s="188" t="s">
        <v>153</v>
      </c>
      <c r="D60" s="195" t="s">
        <v>154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47" t="s">
        <v>78</v>
      </c>
      <c r="B61" s="133" t="s">
        <v>156</v>
      </c>
      <c r="C61" s="164" t="s">
        <v>153</v>
      </c>
      <c r="D61" s="195" t="s">
        <v>154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08" t="s">
        <v>75</v>
      </c>
      <c r="B62" s="155" t="s">
        <v>157</v>
      </c>
      <c r="C62" s="153" t="s">
        <v>158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">
      <c r="A63" s="119" t="s">
        <v>78</v>
      </c>
      <c r="B63" s="120" t="s">
        <v>159</v>
      </c>
      <c r="C63" s="202" t="s">
        <v>160</v>
      </c>
      <c r="D63" s="203" t="s">
        <v>161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">
      <c r="A64" s="119" t="s">
        <v>78</v>
      </c>
      <c r="B64" s="120" t="s">
        <v>162</v>
      </c>
      <c r="C64" s="202" t="s">
        <v>135</v>
      </c>
      <c r="D64" s="203" t="s">
        <v>161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32" t="s">
        <v>78</v>
      </c>
      <c r="B65" s="154" t="s">
        <v>163</v>
      </c>
      <c r="C65" s="204" t="s">
        <v>137</v>
      </c>
      <c r="D65" s="203" t="s">
        <v>161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08" t="s">
        <v>75</v>
      </c>
      <c r="B66" s="155" t="s">
        <v>164</v>
      </c>
      <c r="C66" s="153" t="s">
        <v>165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">
      <c r="A67" s="119" t="s">
        <v>78</v>
      </c>
      <c r="B67" s="120" t="s">
        <v>166</v>
      </c>
      <c r="C67" s="202" t="s">
        <v>167</v>
      </c>
      <c r="D67" s="203" t="s">
        <v>168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19" t="s">
        <v>78</v>
      </c>
      <c r="B68" s="120" t="s">
        <v>169</v>
      </c>
      <c r="C68" s="202" t="s">
        <v>170</v>
      </c>
      <c r="D68" s="203" t="s">
        <v>168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32" t="s">
        <v>78</v>
      </c>
      <c r="B69" s="154" t="s">
        <v>171</v>
      </c>
      <c r="C69" s="204" t="s">
        <v>172</v>
      </c>
      <c r="D69" s="205" t="s">
        <v>168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08" t="s">
        <v>75</v>
      </c>
      <c r="B70" s="155" t="s">
        <v>173</v>
      </c>
      <c r="C70" s="153" t="s">
        <v>174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">
      <c r="A71" s="119" t="s">
        <v>78</v>
      </c>
      <c r="B71" s="120" t="s">
        <v>175</v>
      </c>
      <c r="C71" s="188" t="s">
        <v>176</v>
      </c>
      <c r="D71" s="203" t="s">
        <v>113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19" t="s">
        <v>78</v>
      </c>
      <c r="B72" s="206" t="s">
        <v>177</v>
      </c>
      <c r="C72" s="188" t="s">
        <v>176</v>
      </c>
      <c r="D72" s="203" t="s">
        <v>113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32" t="s">
        <v>78</v>
      </c>
      <c r="B73" s="207" t="s">
        <v>178</v>
      </c>
      <c r="C73" s="164" t="s">
        <v>176</v>
      </c>
      <c r="D73" s="205" t="s">
        <v>113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08" t="s">
        <v>75</v>
      </c>
      <c r="B74" s="155" t="s">
        <v>179</v>
      </c>
      <c r="C74" s="153" t="s">
        <v>180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">
      <c r="A75" s="119" t="s">
        <v>78</v>
      </c>
      <c r="B75" s="120" t="s">
        <v>181</v>
      </c>
      <c r="C75" s="188" t="s">
        <v>176</v>
      </c>
      <c r="D75" s="203" t="s">
        <v>113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19" t="s">
        <v>78</v>
      </c>
      <c r="B76" s="120" t="s">
        <v>182</v>
      </c>
      <c r="C76" s="188" t="s">
        <v>176</v>
      </c>
      <c r="D76" s="203" t="s">
        <v>113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32" t="s">
        <v>78</v>
      </c>
      <c r="B77" s="154" t="s">
        <v>183</v>
      </c>
      <c r="C77" s="164" t="s">
        <v>176</v>
      </c>
      <c r="D77" s="205" t="s">
        <v>113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67" t="s">
        <v>184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73</v>
      </c>
      <c r="B79" s="211">
        <v>5</v>
      </c>
      <c r="C79" s="212" t="s">
        <v>185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">
      <c r="A80" s="108" t="s">
        <v>75</v>
      </c>
      <c r="B80" s="155" t="s">
        <v>186</v>
      </c>
      <c r="C80" s="140" t="s">
        <v>187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78</v>
      </c>
      <c r="B81" s="120" t="s">
        <v>188</v>
      </c>
      <c r="C81" s="215" t="s">
        <v>189</v>
      </c>
      <c r="D81" s="203" t="s">
        <v>190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78</v>
      </c>
      <c r="B82" s="120" t="s">
        <v>191</v>
      </c>
      <c r="C82" s="215" t="s">
        <v>189</v>
      </c>
      <c r="D82" s="203" t="s">
        <v>190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32" t="s">
        <v>78</v>
      </c>
      <c r="B83" s="133" t="s">
        <v>192</v>
      </c>
      <c r="C83" s="215" t="s">
        <v>189</v>
      </c>
      <c r="D83" s="205" t="s">
        <v>190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08" t="s">
        <v>75</v>
      </c>
      <c r="B84" s="155" t="s">
        <v>193</v>
      </c>
      <c r="C84" s="140" t="s">
        <v>194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19" t="s">
        <v>78</v>
      </c>
      <c r="B85" s="120" t="s">
        <v>195</v>
      </c>
      <c r="C85" s="215" t="s">
        <v>196</v>
      </c>
      <c r="D85" s="218" t="s">
        <v>113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78</v>
      </c>
      <c r="B86" s="120" t="s">
        <v>197</v>
      </c>
      <c r="C86" s="188" t="s">
        <v>196</v>
      </c>
      <c r="D86" s="203" t="s">
        <v>113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32" t="s">
        <v>78</v>
      </c>
      <c r="B87" s="133" t="s">
        <v>198</v>
      </c>
      <c r="C87" s="164" t="s">
        <v>196</v>
      </c>
      <c r="D87" s="205" t="s">
        <v>113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75</v>
      </c>
      <c r="B88" s="155" t="s">
        <v>199</v>
      </c>
      <c r="C88" s="219" t="s">
        <v>200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78</v>
      </c>
      <c r="B89" s="120" t="s">
        <v>201</v>
      </c>
      <c r="C89" s="221" t="s">
        <v>119</v>
      </c>
      <c r="D89" s="222" t="s">
        <v>120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">
      <c r="A90" s="119" t="s">
        <v>78</v>
      </c>
      <c r="B90" s="120" t="s">
        <v>202</v>
      </c>
      <c r="C90" s="221" t="s">
        <v>119</v>
      </c>
      <c r="D90" s="222" t="s">
        <v>120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32" t="s">
        <v>78</v>
      </c>
      <c r="B91" s="133" t="s">
        <v>203</v>
      </c>
      <c r="C91" s="223" t="s">
        <v>119</v>
      </c>
      <c r="D91" s="222" t="s">
        <v>120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">
      <c r="A92" s="399" t="s">
        <v>204</v>
      </c>
      <c r="B92" s="370"/>
      <c r="C92" s="370"/>
      <c r="D92" s="371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73</v>
      </c>
      <c r="B93" s="180">
        <v>6</v>
      </c>
      <c r="C93" s="181" t="s">
        <v>205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">
      <c r="A94" s="108" t="s">
        <v>75</v>
      </c>
      <c r="B94" s="155" t="s">
        <v>206</v>
      </c>
      <c r="C94" s="224" t="s">
        <v>207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">
      <c r="A95" s="119" t="s">
        <v>78</v>
      </c>
      <c r="B95" s="120" t="s">
        <v>208</v>
      </c>
      <c r="C95" s="188" t="s">
        <v>209</v>
      </c>
      <c r="D95" s="122" t="s">
        <v>113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78</v>
      </c>
      <c r="B96" s="120" t="s">
        <v>210</v>
      </c>
      <c r="C96" s="188" t="s">
        <v>209</v>
      </c>
      <c r="D96" s="122" t="s">
        <v>113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32" t="s">
        <v>78</v>
      </c>
      <c r="B97" s="133" t="s">
        <v>211</v>
      </c>
      <c r="C97" s="164" t="s">
        <v>209</v>
      </c>
      <c r="D97" s="134" t="s">
        <v>113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08" t="s">
        <v>73</v>
      </c>
      <c r="B98" s="155" t="s">
        <v>212</v>
      </c>
      <c r="C98" s="225" t="s">
        <v>213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">
      <c r="A99" s="119" t="s">
        <v>78</v>
      </c>
      <c r="B99" s="120" t="s">
        <v>214</v>
      </c>
      <c r="C99" s="188" t="s">
        <v>209</v>
      </c>
      <c r="D99" s="122" t="s">
        <v>113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78</v>
      </c>
      <c r="B100" s="120" t="s">
        <v>215</v>
      </c>
      <c r="C100" s="188" t="s">
        <v>209</v>
      </c>
      <c r="D100" s="122" t="s">
        <v>113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32" t="s">
        <v>78</v>
      </c>
      <c r="B101" s="133" t="s">
        <v>216</v>
      </c>
      <c r="C101" s="164" t="s">
        <v>209</v>
      </c>
      <c r="D101" s="134" t="s">
        <v>113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08" t="s">
        <v>73</v>
      </c>
      <c r="B102" s="155" t="s">
        <v>217</v>
      </c>
      <c r="C102" s="225" t="s">
        <v>218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">
      <c r="A103" s="119" t="s">
        <v>78</v>
      </c>
      <c r="B103" s="120" t="s">
        <v>219</v>
      </c>
      <c r="C103" s="188" t="s">
        <v>209</v>
      </c>
      <c r="D103" s="122" t="s">
        <v>113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19" t="s">
        <v>78</v>
      </c>
      <c r="B104" s="120" t="s">
        <v>220</v>
      </c>
      <c r="C104" s="188" t="s">
        <v>209</v>
      </c>
      <c r="D104" s="122" t="s">
        <v>113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32" t="s">
        <v>78</v>
      </c>
      <c r="B105" s="133" t="s">
        <v>221</v>
      </c>
      <c r="C105" s="164" t="s">
        <v>209</v>
      </c>
      <c r="D105" s="134" t="s">
        <v>113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67" t="s">
        <v>222</v>
      </c>
      <c r="B106" s="168"/>
      <c r="C106" s="169"/>
      <c r="D106" s="170"/>
      <c r="E106" s="174">
        <f>E102+E98+E94</f>
        <v>0</v>
      </c>
      <c r="F106" s="190"/>
      <c r="G106" s="173">
        <f t="shared" ref="G106:H106" si="321">G102+G98+G94</f>
        <v>0</v>
      </c>
      <c r="H106" s="174">
        <f t="shared" si="321"/>
        <v>0</v>
      </c>
      <c r="I106" s="190"/>
      <c r="J106" s="173">
        <f t="shared" ref="J106:K106" si="322">J102+J98+J94</f>
        <v>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0</v>
      </c>
      <c r="X106" s="228">
        <f t="shared" si="326"/>
        <v>0</v>
      </c>
      <c r="Y106" s="228">
        <f t="shared" si="283"/>
        <v>0</v>
      </c>
      <c r="Z106" s="228" t="e">
        <f t="shared" si="284"/>
        <v>#DIV/0!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">
      <c r="A107" s="179" t="s">
        <v>73</v>
      </c>
      <c r="B107" s="211">
        <v>7</v>
      </c>
      <c r="C107" s="181" t="s">
        <v>223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customHeight="1" x14ac:dyDescent="0.2">
      <c r="A108" s="119" t="s">
        <v>78</v>
      </c>
      <c r="B108" s="120" t="s">
        <v>224</v>
      </c>
      <c r="C108" s="188" t="s">
        <v>225</v>
      </c>
      <c r="D108" s="122" t="s">
        <v>113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19" t="s">
        <v>78</v>
      </c>
      <c r="B109" s="120" t="s">
        <v>226</v>
      </c>
      <c r="C109" s="188" t="s">
        <v>227</v>
      </c>
      <c r="D109" s="122" t="s">
        <v>113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78</v>
      </c>
      <c r="B110" s="120" t="s">
        <v>228</v>
      </c>
      <c r="C110" s="188" t="s">
        <v>328</v>
      </c>
      <c r="D110" s="122" t="s">
        <v>113</v>
      </c>
      <c r="E110" s="123">
        <v>1000</v>
      </c>
      <c r="F110" s="124">
        <v>40</v>
      </c>
      <c r="G110" s="125">
        <f t="shared" si="327"/>
        <v>40000</v>
      </c>
      <c r="H110" s="123">
        <v>1000</v>
      </c>
      <c r="I110" s="124">
        <v>40</v>
      </c>
      <c r="J110" s="125">
        <f t="shared" si="328"/>
        <v>40000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40000</v>
      </c>
      <c r="X110" s="127">
        <f t="shared" si="334"/>
        <v>40000</v>
      </c>
      <c r="Y110" s="127">
        <f t="shared" si="335"/>
        <v>0</v>
      </c>
      <c r="Z110" s="128">
        <f t="shared" si="336"/>
        <v>0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78</v>
      </c>
      <c r="B111" s="120" t="s">
        <v>229</v>
      </c>
      <c r="C111" s="188" t="s">
        <v>230</v>
      </c>
      <c r="D111" s="122" t="s">
        <v>113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78</v>
      </c>
      <c r="B112" s="120" t="s">
        <v>231</v>
      </c>
      <c r="C112" s="188" t="s">
        <v>329</v>
      </c>
      <c r="D112" s="122" t="s">
        <v>113</v>
      </c>
      <c r="E112" s="123">
        <v>100</v>
      </c>
      <c r="F112" s="124">
        <v>100</v>
      </c>
      <c r="G112" s="125">
        <f t="shared" si="327"/>
        <v>10000</v>
      </c>
      <c r="H112" s="123">
        <v>100</v>
      </c>
      <c r="I112" s="124">
        <v>100</v>
      </c>
      <c r="J112" s="125">
        <f t="shared" si="328"/>
        <v>10000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10000</v>
      </c>
      <c r="X112" s="127">
        <f t="shared" si="334"/>
        <v>10000</v>
      </c>
      <c r="Y112" s="127">
        <f t="shared" si="335"/>
        <v>0</v>
      </c>
      <c r="Z112" s="128">
        <f t="shared" si="336"/>
        <v>0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78</v>
      </c>
      <c r="B113" s="120" t="s">
        <v>232</v>
      </c>
      <c r="C113" s="188" t="s">
        <v>233</v>
      </c>
      <c r="D113" s="122" t="s">
        <v>113</v>
      </c>
      <c r="E113" s="123">
        <v>500</v>
      </c>
      <c r="F113" s="124">
        <v>42</v>
      </c>
      <c r="G113" s="125">
        <f t="shared" si="327"/>
        <v>21000</v>
      </c>
      <c r="H113" s="123">
        <v>500</v>
      </c>
      <c r="I113" s="124">
        <v>42</v>
      </c>
      <c r="J113" s="125">
        <f t="shared" si="328"/>
        <v>21000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21000</v>
      </c>
      <c r="X113" s="127">
        <f t="shared" si="334"/>
        <v>21000</v>
      </c>
      <c r="Y113" s="127">
        <f t="shared" si="335"/>
        <v>0</v>
      </c>
      <c r="Z113" s="128">
        <f t="shared" si="336"/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78</v>
      </c>
      <c r="B114" s="120" t="s">
        <v>234</v>
      </c>
      <c r="C114" s="188" t="s">
        <v>330</v>
      </c>
      <c r="D114" s="122" t="s">
        <v>113</v>
      </c>
      <c r="E114" s="123">
        <v>100</v>
      </c>
      <c r="F114" s="124">
        <v>300</v>
      </c>
      <c r="G114" s="125">
        <f t="shared" si="327"/>
        <v>30000</v>
      </c>
      <c r="H114" s="123">
        <v>100</v>
      </c>
      <c r="I114" s="124">
        <v>300</v>
      </c>
      <c r="J114" s="125">
        <f t="shared" si="328"/>
        <v>30000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30000</v>
      </c>
      <c r="X114" s="127">
        <f t="shared" si="334"/>
        <v>30000</v>
      </c>
      <c r="Y114" s="127">
        <f t="shared" si="335"/>
        <v>0</v>
      </c>
      <c r="Z114" s="128">
        <f t="shared" si="336"/>
        <v>0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78</v>
      </c>
      <c r="B115" s="120" t="s">
        <v>235</v>
      </c>
      <c r="C115" s="343" t="s">
        <v>331</v>
      </c>
      <c r="D115" s="339" t="s">
        <v>113</v>
      </c>
      <c r="E115" s="340">
        <v>500</v>
      </c>
      <c r="F115" s="341">
        <v>20</v>
      </c>
      <c r="G115" s="342">
        <f t="shared" si="327"/>
        <v>10000</v>
      </c>
      <c r="H115" s="340">
        <v>500</v>
      </c>
      <c r="I115" s="341">
        <v>20</v>
      </c>
      <c r="J115" s="125">
        <f t="shared" si="328"/>
        <v>10000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10000</v>
      </c>
      <c r="X115" s="127">
        <f t="shared" si="334"/>
        <v>10000</v>
      </c>
      <c r="Y115" s="127">
        <f t="shared" si="335"/>
        <v>0</v>
      </c>
      <c r="Z115" s="128">
        <f t="shared" si="336"/>
        <v>0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32" t="s">
        <v>78</v>
      </c>
      <c r="B116" s="120" t="s">
        <v>236</v>
      </c>
      <c r="C116" s="164" t="s">
        <v>237</v>
      </c>
      <c r="D116" s="122" t="s">
        <v>113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32" t="s">
        <v>78</v>
      </c>
      <c r="B117" s="120" t="s">
        <v>238</v>
      </c>
      <c r="C117" s="164" t="s">
        <v>239</v>
      </c>
      <c r="D117" s="134" t="s">
        <v>113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78</v>
      </c>
      <c r="B118" s="120" t="s">
        <v>240</v>
      </c>
      <c r="C118" s="238" t="s">
        <v>241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">
      <c r="A119" s="167" t="s">
        <v>242</v>
      </c>
      <c r="B119" s="243"/>
      <c r="C119" s="169"/>
      <c r="D119" s="170"/>
      <c r="E119" s="174">
        <f>SUM(E108:E117)</f>
        <v>2200</v>
      </c>
      <c r="F119" s="190"/>
      <c r="G119" s="173">
        <f>SUM(G108:G118)</f>
        <v>111000</v>
      </c>
      <c r="H119" s="174">
        <f>SUM(H108:H117)</f>
        <v>2200</v>
      </c>
      <c r="I119" s="190"/>
      <c r="J119" s="173">
        <f>SUM(J108:J118)</f>
        <v>111000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111000</v>
      </c>
      <c r="X119" s="228">
        <f t="shared" si="337"/>
        <v>111000</v>
      </c>
      <c r="Y119" s="228">
        <f t="shared" si="335"/>
        <v>0</v>
      </c>
      <c r="Z119" s="228">
        <f t="shared" si="336"/>
        <v>0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">
      <c r="A120" s="244" t="s">
        <v>73</v>
      </c>
      <c r="B120" s="211">
        <v>8</v>
      </c>
      <c r="C120" s="245" t="s">
        <v>243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2">
      <c r="A121" s="119" t="s">
        <v>78</v>
      </c>
      <c r="B121" s="120" t="s">
        <v>244</v>
      </c>
      <c r="C121" s="188" t="s">
        <v>245</v>
      </c>
      <c r="D121" s="122" t="s">
        <v>246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2">
      <c r="A122" s="119" t="s">
        <v>78</v>
      </c>
      <c r="B122" s="120" t="s">
        <v>247</v>
      </c>
      <c r="C122" s="188" t="s">
        <v>248</v>
      </c>
      <c r="D122" s="122" t="s">
        <v>246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78</v>
      </c>
      <c r="B123" s="120" t="s">
        <v>249</v>
      </c>
      <c r="C123" s="188" t="s">
        <v>250</v>
      </c>
      <c r="D123" s="122" t="s">
        <v>251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78</v>
      </c>
      <c r="B124" s="120" t="s">
        <v>252</v>
      </c>
      <c r="C124" s="188" t="s">
        <v>253</v>
      </c>
      <c r="D124" s="122" t="s">
        <v>251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78</v>
      </c>
      <c r="B125" s="120" t="s">
        <v>254</v>
      </c>
      <c r="C125" s="188" t="s">
        <v>255</v>
      </c>
      <c r="D125" s="122" t="s">
        <v>251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32" t="s">
        <v>78</v>
      </c>
      <c r="B126" s="154" t="s">
        <v>256</v>
      </c>
      <c r="C126" s="165" t="s">
        <v>257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">
      <c r="A127" s="167" t="s">
        <v>258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thickBot="1" x14ac:dyDescent="0.25">
      <c r="A128" s="179" t="s">
        <v>73</v>
      </c>
      <c r="B128" s="180">
        <v>9</v>
      </c>
      <c r="C128" s="181" t="s">
        <v>259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">
      <c r="A129" s="253" t="s">
        <v>78</v>
      </c>
      <c r="B129" s="254">
        <v>43839</v>
      </c>
      <c r="C129" s="255" t="s">
        <v>260</v>
      </c>
      <c r="D129" s="256" t="s">
        <v>144</v>
      </c>
      <c r="E129" s="257">
        <v>2</v>
      </c>
      <c r="F129" s="348">
        <v>10000</v>
      </c>
      <c r="G129" s="349">
        <f t="shared" ref="G129:G131" si="349">E129*F129</f>
        <v>20000</v>
      </c>
      <c r="H129" s="257">
        <v>2</v>
      </c>
      <c r="I129" s="348">
        <v>10000</v>
      </c>
      <c r="J129" s="259">
        <f t="shared" ref="J129:J135" si="350">H129*I129</f>
        <v>20000</v>
      </c>
      <c r="K129" s="260"/>
      <c r="L129" s="258"/>
      <c r="M129" s="259">
        <f t="shared" ref="M129:M135" si="351">K129*L129</f>
        <v>0</v>
      </c>
      <c r="N129" s="260"/>
      <c r="O129" s="258"/>
      <c r="P129" s="259">
        <f t="shared" ref="P129:P135" si="352">N129*O129</f>
        <v>0</v>
      </c>
      <c r="Q129" s="260"/>
      <c r="R129" s="258"/>
      <c r="S129" s="259">
        <f t="shared" ref="S129:S135" si="353">Q129*R129</f>
        <v>0</v>
      </c>
      <c r="T129" s="260"/>
      <c r="U129" s="258"/>
      <c r="V129" s="259">
        <f t="shared" ref="V129:V135" si="354">T129*U129</f>
        <v>0</v>
      </c>
      <c r="W129" s="234">
        <f t="shared" ref="W129:W135" si="355">G129+M129+S129</f>
        <v>20000</v>
      </c>
      <c r="X129" s="127">
        <f t="shared" ref="X129:X135" si="356">J129+P129+V129</f>
        <v>20000</v>
      </c>
      <c r="Y129" s="127">
        <f t="shared" ref="Y129:Y136" si="357">W129-X129</f>
        <v>0</v>
      </c>
      <c r="Z129" s="128">
        <f t="shared" ref="Z129:Z136" si="358">Y129/W129</f>
        <v>0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78</v>
      </c>
      <c r="B130" s="261">
        <v>43870</v>
      </c>
      <c r="C130" s="188" t="s">
        <v>332</v>
      </c>
      <c r="D130" s="262" t="s">
        <v>144</v>
      </c>
      <c r="E130" s="263">
        <v>7</v>
      </c>
      <c r="F130" s="232">
        <v>27000</v>
      </c>
      <c r="G130" s="350">
        <f t="shared" si="349"/>
        <v>189000</v>
      </c>
      <c r="H130" s="263">
        <v>7</v>
      </c>
      <c r="I130" s="232">
        <v>27000</v>
      </c>
      <c r="J130" s="125">
        <f t="shared" si="350"/>
        <v>189000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189000</v>
      </c>
      <c r="X130" s="127">
        <f t="shared" si="356"/>
        <v>189000</v>
      </c>
      <c r="Y130" s="127">
        <f t="shared" si="357"/>
        <v>0</v>
      </c>
      <c r="Z130" s="128">
        <f t="shared" si="358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19" t="s">
        <v>78</v>
      </c>
      <c r="B131" s="261">
        <v>43899</v>
      </c>
      <c r="C131" s="343" t="s">
        <v>333</v>
      </c>
      <c r="D131" s="351" t="s">
        <v>144</v>
      </c>
      <c r="E131" s="352">
        <v>2</v>
      </c>
      <c r="F131" s="353">
        <v>15000</v>
      </c>
      <c r="G131" s="350">
        <f t="shared" si="349"/>
        <v>30000</v>
      </c>
      <c r="H131" s="352">
        <v>2</v>
      </c>
      <c r="I131" s="353">
        <v>15000</v>
      </c>
      <c r="J131" s="125">
        <f t="shared" si="350"/>
        <v>30000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30000</v>
      </c>
      <c r="X131" s="127">
        <f t="shared" si="356"/>
        <v>30000</v>
      </c>
      <c r="Y131" s="127">
        <f t="shared" si="357"/>
        <v>0</v>
      </c>
      <c r="Z131" s="128">
        <f t="shared" si="358"/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78</v>
      </c>
      <c r="B132" s="261">
        <v>43930</v>
      </c>
      <c r="C132" s="343" t="s">
        <v>334</v>
      </c>
      <c r="D132" s="351" t="s">
        <v>144</v>
      </c>
      <c r="E132" s="352">
        <v>3</v>
      </c>
      <c r="F132" s="353">
        <v>10000</v>
      </c>
      <c r="G132" s="350">
        <f>F132*E132</f>
        <v>30000</v>
      </c>
      <c r="H132" s="352">
        <v>3</v>
      </c>
      <c r="I132" s="353">
        <v>10000</v>
      </c>
      <c r="J132" s="125">
        <f t="shared" si="350"/>
        <v>30000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30000</v>
      </c>
      <c r="X132" s="127">
        <f t="shared" si="356"/>
        <v>30000</v>
      </c>
      <c r="Y132" s="127">
        <f t="shared" si="357"/>
        <v>0</v>
      </c>
      <c r="Z132" s="128">
        <f t="shared" si="358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78</v>
      </c>
      <c r="B133" s="261">
        <v>43960</v>
      </c>
      <c r="C133" s="343" t="s">
        <v>335</v>
      </c>
      <c r="D133" s="351" t="s">
        <v>144</v>
      </c>
      <c r="E133" s="352">
        <v>6</v>
      </c>
      <c r="F133" s="353">
        <v>10000</v>
      </c>
      <c r="G133" s="350">
        <f t="shared" ref="G133:G135" si="359">E133*F133</f>
        <v>60000</v>
      </c>
      <c r="H133" s="352">
        <v>6</v>
      </c>
      <c r="I133" s="353">
        <v>10000</v>
      </c>
      <c r="J133" s="125">
        <f t="shared" si="350"/>
        <v>60000</v>
      </c>
      <c r="K133" s="135"/>
      <c r="L133" s="136"/>
      <c r="M133" s="137"/>
      <c r="N133" s="135"/>
      <c r="O133" s="136"/>
      <c r="P133" s="137"/>
      <c r="Q133" s="135"/>
      <c r="R133" s="136"/>
      <c r="S133" s="137"/>
      <c r="T133" s="135"/>
      <c r="U133" s="136"/>
      <c r="V133" s="137"/>
      <c r="W133" s="126">
        <f t="shared" ref="W133" si="360">G133+M133+S133</f>
        <v>60000</v>
      </c>
      <c r="X133" s="127">
        <f t="shared" ref="X133" si="361">J133+P133+V133</f>
        <v>60000</v>
      </c>
      <c r="Y133" s="127">
        <f t="shared" ref="Y133" si="362">W133-X133</f>
        <v>0</v>
      </c>
      <c r="Z133" s="128">
        <f t="shared" ref="Z133" si="363">Y133/W133</f>
        <v>0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32" t="s">
        <v>78</v>
      </c>
      <c r="B134" s="261">
        <v>43991</v>
      </c>
      <c r="C134" s="164" t="s">
        <v>261</v>
      </c>
      <c r="D134" s="264"/>
      <c r="E134" s="265"/>
      <c r="F134" s="239"/>
      <c r="G134" s="350">
        <f t="shared" si="359"/>
        <v>0</v>
      </c>
      <c r="H134" s="265"/>
      <c r="I134" s="136"/>
      <c r="J134" s="137">
        <f t="shared" si="350"/>
        <v>0</v>
      </c>
      <c r="K134" s="135"/>
      <c r="L134" s="136"/>
      <c r="M134" s="137">
        <f t="shared" si="351"/>
        <v>0</v>
      </c>
      <c r="N134" s="135"/>
      <c r="O134" s="136"/>
      <c r="P134" s="137">
        <f t="shared" si="352"/>
        <v>0</v>
      </c>
      <c r="Q134" s="135"/>
      <c r="R134" s="136"/>
      <c r="S134" s="137">
        <f t="shared" si="353"/>
        <v>0</v>
      </c>
      <c r="T134" s="135"/>
      <c r="U134" s="136"/>
      <c r="V134" s="137">
        <f t="shared" si="354"/>
        <v>0</v>
      </c>
      <c r="W134" s="138">
        <f t="shared" si="355"/>
        <v>0</v>
      </c>
      <c r="X134" s="127">
        <f t="shared" si="356"/>
        <v>0</v>
      </c>
      <c r="Y134" s="127">
        <f t="shared" si="357"/>
        <v>0</v>
      </c>
      <c r="Z134" s="128" t="e">
        <f t="shared" si="358"/>
        <v>#DIV/0!</v>
      </c>
      <c r="AA134" s="139"/>
      <c r="AB134" s="131"/>
      <c r="AC134" s="131"/>
      <c r="AD134" s="131"/>
      <c r="AE134" s="131"/>
      <c r="AF134" s="131"/>
      <c r="AG134" s="131"/>
    </row>
    <row r="135" spans="1:33" ht="30" customHeight="1" thickBot="1" x14ac:dyDescent="0.25">
      <c r="A135" s="132" t="s">
        <v>78</v>
      </c>
      <c r="B135" s="261">
        <v>44021</v>
      </c>
      <c r="C135" s="238" t="s">
        <v>262</v>
      </c>
      <c r="D135" s="148"/>
      <c r="E135" s="135"/>
      <c r="F135" s="239">
        <v>0.22</v>
      </c>
      <c r="G135" s="354">
        <f t="shared" si="359"/>
        <v>0</v>
      </c>
      <c r="H135" s="135"/>
      <c r="I135" s="136">
        <v>0.22</v>
      </c>
      <c r="J135" s="137">
        <f t="shared" si="350"/>
        <v>0</v>
      </c>
      <c r="K135" s="135"/>
      <c r="L135" s="136">
        <v>0.22</v>
      </c>
      <c r="M135" s="137">
        <f t="shared" si="351"/>
        <v>0</v>
      </c>
      <c r="N135" s="135"/>
      <c r="O135" s="136">
        <v>0.22</v>
      </c>
      <c r="P135" s="137">
        <f t="shared" si="352"/>
        <v>0</v>
      </c>
      <c r="Q135" s="135"/>
      <c r="R135" s="136">
        <v>0.22</v>
      </c>
      <c r="S135" s="137">
        <f t="shared" si="353"/>
        <v>0</v>
      </c>
      <c r="T135" s="135"/>
      <c r="U135" s="136">
        <v>0.22</v>
      </c>
      <c r="V135" s="137">
        <f t="shared" si="354"/>
        <v>0</v>
      </c>
      <c r="W135" s="138">
        <f t="shared" si="355"/>
        <v>0</v>
      </c>
      <c r="X135" s="166">
        <f t="shared" si="356"/>
        <v>0</v>
      </c>
      <c r="Y135" s="166">
        <f t="shared" si="357"/>
        <v>0</v>
      </c>
      <c r="Z135" s="226" t="e">
        <f t="shared" si="358"/>
        <v>#DIV/0!</v>
      </c>
      <c r="AA135" s="139"/>
      <c r="AB135" s="7"/>
      <c r="AC135" s="7"/>
      <c r="AD135" s="7"/>
      <c r="AE135" s="7"/>
      <c r="AF135" s="7"/>
      <c r="AG135" s="7"/>
    </row>
    <row r="136" spans="1:33" ht="30" customHeight="1" thickBot="1" x14ac:dyDescent="0.25">
      <c r="A136" s="167" t="s">
        <v>263</v>
      </c>
      <c r="B136" s="168"/>
      <c r="C136" s="169"/>
      <c r="D136" s="170"/>
      <c r="E136" s="174">
        <f>SUM(E129:E134)</f>
        <v>20</v>
      </c>
      <c r="F136" s="190"/>
      <c r="G136" s="173">
        <f>SUM(G129:G135)</f>
        <v>329000</v>
      </c>
      <c r="H136" s="174">
        <f>SUM(H129:H134)</f>
        <v>20</v>
      </c>
      <c r="I136" s="190"/>
      <c r="J136" s="173">
        <f>SUM(J129:J135)</f>
        <v>329000</v>
      </c>
      <c r="K136" s="191">
        <f>SUM(K129:K134)</f>
        <v>0</v>
      </c>
      <c r="L136" s="190"/>
      <c r="M136" s="173">
        <f>SUM(M129:M135)</f>
        <v>0</v>
      </c>
      <c r="N136" s="191">
        <f>SUM(N129:N134)</f>
        <v>0</v>
      </c>
      <c r="O136" s="190"/>
      <c r="P136" s="173">
        <f>SUM(P129:P135)</f>
        <v>0</v>
      </c>
      <c r="Q136" s="191">
        <f>SUM(Q129:Q134)</f>
        <v>0</v>
      </c>
      <c r="R136" s="190"/>
      <c r="S136" s="173">
        <f>SUM(S129:S135)</f>
        <v>0</v>
      </c>
      <c r="T136" s="191">
        <f>SUM(T129:T134)</f>
        <v>0</v>
      </c>
      <c r="U136" s="190"/>
      <c r="V136" s="175">
        <f t="shared" ref="V136:X136" si="364">SUM(V129:V135)</f>
        <v>0</v>
      </c>
      <c r="W136" s="227">
        <f t="shared" si="364"/>
        <v>329000</v>
      </c>
      <c r="X136" s="228">
        <f t="shared" si="364"/>
        <v>329000</v>
      </c>
      <c r="Y136" s="228">
        <f t="shared" si="357"/>
        <v>0</v>
      </c>
      <c r="Z136" s="228">
        <f t="shared" si="358"/>
        <v>0</v>
      </c>
      <c r="AA136" s="229"/>
      <c r="AB136" s="7"/>
      <c r="AC136" s="7"/>
      <c r="AD136" s="7"/>
      <c r="AE136" s="7"/>
      <c r="AF136" s="7"/>
      <c r="AG136" s="7"/>
    </row>
    <row r="137" spans="1:33" ht="30" customHeight="1" x14ac:dyDescent="0.2">
      <c r="A137" s="179" t="s">
        <v>73</v>
      </c>
      <c r="B137" s="211">
        <v>10</v>
      </c>
      <c r="C137" s="266" t="s">
        <v>264</v>
      </c>
      <c r="D137" s="182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30"/>
      <c r="X137" s="230"/>
      <c r="Y137" s="183"/>
      <c r="Z137" s="230"/>
      <c r="AA137" s="231"/>
      <c r="AB137" s="7"/>
      <c r="AC137" s="7"/>
      <c r="AD137" s="7"/>
      <c r="AE137" s="7"/>
      <c r="AF137" s="7"/>
      <c r="AG137" s="7"/>
    </row>
    <row r="138" spans="1:33" ht="30" customHeight="1" x14ac:dyDescent="0.2">
      <c r="A138" s="119" t="s">
        <v>78</v>
      </c>
      <c r="B138" s="261">
        <v>43840</v>
      </c>
      <c r="C138" s="267" t="s">
        <v>265</v>
      </c>
      <c r="D138" s="256"/>
      <c r="E138" s="268"/>
      <c r="F138" s="160"/>
      <c r="G138" s="161">
        <f t="shared" ref="G138:G142" si="365">E138*F138</f>
        <v>0</v>
      </c>
      <c r="H138" s="268"/>
      <c r="I138" s="160"/>
      <c r="J138" s="161">
        <f t="shared" ref="J138:J142" si="366">H138*I138</f>
        <v>0</v>
      </c>
      <c r="K138" s="159"/>
      <c r="L138" s="160"/>
      <c r="M138" s="161">
        <f t="shared" ref="M138:M142" si="367">K138*L138</f>
        <v>0</v>
      </c>
      <c r="N138" s="159"/>
      <c r="O138" s="160"/>
      <c r="P138" s="161">
        <f t="shared" ref="P138:P142" si="368">N138*O138</f>
        <v>0</v>
      </c>
      <c r="Q138" s="159"/>
      <c r="R138" s="160"/>
      <c r="S138" s="161">
        <f t="shared" ref="S138:S142" si="369">Q138*R138</f>
        <v>0</v>
      </c>
      <c r="T138" s="159"/>
      <c r="U138" s="160"/>
      <c r="V138" s="269">
        <f t="shared" ref="V138:V142" si="370">T138*U138</f>
        <v>0</v>
      </c>
      <c r="W138" s="270">
        <f t="shared" ref="W138:W142" si="371">G138+M138+S138</f>
        <v>0</v>
      </c>
      <c r="X138" s="234">
        <f t="shared" ref="X138:X142" si="372">J138+P138+V138</f>
        <v>0</v>
      </c>
      <c r="Y138" s="234">
        <f t="shared" ref="Y138:Y143" si="373">W138-X138</f>
        <v>0</v>
      </c>
      <c r="Z138" s="235" t="e">
        <f t="shared" ref="Z138:Z143" si="374">Y138/W138</f>
        <v>#DIV/0!</v>
      </c>
      <c r="AA138" s="271"/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19" t="s">
        <v>78</v>
      </c>
      <c r="B139" s="261">
        <v>43871</v>
      </c>
      <c r="C139" s="267" t="s">
        <v>265</v>
      </c>
      <c r="D139" s="262"/>
      <c r="E139" s="263"/>
      <c r="F139" s="124"/>
      <c r="G139" s="125">
        <f t="shared" si="365"/>
        <v>0</v>
      </c>
      <c r="H139" s="263"/>
      <c r="I139" s="124"/>
      <c r="J139" s="125">
        <f t="shared" si="366"/>
        <v>0</v>
      </c>
      <c r="K139" s="123"/>
      <c r="L139" s="124"/>
      <c r="M139" s="125">
        <f t="shared" si="367"/>
        <v>0</v>
      </c>
      <c r="N139" s="123"/>
      <c r="O139" s="124"/>
      <c r="P139" s="125">
        <f t="shared" si="368"/>
        <v>0</v>
      </c>
      <c r="Q139" s="123"/>
      <c r="R139" s="124"/>
      <c r="S139" s="125">
        <f t="shared" si="369"/>
        <v>0</v>
      </c>
      <c r="T139" s="123"/>
      <c r="U139" s="124"/>
      <c r="V139" s="232">
        <f t="shared" si="370"/>
        <v>0</v>
      </c>
      <c r="W139" s="237">
        <f t="shared" si="371"/>
        <v>0</v>
      </c>
      <c r="X139" s="127">
        <f t="shared" si="372"/>
        <v>0</v>
      </c>
      <c r="Y139" s="127">
        <f t="shared" si="373"/>
        <v>0</v>
      </c>
      <c r="Z139" s="128" t="e">
        <f t="shared" si="374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19" t="s">
        <v>78</v>
      </c>
      <c r="B140" s="261">
        <v>43900</v>
      </c>
      <c r="C140" s="267" t="s">
        <v>265</v>
      </c>
      <c r="D140" s="262"/>
      <c r="E140" s="263"/>
      <c r="F140" s="124"/>
      <c r="G140" s="125">
        <f t="shared" si="365"/>
        <v>0</v>
      </c>
      <c r="H140" s="263"/>
      <c r="I140" s="124"/>
      <c r="J140" s="125">
        <f t="shared" si="366"/>
        <v>0</v>
      </c>
      <c r="K140" s="123"/>
      <c r="L140" s="124"/>
      <c r="M140" s="125">
        <f t="shared" si="367"/>
        <v>0</v>
      </c>
      <c r="N140" s="123"/>
      <c r="O140" s="124"/>
      <c r="P140" s="125">
        <f t="shared" si="368"/>
        <v>0</v>
      </c>
      <c r="Q140" s="123"/>
      <c r="R140" s="124"/>
      <c r="S140" s="125">
        <f t="shared" si="369"/>
        <v>0</v>
      </c>
      <c r="T140" s="123"/>
      <c r="U140" s="124"/>
      <c r="V140" s="232">
        <f t="shared" si="370"/>
        <v>0</v>
      </c>
      <c r="W140" s="237">
        <f t="shared" si="371"/>
        <v>0</v>
      </c>
      <c r="X140" s="127">
        <f t="shared" si="372"/>
        <v>0</v>
      </c>
      <c r="Y140" s="127">
        <f t="shared" si="373"/>
        <v>0</v>
      </c>
      <c r="Z140" s="128" t="e">
        <f t="shared" si="374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32" t="s">
        <v>78</v>
      </c>
      <c r="B141" s="272">
        <v>43931</v>
      </c>
      <c r="C141" s="164" t="s">
        <v>266</v>
      </c>
      <c r="D141" s="264" t="s">
        <v>81</v>
      </c>
      <c r="E141" s="265"/>
      <c r="F141" s="136"/>
      <c r="G141" s="125">
        <f t="shared" si="365"/>
        <v>0</v>
      </c>
      <c r="H141" s="265"/>
      <c r="I141" s="136"/>
      <c r="J141" s="125">
        <f t="shared" si="366"/>
        <v>0</v>
      </c>
      <c r="K141" s="135"/>
      <c r="L141" s="136"/>
      <c r="M141" s="137">
        <f t="shared" si="367"/>
        <v>0</v>
      </c>
      <c r="N141" s="135"/>
      <c r="O141" s="136"/>
      <c r="P141" s="137">
        <f t="shared" si="368"/>
        <v>0</v>
      </c>
      <c r="Q141" s="135"/>
      <c r="R141" s="136"/>
      <c r="S141" s="137">
        <f t="shared" si="369"/>
        <v>0</v>
      </c>
      <c r="T141" s="135"/>
      <c r="U141" s="136"/>
      <c r="V141" s="239">
        <f t="shared" si="370"/>
        <v>0</v>
      </c>
      <c r="W141" s="273">
        <f t="shared" si="371"/>
        <v>0</v>
      </c>
      <c r="X141" s="127">
        <f t="shared" si="372"/>
        <v>0</v>
      </c>
      <c r="Y141" s="127">
        <f t="shared" si="373"/>
        <v>0</v>
      </c>
      <c r="Z141" s="128" t="e">
        <f t="shared" si="374"/>
        <v>#DIV/0!</v>
      </c>
      <c r="AA141" s="223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32" t="s">
        <v>78</v>
      </c>
      <c r="B142" s="274">
        <v>43961</v>
      </c>
      <c r="C142" s="238" t="s">
        <v>267</v>
      </c>
      <c r="D142" s="275"/>
      <c r="E142" s="135"/>
      <c r="F142" s="136">
        <v>0.22</v>
      </c>
      <c r="G142" s="137">
        <f t="shared" si="365"/>
        <v>0</v>
      </c>
      <c r="H142" s="135"/>
      <c r="I142" s="136">
        <v>0.22</v>
      </c>
      <c r="J142" s="137">
        <f t="shared" si="366"/>
        <v>0</v>
      </c>
      <c r="K142" s="135"/>
      <c r="L142" s="136">
        <v>0.22</v>
      </c>
      <c r="M142" s="137">
        <f t="shared" si="367"/>
        <v>0</v>
      </c>
      <c r="N142" s="135"/>
      <c r="O142" s="136">
        <v>0.22</v>
      </c>
      <c r="P142" s="137">
        <f t="shared" si="368"/>
        <v>0</v>
      </c>
      <c r="Q142" s="135"/>
      <c r="R142" s="136">
        <v>0.22</v>
      </c>
      <c r="S142" s="137">
        <f t="shared" si="369"/>
        <v>0</v>
      </c>
      <c r="T142" s="135"/>
      <c r="U142" s="136">
        <v>0.22</v>
      </c>
      <c r="V142" s="239">
        <f t="shared" si="370"/>
        <v>0</v>
      </c>
      <c r="W142" s="240">
        <f t="shared" si="371"/>
        <v>0</v>
      </c>
      <c r="X142" s="241">
        <f t="shared" si="372"/>
        <v>0</v>
      </c>
      <c r="Y142" s="241">
        <f t="shared" si="373"/>
        <v>0</v>
      </c>
      <c r="Z142" s="242" t="e">
        <f t="shared" si="374"/>
        <v>#DIV/0!</v>
      </c>
      <c r="AA142" s="276"/>
      <c r="AB142" s="7"/>
      <c r="AC142" s="7"/>
      <c r="AD142" s="7"/>
      <c r="AE142" s="7"/>
      <c r="AF142" s="7"/>
      <c r="AG142" s="7"/>
    </row>
    <row r="143" spans="1:33" ht="30" customHeight="1" x14ac:dyDescent="0.2">
      <c r="A143" s="167" t="s">
        <v>268</v>
      </c>
      <c r="B143" s="168"/>
      <c r="C143" s="169"/>
      <c r="D143" s="170"/>
      <c r="E143" s="174">
        <f>SUM(E138:E141)</f>
        <v>0</v>
      </c>
      <c r="F143" s="190"/>
      <c r="G143" s="173">
        <f>SUM(G138:G142)</f>
        <v>0</v>
      </c>
      <c r="H143" s="174">
        <f>SUM(H138:H141)</f>
        <v>0</v>
      </c>
      <c r="I143" s="190"/>
      <c r="J143" s="173">
        <f>SUM(J138:J142)</f>
        <v>0</v>
      </c>
      <c r="K143" s="191">
        <f>SUM(K138:K141)</f>
        <v>0</v>
      </c>
      <c r="L143" s="190"/>
      <c r="M143" s="173">
        <f>SUM(M138:M142)</f>
        <v>0</v>
      </c>
      <c r="N143" s="191">
        <f>SUM(N138:N141)</f>
        <v>0</v>
      </c>
      <c r="O143" s="190"/>
      <c r="P143" s="173">
        <f>SUM(P138:P142)</f>
        <v>0</v>
      </c>
      <c r="Q143" s="191">
        <f>SUM(Q138:Q141)</f>
        <v>0</v>
      </c>
      <c r="R143" s="190"/>
      <c r="S143" s="173">
        <f>SUM(S138:S142)</f>
        <v>0</v>
      </c>
      <c r="T143" s="191">
        <f>SUM(T138:T141)</f>
        <v>0</v>
      </c>
      <c r="U143" s="190"/>
      <c r="V143" s="175">
        <f t="shared" ref="V143:X143" si="375">SUM(V138:V142)</f>
        <v>0</v>
      </c>
      <c r="W143" s="227">
        <f t="shared" si="375"/>
        <v>0</v>
      </c>
      <c r="X143" s="228">
        <f t="shared" si="375"/>
        <v>0</v>
      </c>
      <c r="Y143" s="228">
        <f t="shared" si="373"/>
        <v>0</v>
      </c>
      <c r="Z143" s="228" t="e">
        <f t="shared" si="374"/>
        <v>#DIV/0!</v>
      </c>
      <c r="AA143" s="229"/>
      <c r="AB143" s="7"/>
      <c r="AC143" s="7"/>
      <c r="AD143" s="7"/>
      <c r="AE143" s="7"/>
      <c r="AF143" s="7"/>
      <c r="AG143" s="7"/>
    </row>
    <row r="144" spans="1:33" ht="30" customHeight="1" x14ac:dyDescent="0.2">
      <c r="A144" s="179" t="s">
        <v>73</v>
      </c>
      <c r="B144" s="211">
        <v>11</v>
      </c>
      <c r="C144" s="181" t="s">
        <v>269</v>
      </c>
      <c r="D144" s="18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30"/>
      <c r="X144" s="230"/>
      <c r="Y144" s="183"/>
      <c r="Z144" s="230"/>
      <c r="AA144" s="231"/>
      <c r="AB144" s="7"/>
      <c r="AC144" s="7"/>
      <c r="AD144" s="7"/>
      <c r="AE144" s="7"/>
      <c r="AF144" s="7"/>
      <c r="AG144" s="7"/>
    </row>
    <row r="145" spans="1:33" ht="30" customHeight="1" x14ac:dyDescent="0.2">
      <c r="A145" s="277" t="s">
        <v>78</v>
      </c>
      <c r="B145" s="261">
        <v>43841</v>
      </c>
      <c r="C145" s="267" t="s">
        <v>270</v>
      </c>
      <c r="D145" s="158" t="s">
        <v>113</v>
      </c>
      <c r="E145" s="159"/>
      <c r="F145" s="160"/>
      <c r="G145" s="161">
        <f t="shared" ref="G145:G146" si="376">E145*F145</f>
        <v>0</v>
      </c>
      <c r="H145" s="159"/>
      <c r="I145" s="160"/>
      <c r="J145" s="161">
        <f t="shared" ref="J145:J146" si="377">H145*I145</f>
        <v>0</v>
      </c>
      <c r="K145" s="159"/>
      <c r="L145" s="160"/>
      <c r="M145" s="161">
        <f t="shared" ref="M145:M146" si="378">K145*L145</f>
        <v>0</v>
      </c>
      <c r="N145" s="159"/>
      <c r="O145" s="160"/>
      <c r="P145" s="161">
        <f t="shared" ref="P145:P146" si="379">N145*O145</f>
        <v>0</v>
      </c>
      <c r="Q145" s="159"/>
      <c r="R145" s="160"/>
      <c r="S145" s="161">
        <f t="shared" ref="S145:S146" si="380">Q145*R145</f>
        <v>0</v>
      </c>
      <c r="T145" s="159"/>
      <c r="U145" s="160"/>
      <c r="V145" s="269">
        <f t="shared" ref="V145:V146" si="381">T145*U145</f>
        <v>0</v>
      </c>
      <c r="W145" s="270">
        <f t="shared" ref="W145:W146" si="382">G145+M145+S145</f>
        <v>0</v>
      </c>
      <c r="X145" s="234">
        <f t="shared" ref="X145:X146" si="383">J145+P145+V145</f>
        <v>0</v>
      </c>
      <c r="Y145" s="234">
        <f t="shared" ref="Y145:Y147" si="384">W145-X145</f>
        <v>0</v>
      </c>
      <c r="Z145" s="235" t="e">
        <f t="shared" ref="Z145:Z147" si="385">Y145/W145</f>
        <v>#DIV/0!</v>
      </c>
      <c r="AA145" s="271"/>
      <c r="AB145" s="131"/>
      <c r="AC145" s="131"/>
      <c r="AD145" s="131"/>
      <c r="AE145" s="131"/>
      <c r="AF145" s="131"/>
      <c r="AG145" s="131"/>
    </row>
    <row r="146" spans="1:33" ht="30" customHeight="1" x14ac:dyDescent="0.2">
      <c r="A146" s="278" t="s">
        <v>78</v>
      </c>
      <c r="B146" s="261">
        <v>43872</v>
      </c>
      <c r="C146" s="164" t="s">
        <v>270</v>
      </c>
      <c r="D146" s="134" t="s">
        <v>113</v>
      </c>
      <c r="E146" s="135"/>
      <c r="F146" s="136"/>
      <c r="G146" s="125">
        <f t="shared" si="376"/>
        <v>0</v>
      </c>
      <c r="H146" s="135"/>
      <c r="I146" s="136"/>
      <c r="J146" s="125">
        <f t="shared" si="377"/>
        <v>0</v>
      </c>
      <c r="K146" s="135"/>
      <c r="L146" s="136"/>
      <c r="M146" s="137">
        <f t="shared" si="378"/>
        <v>0</v>
      </c>
      <c r="N146" s="135"/>
      <c r="O146" s="136"/>
      <c r="P146" s="137">
        <f t="shared" si="379"/>
        <v>0</v>
      </c>
      <c r="Q146" s="135"/>
      <c r="R146" s="136"/>
      <c r="S146" s="137">
        <f t="shared" si="380"/>
        <v>0</v>
      </c>
      <c r="T146" s="135"/>
      <c r="U146" s="136"/>
      <c r="V146" s="239">
        <f t="shared" si="381"/>
        <v>0</v>
      </c>
      <c r="W146" s="279">
        <f t="shared" si="382"/>
        <v>0</v>
      </c>
      <c r="X146" s="241">
        <f t="shared" si="383"/>
        <v>0</v>
      </c>
      <c r="Y146" s="241">
        <f t="shared" si="384"/>
        <v>0</v>
      </c>
      <c r="Z146" s="242" t="e">
        <f t="shared" si="385"/>
        <v>#DIV/0!</v>
      </c>
      <c r="AA146" s="276"/>
      <c r="AB146" s="130"/>
      <c r="AC146" s="131"/>
      <c r="AD146" s="131"/>
      <c r="AE146" s="131"/>
      <c r="AF146" s="131"/>
      <c r="AG146" s="131"/>
    </row>
    <row r="147" spans="1:33" ht="30" customHeight="1" x14ac:dyDescent="0.2">
      <c r="A147" s="388" t="s">
        <v>271</v>
      </c>
      <c r="B147" s="389"/>
      <c r="C147" s="389"/>
      <c r="D147" s="390"/>
      <c r="E147" s="174">
        <f>SUM(E145:E146)</f>
        <v>0</v>
      </c>
      <c r="F147" s="190"/>
      <c r="G147" s="173">
        <f t="shared" ref="G147:H147" si="386">SUM(G145:G146)</f>
        <v>0</v>
      </c>
      <c r="H147" s="174">
        <f t="shared" si="386"/>
        <v>0</v>
      </c>
      <c r="I147" s="190"/>
      <c r="J147" s="173">
        <f t="shared" ref="J147:K147" si="387">SUM(J145:J146)</f>
        <v>0</v>
      </c>
      <c r="K147" s="191">
        <f t="shared" si="387"/>
        <v>0</v>
      </c>
      <c r="L147" s="190"/>
      <c r="M147" s="173">
        <f t="shared" ref="M147:N147" si="388">SUM(M145:M146)</f>
        <v>0</v>
      </c>
      <c r="N147" s="191">
        <f t="shared" si="388"/>
        <v>0</v>
      </c>
      <c r="O147" s="190"/>
      <c r="P147" s="173">
        <f t="shared" ref="P147:Q147" si="389">SUM(P145:P146)</f>
        <v>0</v>
      </c>
      <c r="Q147" s="191">
        <f t="shared" si="389"/>
        <v>0</v>
      </c>
      <c r="R147" s="190"/>
      <c r="S147" s="173">
        <f t="shared" ref="S147:T147" si="390">SUM(S145:S146)</f>
        <v>0</v>
      </c>
      <c r="T147" s="191">
        <f t="shared" si="390"/>
        <v>0</v>
      </c>
      <c r="U147" s="190"/>
      <c r="V147" s="175">
        <f t="shared" ref="V147:X147" si="391">SUM(V145:V146)</f>
        <v>0</v>
      </c>
      <c r="W147" s="227">
        <f t="shared" si="391"/>
        <v>0</v>
      </c>
      <c r="X147" s="228">
        <f t="shared" si="391"/>
        <v>0</v>
      </c>
      <c r="Y147" s="228">
        <f t="shared" si="384"/>
        <v>0</v>
      </c>
      <c r="Z147" s="228" t="e">
        <f t="shared" si="385"/>
        <v>#DIV/0!</v>
      </c>
      <c r="AA147" s="229"/>
      <c r="AB147" s="7"/>
      <c r="AC147" s="7"/>
      <c r="AD147" s="7"/>
      <c r="AE147" s="7"/>
      <c r="AF147" s="7"/>
      <c r="AG147" s="7"/>
    </row>
    <row r="148" spans="1:33" ht="30" customHeight="1" x14ac:dyDescent="0.2">
      <c r="A148" s="210" t="s">
        <v>73</v>
      </c>
      <c r="B148" s="211">
        <v>12</v>
      </c>
      <c r="C148" s="212" t="s">
        <v>272</v>
      </c>
      <c r="D148" s="280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30"/>
      <c r="X148" s="230"/>
      <c r="Y148" s="183"/>
      <c r="Z148" s="230"/>
      <c r="AA148" s="231"/>
      <c r="AB148" s="7"/>
      <c r="AC148" s="7"/>
      <c r="AD148" s="7"/>
      <c r="AE148" s="7"/>
      <c r="AF148" s="7"/>
      <c r="AG148" s="7"/>
    </row>
    <row r="149" spans="1:33" ht="30" customHeight="1" x14ac:dyDescent="0.2">
      <c r="A149" s="156" t="s">
        <v>78</v>
      </c>
      <c r="B149" s="281">
        <v>43842</v>
      </c>
      <c r="C149" s="282" t="s">
        <v>273</v>
      </c>
      <c r="D149" s="256" t="s">
        <v>274</v>
      </c>
      <c r="E149" s="268"/>
      <c r="F149" s="160"/>
      <c r="G149" s="161">
        <f t="shared" ref="G149:G152" si="392">E149*F149</f>
        <v>0</v>
      </c>
      <c r="H149" s="268"/>
      <c r="I149" s="160"/>
      <c r="J149" s="161">
        <f t="shared" ref="J149:J152" si="393">H149*I149</f>
        <v>0</v>
      </c>
      <c r="K149" s="159"/>
      <c r="L149" s="160"/>
      <c r="M149" s="161">
        <f t="shared" ref="M149:M152" si="394">K149*L149</f>
        <v>0</v>
      </c>
      <c r="N149" s="159"/>
      <c r="O149" s="160"/>
      <c r="P149" s="161">
        <f t="shared" ref="P149:P152" si="395">N149*O149</f>
        <v>0</v>
      </c>
      <c r="Q149" s="159"/>
      <c r="R149" s="160"/>
      <c r="S149" s="161">
        <f t="shared" ref="S149:S152" si="396">Q149*R149</f>
        <v>0</v>
      </c>
      <c r="T149" s="159"/>
      <c r="U149" s="160"/>
      <c r="V149" s="269">
        <f t="shared" ref="V149:V152" si="397">T149*U149</f>
        <v>0</v>
      </c>
      <c r="W149" s="270">
        <f t="shared" ref="W149:W152" si="398">G149+M149+S149</f>
        <v>0</v>
      </c>
      <c r="X149" s="234">
        <f t="shared" ref="X149:X152" si="399">J149+P149+V149</f>
        <v>0</v>
      </c>
      <c r="Y149" s="234">
        <f t="shared" ref="Y149:Y153" si="400">W149-X149</f>
        <v>0</v>
      </c>
      <c r="Z149" s="235" t="e">
        <f t="shared" ref="Z149:Z153" si="401">Y149/W149</f>
        <v>#DIV/0!</v>
      </c>
      <c r="AA149" s="283"/>
      <c r="AB149" s="130"/>
      <c r="AC149" s="131"/>
      <c r="AD149" s="131"/>
      <c r="AE149" s="131"/>
      <c r="AF149" s="131"/>
      <c r="AG149" s="131"/>
    </row>
    <row r="150" spans="1:33" ht="30" customHeight="1" x14ac:dyDescent="0.2">
      <c r="A150" s="119" t="s">
        <v>78</v>
      </c>
      <c r="B150" s="261">
        <v>43873</v>
      </c>
      <c r="C150" s="188" t="s">
        <v>275</v>
      </c>
      <c r="D150" s="262" t="s">
        <v>246</v>
      </c>
      <c r="E150" s="263"/>
      <c r="F150" s="124"/>
      <c r="G150" s="125">
        <f t="shared" si="392"/>
        <v>0</v>
      </c>
      <c r="H150" s="263"/>
      <c r="I150" s="124"/>
      <c r="J150" s="125">
        <f t="shared" si="393"/>
        <v>0</v>
      </c>
      <c r="K150" s="123"/>
      <c r="L150" s="124"/>
      <c r="M150" s="125">
        <f t="shared" si="394"/>
        <v>0</v>
      </c>
      <c r="N150" s="123"/>
      <c r="O150" s="124"/>
      <c r="P150" s="125">
        <f t="shared" si="395"/>
        <v>0</v>
      </c>
      <c r="Q150" s="123"/>
      <c r="R150" s="124"/>
      <c r="S150" s="125">
        <f t="shared" si="396"/>
        <v>0</v>
      </c>
      <c r="T150" s="123"/>
      <c r="U150" s="124"/>
      <c r="V150" s="232">
        <f t="shared" si="397"/>
        <v>0</v>
      </c>
      <c r="W150" s="284">
        <f t="shared" si="398"/>
        <v>0</v>
      </c>
      <c r="X150" s="127">
        <f t="shared" si="399"/>
        <v>0</v>
      </c>
      <c r="Y150" s="127">
        <f t="shared" si="400"/>
        <v>0</v>
      </c>
      <c r="Z150" s="128" t="e">
        <f t="shared" si="401"/>
        <v>#DIV/0!</v>
      </c>
      <c r="AA150" s="285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32" t="s">
        <v>78</v>
      </c>
      <c r="B151" s="272">
        <v>43902</v>
      </c>
      <c r="C151" s="164" t="s">
        <v>276</v>
      </c>
      <c r="D151" s="264" t="s">
        <v>246</v>
      </c>
      <c r="E151" s="265"/>
      <c r="F151" s="136"/>
      <c r="G151" s="137">
        <f t="shared" si="392"/>
        <v>0</v>
      </c>
      <c r="H151" s="265"/>
      <c r="I151" s="136"/>
      <c r="J151" s="137">
        <f t="shared" si="393"/>
        <v>0</v>
      </c>
      <c r="K151" s="135"/>
      <c r="L151" s="136"/>
      <c r="M151" s="137">
        <f t="shared" si="394"/>
        <v>0</v>
      </c>
      <c r="N151" s="135"/>
      <c r="O151" s="136"/>
      <c r="P151" s="137">
        <f t="shared" si="395"/>
        <v>0</v>
      </c>
      <c r="Q151" s="135"/>
      <c r="R151" s="136"/>
      <c r="S151" s="137">
        <f t="shared" si="396"/>
        <v>0</v>
      </c>
      <c r="T151" s="135"/>
      <c r="U151" s="136"/>
      <c r="V151" s="239">
        <f t="shared" si="397"/>
        <v>0</v>
      </c>
      <c r="W151" s="273">
        <f t="shared" si="398"/>
        <v>0</v>
      </c>
      <c r="X151" s="127">
        <f t="shared" si="399"/>
        <v>0</v>
      </c>
      <c r="Y151" s="127">
        <f t="shared" si="400"/>
        <v>0</v>
      </c>
      <c r="Z151" s="128" t="e">
        <f t="shared" si="401"/>
        <v>#DIV/0!</v>
      </c>
      <c r="AA151" s="286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32" t="s">
        <v>78</v>
      </c>
      <c r="B152" s="272">
        <v>43933</v>
      </c>
      <c r="C152" s="238" t="s">
        <v>277</v>
      </c>
      <c r="D152" s="275"/>
      <c r="E152" s="265"/>
      <c r="F152" s="136">
        <v>0.22</v>
      </c>
      <c r="G152" s="137">
        <f t="shared" si="392"/>
        <v>0</v>
      </c>
      <c r="H152" s="265"/>
      <c r="I152" s="136">
        <v>0.22</v>
      </c>
      <c r="J152" s="137">
        <f t="shared" si="393"/>
        <v>0</v>
      </c>
      <c r="K152" s="135"/>
      <c r="L152" s="136">
        <v>0.22</v>
      </c>
      <c r="M152" s="137">
        <f t="shared" si="394"/>
        <v>0</v>
      </c>
      <c r="N152" s="135"/>
      <c r="O152" s="136">
        <v>0.22</v>
      </c>
      <c r="P152" s="137">
        <f t="shared" si="395"/>
        <v>0</v>
      </c>
      <c r="Q152" s="135"/>
      <c r="R152" s="136">
        <v>0.22</v>
      </c>
      <c r="S152" s="137">
        <f t="shared" si="396"/>
        <v>0</v>
      </c>
      <c r="T152" s="135"/>
      <c r="U152" s="136">
        <v>0.22</v>
      </c>
      <c r="V152" s="239">
        <f t="shared" si="397"/>
        <v>0</v>
      </c>
      <c r="W152" s="240">
        <f t="shared" si="398"/>
        <v>0</v>
      </c>
      <c r="X152" s="241">
        <f t="shared" si="399"/>
        <v>0</v>
      </c>
      <c r="Y152" s="241">
        <f t="shared" si="400"/>
        <v>0</v>
      </c>
      <c r="Z152" s="242" t="e">
        <f t="shared" si="401"/>
        <v>#DIV/0!</v>
      </c>
      <c r="AA152" s="152"/>
      <c r="AB152" s="7"/>
      <c r="AC152" s="7"/>
      <c r="AD152" s="7"/>
      <c r="AE152" s="7"/>
      <c r="AF152" s="7"/>
      <c r="AG152" s="7"/>
    </row>
    <row r="153" spans="1:33" ht="30" customHeight="1" x14ac:dyDescent="0.2">
      <c r="A153" s="167" t="s">
        <v>278</v>
      </c>
      <c r="B153" s="168"/>
      <c r="C153" s="169"/>
      <c r="D153" s="287"/>
      <c r="E153" s="174">
        <f>SUM(E149:E151)</f>
        <v>0</v>
      </c>
      <c r="F153" s="190"/>
      <c r="G153" s="173">
        <f>SUM(G149:G152)</f>
        <v>0</v>
      </c>
      <c r="H153" s="174">
        <f>SUM(H149:H151)</f>
        <v>0</v>
      </c>
      <c r="I153" s="190"/>
      <c r="J153" s="173">
        <f>SUM(J149:J152)</f>
        <v>0</v>
      </c>
      <c r="K153" s="191">
        <f>SUM(K149:K151)</f>
        <v>0</v>
      </c>
      <c r="L153" s="190"/>
      <c r="M153" s="173">
        <f>SUM(M149:M152)</f>
        <v>0</v>
      </c>
      <c r="N153" s="191">
        <f>SUM(N149:N151)</f>
        <v>0</v>
      </c>
      <c r="O153" s="190"/>
      <c r="P153" s="173">
        <f>SUM(P149:P152)</f>
        <v>0</v>
      </c>
      <c r="Q153" s="191">
        <f>SUM(Q149:Q151)</f>
        <v>0</v>
      </c>
      <c r="R153" s="190"/>
      <c r="S153" s="173">
        <f>SUM(S149:S152)</f>
        <v>0</v>
      </c>
      <c r="T153" s="191">
        <f>SUM(T149:T151)</f>
        <v>0</v>
      </c>
      <c r="U153" s="190"/>
      <c r="V153" s="175">
        <f t="shared" ref="V153:X153" si="402">SUM(V149:V152)</f>
        <v>0</v>
      </c>
      <c r="W153" s="227">
        <f t="shared" si="402"/>
        <v>0</v>
      </c>
      <c r="X153" s="228">
        <f t="shared" si="402"/>
        <v>0</v>
      </c>
      <c r="Y153" s="228">
        <f t="shared" si="400"/>
        <v>0</v>
      </c>
      <c r="Z153" s="228" t="e">
        <f t="shared" si="401"/>
        <v>#DIV/0!</v>
      </c>
      <c r="AA153" s="229"/>
      <c r="AB153" s="7"/>
      <c r="AC153" s="7"/>
      <c r="AD153" s="7"/>
      <c r="AE153" s="7"/>
      <c r="AF153" s="7"/>
      <c r="AG153" s="7"/>
    </row>
    <row r="154" spans="1:33" ht="30" customHeight="1" thickBot="1" x14ac:dyDescent="0.25">
      <c r="A154" s="210" t="s">
        <v>73</v>
      </c>
      <c r="B154" s="288">
        <v>13</v>
      </c>
      <c r="C154" s="212" t="s">
        <v>279</v>
      </c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30"/>
      <c r="X154" s="230"/>
      <c r="Y154" s="183"/>
      <c r="Z154" s="230"/>
      <c r="AA154" s="231"/>
      <c r="AB154" s="6"/>
      <c r="AC154" s="7"/>
      <c r="AD154" s="7"/>
      <c r="AE154" s="7"/>
      <c r="AF154" s="7"/>
      <c r="AG154" s="7"/>
    </row>
    <row r="155" spans="1:33" ht="30" customHeight="1" x14ac:dyDescent="0.2">
      <c r="A155" s="108" t="s">
        <v>75</v>
      </c>
      <c r="B155" s="289" t="s">
        <v>280</v>
      </c>
      <c r="C155" s="290" t="s">
        <v>281</v>
      </c>
      <c r="D155" s="141"/>
      <c r="E155" s="142">
        <f>SUM(E156:E159)</f>
        <v>8</v>
      </c>
      <c r="F155" s="143"/>
      <c r="G155" s="144">
        <f>SUM(G156:G160)</f>
        <v>74718</v>
      </c>
      <c r="H155" s="142">
        <f>SUM(H156:H159)</f>
        <v>8</v>
      </c>
      <c r="I155" s="143"/>
      <c r="J155" s="144">
        <f>SUM(J156:J160)</f>
        <v>74718</v>
      </c>
      <c r="K155" s="142">
        <f>SUM(K156:K159)</f>
        <v>0</v>
      </c>
      <c r="L155" s="143"/>
      <c r="M155" s="144">
        <f>SUM(M156:M160)</f>
        <v>0</v>
      </c>
      <c r="N155" s="142">
        <f>SUM(N156:N159)</f>
        <v>0</v>
      </c>
      <c r="O155" s="143"/>
      <c r="P155" s="144">
        <f>SUM(P156:P160)</f>
        <v>0</v>
      </c>
      <c r="Q155" s="142">
        <f>SUM(Q156:Q159)</f>
        <v>0</v>
      </c>
      <c r="R155" s="143"/>
      <c r="S155" s="144">
        <f>SUM(S156:S160)</f>
        <v>0</v>
      </c>
      <c r="T155" s="142">
        <f>SUM(T156:T159)</f>
        <v>0</v>
      </c>
      <c r="U155" s="143"/>
      <c r="V155" s="291">
        <f t="shared" ref="V155:X155" si="403">SUM(V156:V160)</f>
        <v>0</v>
      </c>
      <c r="W155" s="292">
        <f t="shared" si="403"/>
        <v>74718</v>
      </c>
      <c r="X155" s="144">
        <f t="shared" si="403"/>
        <v>74718</v>
      </c>
      <c r="Y155" s="144">
        <f t="shared" ref="Y155:Y190" si="404">W155-X155</f>
        <v>0</v>
      </c>
      <c r="Z155" s="144">
        <f t="shared" ref="Z155:Z191" si="405">Y155/W155</f>
        <v>0</v>
      </c>
      <c r="AA155" s="146"/>
      <c r="AB155" s="118"/>
      <c r="AC155" s="118"/>
      <c r="AD155" s="118"/>
      <c r="AE155" s="118"/>
      <c r="AF155" s="118"/>
      <c r="AG155" s="118"/>
    </row>
    <row r="156" spans="1:33" ht="30" customHeight="1" x14ac:dyDescent="0.2">
      <c r="A156" s="119" t="s">
        <v>78</v>
      </c>
      <c r="B156" s="206" t="s">
        <v>282</v>
      </c>
      <c r="C156" s="293" t="s">
        <v>283</v>
      </c>
      <c r="D156" s="122" t="s">
        <v>144</v>
      </c>
      <c r="E156" s="123">
        <v>5</v>
      </c>
      <c r="F156" s="124">
        <v>9600</v>
      </c>
      <c r="G156" s="125">
        <f t="shared" ref="G156:G160" si="406">E156*F156</f>
        <v>48000</v>
      </c>
      <c r="H156" s="123">
        <v>5</v>
      </c>
      <c r="I156" s="124">
        <v>9600</v>
      </c>
      <c r="J156" s="125">
        <f t="shared" ref="J156:J160" si="407">H156*I156</f>
        <v>48000</v>
      </c>
      <c r="K156" s="123"/>
      <c r="L156" s="124"/>
      <c r="M156" s="125">
        <f t="shared" ref="M156:M160" si="408">K156*L156</f>
        <v>0</v>
      </c>
      <c r="N156" s="123"/>
      <c r="O156" s="124"/>
      <c r="P156" s="125">
        <f t="shared" ref="P156:P160" si="409">N156*O156</f>
        <v>0</v>
      </c>
      <c r="Q156" s="123"/>
      <c r="R156" s="124"/>
      <c r="S156" s="125">
        <f t="shared" ref="S156:S160" si="410">Q156*R156</f>
        <v>0</v>
      </c>
      <c r="T156" s="123"/>
      <c r="U156" s="124"/>
      <c r="V156" s="232">
        <f t="shared" ref="V156:V160" si="411">T156*U156</f>
        <v>0</v>
      </c>
      <c r="W156" s="237">
        <f t="shared" ref="W156:W160" si="412">G156+M156+S156</f>
        <v>48000</v>
      </c>
      <c r="X156" s="127">
        <f t="shared" ref="X156:X160" si="413">J156+P156+V156</f>
        <v>48000</v>
      </c>
      <c r="Y156" s="127">
        <f t="shared" si="404"/>
        <v>0</v>
      </c>
      <c r="Z156" s="128">
        <f t="shared" si="405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78</v>
      </c>
      <c r="B157" s="206" t="s">
        <v>284</v>
      </c>
      <c r="C157" s="294" t="s">
        <v>285</v>
      </c>
      <c r="D157" s="122" t="s">
        <v>144</v>
      </c>
      <c r="E157" s="123"/>
      <c r="F157" s="124"/>
      <c r="G157" s="125">
        <f t="shared" si="406"/>
        <v>0</v>
      </c>
      <c r="H157" s="123"/>
      <c r="I157" s="124"/>
      <c r="J157" s="125">
        <f t="shared" si="407"/>
        <v>0</v>
      </c>
      <c r="K157" s="123"/>
      <c r="L157" s="124"/>
      <c r="M157" s="125">
        <f t="shared" si="408"/>
        <v>0</v>
      </c>
      <c r="N157" s="123"/>
      <c r="O157" s="124"/>
      <c r="P157" s="125">
        <f t="shared" si="409"/>
        <v>0</v>
      </c>
      <c r="Q157" s="123"/>
      <c r="R157" s="124"/>
      <c r="S157" s="125">
        <f t="shared" si="410"/>
        <v>0</v>
      </c>
      <c r="T157" s="123"/>
      <c r="U157" s="124"/>
      <c r="V157" s="232">
        <f t="shared" si="411"/>
        <v>0</v>
      </c>
      <c r="W157" s="237">
        <f t="shared" si="412"/>
        <v>0</v>
      </c>
      <c r="X157" s="127">
        <f t="shared" si="413"/>
        <v>0</v>
      </c>
      <c r="Y157" s="127">
        <f t="shared" si="404"/>
        <v>0</v>
      </c>
      <c r="Z157" s="128" t="e">
        <f t="shared" si="405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19"/>
      <c r="B158" s="206" t="s">
        <v>286</v>
      </c>
      <c r="C158" s="294" t="s">
        <v>287</v>
      </c>
      <c r="D158" s="122" t="s">
        <v>144</v>
      </c>
      <c r="E158" s="123"/>
      <c r="F158" s="124"/>
      <c r="G158" s="125">
        <f t="shared" si="406"/>
        <v>0</v>
      </c>
      <c r="H158" s="123"/>
      <c r="I158" s="124"/>
      <c r="J158" s="125">
        <f t="shared" si="407"/>
        <v>0</v>
      </c>
      <c r="K158" s="123"/>
      <c r="L158" s="124"/>
      <c r="M158" s="125"/>
      <c r="N158" s="123"/>
      <c r="O158" s="124"/>
      <c r="P158" s="125"/>
      <c r="Q158" s="123"/>
      <c r="R158" s="124"/>
      <c r="S158" s="125"/>
      <c r="T158" s="123"/>
      <c r="U158" s="124"/>
      <c r="V158" s="232"/>
      <c r="W158" s="237">
        <f t="shared" ref="W158" si="414">G158+M158+S158</f>
        <v>0</v>
      </c>
      <c r="X158" s="127">
        <f t="shared" ref="X158" si="415">J158+P158+V158</f>
        <v>0</v>
      </c>
      <c r="Y158" s="127">
        <f t="shared" ref="Y158" si="416">W158-X158</f>
        <v>0</v>
      </c>
      <c r="Z158" s="128" t="e">
        <f t="shared" ref="Z158" si="417">Y158/W158</f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19" t="s">
        <v>78</v>
      </c>
      <c r="B159" s="207" t="s">
        <v>288</v>
      </c>
      <c r="C159" s="188" t="s">
        <v>337</v>
      </c>
      <c r="D159" s="134" t="s">
        <v>144</v>
      </c>
      <c r="E159" s="135">
        <v>3</v>
      </c>
      <c r="F159" s="136">
        <v>7300</v>
      </c>
      <c r="G159" s="137">
        <f t="shared" si="406"/>
        <v>21900</v>
      </c>
      <c r="H159" s="135">
        <v>3</v>
      </c>
      <c r="I159" s="136">
        <v>7300</v>
      </c>
      <c r="J159" s="125">
        <f t="shared" si="407"/>
        <v>21900</v>
      </c>
      <c r="K159" s="123"/>
      <c r="L159" s="124"/>
      <c r="M159" s="125">
        <f t="shared" si="408"/>
        <v>0</v>
      </c>
      <c r="N159" s="123"/>
      <c r="O159" s="124"/>
      <c r="P159" s="125">
        <f t="shared" si="409"/>
        <v>0</v>
      </c>
      <c r="Q159" s="123"/>
      <c r="R159" s="124"/>
      <c r="S159" s="125">
        <f t="shared" si="410"/>
        <v>0</v>
      </c>
      <c r="T159" s="123"/>
      <c r="U159" s="124"/>
      <c r="V159" s="232">
        <f t="shared" si="411"/>
        <v>0</v>
      </c>
      <c r="W159" s="237">
        <f t="shared" si="412"/>
        <v>21900</v>
      </c>
      <c r="X159" s="127">
        <f t="shared" si="413"/>
        <v>21900</v>
      </c>
      <c r="Y159" s="127">
        <f t="shared" si="404"/>
        <v>0</v>
      </c>
      <c r="Z159" s="128">
        <f t="shared" si="405"/>
        <v>0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thickBot="1" x14ac:dyDescent="0.25">
      <c r="A160" s="147" t="s">
        <v>78</v>
      </c>
      <c r="B160" s="154" t="s">
        <v>336</v>
      </c>
      <c r="C160" s="294" t="s">
        <v>289</v>
      </c>
      <c r="D160" s="148"/>
      <c r="E160" s="149">
        <f>G159</f>
        <v>21900</v>
      </c>
      <c r="F160" s="150">
        <v>0.22</v>
      </c>
      <c r="G160" s="137">
        <f t="shared" si="406"/>
        <v>4818</v>
      </c>
      <c r="H160" s="149">
        <f>J159</f>
        <v>21900</v>
      </c>
      <c r="I160" s="150">
        <v>0.22</v>
      </c>
      <c r="J160" s="151">
        <f t="shared" si="407"/>
        <v>4818</v>
      </c>
      <c r="K160" s="149"/>
      <c r="L160" s="150">
        <v>0.22</v>
      </c>
      <c r="M160" s="151">
        <f t="shared" si="408"/>
        <v>0</v>
      </c>
      <c r="N160" s="149"/>
      <c r="O160" s="150">
        <v>0.22</v>
      </c>
      <c r="P160" s="151">
        <f t="shared" si="409"/>
        <v>0</v>
      </c>
      <c r="Q160" s="149"/>
      <c r="R160" s="150">
        <v>0.22</v>
      </c>
      <c r="S160" s="151">
        <f t="shared" si="410"/>
        <v>0</v>
      </c>
      <c r="T160" s="149"/>
      <c r="U160" s="150">
        <v>0.22</v>
      </c>
      <c r="V160" s="295">
        <f t="shared" si="411"/>
        <v>0</v>
      </c>
      <c r="W160" s="240">
        <f t="shared" si="412"/>
        <v>4818</v>
      </c>
      <c r="X160" s="241">
        <f t="shared" si="413"/>
        <v>4818</v>
      </c>
      <c r="Y160" s="241">
        <f t="shared" si="404"/>
        <v>0</v>
      </c>
      <c r="Z160" s="242">
        <f t="shared" si="405"/>
        <v>0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296" t="s">
        <v>75</v>
      </c>
      <c r="B161" s="297" t="s">
        <v>290</v>
      </c>
      <c r="C161" s="225" t="s">
        <v>291</v>
      </c>
      <c r="D161" s="111"/>
      <c r="E161" s="112">
        <f>SUM(E162:E164)</f>
        <v>240</v>
      </c>
      <c r="F161" s="113"/>
      <c r="G161" s="114">
        <f>SUM(G162:G165)</f>
        <v>240000</v>
      </c>
      <c r="H161" s="112">
        <f>SUM(H162:H164)</f>
        <v>242.41938999999999</v>
      </c>
      <c r="I161" s="113"/>
      <c r="J161" s="114">
        <f>SUM(J162:J165)</f>
        <v>242419.38999999998</v>
      </c>
      <c r="K161" s="112">
        <f>SUM(K162:K164)</f>
        <v>0</v>
      </c>
      <c r="L161" s="113"/>
      <c r="M161" s="114">
        <f>SUM(M162:M165)</f>
        <v>0</v>
      </c>
      <c r="N161" s="112">
        <f>SUM(N162:N164)</f>
        <v>0</v>
      </c>
      <c r="O161" s="113"/>
      <c r="P161" s="114">
        <f>SUM(P162:P165)</f>
        <v>0</v>
      </c>
      <c r="Q161" s="112">
        <f>SUM(Q162:Q164)</f>
        <v>0</v>
      </c>
      <c r="R161" s="113"/>
      <c r="S161" s="114">
        <f>SUM(S162:S165)</f>
        <v>0</v>
      </c>
      <c r="T161" s="112">
        <f>SUM(T162:T164)</f>
        <v>0</v>
      </c>
      <c r="U161" s="113"/>
      <c r="V161" s="114">
        <f t="shared" ref="V161:X161" si="418">SUM(V162:V165)</f>
        <v>0</v>
      </c>
      <c r="W161" s="114">
        <f t="shared" si="418"/>
        <v>240000</v>
      </c>
      <c r="X161" s="114">
        <f t="shared" si="418"/>
        <v>242419.38999999998</v>
      </c>
      <c r="Y161" s="114">
        <f t="shared" si="404"/>
        <v>-2419.3899999999849</v>
      </c>
      <c r="Z161" s="114">
        <f t="shared" si="405"/>
        <v>-1.0080791666666604E-2</v>
      </c>
      <c r="AA161" s="114"/>
      <c r="AB161" s="118"/>
      <c r="AC161" s="118"/>
      <c r="AD161" s="118"/>
      <c r="AE161" s="118"/>
      <c r="AF161" s="118"/>
      <c r="AG161" s="118"/>
    </row>
    <row r="162" spans="1:33" ht="30" customHeight="1" x14ac:dyDescent="0.2">
      <c r="A162" s="119" t="s">
        <v>78</v>
      </c>
      <c r="B162" s="120" t="s">
        <v>292</v>
      </c>
      <c r="C162" s="188" t="s">
        <v>338</v>
      </c>
      <c r="D162" s="206" t="s">
        <v>292</v>
      </c>
      <c r="E162" s="188">
        <v>240</v>
      </c>
      <c r="F162" s="124">
        <v>1000</v>
      </c>
      <c r="G162" s="125">
        <f>E162*F162</f>
        <v>240000</v>
      </c>
      <c r="H162" s="123">
        <v>242.41938999999999</v>
      </c>
      <c r="I162" s="124">
        <v>1000</v>
      </c>
      <c r="J162" s="125">
        <f t="shared" ref="J162:J165" si="419">H162*I162</f>
        <v>242419.38999999998</v>
      </c>
      <c r="K162" s="123"/>
      <c r="L162" s="124"/>
      <c r="M162" s="125">
        <f t="shared" ref="M162:M165" si="420">K162*L162</f>
        <v>0</v>
      </c>
      <c r="N162" s="123"/>
      <c r="O162" s="124"/>
      <c r="P162" s="125">
        <f t="shared" ref="P162:P165" si="421">N162*O162</f>
        <v>0</v>
      </c>
      <c r="Q162" s="123"/>
      <c r="R162" s="124"/>
      <c r="S162" s="125">
        <f t="shared" ref="S162:S165" si="422">Q162*R162</f>
        <v>0</v>
      </c>
      <c r="T162" s="123"/>
      <c r="U162" s="124"/>
      <c r="V162" s="125">
        <f t="shared" ref="V162:V165" si="423">T162*U162</f>
        <v>0</v>
      </c>
      <c r="W162" s="126">
        <f t="shared" ref="W162:W165" si="424">G162+M162+S162</f>
        <v>240000</v>
      </c>
      <c r="X162" s="127">
        <f t="shared" ref="X162:X165" si="425">J162+P162+V162</f>
        <v>242419.38999999998</v>
      </c>
      <c r="Y162" s="127">
        <f t="shared" si="404"/>
        <v>-2419.3899999999849</v>
      </c>
      <c r="Z162" s="128">
        <f t="shared" si="405"/>
        <v>-1.0080791666666604E-2</v>
      </c>
      <c r="AA162" s="129" t="s">
        <v>369</v>
      </c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19" t="s">
        <v>78</v>
      </c>
      <c r="B163" s="120" t="s">
        <v>294</v>
      </c>
      <c r="C163" s="188" t="s">
        <v>293</v>
      </c>
      <c r="D163" s="122"/>
      <c r="E163" s="123"/>
      <c r="F163" s="124"/>
      <c r="G163" s="125">
        <f t="shared" ref="G163:G165" si="426">E163*F163</f>
        <v>0</v>
      </c>
      <c r="H163" s="123"/>
      <c r="I163" s="124"/>
      <c r="J163" s="125">
        <f t="shared" si="419"/>
        <v>0</v>
      </c>
      <c r="K163" s="123"/>
      <c r="L163" s="124"/>
      <c r="M163" s="125">
        <f t="shared" si="420"/>
        <v>0</v>
      </c>
      <c r="N163" s="123"/>
      <c r="O163" s="124"/>
      <c r="P163" s="125">
        <f t="shared" si="421"/>
        <v>0</v>
      </c>
      <c r="Q163" s="123"/>
      <c r="R163" s="124"/>
      <c r="S163" s="125">
        <f t="shared" si="422"/>
        <v>0</v>
      </c>
      <c r="T163" s="123"/>
      <c r="U163" s="124"/>
      <c r="V163" s="125">
        <f t="shared" si="423"/>
        <v>0</v>
      </c>
      <c r="W163" s="126">
        <f t="shared" si="424"/>
        <v>0</v>
      </c>
      <c r="X163" s="127">
        <f t="shared" si="425"/>
        <v>0</v>
      </c>
      <c r="Y163" s="127">
        <f t="shared" si="404"/>
        <v>0</v>
      </c>
      <c r="Z163" s="128" t="e">
        <f t="shared" si="405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32" t="s">
        <v>78</v>
      </c>
      <c r="B164" s="133" t="s">
        <v>295</v>
      </c>
      <c r="C164" s="188" t="s">
        <v>293</v>
      </c>
      <c r="D164" s="134"/>
      <c r="E164" s="135"/>
      <c r="F164" s="136"/>
      <c r="G164" s="137">
        <f t="shared" si="426"/>
        <v>0</v>
      </c>
      <c r="H164" s="135"/>
      <c r="I164" s="136"/>
      <c r="J164" s="137">
        <f t="shared" si="419"/>
        <v>0</v>
      </c>
      <c r="K164" s="135"/>
      <c r="L164" s="136"/>
      <c r="M164" s="137">
        <f t="shared" si="420"/>
        <v>0</v>
      </c>
      <c r="N164" s="135"/>
      <c r="O164" s="136"/>
      <c r="P164" s="137">
        <f t="shared" si="421"/>
        <v>0</v>
      </c>
      <c r="Q164" s="135"/>
      <c r="R164" s="136"/>
      <c r="S164" s="137">
        <f t="shared" si="422"/>
        <v>0</v>
      </c>
      <c r="T164" s="135"/>
      <c r="U164" s="136"/>
      <c r="V164" s="137">
        <f t="shared" si="423"/>
        <v>0</v>
      </c>
      <c r="W164" s="138">
        <f t="shared" si="424"/>
        <v>0</v>
      </c>
      <c r="X164" s="127">
        <f t="shared" si="425"/>
        <v>0</v>
      </c>
      <c r="Y164" s="127">
        <f t="shared" si="404"/>
        <v>0</v>
      </c>
      <c r="Z164" s="128" t="e">
        <f t="shared" si="405"/>
        <v>#DIV/0!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32" t="s">
        <v>78</v>
      </c>
      <c r="B165" s="133" t="s">
        <v>296</v>
      </c>
      <c r="C165" s="189" t="s">
        <v>297</v>
      </c>
      <c r="D165" s="148"/>
      <c r="E165" s="135"/>
      <c r="F165" s="136">
        <v>0.22</v>
      </c>
      <c r="G165" s="137">
        <f t="shared" si="426"/>
        <v>0</v>
      </c>
      <c r="H165" s="135"/>
      <c r="I165" s="136">
        <v>0.22</v>
      </c>
      <c r="J165" s="137">
        <f t="shared" si="419"/>
        <v>0</v>
      </c>
      <c r="K165" s="135"/>
      <c r="L165" s="136">
        <v>0.22</v>
      </c>
      <c r="M165" s="137">
        <f t="shared" si="420"/>
        <v>0</v>
      </c>
      <c r="N165" s="135"/>
      <c r="O165" s="136">
        <v>0.22</v>
      </c>
      <c r="P165" s="137">
        <f t="shared" si="421"/>
        <v>0</v>
      </c>
      <c r="Q165" s="135"/>
      <c r="R165" s="136">
        <v>0.22</v>
      </c>
      <c r="S165" s="137">
        <f t="shared" si="422"/>
        <v>0</v>
      </c>
      <c r="T165" s="135"/>
      <c r="U165" s="136">
        <v>0.22</v>
      </c>
      <c r="V165" s="137">
        <f t="shared" si="423"/>
        <v>0</v>
      </c>
      <c r="W165" s="138">
        <f t="shared" si="424"/>
        <v>0</v>
      </c>
      <c r="X165" s="127">
        <f t="shared" si="425"/>
        <v>0</v>
      </c>
      <c r="Y165" s="127">
        <f t="shared" si="404"/>
        <v>0</v>
      </c>
      <c r="Z165" s="128" t="e">
        <f t="shared" si="405"/>
        <v>#DIV/0!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08" t="s">
        <v>75</v>
      </c>
      <c r="B166" s="155" t="s">
        <v>298</v>
      </c>
      <c r="C166" s="225" t="s">
        <v>299</v>
      </c>
      <c r="D166" s="141"/>
      <c r="E166" s="142">
        <f>SUM(E167:E169)</f>
        <v>0</v>
      </c>
      <c r="F166" s="143"/>
      <c r="G166" s="144">
        <f t="shared" ref="G166:H166" si="427">SUM(G167:G169)</f>
        <v>0</v>
      </c>
      <c r="H166" s="142">
        <f t="shared" si="427"/>
        <v>0</v>
      </c>
      <c r="I166" s="143"/>
      <c r="J166" s="144">
        <f t="shared" ref="J166:K166" si="428">SUM(J167:J169)</f>
        <v>0</v>
      </c>
      <c r="K166" s="142">
        <f t="shared" si="428"/>
        <v>0</v>
      </c>
      <c r="L166" s="143"/>
      <c r="M166" s="144">
        <f t="shared" ref="M166:N166" si="429">SUM(M167:M169)</f>
        <v>0</v>
      </c>
      <c r="N166" s="142">
        <f t="shared" si="429"/>
        <v>0</v>
      </c>
      <c r="O166" s="143"/>
      <c r="P166" s="144">
        <f t="shared" ref="P166:Q166" si="430">SUM(P167:P169)</f>
        <v>0</v>
      </c>
      <c r="Q166" s="142">
        <f t="shared" si="430"/>
        <v>0</v>
      </c>
      <c r="R166" s="143"/>
      <c r="S166" s="144">
        <f t="shared" ref="S166:T166" si="431">SUM(S167:S169)</f>
        <v>0</v>
      </c>
      <c r="T166" s="142">
        <f t="shared" si="431"/>
        <v>0</v>
      </c>
      <c r="U166" s="143"/>
      <c r="V166" s="144">
        <f t="shared" ref="V166:X166" si="432">SUM(V167:V169)</f>
        <v>0</v>
      </c>
      <c r="W166" s="144">
        <f t="shared" si="432"/>
        <v>0</v>
      </c>
      <c r="X166" s="144">
        <f t="shared" si="432"/>
        <v>0</v>
      </c>
      <c r="Y166" s="144">
        <f t="shared" si="404"/>
        <v>0</v>
      </c>
      <c r="Z166" s="144" t="e">
        <f t="shared" si="405"/>
        <v>#DIV/0!</v>
      </c>
      <c r="AA166" s="298"/>
      <c r="AB166" s="118"/>
      <c r="AC166" s="118"/>
      <c r="AD166" s="118"/>
      <c r="AE166" s="118"/>
      <c r="AF166" s="118"/>
      <c r="AG166" s="118"/>
    </row>
    <row r="167" spans="1:33" ht="30" customHeight="1" x14ac:dyDescent="0.2">
      <c r="A167" s="119" t="s">
        <v>78</v>
      </c>
      <c r="B167" s="120" t="s">
        <v>300</v>
      </c>
      <c r="C167" s="188" t="s">
        <v>301</v>
      </c>
      <c r="D167" s="122"/>
      <c r="E167" s="123"/>
      <c r="F167" s="124"/>
      <c r="G167" s="125">
        <f t="shared" ref="G167:G169" si="433">E167*F167</f>
        <v>0</v>
      </c>
      <c r="H167" s="123"/>
      <c r="I167" s="124"/>
      <c r="J167" s="125">
        <f t="shared" ref="J167:J169" si="434">H167*I167</f>
        <v>0</v>
      </c>
      <c r="K167" s="123"/>
      <c r="L167" s="124"/>
      <c r="M167" s="125">
        <f t="shared" ref="M167:M169" si="435">K167*L167</f>
        <v>0</v>
      </c>
      <c r="N167" s="123"/>
      <c r="O167" s="124"/>
      <c r="P167" s="125">
        <f t="shared" ref="P167:P169" si="436">N167*O167</f>
        <v>0</v>
      </c>
      <c r="Q167" s="123"/>
      <c r="R167" s="124"/>
      <c r="S167" s="125">
        <f t="shared" ref="S167:S169" si="437">Q167*R167</f>
        <v>0</v>
      </c>
      <c r="T167" s="123"/>
      <c r="U167" s="124"/>
      <c r="V167" s="125">
        <f t="shared" ref="V167:V169" si="438">T167*U167</f>
        <v>0</v>
      </c>
      <c r="W167" s="126">
        <f t="shared" ref="W167:W169" si="439">G167+M167+S167</f>
        <v>0</v>
      </c>
      <c r="X167" s="127">
        <f t="shared" ref="X167:X169" si="440">J167+P167+V167</f>
        <v>0</v>
      </c>
      <c r="Y167" s="127">
        <f t="shared" si="404"/>
        <v>0</v>
      </c>
      <c r="Z167" s="128" t="e">
        <f t="shared" si="405"/>
        <v>#DIV/0!</v>
      </c>
      <c r="AA167" s="285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19" t="s">
        <v>78</v>
      </c>
      <c r="B168" s="120" t="s">
        <v>302</v>
      </c>
      <c r="C168" s="188" t="s">
        <v>301</v>
      </c>
      <c r="D168" s="122"/>
      <c r="E168" s="123"/>
      <c r="F168" s="124"/>
      <c r="G168" s="125">
        <f t="shared" si="433"/>
        <v>0</v>
      </c>
      <c r="H168" s="123"/>
      <c r="I168" s="124"/>
      <c r="J168" s="125">
        <f t="shared" si="434"/>
        <v>0</v>
      </c>
      <c r="K168" s="123"/>
      <c r="L168" s="124"/>
      <c r="M168" s="125">
        <f t="shared" si="435"/>
        <v>0</v>
      </c>
      <c r="N168" s="123"/>
      <c r="O168" s="124"/>
      <c r="P168" s="125">
        <f t="shared" si="436"/>
        <v>0</v>
      </c>
      <c r="Q168" s="123"/>
      <c r="R168" s="124"/>
      <c r="S168" s="125">
        <f t="shared" si="437"/>
        <v>0</v>
      </c>
      <c r="T168" s="123"/>
      <c r="U168" s="124"/>
      <c r="V168" s="125">
        <f t="shared" si="438"/>
        <v>0</v>
      </c>
      <c r="W168" s="126">
        <f t="shared" si="439"/>
        <v>0</v>
      </c>
      <c r="X168" s="127">
        <f t="shared" si="440"/>
        <v>0</v>
      </c>
      <c r="Y168" s="127">
        <f t="shared" si="404"/>
        <v>0</v>
      </c>
      <c r="Z168" s="128" t="e">
        <f t="shared" si="405"/>
        <v>#DIV/0!</v>
      </c>
      <c r="AA168" s="285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32" t="s">
        <v>78</v>
      </c>
      <c r="B169" s="133" t="s">
        <v>303</v>
      </c>
      <c r="C169" s="164" t="s">
        <v>301</v>
      </c>
      <c r="D169" s="134"/>
      <c r="E169" s="135"/>
      <c r="F169" s="136"/>
      <c r="G169" s="137">
        <f t="shared" si="433"/>
        <v>0</v>
      </c>
      <c r="H169" s="135"/>
      <c r="I169" s="136"/>
      <c r="J169" s="137">
        <f t="shared" si="434"/>
        <v>0</v>
      </c>
      <c r="K169" s="135"/>
      <c r="L169" s="136"/>
      <c r="M169" s="137">
        <f t="shared" si="435"/>
        <v>0</v>
      </c>
      <c r="N169" s="135"/>
      <c r="O169" s="136"/>
      <c r="P169" s="137">
        <f t="shared" si="436"/>
        <v>0</v>
      </c>
      <c r="Q169" s="135"/>
      <c r="R169" s="136"/>
      <c r="S169" s="137">
        <f t="shared" si="437"/>
        <v>0</v>
      </c>
      <c r="T169" s="135"/>
      <c r="U169" s="136"/>
      <c r="V169" s="137">
        <f t="shared" si="438"/>
        <v>0</v>
      </c>
      <c r="W169" s="138">
        <f t="shared" si="439"/>
        <v>0</v>
      </c>
      <c r="X169" s="127">
        <f t="shared" si="440"/>
        <v>0</v>
      </c>
      <c r="Y169" s="127">
        <f t="shared" si="404"/>
        <v>0</v>
      </c>
      <c r="Z169" s="128" t="e">
        <f t="shared" si="405"/>
        <v>#DIV/0!</v>
      </c>
      <c r="AA169" s="286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08" t="s">
        <v>75</v>
      </c>
      <c r="B170" s="155" t="s">
        <v>304</v>
      </c>
      <c r="C170" s="299" t="s">
        <v>279</v>
      </c>
      <c r="D170" s="141"/>
      <c r="E170" s="142">
        <f>SUM(E171:E189)</f>
        <v>239080</v>
      </c>
      <c r="F170" s="143"/>
      <c r="G170" s="144">
        <f>SUM(G171:G189)</f>
        <v>1224035</v>
      </c>
      <c r="H170" s="142">
        <f>SUM(H171:H189)</f>
        <v>238569.122</v>
      </c>
      <c r="I170" s="143"/>
      <c r="J170" s="144">
        <f>SUM(J171:J189)</f>
        <v>1221615.6099999999</v>
      </c>
      <c r="K170" s="142">
        <f>SUM(K171:K188)</f>
        <v>0</v>
      </c>
      <c r="L170" s="143"/>
      <c r="M170" s="144">
        <f>SUM(M171:M189)</f>
        <v>0</v>
      </c>
      <c r="N170" s="142">
        <f>SUM(N171:N188)</f>
        <v>0</v>
      </c>
      <c r="O170" s="143"/>
      <c r="P170" s="144">
        <f>SUM(P171:P189)</f>
        <v>0</v>
      </c>
      <c r="Q170" s="142">
        <f>SUM(Q171:Q188)</f>
        <v>0</v>
      </c>
      <c r="R170" s="143"/>
      <c r="S170" s="144">
        <f>SUM(S171:S189)</f>
        <v>0</v>
      </c>
      <c r="T170" s="142">
        <f>SUM(T171:T188)</f>
        <v>0</v>
      </c>
      <c r="U170" s="143"/>
      <c r="V170" s="144">
        <f t="shared" ref="V170:X170" si="441">SUM(V171:V189)</f>
        <v>0</v>
      </c>
      <c r="W170" s="144">
        <f t="shared" si="441"/>
        <v>1224035</v>
      </c>
      <c r="X170" s="144">
        <f t="shared" si="441"/>
        <v>1221615.6099999999</v>
      </c>
      <c r="Y170" s="144">
        <f t="shared" si="404"/>
        <v>2419.3900000001304</v>
      </c>
      <c r="Z170" s="144">
        <f t="shared" si="405"/>
        <v>1.9765692974466663E-3</v>
      </c>
      <c r="AA170" s="298"/>
      <c r="AB170" s="118"/>
      <c r="AC170" s="118"/>
      <c r="AD170" s="118"/>
      <c r="AE170" s="118"/>
      <c r="AF170" s="118"/>
      <c r="AG170" s="118"/>
    </row>
    <row r="171" spans="1:33" ht="30" customHeight="1" x14ac:dyDescent="0.2">
      <c r="A171" s="119" t="s">
        <v>78</v>
      </c>
      <c r="B171" s="206" t="s">
        <v>305</v>
      </c>
      <c r="C171" s="188" t="s">
        <v>306</v>
      </c>
      <c r="D171" s="122"/>
      <c r="E171" s="123"/>
      <c r="F171" s="124"/>
      <c r="G171" s="125">
        <f t="shared" ref="G171:G189" si="442">E171*F171</f>
        <v>0</v>
      </c>
      <c r="H171" s="123"/>
      <c r="I171" s="124"/>
      <c r="J171" s="125">
        <f t="shared" ref="J171:J189" si="443">H171*I171</f>
        <v>0</v>
      </c>
      <c r="K171" s="123"/>
      <c r="L171" s="124"/>
      <c r="M171" s="125">
        <f t="shared" ref="M171:M189" si="444">K171*L171</f>
        <v>0</v>
      </c>
      <c r="N171" s="123"/>
      <c r="O171" s="124"/>
      <c r="P171" s="125">
        <f t="shared" ref="P171:P189" si="445">N171*O171</f>
        <v>0</v>
      </c>
      <c r="Q171" s="123"/>
      <c r="R171" s="124"/>
      <c r="S171" s="125">
        <f t="shared" ref="S171:S189" si="446">Q171*R171</f>
        <v>0</v>
      </c>
      <c r="T171" s="123"/>
      <c r="U171" s="124"/>
      <c r="V171" s="125">
        <f t="shared" ref="V171:V189" si="447">T171*U171</f>
        <v>0</v>
      </c>
      <c r="W171" s="126">
        <f t="shared" ref="W171:W189" si="448">G171+M171+S171</f>
        <v>0</v>
      </c>
      <c r="X171" s="127">
        <f t="shared" ref="X171:X189" si="449">J171+P171+V171</f>
        <v>0</v>
      </c>
      <c r="Y171" s="127">
        <f t="shared" si="404"/>
        <v>0</v>
      </c>
      <c r="Z171" s="128" t="e">
        <f t="shared" si="405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78</v>
      </c>
      <c r="B172" s="206" t="s">
        <v>307</v>
      </c>
      <c r="C172" s="188" t="s">
        <v>308</v>
      </c>
      <c r="D172" s="122" t="s">
        <v>350</v>
      </c>
      <c r="E172" s="123">
        <v>530</v>
      </c>
      <c r="F172" s="124">
        <v>5</v>
      </c>
      <c r="G172" s="125">
        <f t="shared" si="442"/>
        <v>2650</v>
      </c>
      <c r="H172" s="123">
        <v>266.12200000000001</v>
      </c>
      <c r="I172" s="124">
        <v>5</v>
      </c>
      <c r="J172" s="125">
        <f t="shared" si="443"/>
        <v>1330.6100000000001</v>
      </c>
      <c r="K172" s="123"/>
      <c r="L172" s="124"/>
      <c r="M172" s="125">
        <f t="shared" si="444"/>
        <v>0</v>
      </c>
      <c r="N172" s="123"/>
      <c r="O172" s="124"/>
      <c r="P172" s="125">
        <f t="shared" si="445"/>
        <v>0</v>
      </c>
      <c r="Q172" s="123"/>
      <c r="R172" s="124"/>
      <c r="S172" s="125">
        <f t="shared" si="446"/>
        <v>0</v>
      </c>
      <c r="T172" s="123"/>
      <c r="U172" s="124"/>
      <c r="V172" s="125">
        <f t="shared" si="447"/>
        <v>0</v>
      </c>
      <c r="W172" s="138">
        <f t="shared" si="448"/>
        <v>2650</v>
      </c>
      <c r="X172" s="127">
        <f t="shared" si="449"/>
        <v>1330.6100000000001</v>
      </c>
      <c r="Y172" s="127">
        <f t="shared" si="404"/>
        <v>1319.3899999999999</v>
      </c>
      <c r="Z172" s="128">
        <f t="shared" si="405"/>
        <v>0.49788301886792447</v>
      </c>
      <c r="AA172" s="400" t="s">
        <v>368</v>
      </c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78</v>
      </c>
      <c r="B173" s="206" t="s">
        <v>309</v>
      </c>
      <c r="C173" s="188" t="s">
        <v>310</v>
      </c>
      <c r="D173" s="122" t="s">
        <v>144</v>
      </c>
      <c r="E173" s="123">
        <v>250</v>
      </c>
      <c r="F173" s="124">
        <v>3</v>
      </c>
      <c r="G173" s="125">
        <f t="shared" si="442"/>
        <v>750</v>
      </c>
      <c r="H173" s="123">
        <v>3</v>
      </c>
      <c r="I173" s="124">
        <v>175</v>
      </c>
      <c r="J173" s="125">
        <f t="shared" si="443"/>
        <v>525</v>
      </c>
      <c r="K173" s="123"/>
      <c r="L173" s="124"/>
      <c r="M173" s="125">
        <f t="shared" si="444"/>
        <v>0</v>
      </c>
      <c r="N173" s="123"/>
      <c r="O173" s="124"/>
      <c r="P173" s="125">
        <f t="shared" si="445"/>
        <v>0</v>
      </c>
      <c r="Q173" s="123"/>
      <c r="R173" s="124"/>
      <c r="S173" s="125">
        <f t="shared" si="446"/>
        <v>0</v>
      </c>
      <c r="T173" s="123"/>
      <c r="U173" s="124"/>
      <c r="V173" s="125">
        <f t="shared" si="447"/>
        <v>0</v>
      </c>
      <c r="W173" s="138">
        <f t="shared" ref="W173:W177" si="450">G173+M173+S173</f>
        <v>750</v>
      </c>
      <c r="X173" s="127">
        <f t="shared" ref="X173:X177" si="451">J173+P173+V173</f>
        <v>525</v>
      </c>
      <c r="Y173" s="127">
        <f t="shared" ref="Y173:Y177" si="452">W173-X173</f>
        <v>225</v>
      </c>
      <c r="Z173" s="128">
        <f t="shared" ref="Z173:Z177" si="453">Y173/W173</f>
        <v>0.3</v>
      </c>
      <c r="AA173" s="401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78</v>
      </c>
      <c r="B174" s="206" t="s">
        <v>311</v>
      </c>
      <c r="C174" s="188" t="s">
        <v>312</v>
      </c>
      <c r="D174" s="122" t="s">
        <v>144</v>
      </c>
      <c r="E174" s="123">
        <v>5</v>
      </c>
      <c r="F174" s="124">
        <v>175</v>
      </c>
      <c r="G174" s="125">
        <f t="shared" si="442"/>
        <v>875</v>
      </c>
      <c r="H174" s="123">
        <v>5</v>
      </c>
      <c r="I174" s="124">
        <v>0</v>
      </c>
      <c r="J174" s="125">
        <f t="shared" si="443"/>
        <v>0</v>
      </c>
      <c r="K174" s="123"/>
      <c r="L174" s="124"/>
      <c r="M174" s="125">
        <f t="shared" si="444"/>
        <v>0</v>
      </c>
      <c r="N174" s="123"/>
      <c r="O174" s="124"/>
      <c r="P174" s="125">
        <f t="shared" si="445"/>
        <v>0</v>
      </c>
      <c r="Q174" s="123"/>
      <c r="R174" s="124"/>
      <c r="S174" s="125">
        <f t="shared" si="446"/>
        <v>0</v>
      </c>
      <c r="T174" s="123"/>
      <c r="U174" s="124"/>
      <c r="V174" s="125">
        <f t="shared" si="447"/>
        <v>0</v>
      </c>
      <c r="W174" s="138">
        <f t="shared" si="450"/>
        <v>875</v>
      </c>
      <c r="X174" s="127">
        <f t="shared" si="451"/>
        <v>0</v>
      </c>
      <c r="Y174" s="127">
        <f t="shared" si="452"/>
        <v>875</v>
      </c>
      <c r="Z174" s="128">
        <f t="shared" si="453"/>
        <v>1</v>
      </c>
      <c r="AA174" s="402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78</v>
      </c>
      <c r="B175" s="206" t="s">
        <v>313</v>
      </c>
      <c r="C175" s="164" t="s">
        <v>351</v>
      </c>
      <c r="D175" s="122" t="s">
        <v>144</v>
      </c>
      <c r="E175" s="123">
        <v>2</v>
      </c>
      <c r="F175" s="124">
        <v>60000</v>
      </c>
      <c r="G175" s="125">
        <f t="shared" si="442"/>
        <v>120000</v>
      </c>
      <c r="H175" s="123">
        <v>2</v>
      </c>
      <c r="I175" s="124">
        <v>60000</v>
      </c>
      <c r="J175" s="125">
        <f t="shared" si="443"/>
        <v>120000</v>
      </c>
      <c r="K175" s="123"/>
      <c r="L175" s="124"/>
      <c r="M175" s="125">
        <f t="shared" si="444"/>
        <v>0</v>
      </c>
      <c r="N175" s="123"/>
      <c r="O175" s="124"/>
      <c r="P175" s="125">
        <f t="shared" si="445"/>
        <v>0</v>
      </c>
      <c r="Q175" s="123"/>
      <c r="R175" s="124"/>
      <c r="S175" s="125">
        <f t="shared" si="446"/>
        <v>0</v>
      </c>
      <c r="T175" s="123"/>
      <c r="U175" s="124"/>
      <c r="V175" s="125">
        <f t="shared" si="447"/>
        <v>0</v>
      </c>
      <c r="W175" s="138">
        <f t="shared" si="450"/>
        <v>120000</v>
      </c>
      <c r="X175" s="127">
        <f t="shared" si="451"/>
        <v>120000</v>
      </c>
      <c r="Y175" s="127">
        <f t="shared" si="452"/>
        <v>0</v>
      </c>
      <c r="Z175" s="128">
        <f t="shared" si="453"/>
        <v>0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78</v>
      </c>
      <c r="B176" s="206" t="s">
        <v>314</v>
      </c>
      <c r="C176" s="164" t="s">
        <v>352</v>
      </c>
      <c r="D176" s="122" t="s">
        <v>144</v>
      </c>
      <c r="E176" s="123">
        <v>18</v>
      </c>
      <c r="F176" s="124">
        <v>18000</v>
      </c>
      <c r="G176" s="125">
        <f t="shared" si="442"/>
        <v>324000</v>
      </c>
      <c r="H176" s="123">
        <v>18</v>
      </c>
      <c r="I176" s="124">
        <v>18000</v>
      </c>
      <c r="J176" s="125">
        <f t="shared" si="443"/>
        <v>324000</v>
      </c>
      <c r="K176" s="123"/>
      <c r="L176" s="124"/>
      <c r="M176" s="125">
        <f t="shared" si="444"/>
        <v>0</v>
      </c>
      <c r="N176" s="123"/>
      <c r="O176" s="124"/>
      <c r="P176" s="125">
        <f t="shared" si="445"/>
        <v>0</v>
      </c>
      <c r="Q176" s="123"/>
      <c r="R176" s="124"/>
      <c r="S176" s="125">
        <f t="shared" si="446"/>
        <v>0</v>
      </c>
      <c r="T176" s="123"/>
      <c r="U176" s="124"/>
      <c r="V176" s="125">
        <f t="shared" si="447"/>
        <v>0</v>
      </c>
      <c r="W176" s="138">
        <f t="shared" si="450"/>
        <v>324000</v>
      </c>
      <c r="X176" s="127">
        <f t="shared" si="451"/>
        <v>324000</v>
      </c>
      <c r="Y176" s="127">
        <f t="shared" si="452"/>
        <v>0</v>
      </c>
      <c r="Z176" s="128">
        <f t="shared" si="453"/>
        <v>0</v>
      </c>
      <c r="AA176" s="285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19" t="s">
        <v>78</v>
      </c>
      <c r="B177" s="206" t="s">
        <v>315</v>
      </c>
      <c r="C177" s="164" t="s">
        <v>353</v>
      </c>
      <c r="D177" s="134" t="s">
        <v>144</v>
      </c>
      <c r="E177" s="135">
        <v>3</v>
      </c>
      <c r="F177" s="136">
        <v>25000</v>
      </c>
      <c r="G177" s="125">
        <f t="shared" si="442"/>
        <v>75000</v>
      </c>
      <c r="H177" s="135">
        <v>3</v>
      </c>
      <c r="I177" s="136">
        <v>25000</v>
      </c>
      <c r="J177" s="125">
        <f t="shared" si="443"/>
        <v>75000</v>
      </c>
      <c r="K177" s="123"/>
      <c r="L177" s="124"/>
      <c r="M177" s="125">
        <f t="shared" si="444"/>
        <v>0</v>
      </c>
      <c r="N177" s="123"/>
      <c r="O177" s="124"/>
      <c r="P177" s="125">
        <f t="shared" si="445"/>
        <v>0</v>
      </c>
      <c r="Q177" s="123"/>
      <c r="R177" s="124"/>
      <c r="S177" s="125">
        <f t="shared" si="446"/>
        <v>0</v>
      </c>
      <c r="T177" s="123"/>
      <c r="U177" s="124"/>
      <c r="V177" s="125">
        <f t="shared" si="447"/>
        <v>0</v>
      </c>
      <c r="W177" s="138">
        <f t="shared" si="450"/>
        <v>75000</v>
      </c>
      <c r="X177" s="127">
        <f t="shared" si="451"/>
        <v>75000</v>
      </c>
      <c r="Y177" s="127">
        <f t="shared" si="452"/>
        <v>0</v>
      </c>
      <c r="Z177" s="128">
        <f t="shared" si="453"/>
        <v>0</v>
      </c>
      <c r="AA177" s="285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19" t="s">
        <v>78</v>
      </c>
      <c r="B178" s="206" t="s">
        <v>316</v>
      </c>
      <c r="C178" s="164" t="s">
        <v>354</v>
      </c>
      <c r="D178" s="134" t="s">
        <v>144</v>
      </c>
      <c r="E178" s="135">
        <v>2</v>
      </c>
      <c r="F178" s="136">
        <v>22000</v>
      </c>
      <c r="G178" s="125">
        <f t="shared" si="442"/>
        <v>44000</v>
      </c>
      <c r="H178" s="135">
        <v>2</v>
      </c>
      <c r="I178" s="136">
        <v>22000</v>
      </c>
      <c r="J178" s="125">
        <f t="shared" si="443"/>
        <v>44000</v>
      </c>
      <c r="K178" s="123"/>
      <c r="L178" s="124"/>
      <c r="M178" s="125">
        <f t="shared" si="444"/>
        <v>0</v>
      </c>
      <c r="N178" s="123"/>
      <c r="O178" s="124"/>
      <c r="P178" s="125">
        <f t="shared" si="445"/>
        <v>0</v>
      </c>
      <c r="Q178" s="123"/>
      <c r="R178" s="124"/>
      <c r="S178" s="125">
        <f t="shared" si="446"/>
        <v>0</v>
      </c>
      <c r="T178" s="123"/>
      <c r="U178" s="124"/>
      <c r="V178" s="125">
        <f t="shared" si="447"/>
        <v>0</v>
      </c>
      <c r="W178" s="138">
        <f t="shared" si="448"/>
        <v>44000</v>
      </c>
      <c r="X178" s="127">
        <f t="shared" si="449"/>
        <v>44000</v>
      </c>
      <c r="Y178" s="127">
        <f t="shared" si="404"/>
        <v>0</v>
      </c>
      <c r="Z178" s="128">
        <f t="shared" si="405"/>
        <v>0</v>
      </c>
      <c r="AA178" s="285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19" t="s">
        <v>78</v>
      </c>
      <c r="B179" s="206" t="s">
        <v>339</v>
      </c>
      <c r="C179" s="164" t="s">
        <v>355</v>
      </c>
      <c r="D179" s="134" t="s">
        <v>144</v>
      </c>
      <c r="E179" s="135">
        <v>1</v>
      </c>
      <c r="F179" s="136">
        <v>45000</v>
      </c>
      <c r="G179" s="125">
        <f t="shared" si="442"/>
        <v>45000</v>
      </c>
      <c r="H179" s="135">
        <v>1</v>
      </c>
      <c r="I179" s="136">
        <v>45000</v>
      </c>
      <c r="J179" s="125">
        <f t="shared" si="443"/>
        <v>45000</v>
      </c>
      <c r="K179" s="123"/>
      <c r="L179" s="124"/>
      <c r="M179" s="125">
        <f t="shared" si="444"/>
        <v>0</v>
      </c>
      <c r="N179" s="123"/>
      <c r="O179" s="124"/>
      <c r="P179" s="125">
        <f t="shared" si="445"/>
        <v>0</v>
      </c>
      <c r="Q179" s="123"/>
      <c r="R179" s="124"/>
      <c r="S179" s="125">
        <f t="shared" si="446"/>
        <v>0</v>
      </c>
      <c r="T179" s="123"/>
      <c r="U179" s="124"/>
      <c r="V179" s="125">
        <f t="shared" si="447"/>
        <v>0</v>
      </c>
      <c r="W179" s="138">
        <f t="shared" si="448"/>
        <v>45000</v>
      </c>
      <c r="X179" s="127">
        <f t="shared" si="449"/>
        <v>45000</v>
      </c>
      <c r="Y179" s="127">
        <f t="shared" si="404"/>
        <v>0</v>
      </c>
      <c r="Z179" s="128">
        <f t="shared" si="405"/>
        <v>0</v>
      </c>
      <c r="AA179" s="285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19" t="s">
        <v>78</v>
      </c>
      <c r="B180" s="206" t="s">
        <v>340</v>
      </c>
      <c r="C180" s="164" t="s">
        <v>356</v>
      </c>
      <c r="D180" s="134" t="s">
        <v>357</v>
      </c>
      <c r="E180" s="135">
        <v>7</v>
      </c>
      <c r="F180" s="136">
        <v>23000</v>
      </c>
      <c r="G180" s="125">
        <f t="shared" si="442"/>
        <v>161000</v>
      </c>
      <c r="H180" s="135">
        <v>7</v>
      </c>
      <c r="I180" s="136">
        <v>23000</v>
      </c>
      <c r="J180" s="125">
        <f t="shared" si="443"/>
        <v>161000</v>
      </c>
      <c r="K180" s="123"/>
      <c r="L180" s="124"/>
      <c r="M180" s="125">
        <f t="shared" si="444"/>
        <v>0</v>
      </c>
      <c r="N180" s="123"/>
      <c r="O180" s="124"/>
      <c r="P180" s="125">
        <f t="shared" si="445"/>
        <v>0</v>
      </c>
      <c r="Q180" s="123"/>
      <c r="R180" s="124"/>
      <c r="S180" s="125">
        <f t="shared" si="446"/>
        <v>0</v>
      </c>
      <c r="T180" s="123"/>
      <c r="U180" s="124"/>
      <c r="V180" s="125">
        <f t="shared" si="447"/>
        <v>0</v>
      </c>
      <c r="W180" s="138">
        <f t="shared" si="448"/>
        <v>161000</v>
      </c>
      <c r="X180" s="127">
        <f t="shared" si="449"/>
        <v>161000</v>
      </c>
      <c r="Y180" s="127">
        <f t="shared" si="404"/>
        <v>0</v>
      </c>
      <c r="Z180" s="128">
        <f t="shared" si="405"/>
        <v>0</v>
      </c>
      <c r="AA180" s="285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19" t="s">
        <v>78</v>
      </c>
      <c r="B181" s="206" t="s">
        <v>341</v>
      </c>
      <c r="C181" s="164" t="s">
        <v>358</v>
      </c>
      <c r="D181" s="134" t="s">
        <v>144</v>
      </c>
      <c r="E181" s="135">
        <v>7</v>
      </c>
      <c r="F181" s="136">
        <v>11000</v>
      </c>
      <c r="G181" s="125">
        <f t="shared" si="442"/>
        <v>77000</v>
      </c>
      <c r="H181" s="135">
        <v>7</v>
      </c>
      <c r="I181" s="136">
        <v>11000</v>
      </c>
      <c r="J181" s="125">
        <f t="shared" si="443"/>
        <v>77000</v>
      </c>
      <c r="K181" s="123"/>
      <c r="L181" s="124"/>
      <c r="M181" s="125">
        <f t="shared" si="444"/>
        <v>0</v>
      </c>
      <c r="N181" s="123"/>
      <c r="O181" s="124"/>
      <c r="P181" s="125">
        <f t="shared" si="445"/>
        <v>0</v>
      </c>
      <c r="Q181" s="123"/>
      <c r="R181" s="124"/>
      <c r="S181" s="125">
        <f t="shared" si="446"/>
        <v>0</v>
      </c>
      <c r="T181" s="123"/>
      <c r="U181" s="124"/>
      <c r="V181" s="125">
        <f t="shared" si="447"/>
        <v>0</v>
      </c>
      <c r="W181" s="138">
        <f t="shared" si="448"/>
        <v>77000</v>
      </c>
      <c r="X181" s="127">
        <f t="shared" si="449"/>
        <v>77000</v>
      </c>
      <c r="Y181" s="127">
        <f t="shared" si="404"/>
        <v>0</v>
      </c>
      <c r="Z181" s="128">
        <f t="shared" si="405"/>
        <v>0</v>
      </c>
      <c r="AA181" s="285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19" t="s">
        <v>78</v>
      </c>
      <c r="B182" s="206" t="s">
        <v>342</v>
      </c>
      <c r="C182" s="164" t="s">
        <v>359</v>
      </c>
      <c r="D182" s="134" t="s">
        <v>360</v>
      </c>
      <c r="E182" s="135">
        <v>7</v>
      </c>
      <c r="F182" s="136">
        <v>7000</v>
      </c>
      <c r="G182" s="125">
        <f t="shared" si="442"/>
        <v>49000</v>
      </c>
      <c r="H182" s="135">
        <v>7</v>
      </c>
      <c r="I182" s="136">
        <v>7000</v>
      </c>
      <c r="J182" s="125">
        <f t="shared" si="443"/>
        <v>49000</v>
      </c>
      <c r="K182" s="123"/>
      <c r="L182" s="124"/>
      <c r="M182" s="125">
        <f t="shared" si="444"/>
        <v>0</v>
      </c>
      <c r="N182" s="123"/>
      <c r="O182" s="124"/>
      <c r="P182" s="125">
        <f t="shared" si="445"/>
        <v>0</v>
      </c>
      <c r="Q182" s="123"/>
      <c r="R182" s="124"/>
      <c r="S182" s="125">
        <f t="shared" si="446"/>
        <v>0</v>
      </c>
      <c r="T182" s="123"/>
      <c r="U182" s="124"/>
      <c r="V182" s="125">
        <f t="shared" si="447"/>
        <v>0</v>
      </c>
      <c r="W182" s="138">
        <f t="shared" si="448"/>
        <v>49000</v>
      </c>
      <c r="X182" s="127">
        <f t="shared" si="449"/>
        <v>49000</v>
      </c>
      <c r="Y182" s="127">
        <f t="shared" si="404"/>
        <v>0</v>
      </c>
      <c r="Z182" s="128">
        <f t="shared" si="405"/>
        <v>0</v>
      </c>
      <c r="AA182" s="285"/>
      <c r="AB182" s="131"/>
      <c r="AC182" s="131"/>
      <c r="AD182" s="131"/>
      <c r="AE182" s="131"/>
      <c r="AF182" s="131"/>
      <c r="AG182" s="131"/>
    </row>
    <row r="183" spans="1:33" ht="30" customHeight="1" x14ac:dyDescent="0.2">
      <c r="A183" s="119" t="s">
        <v>78</v>
      </c>
      <c r="B183" s="206" t="s">
        <v>343</v>
      </c>
      <c r="C183" s="188" t="s">
        <v>361</v>
      </c>
      <c r="D183" s="134" t="s">
        <v>362</v>
      </c>
      <c r="E183" s="135">
        <v>200</v>
      </c>
      <c r="F183" s="136">
        <v>150</v>
      </c>
      <c r="G183" s="125">
        <f t="shared" si="442"/>
        <v>30000</v>
      </c>
      <c r="H183" s="135">
        <v>200</v>
      </c>
      <c r="I183" s="136">
        <v>150</v>
      </c>
      <c r="J183" s="125">
        <f t="shared" si="443"/>
        <v>30000</v>
      </c>
      <c r="K183" s="123"/>
      <c r="L183" s="124"/>
      <c r="M183" s="125">
        <f t="shared" si="444"/>
        <v>0</v>
      </c>
      <c r="N183" s="123"/>
      <c r="O183" s="124"/>
      <c r="P183" s="125">
        <f t="shared" si="445"/>
        <v>0</v>
      </c>
      <c r="Q183" s="123"/>
      <c r="R183" s="124"/>
      <c r="S183" s="125">
        <f t="shared" si="446"/>
        <v>0</v>
      </c>
      <c r="T183" s="123"/>
      <c r="U183" s="124"/>
      <c r="V183" s="125">
        <f t="shared" si="447"/>
        <v>0</v>
      </c>
      <c r="W183" s="138">
        <f t="shared" si="448"/>
        <v>30000</v>
      </c>
      <c r="X183" s="127">
        <f t="shared" si="449"/>
        <v>30000</v>
      </c>
      <c r="Y183" s="127">
        <f t="shared" si="404"/>
        <v>0</v>
      </c>
      <c r="Z183" s="128">
        <f t="shared" si="405"/>
        <v>0</v>
      </c>
      <c r="AA183" s="285"/>
      <c r="AB183" s="131"/>
      <c r="AC183" s="131"/>
      <c r="AD183" s="131"/>
      <c r="AE183" s="131"/>
      <c r="AF183" s="131"/>
      <c r="AG183" s="131"/>
    </row>
    <row r="184" spans="1:33" ht="30" customHeight="1" x14ac:dyDescent="0.2">
      <c r="A184" s="119" t="s">
        <v>78</v>
      </c>
      <c r="B184" s="206" t="s">
        <v>344</v>
      </c>
      <c r="C184" s="188" t="s">
        <v>363</v>
      </c>
      <c r="D184" s="134" t="s">
        <v>362</v>
      </c>
      <c r="E184" s="135">
        <v>16</v>
      </c>
      <c r="F184" s="136">
        <v>3750</v>
      </c>
      <c r="G184" s="125">
        <f t="shared" si="442"/>
        <v>60000</v>
      </c>
      <c r="H184" s="135">
        <v>16</v>
      </c>
      <c r="I184" s="136">
        <v>3750</v>
      </c>
      <c r="J184" s="125">
        <f t="shared" si="443"/>
        <v>60000</v>
      </c>
      <c r="K184" s="123"/>
      <c r="L184" s="124"/>
      <c r="M184" s="125">
        <f t="shared" si="444"/>
        <v>0</v>
      </c>
      <c r="N184" s="123"/>
      <c r="O184" s="124"/>
      <c r="P184" s="125">
        <f t="shared" si="445"/>
        <v>0</v>
      </c>
      <c r="Q184" s="123"/>
      <c r="R184" s="124"/>
      <c r="S184" s="125">
        <f t="shared" si="446"/>
        <v>0</v>
      </c>
      <c r="T184" s="123"/>
      <c r="U184" s="124"/>
      <c r="V184" s="125">
        <f t="shared" si="447"/>
        <v>0</v>
      </c>
      <c r="W184" s="138">
        <f t="shared" si="448"/>
        <v>60000</v>
      </c>
      <c r="X184" s="127">
        <f t="shared" si="449"/>
        <v>60000</v>
      </c>
      <c r="Y184" s="127">
        <f t="shared" si="404"/>
        <v>0</v>
      </c>
      <c r="Z184" s="128">
        <f t="shared" si="405"/>
        <v>0</v>
      </c>
      <c r="AA184" s="285"/>
      <c r="AB184" s="131"/>
      <c r="AC184" s="131"/>
      <c r="AD184" s="131"/>
      <c r="AE184" s="131"/>
      <c r="AF184" s="131"/>
      <c r="AG184" s="131"/>
    </row>
    <row r="185" spans="1:33" ht="30" customHeight="1" x14ac:dyDescent="0.2">
      <c r="A185" s="119" t="s">
        <v>78</v>
      </c>
      <c r="B185" s="206" t="s">
        <v>345</v>
      </c>
      <c r="C185" s="164" t="s">
        <v>364</v>
      </c>
      <c r="D185" s="134" t="s">
        <v>362</v>
      </c>
      <c r="E185" s="135">
        <v>27</v>
      </c>
      <c r="F185" s="136">
        <v>1200</v>
      </c>
      <c r="G185" s="125">
        <f t="shared" si="442"/>
        <v>32400</v>
      </c>
      <c r="H185" s="135">
        <v>27</v>
      </c>
      <c r="I185" s="136">
        <v>1200</v>
      </c>
      <c r="J185" s="125">
        <f t="shared" si="443"/>
        <v>32400</v>
      </c>
      <c r="K185" s="123"/>
      <c r="L185" s="124"/>
      <c r="M185" s="125">
        <f t="shared" si="444"/>
        <v>0</v>
      </c>
      <c r="N185" s="123"/>
      <c r="O185" s="124"/>
      <c r="P185" s="125">
        <f t="shared" si="445"/>
        <v>0</v>
      </c>
      <c r="Q185" s="123"/>
      <c r="R185" s="124"/>
      <c r="S185" s="125">
        <f t="shared" si="446"/>
        <v>0</v>
      </c>
      <c r="T185" s="123"/>
      <c r="U185" s="124"/>
      <c r="V185" s="125">
        <f t="shared" si="447"/>
        <v>0</v>
      </c>
      <c r="W185" s="138">
        <f t="shared" si="448"/>
        <v>32400</v>
      </c>
      <c r="X185" s="127">
        <f t="shared" si="449"/>
        <v>32400</v>
      </c>
      <c r="Y185" s="127">
        <f t="shared" si="404"/>
        <v>0</v>
      </c>
      <c r="Z185" s="128">
        <f t="shared" si="405"/>
        <v>0</v>
      </c>
      <c r="AA185" s="285"/>
      <c r="AB185" s="131"/>
      <c r="AC185" s="131"/>
      <c r="AD185" s="131"/>
      <c r="AE185" s="131"/>
      <c r="AF185" s="131"/>
      <c r="AG185" s="131"/>
    </row>
    <row r="186" spans="1:33" ht="30" customHeight="1" x14ac:dyDescent="0.2">
      <c r="A186" s="119" t="s">
        <v>78</v>
      </c>
      <c r="B186" s="206" t="s">
        <v>346</v>
      </c>
      <c r="C186" s="202" t="s">
        <v>365</v>
      </c>
      <c r="D186" s="134" t="s">
        <v>144</v>
      </c>
      <c r="E186" s="135">
        <v>1</v>
      </c>
      <c r="F186" s="136">
        <v>90000</v>
      </c>
      <c r="G186" s="125">
        <f t="shared" si="442"/>
        <v>90000</v>
      </c>
      <c r="H186" s="135">
        <v>1</v>
      </c>
      <c r="I186" s="136">
        <v>90000</v>
      </c>
      <c r="J186" s="125">
        <f t="shared" si="443"/>
        <v>90000</v>
      </c>
      <c r="K186" s="123"/>
      <c r="L186" s="124"/>
      <c r="M186" s="125">
        <f t="shared" si="444"/>
        <v>0</v>
      </c>
      <c r="N186" s="123"/>
      <c r="O186" s="124"/>
      <c r="P186" s="125">
        <f t="shared" si="445"/>
        <v>0</v>
      </c>
      <c r="Q186" s="123"/>
      <c r="R186" s="124"/>
      <c r="S186" s="125">
        <f t="shared" si="446"/>
        <v>0</v>
      </c>
      <c r="T186" s="123"/>
      <c r="U186" s="124"/>
      <c r="V186" s="125">
        <f t="shared" si="447"/>
        <v>0</v>
      </c>
      <c r="W186" s="138">
        <f t="shared" si="448"/>
        <v>90000</v>
      </c>
      <c r="X186" s="127">
        <f t="shared" si="449"/>
        <v>90000</v>
      </c>
      <c r="Y186" s="127">
        <f t="shared" si="404"/>
        <v>0</v>
      </c>
      <c r="Z186" s="128">
        <f t="shared" si="405"/>
        <v>0</v>
      </c>
      <c r="AA186" s="285"/>
      <c r="AB186" s="130"/>
      <c r="AC186" s="131"/>
      <c r="AD186" s="131"/>
      <c r="AE186" s="131"/>
      <c r="AF186" s="131"/>
      <c r="AG186" s="131"/>
    </row>
    <row r="187" spans="1:33" ht="30" customHeight="1" x14ac:dyDescent="0.2">
      <c r="A187" s="119" t="s">
        <v>78</v>
      </c>
      <c r="B187" s="206" t="s">
        <v>347</v>
      </c>
      <c r="C187" s="202" t="s">
        <v>366</v>
      </c>
      <c r="D187" s="134" t="s">
        <v>144</v>
      </c>
      <c r="E187" s="135">
        <v>3</v>
      </c>
      <c r="F187" s="136">
        <v>10000</v>
      </c>
      <c r="G187" s="125">
        <f t="shared" si="442"/>
        <v>30000</v>
      </c>
      <c r="H187" s="135">
        <v>3</v>
      </c>
      <c r="I187" s="136">
        <v>10000</v>
      </c>
      <c r="J187" s="125">
        <f t="shared" si="443"/>
        <v>30000</v>
      </c>
      <c r="K187" s="123"/>
      <c r="L187" s="124"/>
      <c r="M187" s="125">
        <f t="shared" si="444"/>
        <v>0</v>
      </c>
      <c r="N187" s="123"/>
      <c r="O187" s="124"/>
      <c r="P187" s="125">
        <f t="shared" si="445"/>
        <v>0</v>
      </c>
      <c r="Q187" s="123"/>
      <c r="R187" s="124"/>
      <c r="S187" s="125">
        <f t="shared" si="446"/>
        <v>0</v>
      </c>
      <c r="T187" s="123"/>
      <c r="U187" s="124"/>
      <c r="V187" s="125">
        <f t="shared" si="447"/>
        <v>0</v>
      </c>
      <c r="W187" s="138">
        <f t="shared" si="448"/>
        <v>30000</v>
      </c>
      <c r="X187" s="127">
        <f t="shared" si="449"/>
        <v>30000</v>
      </c>
      <c r="Y187" s="127">
        <f t="shared" si="404"/>
        <v>0</v>
      </c>
      <c r="Z187" s="128">
        <f t="shared" si="405"/>
        <v>0</v>
      </c>
      <c r="AA187" s="285"/>
      <c r="AB187" s="131"/>
      <c r="AC187" s="131"/>
      <c r="AD187" s="131"/>
      <c r="AE187" s="131"/>
      <c r="AF187" s="131"/>
      <c r="AG187" s="131"/>
    </row>
    <row r="188" spans="1:33" ht="30" customHeight="1" x14ac:dyDescent="0.2">
      <c r="A188" s="132" t="s">
        <v>78</v>
      </c>
      <c r="B188" s="206" t="s">
        <v>348</v>
      </c>
      <c r="C188" s="202" t="s">
        <v>367</v>
      </c>
      <c r="D188" s="134" t="s">
        <v>144</v>
      </c>
      <c r="E188" s="135">
        <v>1</v>
      </c>
      <c r="F188" s="136">
        <v>30000</v>
      </c>
      <c r="G188" s="125">
        <f t="shared" si="442"/>
        <v>30000</v>
      </c>
      <c r="H188" s="135">
        <v>1</v>
      </c>
      <c r="I188" s="136">
        <v>30000</v>
      </c>
      <c r="J188" s="137">
        <f t="shared" si="443"/>
        <v>30000</v>
      </c>
      <c r="K188" s="135"/>
      <c r="L188" s="136"/>
      <c r="M188" s="137">
        <f t="shared" si="444"/>
        <v>0</v>
      </c>
      <c r="N188" s="135"/>
      <c r="O188" s="136"/>
      <c r="P188" s="137">
        <f t="shared" si="445"/>
        <v>0</v>
      </c>
      <c r="Q188" s="135"/>
      <c r="R188" s="136"/>
      <c r="S188" s="137">
        <f t="shared" si="446"/>
        <v>0</v>
      </c>
      <c r="T188" s="135"/>
      <c r="U188" s="136"/>
      <c r="V188" s="137">
        <f t="shared" si="447"/>
        <v>0</v>
      </c>
      <c r="W188" s="138">
        <f t="shared" si="448"/>
        <v>30000</v>
      </c>
      <c r="X188" s="127">
        <f t="shared" si="449"/>
        <v>30000</v>
      </c>
      <c r="Y188" s="127">
        <f t="shared" si="404"/>
        <v>0</v>
      </c>
      <c r="Z188" s="128">
        <f t="shared" si="405"/>
        <v>0</v>
      </c>
      <c r="AA188" s="286"/>
      <c r="AB188" s="131"/>
      <c r="AC188" s="131"/>
      <c r="AD188" s="131"/>
      <c r="AE188" s="131"/>
      <c r="AF188" s="131"/>
      <c r="AG188" s="131"/>
    </row>
    <row r="189" spans="1:33" ht="30" customHeight="1" thickBot="1" x14ac:dyDescent="0.25">
      <c r="A189" s="132" t="s">
        <v>78</v>
      </c>
      <c r="B189" s="206" t="s">
        <v>349</v>
      </c>
      <c r="C189" s="189" t="s">
        <v>317</v>
      </c>
      <c r="D189" s="355"/>
      <c r="E189" s="135">
        <f>SUM(G180,G181,)</f>
        <v>238000</v>
      </c>
      <c r="F189" s="136">
        <v>0.22</v>
      </c>
      <c r="G189" s="125">
        <f t="shared" si="442"/>
        <v>52360</v>
      </c>
      <c r="H189" s="135">
        <f>SUM(J180,J181,)</f>
        <v>238000</v>
      </c>
      <c r="I189" s="136">
        <v>0.22</v>
      </c>
      <c r="J189" s="137">
        <f t="shared" si="443"/>
        <v>52360</v>
      </c>
      <c r="K189" s="135"/>
      <c r="L189" s="136">
        <v>0.22</v>
      </c>
      <c r="M189" s="137">
        <f t="shared" si="444"/>
        <v>0</v>
      </c>
      <c r="N189" s="135"/>
      <c r="O189" s="136">
        <v>0.22</v>
      </c>
      <c r="P189" s="137">
        <f t="shared" si="445"/>
        <v>0</v>
      </c>
      <c r="Q189" s="135"/>
      <c r="R189" s="136">
        <v>0.22</v>
      </c>
      <c r="S189" s="137">
        <f t="shared" si="446"/>
        <v>0</v>
      </c>
      <c r="T189" s="135"/>
      <c r="U189" s="136">
        <v>0.22</v>
      </c>
      <c r="V189" s="137">
        <f t="shared" si="447"/>
        <v>0</v>
      </c>
      <c r="W189" s="138">
        <f t="shared" si="448"/>
        <v>52360</v>
      </c>
      <c r="X189" s="127">
        <f t="shared" si="449"/>
        <v>52360</v>
      </c>
      <c r="Y189" s="127">
        <f t="shared" si="404"/>
        <v>0</v>
      </c>
      <c r="Z189" s="128">
        <f t="shared" si="405"/>
        <v>0</v>
      </c>
      <c r="AA189" s="152"/>
      <c r="AB189" s="7"/>
      <c r="AC189" s="7"/>
      <c r="AD189" s="7"/>
      <c r="AE189" s="7"/>
      <c r="AF189" s="7"/>
      <c r="AG189" s="7"/>
    </row>
    <row r="190" spans="1:33" ht="30" customHeight="1" thickBot="1" x14ac:dyDescent="0.25">
      <c r="A190" s="300" t="s">
        <v>318</v>
      </c>
      <c r="B190" s="301"/>
      <c r="C190" s="302"/>
      <c r="D190" s="303"/>
      <c r="E190" s="174">
        <f>E170+E166+E161+E155</f>
        <v>239328</v>
      </c>
      <c r="F190" s="190"/>
      <c r="G190" s="304">
        <f>G170+G166+G161+G155</f>
        <v>1538753</v>
      </c>
      <c r="H190" s="174">
        <f>H170+H166+H161+H155</f>
        <v>238819.54139</v>
      </c>
      <c r="I190" s="190"/>
      <c r="J190" s="304">
        <f>J170+J166+J161+J155</f>
        <v>1538752.9999999998</v>
      </c>
      <c r="K190" s="174">
        <f t="shared" ref="K190" si="454">K170+K166+K161+K155</f>
        <v>0</v>
      </c>
      <c r="L190" s="190"/>
      <c r="M190" s="304">
        <f t="shared" ref="M190:N190" si="455">M170+M166+M161+M155</f>
        <v>0</v>
      </c>
      <c r="N190" s="174">
        <f t="shared" si="455"/>
        <v>0</v>
      </c>
      <c r="O190" s="190"/>
      <c r="P190" s="304">
        <f t="shared" ref="P190:Q190" si="456">P170+P166+P161+P155</f>
        <v>0</v>
      </c>
      <c r="Q190" s="174">
        <f t="shared" si="456"/>
        <v>0</v>
      </c>
      <c r="R190" s="190"/>
      <c r="S190" s="304">
        <f t="shared" ref="S190:T190" si="457">S170+S166+S161+S155</f>
        <v>0</v>
      </c>
      <c r="T190" s="174">
        <f t="shared" si="457"/>
        <v>0</v>
      </c>
      <c r="U190" s="190"/>
      <c r="V190" s="304">
        <f>V170+V166+V161+V155</f>
        <v>0</v>
      </c>
      <c r="W190" s="228">
        <f>W170+W155+W166+W161</f>
        <v>1538753</v>
      </c>
      <c r="X190" s="228">
        <f t="shared" ref="X190" si="458">X170+X155+X166+X161</f>
        <v>1538752.9999999998</v>
      </c>
      <c r="Y190" s="228">
        <f t="shared" si="404"/>
        <v>0</v>
      </c>
      <c r="Z190" s="228">
        <f t="shared" si="405"/>
        <v>0</v>
      </c>
      <c r="AA190" s="229"/>
      <c r="AB190" s="7"/>
      <c r="AC190" s="7"/>
      <c r="AD190" s="7"/>
      <c r="AE190" s="7"/>
      <c r="AF190" s="7"/>
      <c r="AG190" s="7"/>
    </row>
    <row r="191" spans="1:33" ht="30" customHeight="1" x14ac:dyDescent="0.2">
      <c r="A191" s="305" t="s">
        <v>319</v>
      </c>
      <c r="B191" s="306"/>
      <c r="C191" s="307"/>
      <c r="D191" s="308"/>
      <c r="E191" s="309"/>
      <c r="F191" s="310"/>
      <c r="G191" s="311">
        <f>G33+G47+G56+G78+G92+G106+G119+G127+G136+G143+G147+G153+G190</f>
        <v>2430673</v>
      </c>
      <c r="H191" s="309"/>
      <c r="I191" s="310"/>
      <c r="J191" s="311">
        <f>J33+J47+J56+J78+J92+J106+J119+J127+J136+J143+J147+J153+J190</f>
        <v>2430673</v>
      </c>
      <c r="K191" s="309"/>
      <c r="L191" s="310"/>
      <c r="M191" s="311">
        <f>M33+M47+M56+M78+M92+M106+M119+M127+M136+M143+M147+M153+M190</f>
        <v>0</v>
      </c>
      <c r="N191" s="309"/>
      <c r="O191" s="310"/>
      <c r="P191" s="311">
        <f>P33+P47+P56+P78+P92+P106+P119+P127+P136+P143+P147+P153+P190</f>
        <v>0</v>
      </c>
      <c r="Q191" s="309"/>
      <c r="R191" s="310"/>
      <c r="S191" s="311">
        <f>S33+S47+S56+S78+S92+S106+S119+S127+S136+S143+S147+S153+S190</f>
        <v>0</v>
      </c>
      <c r="T191" s="309"/>
      <c r="U191" s="310"/>
      <c r="V191" s="311">
        <f t="shared" ref="V191:Y191" si="459">V33+V47+V56+V78+V92+V106+V119+V127+V136+V143+V147+V153+V190</f>
        <v>0</v>
      </c>
      <c r="W191" s="311">
        <f t="shared" si="459"/>
        <v>2430673</v>
      </c>
      <c r="X191" s="311">
        <f t="shared" si="459"/>
        <v>2430673</v>
      </c>
      <c r="Y191" s="311">
        <f t="shared" si="459"/>
        <v>0</v>
      </c>
      <c r="Z191" s="312">
        <f t="shared" si="405"/>
        <v>0</v>
      </c>
      <c r="AA191" s="313"/>
      <c r="AB191" s="7"/>
      <c r="AC191" s="7"/>
      <c r="AD191" s="7"/>
      <c r="AE191" s="7"/>
      <c r="AF191" s="7"/>
      <c r="AG191" s="7"/>
    </row>
    <row r="192" spans="1:33" ht="15" customHeight="1" x14ac:dyDescent="0.2">
      <c r="A192" s="391"/>
      <c r="B192" s="358"/>
      <c r="C192" s="358"/>
      <c r="D192" s="74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314"/>
      <c r="X192" s="314"/>
      <c r="Y192" s="314"/>
      <c r="Z192" s="314"/>
      <c r="AA192" s="83"/>
      <c r="AB192" s="7"/>
      <c r="AC192" s="7"/>
      <c r="AD192" s="7"/>
      <c r="AE192" s="7"/>
      <c r="AF192" s="7"/>
      <c r="AG192" s="7"/>
    </row>
    <row r="193" spans="1:33" ht="30" customHeight="1" x14ac:dyDescent="0.2">
      <c r="A193" s="392" t="s">
        <v>320</v>
      </c>
      <c r="B193" s="370"/>
      <c r="C193" s="393"/>
      <c r="D193" s="315"/>
      <c r="E193" s="309"/>
      <c r="F193" s="310"/>
      <c r="G193" s="316">
        <f>Фінансування!C27-'Кошторис  витрат'!G191</f>
        <v>0</v>
      </c>
      <c r="H193" s="309"/>
      <c r="I193" s="310"/>
      <c r="J193" s="316">
        <f>Фінансування!C28-'Кошторис  витрат'!J191</f>
        <v>0</v>
      </c>
      <c r="K193" s="309"/>
      <c r="L193" s="310"/>
      <c r="M193" s="316">
        <f>Фінансування!J27-'Кошторис  витрат'!M191</f>
        <v>0</v>
      </c>
      <c r="N193" s="309"/>
      <c r="O193" s="310"/>
      <c r="P193" s="316">
        <f>Фінансування!J28-'Кошторис  витрат'!P191</f>
        <v>0</v>
      </c>
      <c r="Q193" s="309"/>
      <c r="R193" s="310"/>
      <c r="S193" s="316">
        <f>Фінансування!L27-'Кошторис  витрат'!S191</f>
        <v>0</v>
      </c>
      <c r="T193" s="309"/>
      <c r="U193" s="310"/>
      <c r="V193" s="316">
        <f>Фінансування!L28-'Кошторис  витрат'!V191</f>
        <v>0</v>
      </c>
      <c r="W193" s="317">
        <f>Фінансування!N27-'Кошторис  витрат'!W191</f>
        <v>0</v>
      </c>
      <c r="X193" s="317">
        <f>Фінансування!N28-'Кошторис  витрат'!X191</f>
        <v>0</v>
      </c>
      <c r="Y193" s="317"/>
      <c r="Z193" s="317"/>
      <c r="AA193" s="318"/>
      <c r="AB193" s="7"/>
      <c r="AC193" s="7"/>
      <c r="AD193" s="7"/>
      <c r="AE193" s="7"/>
      <c r="AF193" s="7"/>
      <c r="AG193" s="7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321"/>
      <c r="B197" s="322"/>
      <c r="C197" s="323"/>
      <c r="D197" s="320"/>
      <c r="E197" s="324"/>
      <c r="F197" s="324"/>
      <c r="G197" s="70"/>
      <c r="H197" s="325"/>
      <c r="I197" s="321"/>
      <c r="J197" s="324"/>
      <c r="K197" s="326"/>
      <c r="L197" s="2"/>
      <c r="M197" s="70"/>
      <c r="N197" s="326"/>
      <c r="O197" s="2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2"/>
      <c r="AD197" s="1"/>
      <c r="AE197" s="1"/>
      <c r="AF197" s="1"/>
      <c r="AG197" s="1"/>
    </row>
    <row r="198" spans="1:33" ht="15.75" customHeight="1" x14ac:dyDescent="0.2">
      <c r="A198" s="327"/>
      <c r="B198" s="328"/>
      <c r="C198" s="329" t="s">
        <v>321</v>
      </c>
      <c r="D198" s="330"/>
      <c r="E198" s="331" t="s">
        <v>322</v>
      </c>
      <c r="F198" s="331"/>
      <c r="G198" s="332"/>
      <c r="H198" s="333"/>
      <c r="I198" s="334" t="s">
        <v>323</v>
      </c>
      <c r="J198" s="332"/>
      <c r="K198" s="333"/>
      <c r="L198" s="334"/>
      <c r="M198" s="332"/>
      <c r="N198" s="333"/>
      <c r="O198" s="334"/>
      <c r="P198" s="332"/>
      <c r="Q198" s="332"/>
      <c r="R198" s="332"/>
      <c r="S198" s="332"/>
      <c r="T198" s="332"/>
      <c r="U198" s="332"/>
      <c r="V198" s="332"/>
      <c r="W198" s="335"/>
      <c r="X198" s="335"/>
      <c r="Y198" s="335"/>
      <c r="Z198" s="335"/>
      <c r="AA198" s="336"/>
      <c r="AB198" s="337"/>
      <c r="AC198" s="336"/>
      <c r="AD198" s="337"/>
      <c r="AE198" s="337"/>
      <c r="AF198" s="337"/>
      <c r="AG198" s="337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8"/>
      <c r="X397" s="338"/>
      <c r="Y397" s="338"/>
      <c r="Z397" s="33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8"/>
      <c r="X398" s="338"/>
      <c r="Y398" s="338"/>
      <c r="Z398" s="33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</sheetData>
  <mergeCells count="26">
    <mergeCell ref="AA172:AA174"/>
    <mergeCell ref="Q7:V7"/>
    <mergeCell ref="W7:Z7"/>
    <mergeCell ref="AA7:AA9"/>
    <mergeCell ref="Q8:S8"/>
    <mergeCell ref="T8:V8"/>
    <mergeCell ref="W8:W9"/>
    <mergeCell ref="X8:X9"/>
    <mergeCell ref="Y8:Z8"/>
    <mergeCell ref="A147:D147"/>
    <mergeCell ref="A192:C192"/>
    <mergeCell ref="A193:C193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honeticPr fontId="32" type="noConversion"/>
  <pageMargins left="0" right="0" top="0.35433070866141736" bottom="0.35433070866141736" header="0" footer="0"/>
  <pageSetup paperSize="9" scale="3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user1</cp:lastModifiedBy>
  <cp:lastPrinted>2021-10-25T16:17:10Z</cp:lastPrinted>
  <dcterms:created xsi:type="dcterms:W3CDTF">2020-11-14T13:09:40Z</dcterms:created>
  <dcterms:modified xsi:type="dcterms:W3CDTF">2021-12-15T16:43:39Z</dcterms:modified>
</cp:coreProperties>
</file>