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h3NWZhX8BSQx9XyL2O4Ea0Nzvv9w=="/>
    </ext>
  </extLst>
</workbook>
</file>

<file path=xl/sharedStrings.xml><?xml version="1.0" encoding="utf-8"?>
<sst xmlns="http://schemas.openxmlformats.org/spreadsheetml/2006/main" count="790" uniqueCount="433">
  <si>
    <t xml:space="preserve">
</t>
  </si>
  <si>
    <t>Додаток № 4</t>
  </si>
  <si>
    <t>до Договору про надання гранту №4EVE21-02680</t>
  </si>
  <si>
    <t>від "30" червня 2021 року</t>
  </si>
  <si>
    <t>Назва конкурсної програми: Знакові події</t>
  </si>
  <si>
    <t>Назва ЛОТ-у: Участь України в знакових міжнароддних подіях</t>
  </si>
  <si>
    <t>Назва Грантоотримувача: Громадська організація "ПЕРФЕКТНА АРТ ГРУПА"</t>
  </si>
  <si>
    <t>Назва проєкту: NordArt Ukraine 2021</t>
  </si>
  <si>
    <t>Дата початку проєкту: 30.06.2021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</si>
  <si>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</si>
  <si>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</si>
  <si>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проєкту </t>
  </si>
  <si>
    <t>за період з 30.06. по 15.11.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</si>
  <si>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</si>
  <si>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</si>
  <si>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</si>
  <si>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</si>
  <si>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</si>
  <si>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</si>
  <si>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</si>
  <si>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</si>
  <si>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</si>
  <si>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</si>
  <si>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</si>
  <si>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</si>
  <si>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</si>
  <si>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</si>
  <si>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</si>
  <si>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</si>
  <si>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</si>
  <si>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</si>
  <si>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</si>
  <si>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</si>
  <si>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</si>
  <si>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</si>
  <si>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</si>
  <si>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</si>
  <si>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</si>
  <si>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</si>
  <si>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</si>
  <si>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</si>
  <si>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</si>
  <si>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</si>
  <si>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</si>
  <si>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</si>
  <si>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</si>
  <si>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</si>
  <si>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</si>
  <si>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</si>
  <si>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</si>
  <si>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</si>
  <si>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</si>
  <si>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</si>
  <si>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</si>
  <si>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</si>
  <si>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</si>
  <si>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</si>
  <si>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</si>
  <si>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</si>
  <si>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</si>
  <si>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</si>
  <si>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</si>
  <si>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</si>
  <si>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</si>
  <si>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</si>
  <si>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</si>
  <si>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</si>
  <si>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</si>
  <si>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</si>
  <si>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</si>
  <si>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</si>
  <si>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</si>
  <si>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</si>
  <si>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</si>
  <si>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</si>
  <si>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</si>
  <si>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</si>
  <si>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</si>
  <si>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</si>
  <si>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</si>
  <si>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</si>
  <si>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</si>
  <si>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</si>
  <si>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</si>
  <si>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</si>
  <si>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</si>
  <si>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</si>
  <si>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</si>
  <si>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</si>
  <si>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</si>
  <si>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</si>
  <si>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</si>
  <si>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</si>
  <si>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</si>
  <si>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Цегольник Олександр Миколайович керівник проекту</t>
  </si>
  <si>
    <t>відкорегована кількість місяців (фактичних), загальна погоджена в кошторисі сума без змін. Податки сплачені повністю (ПДФО та Військовий збір)</t>
  </si>
  <si>
    <t>1.3.2</t>
  </si>
  <si>
    <t>Карась Євген Валерійович арт-куратор проекту</t>
  </si>
  <si>
    <t>Податки сплачені повністю (ПДФО та Військовий збір)</t>
  </si>
  <si>
    <t>1.3.3</t>
  </si>
  <si>
    <t>Кирюшина Олександра Юріївна адміністратор проекту</t>
  </si>
  <si>
    <t>відкорегована кількість місяців (фактичних), загальна погоджена в кошторисі сума без змін.Податки сплачені повністю (ПДФО та Військовий збір)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</si>
  <si>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</si>
  <si>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</si>
  <si>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</si>
  <si>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</si>
  <si>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</si>
  <si>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</si>
  <si>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</si>
  <si>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</si>
  <si>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</si>
  <si>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</si>
  <si>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Момот Дарина Тарасивнв арт-куратор проекту</t>
  </si>
  <si>
    <t>1.5.2</t>
  </si>
  <si>
    <t>Резніков Артем Владиславович PR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</si>
  <si>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</si>
  <si>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</si>
  <si>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</si>
  <si>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</si>
  <si>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</si>
  <si>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</si>
  <si>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</si>
  <si>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</si>
  <si>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</si>
  <si>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</si>
  <si>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</si>
  <si>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</si>
  <si>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</si>
  <si>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</si>
  <si>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</si>
  <si>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</si>
  <si>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</si>
  <si>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</si>
  <si>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</si>
  <si>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</si>
  <si>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</si>
  <si>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</si>
  <si>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</si>
  <si>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</si>
  <si>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</si>
  <si>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</si>
  <si>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</si>
  <si>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</si>
  <si>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</si>
  <si>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</si>
  <si>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</si>
  <si>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</si>
  <si>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</si>
  <si>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</si>
  <si>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</si>
  <si>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</si>
  <si>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</si>
  <si>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</si>
  <si>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</si>
  <si>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</si>
  <si>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</si>
  <si>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</si>
  <si>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</si>
  <si>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</si>
  <si>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</si>
  <si>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</si>
  <si>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</si>
  <si>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</si>
  <si>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</si>
  <si>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</si>
  <si>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</si>
  <si>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</si>
  <si>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</si>
  <si>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</si>
  <si>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</si>
  <si>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</si>
  <si>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</si>
  <si>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</si>
  <si>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</si>
  <si>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</si>
  <si>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</si>
  <si>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</si>
  <si>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</si>
  <si>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</si>
  <si>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</si>
  <si>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</si>
  <si>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</si>
  <si>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</si>
  <si>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</si>
  <si>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</si>
  <si>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</si>
  <si>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</si>
  <si>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</si>
  <si>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</si>
  <si>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</si>
  <si>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</si>
  <si>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</si>
  <si>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</si>
  <si>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</si>
  <si>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</si>
  <si>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</si>
  <si>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</si>
  <si>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</si>
  <si>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</si>
  <si>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</si>
  <si>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</si>
  <si>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</si>
  <si>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</si>
  <si>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</si>
  <si>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</si>
  <si>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</si>
  <si>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</si>
  <si>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</si>
  <si>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</si>
  <si>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</si>
  <si>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</si>
  <si>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</si>
  <si>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</si>
  <si>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</si>
  <si>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</si>
  <si>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</si>
  <si>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</si>
  <si>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</si>
  <si>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</si>
  <si>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</si>
  <si>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</si>
  <si>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</si>
  <si>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</si>
  <si>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</si>
  <si>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</si>
  <si>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</si>
  <si>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Накопичувач SSD</t>
  </si>
  <si>
    <t>ринкова ціна (економія)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</si>
  <si>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</si>
  <si>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</si>
  <si>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</si>
  <si>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</si>
  <si>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</si>
  <si>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</si>
  <si>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</si>
  <si>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</si>
  <si>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</si>
  <si>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</si>
  <si>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</si>
  <si>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</si>
  <si>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</si>
  <si>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</si>
  <si>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</si>
  <si>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</si>
  <si>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</si>
  <si>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</si>
  <si>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</si>
  <si>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</si>
  <si>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</si>
  <si>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</si>
  <si>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</si>
  <si>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</si>
  <si>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</si>
  <si>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</si>
  <si>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</si>
  <si>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</si>
  <si>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</si>
  <si>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</si>
  <si>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</si>
  <si>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</si>
  <si>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</si>
  <si>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</si>
  <si>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</si>
  <si>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</si>
  <si>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</si>
  <si>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</si>
  <si>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</si>
  <si>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</si>
  <si>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</si>
  <si>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</si>
  <si>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</si>
  <si>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</si>
  <si>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</si>
  <si>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</si>
  <si>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</si>
  <si>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</si>
  <si>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</si>
  <si>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Відеозйомка виставкового простору</t>
  </si>
  <si>
    <t>перерозподіл в рамках 10%бюджетку за рахунок економії. Збільшення об'єму робіт: проведення додаткової відеозйомки в Україні</t>
  </si>
  <si>
    <t>Сканування, відео-фотозйомка виставкового простору українського павільйону</t>
  </si>
  <si>
    <t>перерахунок (економія)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</si>
  <si>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</si>
  <si>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</si>
  <si>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</si>
  <si>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</si>
  <si>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</si>
  <si>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</si>
  <si>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</si>
  <si>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</si>
  <si>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</si>
  <si>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</si>
  <si>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</si>
  <si>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</si>
  <si>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</si>
  <si>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</si>
  <si>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</si>
  <si>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</si>
  <si>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</si>
  <si>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</si>
  <si>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</si>
  <si>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</si>
  <si>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</si>
  <si>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</si>
  <si>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</si>
  <si>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</si>
  <si>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</si>
  <si>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</si>
  <si>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</si>
  <si>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</si>
  <si>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</si>
  <si>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</si>
  <si>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</si>
  <si>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</si>
  <si>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</si>
  <si>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Обробка, монтаж та зведення звітнього ролику про NordArt 2021 до 10 хвилин</t>
  </si>
  <si>
    <t>перерозподіл в рамках 10%бюджетку за рахунок економії. Збільшення об'єму робіт.</t>
  </si>
  <si>
    <t>13.2.2</t>
  </si>
  <si>
    <t>Обробка, монтаж, зведення та підготовка відзнятого материалу (створення симуляції візуалізації українського павільйону)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</si>
  <si>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</si>
  <si>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</si>
  <si>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</si>
  <si>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</si>
  <si>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</si>
  <si>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</si>
  <si>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</si>
  <si>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</si>
  <si>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</si>
  <si>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</si>
  <si>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</si>
  <si>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</si>
  <si>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</si>
  <si>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</si>
  <si>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</si>
  <si>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</si>
  <si>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</si>
  <si>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Змінені кількість місяців та тарифи на обслуговування банком</t>
  </si>
  <si>
    <t>13.4.4</t>
  </si>
  <si>
    <t>Інші послуги банку (відповідно до тарифів обслуговуючого банку)</t>
  </si>
  <si>
    <t>13.4.5</t>
  </si>
  <si>
    <t>Послуги з зворотнього перевезення експозиції</t>
  </si>
  <si>
    <t>км</t>
  </si>
  <si>
    <t>перерахунок необхідної відстані (економія)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</si>
  <si>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</si>
  <si>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</si>
  <si>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</si>
  <si>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</si>
  <si>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</si>
  <si>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</si>
  <si>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</si>
  <si>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</si>
  <si>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</si>
  <si>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</si>
  <si>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</si>
  <si>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</si>
  <si>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</si>
  <si>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</si>
  <si>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 "NordArt Ukraine 2021"</t>
  </si>
  <si>
    <t>(назва проекту)</t>
  </si>
  <si>
    <t>у період з 30.06.2021 року по 15.11.2021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</si>
  <si>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</si>
  <si>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</si>
  <si>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</si>
  <si>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</si>
  <si>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</si>
  <si>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</si>
  <si>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</si>
  <si>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</si>
  <si>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</si>
  <si>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</si>
  <si>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Керівник проекту</t>
  </si>
  <si>
    <t>Цегольник Олександр Миколайович, РНОКПП 2662213251</t>
  </si>
  <si>
    <t xml:space="preserve">Цивільно-правовий договір №3.21 від 01 липня 2021 р.,
ДУ №1 від 30 жовтня 2021р.
</t>
  </si>
  <si>
    <t xml:space="preserve">Акт здавання-приймання виконаних робіт №1  від  15 листопада 2021 р. </t>
  </si>
  <si>
    <t xml:space="preserve">60, 61, 62 від 24.09.2021; 
67, 68, 69 від 13.10.2021;
72, 73 від 15.11.2021;
</t>
  </si>
  <si>
    <t>Арт-куратор проекту</t>
  </si>
  <si>
    <t>Карась Євген Валерійович, РНОКПП 2353811475</t>
  </si>
  <si>
    <t>Цивільно-правовий договір №4.21 від 01 липня 2021 р.</t>
  </si>
  <si>
    <t xml:space="preserve">Акт здавання-приймання виконаних робіт №1 від  31 жовтня 2021 р. </t>
  </si>
  <si>
    <t>72, 73 від 15.11.2021;</t>
  </si>
  <si>
    <t>Адміністратор проекту</t>
  </si>
  <si>
    <t>Кирюшина Олександра Юріївна, РНОКПП 3207909606</t>
  </si>
  <si>
    <t>Цивільно-правовий договір №2.21 від 01 липня 2021 р.,
ДУ №1 від 30 жовтня 2021р.</t>
  </si>
  <si>
    <t xml:space="preserve">Акт здавання-приймання виконаних робіт №1 від  15 листопада 2021 р. </t>
  </si>
  <si>
    <t>54, 58, 59 від 07.09.2021;
72, 73 від 15.11.2021;</t>
  </si>
  <si>
    <t>-</t>
  </si>
  <si>
    <t>Згідно Закону України №2464-VІ "Про збір та облік єдиного внеску на загальнообов'язкове державне соціальне страхування"</t>
  </si>
  <si>
    <t xml:space="preserve">57  від 07.09.2021; 63 від 24.09.2021; 66 від 13.10.2021; 74 від 15.11.2021 </t>
  </si>
  <si>
    <t>Момот Дарина Тарасівна, РНОКПП 3434807924</t>
  </si>
  <si>
    <t>Договір №1.21 на виконання робіт від 01 липня 2021 р.</t>
  </si>
  <si>
    <t>Акт здавання-приймання виконаних робіт №1 від 31 жовтня 2021 р.</t>
  </si>
  <si>
    <t>53 від 30.08.2021</t>
  </si>
  <si>
    <t>PR</t>
  </si>
  <si>
    <r>
      <rPr>
        <rFont val="Arial"/>
        <color theme="1"/>
        <sz val="11.0"/>
      </rPr>
      <t>Резніков Артем Владиславович, РНОКПП 3031916435</t>
    </r>
    <r>
      <rPr>
        <rFont val="Arial"/>
        <color rgb="FFFF0000"/>
        <sz val="11.0"/>
      </rPr>
      <t xml:space="preserve"> </t>
    </r>
  </si>
  <si>
    <t>Договір №44 від 01 липня 2021 р.,
ДУ №1 від 30 жовтня 2021р.</t>
  </si>
  <si>
    <t xml:space="preserve">АКТ виконаних робiт
від 15 листопада 2021 р. 
</t>
  </si>
  <si>
    <t>52 від 7.08.2021, 65 від 13.10.2021</t>
  </si>
  <si>
    <t>ФОП Пеліхова А.В., РНОКПП 3309311783</t>
  </si>
  <si>
    <t>РАХУНОК-ФАКТУРА №17948 від 28 липня 2021 р.</t>
  </si>
  <si>
    <t>Товарна накладна №17948 від 29 липня 2021 р.</t>
  </si>
  <si>
    <t>50 від 28.07.2021</t>
  </si>
  <si>
    <t>9.2</t>
  </si>
  <si>
    <r>
      <rPr>
        <rFont val="Arial"/>
        <color theme="1"/>
        <sz val="11.0"/>
      </rPr>
      <t>ФОП Лєсков Олексій Юрійович, РНОКПП 3366607594</t>
    </r>
    <r>
      <rPr>
        <rFont val="Arial"/>
        <color rgb="FFFF0000"/>
        <sz val="11.0"/>
      </rPr>
      <t xml:space="preserve"> </t>
    </r>
  </si>
  <si>
    <t>Договір №40 від 01 липня 2021 р.,
ДУ №1 від 08 серпня 2021р.</t>
  </si>
  <si>
    <t>Акт здачі-приймання наданих послуг від 17 вересня 2021 р.</t>
  </si>
  <si>
    <t>51 від 7.08.2021, 77 від 15.11.2021</t>
  </si>
  <si>
    <t>9.3</t>
  </si>
  <si>
    <t>ТОВ «В-Арт», ЄДРПОУ 43765760</t>
  </si>
  <si>
    <t xml:space="preserve">Договір №01-01/07/21 про надання послуг від 01 липня 2021 р.;
Додаток №1, Технічне завдання №1 від 01 липня 2021 р.;
Додаток №2, Технічне завдання №2 від 01 липня 2021 р.  </t>
  </si>
  <si>
    <t>Акт №1 від 12 листопада 2021 р.</t>
  </si>
  <si>
    <r>
      <rPr>
        <rFont val="Arial"/>
        <color theme="1"/>
        <sz val="11.0"/>
      </rPr>
      <t xml:space="preserve">70 від 23.10.2021, </t>
    </r>
    <r>
      <rPr>
        <rFont val="Arial"/>
        <color theme="1"/>
        <sz val="11.0"/>
      </rPr>
      <t>78, 80 від 15.11.2021</t>
    </r>
  </si>
  <si>
    <r>
      <rPr>
        <rFont val="Arial"/>
        <color theme="1"/>
        <sz val="11.0"/>
      </rPr>
      <t>ФОП ЛЕПЕХА ЛІДІЯ ВАСИЛІВНА, РНОКПП 2627202703</t>
    </r>
    <r>
      <rPr>
        <rFont val="Arial"/>
        <color rgb="FFFF0000"/>
        <sz val="11.0"/>
      </rPr>
      <t xml:space="preserve"> </t>
    </r>
  </si>
  <si>
    <t>ДОГОВІР №5.21 про надання інформаційно-консультаційних послуг з питаннь бухгалтерського обліку від 01 липня 2021 р.</t>
  </si>
  <si>
    <t>75 від 15.11.2021</t>
  </si>
  <si>
    <t>ФОП ГЛАДЧУК ІГОР МИКОЛАЙОВИЧ, РНОКПП 3336911293</t>
  </si>
  <si>
    <t>ДОГОВІР №6.21 про надання послуг від 01 липня 2021 р.</t>
  </si>
  <si>
    <t>Акт прийому-передачі наданих послуг
 від 31 жовтня 2021 р.</t>
  </si>
  <si>
    <t>76 від 15.11.2021</t>
  </si>
  <si>
    <r>
      <rPr>
        <rFont val="Arial"/>
        <color theme="1"/>
        <sz val="11.0"/>
      </rPr>
      <t>ФОП ПАВЕЛЬЄВА АННА АНАТОЛІЇВНА, РНОКПП 3109407343</t>
    </r>
    <r>
      <rPr>
        <rFont val="Arial"/>
        <color rgb="FFFF0000"/>
        <sz val="11.0"/>
      </rPr>
      <t xml:space="preserve"> </t>
    </r>
  </si>
  <si>
    <t>ДОГОВІР №41 від 15 серпня 2021 р.</t>
  </si>
  <si>
    <t>Акт виконаних робіт від 30 жовтня 2021 р.</t>
  </si>
  <si>
    <t>79 від 15.11.2021</t>
  </si>
  <si>
    <r>
      <rPr>
        <rFont val="Arial"/>
        <color theme="1"/>
        <sz val="11.0"/>
      </rPr>
      <t xml:space="preserve">70 від 23.10.2021, </t>
    </r>
    <r>
      <rPr>
        <rFont val="Arial"/>
        <color theme="1"/>
        <sz val="11.0"/>
      </rPr>
      <t>78, 80 від 15.11.2021</t>
    </r>
  </si>
  <si>
    <t>Банк: АТ КБ "Приватбанк"</t>
  </si>
  <si>
    <t>IBAN UA703206490000026004052688800</t>
  </si>
  <si>
    <t>AS17U0VA3P від 02.08.2021, AS18V4D5VP від 01.09.2021, AS19UEBXIP від 01.10.2021, AS1ATM3BSP від 01.11.2021</t>
  </si>
  <si>
    <t>ФОП Алексеєв Павло Сергійович, РНОКПП 3414103270</t>
  </si>
  <si>
    <t xml:space="preserve">ДОГОВІР №51 перевезення вантажів автомобільним транспортом від 01 листопада 2021 р.;Додаток №1. Заявка №1. на виконання перевезення автомобільним транспортом
</t>
  </si>
  <si>
    <t>Акт виконаних робіт №1 від 11 листопада 2021 р.</t>
  </si>
  <si>
    <t>71 від 12.11.2021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</si>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</sst>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.m."/>
  </numFmts>
  <fonts count="40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8.0"/>
      <color theme="1"/>
      <name val="Calibri"/>
    </font>
    <font>
      <vertAlign val="superscript"/>
      <sz val="14.0"/>
      <color theme="1"/>
      <name val="Calibri"/>
    </font>
    <font>
      <b/>
      <sz val="14.0"/>
      <color theme="1"/>
      <name val="Calibri"/>
    </font>
    <font>
      <b/>
      <sz val="11.0"/>
      <color rgb="FF000000"/>
      <name val="&quot;Times New Roman&quot;"/>
    </font>
    <font>
      <sz val="11.0"/>
      <color rgb="FFFF0000"/>
      <name val="Arial"/>
    </font>
    <font>
      <sz val="11.0"/>
      <color rgb="FF000000"/>
      <name val="Arial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5" fillId="0" fontId="1" numFmtId="0" xfId="0" applyAlignment="1" applyBorder="1" applyFont="1">
      <alignment readingOrder="0"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75" fillId="0" fontId="14" numFmtId="10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6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17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9" fillId="7" fontId="2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78" fillId="5" fontId="2" numFmtId="0" xfId="0" applyAlignment="1" applyBorder="1" applyFont="1">
      <alignment vertical="center"/>
    </xf>
    <xf borderId="79" fillId="5" fontId="3" numFmtId="0" xfId="0" applyAlignment="1" applyBorder="1" applyFont="1">
      <alignment horizontal="center" vertical="center"/>
    </xf>
    <xf borderId="80" fillId="5" fontId="2" numFmtId="0" xfId="0" applyAlignment="1" applyBorder="1" applyFont="1">
      <alignment vertical="center"/>
    </xf>
    <xf borderId="80" fillId="5" fontId="1" numFmtId="0" xfId="0" applyAlignment="1" applyBorder="1" applyFont="1">
      <alignment horizontal="center" vertical="center"/>
    </xf>
    <xf borderId="80" fillId="5" fontId="1" numFmtId="4" xfId="0" applyAlignment="1" applyBorder="1" applyFont="1" applyNumberFormat="1">
      <alignment horizontal="right" vertical="center"/>
    </xf>
    <xf borderId="80" fillId="5" fontId="14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top"/>
    </xf>
    <xf borderId="82" fillId="5" fontId="1" numFmtId="0" xfId="0" applyAlignment="1" applyBorder="1" applyFont="1">
      <alignment vertical="center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88" fillId="7" fontId="2" numFmtId="4" xfId="0" applyAlignment="1" applyBorder="1" applyFont="1" applyNumberFormat="1">
      <alignment horizontal="right" vertical="center"/>
    </xf>
    <xf borderId="89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90" fillId="0" fontId="10" numFmtId="0" xfId="0" applyBorder="1" applyFont="1"/>
    <xf borderId="91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2" fillId="6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2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94" fillId="7" fontId="2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3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6" fillId="0" fontId="4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8" fillId="0" fontId="14" numFmtId="4" xfId="0" applyAlignment="1" applyBorder="1" applyFont="1" applyNumberFormat="1">
      <alignment horizontal="right" vertical="top"/>
    </xf>
    <xf borderId="98" fillId="0" fontId="14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0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80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99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5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1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2" fillId="7" fontId="19" numFmtId="165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105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6" fillId="0" fontId="1" numFmtId="0" xfId="0" applyAlignment="1" applyBorder="1" applyFont="1">
      <alignment shrinkToFit="0" vertical="top" wrapText="1"/>
    </xf>
    <xf borderId="90" fillId="0" fontId="1" numFmtId="0" xfId="0" applyAlignment="1" applyBorder="1" applyFont="1">
      <alignment shrinkToFit="0" vertical="top" wrapText="1"/>
    </xf>
    <xf borderId="82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26" fillId="0" fontId="4" numFmtId="4" xfId="0" applyAlignment="1" applyBorder="1" applyFont="1" applyNumberFormat="1">
      <alignment horizontal="right" readingOrder="0" vertical="top"/>
    </xf>
    <xf borderId="0" fillId="0" fontId="2" numFmtId="0" xfId="0" applyAlignment="1" applyFont="1">
      <alignment shrinkToFit="0" vertical="top" wrapText="0"/>
    </xf>
    <xf borderId="107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106" fillId="0" fontId="1" numFmtId="0" xfId="0" applyAlignment="1" applyBorder="1" applyFont="1">
      <alignment readingOrder="0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82" fillId="4" fontId="2" numFmtId="4" xfId="0" applyAlignment="1" applyBorder="1" applyFont="1" applyNumberFormat="1">
      <alignment horizontal="right" vertical="center"/>
    </xf>
    <xf borderId="57" fillId="4" fontId="2" numFmtId="10" xfId="0" applyAlignment="1" applyBorder="1" applyFont="1" applyNumberFormat="1">
      <alignment horizontal="right" vertical="center"/>
    </xf>
    <xf borderId="79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0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3" numFmtId="0" xfId="0" applyAlignment="1" applyFont="1">
      <alignment horizontal="center" readingOrder="0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readingOrder="0" shrinkToFit="0" wrapText="1"/>
    </xf>
    <xf borderId="93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3" fillId="5" fontId="8" numFmtId="4" xfId="0" applyAlignment="1" applyBorder="1" applyFont="1" applyNumberFormat="1">
      <alignment horizontal="center" shrinkToFit="0" vertical="center" wrapText="1"/>
    </xf>
    <xf borderId="0" fillId="0" fontId="17" numFmtId="0" xfId="0" applyFont="1"/>
    <xf borderId="0" fillId="0" fontId="17" numFmtId="0" xfId="0" applyAlignment="1" applyFont="1">
      <alignment readingOrder="0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49" xfId="0" applyAlignment="1" applyBorder="1" applyFont="1" applyNumberFormat="1">
      <alignment horizontal="left" shrinkToFit="0" vertical="center" wrapText="1"/>
    </xf>
    <xf borderId="26" fillId="0" fontId="0" numFmtId="0" xfId="0" applyAlignment="1" applyBorder="1" applyFont="1">
      <alignment horizontal="left" readingOrder="0" shrinkToFit="0" vertical="center" wrapText="1"/>
    </xf>
    <xf borderId="26" fillId="0" fontId="0" numFmtId="4" xfId="0" applyAlignment="1" applyBorder="1" applyFont="1" applyNumberFormat="1">
      <alignment horizontal="left" vertical="center"/>
    </xf>
    <xf borderId="26" fillId="0" fontId="0" numFmtId="0" xfId="0" applyAlignment="1" applyBorder="1" applyFont="1">
      <alignment horizontal="center" readingOrder="0" shrinkToFit="0" vertical="center" wrapText="1"/>
    </xf>
    <xf borderId="26" fillId="0" fontId="0" numFmtId="49" xfId="0" applyAlignment="1" applyBorder="1" applyFont="1" applyNumberFormat="1">
      <alignment horizontal="center" readingOrder="0" shrinkToFit="0" vertical="center" wrapText="1"/>
    </xf>
    <xf borderId="26" fillId="0" fontId="0" numFmtId="1" xfId="0" applyAlignment="1" applyBorder="1" applyFont="1" applyNumberFormat="1">
      <alignment horizontal="left" readingOrder="0" shrinkToFit="0" vertical="center" wrapText="1"/>
    </xf>
    <xf borderId="26" fillId="0" fontId="17" numFmtId="0" xfId="0" applyAlignment="1" applyBorder="1" applyFont="1">
      <alignment horizontal="left" shrinkToFit="0" vertical="center" wrapText="1"/>
    </xf>
    <xf borderId="0" fillId="0" fontId="17" numFmtId="49" xfId="0" applyAlignment="1" applyFont="1" applyNumberFormat="1">
      <alignment horizontal="center" shrinkToFit="0" vertical="center" wrapText="1"/>
    </xf>
    <xf borderId="93" fillId="0" fontId="0" numFmtId="0" xfId="0" applyAlignment="1" applyBorder="1" applyFont="1">
      <alignment horizontal="center" readingOrder="0" shrinkToFit="0" vertical="center" wrapText="1"/>
    </xf>
    <xf borderId="26" fillId="0" fontId="0" numFmtId="4" xfId="0" applyAlignment="1" applyBorder="1" applyFont="1" applyNumberFormat="1">
      <alignment horizontal="left" shrinkToFit="0" vertical="center" wrapText="1"/>
    </xf>
    <xf borderId="26" fillId="0" fontId="0" numFmtId="4" xfId="0" applyAlignment="1" applyBorder="1" applyFont="1" applyNumberFormat="1">
      <alignment horizontal="left" readingOrder="0" vertical="center"/>
    </xf>
    <xf borderId="26" fillId="0" fontId="0" numFmtId="0" xfId="0" applyAlignment="1" applyBorder="1" applyFont="1">
      <alignment horizontal="left" shrinkToFit="0" vertical="center" wrapText="1"/>
    </xf>
    <xf borderId="0" fillId="0" fontId="0" numFmtId="4" xfId="0" applyAlignment="1" applyFont="1" applyNumberFormat="1">
      <alignment horizontal="center" readingOrder="0" shrinkToFit="0" vertical="center" wrapText="1"/>
    </xf>
    <xf borderId="26" fillId="0" fontId="0" numFmtId="4" xfId="0" applyAlignment="1" applyBorder="1" applyFont="1" applyNumberFormat="1">
      <alignment horizontal="center" readingOrder="0" shrinkToFit="0" vertical="center" wrapText="1"/>
    </xf>
    <xf borderId="0" fillId="0" fontId="0" numFmtId="0" xfId="0" applyAlignment="1" applyFont="1">
      <alignment readingOrder="0"/>
    </xf>
    <xf borderId="26" fillId="0" fontId="0" numFmtId="49" xfId="0" applyAlignment="1" applyBorder="1" applyFont="1" applyNumberFormat="1">
      <alignment horizontal="left" readingOrder="0" shrinkToFit="0" vertical="center" wrapText="1"/>
    </xf>
    <xf borderId="0" fillId="0" fontId="36" numFmtId="0" xfId="0" applyAlignment="1" applyFont="1">
      <alignment readingOrder="0"/>
    </xf>
    <xf borderId="0" fillId="0" fontId="17" numFmtId="167" xfId="0" applyAlignment="1" applyFont="1" applyNumberFormat="1">
      <alignment horizontal="left" readingOrder="0"/>
    </xf>
    <xf borderId="0" fillId="0" fontId="17" numFmtId="4" xfId="0" applyFont="1" applyNumberFormat="1"/>
    <xf borderId="0" fillId="0" fontId="37" numFmtId="0" xfId="0" applyAlignment="1" applyFont="1">
      <alignment horizontal="left" readingOrder="0"/>
    </xf>
    <xf borderId="0" fillId="0" fontId="17" numFmtId="4" xfId="0" applyAlignment="1" applyFont="1" applyNumberFormat="1">
      <alignment readingOrder="0"/>
    </xf>
    <xf borderId="26" fillId="0" fontId="38" numFmtId="1" xfId="0" applyAlignment="1" applyBorder="1" applyFont="1" applyNumberFormat="1">
      <alignment horizontal="left" readingOrder="0" shrinkToFit="0" vertical="center" wrapText="1"/>
    </xf>
    <xf borderId="0" fillId="0" fontId="8" numFmtId="0" xfId="0" applyAlignment="1" applyFont="1">
      <alignment shrinkToFit="0" wrapText="1"/>
    </xf>
    <xf borderId="93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0" fillId="0" fontId="39" numFmtId="0" xfId="0" applyFont="1"/>
    <xf borderId="0" fillId="0" fontId="3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6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63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7"/>
      <c r="P24" s="7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1</v>
      </c>
      <c r="C27" s="49">
        <f>'Кошторис  витрат'!G178</f>
        <v>1208600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витрат'!S178</f>
        <v>0</v>
      </c>
      <c r="M27" s="53">
        <v>1.0</v>
      </c>
      <c r="N27" s="54">
        <f t="shared" ref="N27:N29" si="5">C27+J27+L27</f>
        <v>1208600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1</v>
      </c>
      <c r="C28" s="57">
        <f>'Кошторис  витрат'!J178</f>
        <v>1208600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витрат'!V178</f>
        <v>0</v>
      </c>
      <c r="M28" s="61">
        <v>1.0</v>
      </c>
      <c r="N28" s="62">
        <f t="shared" si="5"/>
        <v>1208600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1</v>
      </c>
      <c r="C29" s="65">
        <v>906450.0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9">
        <f t="shared" si="3"/>
        <v>0</v>
      </c>
      <c r="K29" s="64">
        <f t="shared" si="4"/>
        <v>0</v>
      </c>
      <c r="L29" s="69">
        <v>0.0</v>
      </c>
      <c r="M29" s="70">
        <f>(N29*M28)/N28</f>
        <v>0.75</v>
      </c>
      <c r="N29" s="71">
        <f t="shared" si="5"/>
        <v>906450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2" t="s">
        <v>43</v>
      </c>
      <c r="B30" s="73">
        <f t="shared" ref="B30:N30" si="6">B28-B29</f>
        <v>0</v>
      </c>
      <c r="C30" s="74">
        <f t="shared" si="6"/>
        <v>302150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0.25</v>
      </c>
      <c r="N30" s="80">
        <f t="shared" si="6"/>
        <v>302150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/>
      <c r="D32" s="83"/>
      <c r="E32" s="83"/>
      <c r="F32" s="81"/>
      <c r="G32" s="84"/>
      <c r="H32" s="84"/>
      <c r="I32" s="85"/>
      <c r="J32" s="82"/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7"/>
      <c r="B33" s="7"/>
      <c r="C33" s="7"/>
      <c r="D33" s="86" t="s">
        <v>45</v>
      </c>
      <c r="E33" s="7"/>
      <c r="F33" s="87"/>
      <c r="G33" s="88" t="s">
        <v>46</v>
      </c>
      <c r="I33" s="17"/>
      <c r="J33" s="88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6.0"/>
    <col customWidth="1" min="3" max="3" width="37.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hidden="1" min="11" max="11" width="9.13" outlineLevel="1"/>
    <col customWidth="1" hidden="1" min="12" max="12" width="10.0" outlineLevel="1"/>
    <col customWidth="1" hidden="1" min="13" max="13" width="13.5" outlineLevel="1"/>
    <col customWidth="1" hidden="1" min="14" max="14" width="9.25" outlineLevel="1"/>
    <col customWidth="1" hidden="1" min="15" max="15" width="10.0" outlineLevel="1"/>
    <col customWidth="1" hidden="1" min="16" max="16" width="12.75" outlineLevel="1"/>
    <col customWidth="1" hidden="1" min="17" max="17" width="9.25" outlineLevel="1"/>
    <col customWidth="1" hidden="1" min="18" max="18" width="10.0" outlineLevel="1"/>
    <col customWidth="1" hidden="1" min="19" max="19" width="12.75" outlineLevel="1"/>
    <col customWidth="1" hidden="1" min="20" max="20" width="9.25" outlineLevel="1"/>
    <col customWidth="1" hidden="1" min="21" max="21" width="10.0" outlineLevel="1"/>
    <col customWidth="1" hidden="1" min="22" max="22" width="12.75" outlineLevel="1"/>
    <col collapsed="1" customWidth="1" min="23" max="23" width="12.75"/>
    <col customWidth="1" min="24" max="24" width="12.75"/>
    <col customWidth="1" min="25" max="25" width="8.63"/>
    <col customWidth="1" min="26" max="26" width="9.13"/>
    <col customWidth="1" min="27" max="27" width="14.38"/>
    <col customWidth="1" min="28" max="32" width="3.88"/>
  </cols>
  <sheetData>
    <row r="1" ht="18.0" customHeight="1">
      <c r="A1" s="89" t="s">
        <v>48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</row>
    <row r="2" ht="18.0" customHeight="1">
      <c r="A2" s="92" t="str">
        <f>'Фінансування'!A12</f>
        <v>Назва Грантоотримувача: Громадська організація "ПЕРФЕКТНА АРТ ГРУПА"</v>
      </c>
      <c r="B2" s="93"/>
      <c r="C2" s="9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9"/>
      <c r="AB2" s="2"/>
      <c r="AC2" s="2"/>
      <c r="AD2" s="2"/>
      <c r="AE2" s="2"/>
      <c r="AF2" s="2"/>
    </row>
    <row r="3" ht="18.0" customHeight="1">
      <c r="A3" s="4" t="str">
        <f>'Фінансування'!A13</f>
        <v>Назва проєкту: NordArt Ukraine 2021</v>
      </c>
      <c r="B3" s="93"/>
      <c r="C3" s="92"/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9"/>
      <c r="AB3" s="2"/>
      <c r="AC3" s="2"/>
      <c r="AD3" s="2"/>
      <c r="AE3" s="2"/>
      <c r="AF3" s="2"/>
    </row>
    <row r="4" ht="18.0" customHeight="1">
      <c r="A4" s="4" t="str">
        <f>'Фінансування'!A14</f>
        <v>Дата початку проєкту: 30.06.2021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ht="18.0" customHeight="1">
      <c r="A5" s="4" t="str">
        <f>'Фінансування'!A15</f>
        <v>Дата завершення проєкту: 15.11.2021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>
      <c r="A6" s="4"/>
      <c r="B6" s="93"/>
      <c r="C6" s="99"/>
      <c r="D6" s="94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</row>
    <row r="7" ht="26.25" customHeight="1">
      <c r="A7" s="104" t="s">
        <v>49</v>
      </c>
      <c r="B7" s="105" t="s">
        <v>50</v>
      </c>
      <c r="C7" s="106" t="s">
        <v>51</v>
      </c>
      <c r="D7" s="106" t="s">
        <v>52</v>
      </c>
      <c r="E7" s="107" t="s">
        <v>53</v>
      </c>
      <c r="F7" s="23"/>
      <c r="G7" s="23"/>
      <c r="H7" s="23"/>
      <c r="I7" s="23"/>
      <c r="J7" s="24"/>
      <c r="K7" s="107" t="s">
        <v>54</v>
      </c>
      <c r="L7" s="23"/>
      <c r="M7" s="23"/>
      <c r="N7" s="23"/>
      <c r="O7" s="23"/>
      <c r="P7" s="24"/>
      <c r="Q7" s="107" t="s">
        <v>55</v>
      </c>
      <c r="R7" s="23"/>
      <c r="S7" s="23"/>
      <c r="T7" s="23"/>
      <c r="U7" s="23"/>
      <c r="V7" s="24"/>
      <c r="W7" s="108" t="s">
        <v>56</v>
      </c>
      <c r="X7" s="23"/>
      <c r="Y7" s="23"/>
      <c r="Z7" s="24"/>
      <c r="AA7" s="109" t="s">
        <v>57</v>
      </c>
      <c r="AB7" s="2"/>
      <c r="AC7" s="2"/>
      <c r="AD7" s="2"/>
      <c r="AE7" s="2"/>
      <c r="AF7" s="2"/>
    </row>
    <row r="8" ht="42.0" customHeight="1">
      <c r="A8" s="26"/>
      <c r="B8" s="110"/>
      <c r="C8" s="111"/>
      <c r="D8" s="111"/>
      <c r="E8" s="112" t="s">
        <v>58</v>
      </c>
      <c r="F8" s="23"/>
      <c r="G8" s="24"/>
      <c r="H8" s="112" t="s">
        <v>59</v>
      </c>
      <c r="I8" s="23"/>
      <c r="J8" s="24"/>
      <c r="K8" s="112" t="s">
        <v>58</v>
      </c>
      <c r="L8" s="23"/>
      <c r="M8" s="24"/>
      <c r="N8" s="112" t="s">
        <v>59</v>
      </c>
      <c r="O8" s="23"/>
      <c r="P8" s="24"/>
      <c r="Q8" s="112" t="s">
        <v>58</v>
      </c>
      <c r="R8" s="23"/>
      <c r="S8" s="24"/>
      <c r="T8" s="112" t="s">
        <v>59</v>
      </c>
      <c r="U8" s="23"/>
      <c r="V8" s="24"/>
      <c r="W8" s="109" t="s">
        <v>60</v>
      </c>
      <c r="X8" s="109" t="s">
        <v>61</v>
      </c>
      <c r="Y8" s="108" t="s">
        <v>62</v>
      </c>
      <c r="Z8" s="24"/>
      <c r="AA8" s="26"/>
      <c r="AB8" s="2"/>
      <c r="AC8" s="2"/>
      <c r="AD8" s="2"/>
      <c r="AE8" s="2"/>
      <c r="AF8" s="2"/>
    </row>
    <row r="9" ht="30.0" customHeight="1">
      <c r="A9" s="113"/>
      <c r="B9" s="114"/>
      <c r="C9" s="115"/>
      <c r="D9" s="115"/>
      <c r="E9" s="116" t="s">
        <v>63</v>
      </c>
      <c r="F9" s="117" t="s">
        <v>64</v>
      </c>
      <c r="G9" s="118" t="s">
        <v>65</v>
      </c>
      <c r="H9" s="116" t="s">
        <v>63</v>
      </c>
      <c r="I9" s="117" t="s">
        <v>64</v>
      </c>
      <c r="J9" s="118" t="s">
        <v>66</v>
      </c>
      <c r="K9" s="116" t="s">
        <v>63</v>
      </c>
      <c r="L9" s="117" t="s">
        <v>67</v>
      </c>
      <c r="M9" s="118" t="s">
        <v>68</v>
      </c>
      <c r="N9" s="116" t="s">
        <v>63</v>
      </c>
      <c r="O9" s="117" t="s">
        <v>67</v>
      </c>
      <c r="P9" s="118" t="s">
        <v>69</v>
      </c>
      <c r="Q9" s="116" t="s">
        <v>63</v>
      </c>
      <c r="R9" s="117" t="s">
        <v>67</v>
      </c>
      <c r="S9" s="118" t="s">
        <v>70</v>
      </c>
      <c r="T9" s="116" t="s">
        <v>63</v>
      </c>
      <c r="U9" s="117" t="s">
        <v>67</v>
      </c>
      <c r="V9" s="118" t="s">
        <v>71</v>
      </c>
      <c r="W9" s="33"/>
      <c r="X9" s="33"/>
      <c r="Y9" s="119" t="s">
        <v>72</v>
      </c>
      <c r="Z9" s="120" t="s">
        <v>23</v>
      </c>
      <c r="AA9" s="33"/>
      <c r="AB9" s="2"/>
      <c r="AC9" s="2"/>
      <c r="AD9" s="2"/>
      <c r="AE9" s="2"/>
      <c r="AF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</row>
    <row r="11" ht="23.25" customHeight="1">
      <c r="A11" s="125" t="s">
        <v>73</v>
      </c>
      <c r="B11" s="126"/>
      <c r="C11" s="127" t="s">
        <v>74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</row>
    <row r="12" ht="30.0" customHeight="1">
      <c r="A12" s="133" t="s">
        <v>75</v>
      </c>
      <c r="B12" s="134">
        <v>1.0</v>
      </c>
      <c r="C12" s="135" t="s">
        <v>76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9"/>
      <c r="AC12" s="9"/>
      <c r="AD12" s="9"/>
      <c r="AE12" s="9"/>
      <c r="AF12" s="9"/>
    </row>
    <row r="13" ht="30.0" hidden="1" customHeight="1">
      <c r="A13" s="140" t="s">
        <v>77</v>
      </c>
      <c r="B13" s="141" t="s">
        <v>78</v>
      </c>
      <c r="C13" s="142" t="s">
        <v>79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0</v>
      </c>
      <c r="X13" s="146">
        <f t="shared" si="6"/>
        <v>0</v>
      </c>
      <c r="Y13" s="147">
        <f t="shared" ref="Y13:Y33" si="7">W13-X13</f>
        <v>0</v>
      </c>
      <c r="Z13" s="148">
        <v>0.0</v>
      </c>
      <c r="AA13" s="149"/>
      <c r="AB13" s="150"/>
      <c r="AC13" s="150"/>
      <c r="AD13" s="150"/>
      <c r="AE13" s="150"/>
      <c r="AF13" s="150"/>
    </row>
    <row r="14" ht="30.0" hidden="1" customHeight="1">
      <c r="A14" s="151" t="s">
        <v>80</v>
      </c>
      <c r="B14" s="152" t="s">
        <v>81</v>
      </c>
      <c r="C14" s="153" t="s">
        <v>82</v>
      </c>
      <c r="D14" s="154" t="s">
        <v>83</v>
      </c>
      <c r="E14" s="155"/>
      <c r="F14" s="156"/>
      <c r="G14" s="157">
        <f t="shared" ref="G14:G16" si="8">E14*F14</f>
        <v>0</v>
      </c>
      <c r="H14" s="155"/>
      <c r="I14" s="156"/>
      <c r="J14" s="157">
        <f t="shared" ref="J14:J16" si="9">H14*I14</f>
        <v>0</v>
      </c>
      <c r="K14" s="155"/>
      <c r="L14" s="156"/>
      <c r="M14" s="157">
        <f t="shared" ref="M14:M16" si="10">K14*L14</f>
        <v>0</v>
      </c>
      <c r="N14" s="155"/>
      <c r="O14" s="156"/>
      <c r="P14" s="157">
        <f t="shared" ref="P14:P16" si="11">N14*O14</f>
        <v>0</v>
      </c>
      <c r="Q14" s="155"/>
      <c r="R14" s="156"/>
      <c r="S14" s="157">
        <f t="shared" ref="S14:S16" si="12">Q14*R14</f>
        <v>0</v>
      </c>
      <c r="T14" s="155"/>
      <c r="U14" s="156"/>
      <c r="V14" s="157">
        <f t="shared" ref="V14:V16" si="13">T14*U14</f>
        <v>0</v>
      </c>
      <c r="W14" s="158">
        <f t="shared" ref="W14:W16" si="14">G14+M14+S14</f>
        <v>0</v>
      </c>
      <c r="X14" s="159">
        <f t="shared" ref="X14:X16" si="15">J14+P14+V14</f>
        <v>0</v>
      </c>
      <c r="Y14" s="159">
        <f t="shared" si="7"/>
        <v>0</v>
      </c>
      <c r="Z14" s="160">
        <v>0.0</v>
      </c>
      <c r="AA14" s="161"/>
      <c r="AB14" s="162"/>
      <c r="AC14" s="162"/>
      <c r="AD14" s="162"/>
      <c r="AE14" s="162"/>
      <c r="AF14" s="162"/>
    </row>
    <row r="15" ht="30.0" hidden="1" customHeight="1">
      <c r="A15" s="151" t="s">
        <v>80</v>
      </c>
      <c r="B15" s="152" t="s">
        <v>84</v>
      </c>
      <c r="C15" s="153" t="s">
        <v>82</v>
      </c>
      <c r="D15" s="154" t="s">
        <v>83</v>
      </c>
      <c r="E15" s="155"/>
      <c r="F15" s="156"/>
      <c r="G15" s="157">
        <f t="shared" si="8"/>
        <v>0</v>
      </c>
      <c r="H15" s="155"/>
      <c r="I15" s="156"/>
      <c r="J15" s="157">
        <f t="shared" si="9"/>
        <v>0</v>
      </c>
      <c r="K15" s="155"/>
      <c r="L15" s="156"/>
      <c r="M15" s="157">
        <f t="shared" si="10"/>
        <v>0</v>
      </c>
      <c r="N15" s="155"/>
      <c r="O15" s="156"/>
      <c r="P15" s="157">
        <f t="shared" si="11"/>
        <v>0</v>
      </c>
      <c r="Q15" s="155"/>
      <c r="R15" s="156"/>
      <c r="S15" s="157">
        <f t="shared" si="12"/>
        <v>0</v>
      </c>
      <c r="T15" s="155"/>
      <c r="U15" s="156"/>
      <c r="V15" s="157">
        <f t="shared" si="13"/>
        <v>0</v>
      </c>
      <c r="W15" s="158">
        <f t="shared" si="14"/>
        <v>0</v>
      </c>
      <c r="X15" s="159">
        <f t="shared" si="15"/>
        <v>0</v>
      </c>
      <c r="Y15" s="159">
        <f t="shared" si="7"/>
        <v>0</v>
      </c>
      <c r="Z15" s="160">
        <v>0.0</v>
      </c>
      <c r="AA15" s="161"/>
      <c r="AB15" s="162"/>
      <c r="AC15" s="162"/>
      <c r="AD15" s="162"/>
      <c r="AE15" s="162"/>
      <c r="AF15" s="162"/>
    </row>
    <row r="16" ht="30.0" hidden="1" customHeight="1">
      <c r="A16" s="163" t="s">
        <v>80</v>
      </c>
      <c r="B16" s="164" t="s">
        <v>85</v>
      </c>
      <c r="C16" s="153" t="s">
        <v>82</v>
      </c>
      <c r="D16" s="165" t="s">
        <v>83</v>
      </c>
      <c r="E16" s="166"/>
      <c r="F16" s="167"/>
      <c r="G16" s="168">
        <f t="shared" si="8"/>
        <v>0</v>
      </c>
      <c r="H16" s="166"/>
      <c r="I16" s="167"/>
      <c r="J16" s="168">
        <f t="shared" si="9"/>
        <v>0</v>
      </c>
      <c r="K16" s="166"/>
      <c r="L16" s="167"/>
      <c r="M16" s="168">
        <f t="shared" si="10"/>
        <v>0</v>
      </c>
      <c r="N16" s="166"/>
      <c r="O16" s="167"/>
      <c r="P16" s="168">
        <f t="shared" si="11"/>
        <v>0</v>
      </c>
      <c r="Q16" s="166"/>
      <c r="R16" s="156"/>
      <c r="S16" s="168">
        <f t="shared" si="12"/>
        <v>0</v>
      </c>
      <c r="T16" s="166"/>
      <c r="U16" s="156"/>
      <c r="V16" s="168">
        <f t="shared" si="13"/>
        <v>0</v>
      </c>
      <c r="W16" s="169">
        <f t="shared" si="14"/>
        <v>0</v>
      </c>
      <c r="X16" s="159">
        <f t="shared" si="15"/>
        <v>0</v>
      </c>
      <c r="Y16" s="159">
        <f t="shared" si="7"/>
        <v>0</v>
      </c>
      <c r="Z16" s="160">
        <v>0.0</v>
      </c>
      <c r="AA16" s="170"/>
      <c r="AB16" s="162"/>
      <c r="AC16" s="162"/>
      <c r="AD16" s="162"/>
      <c r="AE16" s="162"/>
      <c r="AF16" s="162"/>
    </row>
    <row r="17" ht="30.0" hidden="1" customHeight="1">
      <c r="A17" s="140" t="s">
        <v>77</v>
      </c>
      <c r="B17" s="141" t="s">
        <v>86</v>
      </c>
      <c r="C17" s="171" t="s">
        <v>87</v>
      </c>
      <c r="D17" s="172"/>
      <c r="E17" s="173">
        <f>SUM(E18:E20)</f>
        <v>0</v>
      </c>
      <c r="F17" s="174"/>
      <c r="G17" s="175">
        <f t="shared" ref="G17:H17" si="16">SUM(G18:G20)</f>
        <v>0</v>
      </c>
      <c r="H17" s="173">
        <f t="shared" si="16"/>
        <v>0</v>
      </c>
      <c r="I17" s="174"/>
      <c r="J17" s="175">
        <f t="shared" ref="J17:K17" si="17">SUM(J18:J20)</f>
        <v>0</v>
      </c>
      <c r="K17" s="173">
        <f t="shared" si="17"/>
        <v>0</v>
      </c>
      <c r="L17" s="174"/>
      <c r="M17" s="175">
        <f t="shared" ref="M17:N17" si="18">SUM(M18:M20)</f>
        <v>0</v>
      </c>
      <c r="N17" s="173">
        <f t="shared" si="18"/>
        <v>0</v>
      </c>
      <c r="O17" s="174"/>
      <c r="P17" s="175">
        <f t="shared" ref="P17:Q17" si="19">SUM(P18:P20)</f>
        <v>0</v>
      </c>
      <c r="Q17" s="173">
        <f t="shared" si="19"/>
        <v>0</v>
      </c>
      <c r="R17" s="174"/>
      <c r="S17" s="175">
        <f t="shared" ref="S17:T17" si="20">SUM(S18:S20)</f>
        <v>0</v>
      </c>
      <c r="T17" s="173">
        <f t="shared" si="20"/>
        <v>0</v>
      </c>
      <c r="U17" s="174"/>
      <c r="V17" s="175">
        <f t="shared" ref="V17:X17" si="21">SUM(V18:V20)</f>
        <v>0</v>
      </c>
      <c r="W17" s="175">
        <f t="shared" si="21"/>
        <v>0</v>
      </c>
      <c r="X17" s="176">
        <f t="shared" si="21"/>
        <v>0</v>
      </c>
      <c r="Y17" s="176">
        <f t="shared" si="7"/>
        <v>0</v>
      </c>
      <c r="Z17" s="176">
        <v>0.0</v>
      </c>
      <c r="AA17" s="177"/>
      <c r="AB17" s="150"/>
      <c r="AC17" s="150"/>
      <c r="AD17" s="150"/>
      <c r="AE17" s="150"/>
      <c r="AF17" s="150"/>
    </row>
    <row r="18" ht="30.0" hidden="1" customHeight="1">
      <c r="A18" s="151" t="s">
        <v>80</v>
      </c>
      <c r="B18" s="152" t="s">
        <v>88</v>
      </c>
      <c r="C18" s="153" t="s">
        <v>82</v>
      </c>
      <c r="D18" s="154" t="s">
        <v>83</v>
      </c>
      <c r="E18" s="155"/>
      <c r="F18" s="156"/>
      <c r="G18" s="157">
        <f t="shared" ref="G18:G20" si="22">E18*F18</f>
        <v>0</v>
      </c>
      <c r="H18" s="155"/>
      <c r="I18" s="156"/>
      <c r="J18" s="157">
        <f t="shared" ref="J18:J20" si="23">H18*I18</f>
        <v>0</v>
      </c>
      <c r="K18" s="155"/>
      <c r="L18" s="156"/>
      <c r="M18" s="157">
        <f t="shared" ref="M18:M20" si="24">K18*L18</f>
        <v>0</v>
      </c>
      <c r="N18" s="155"/>
      <c r="O18" s="156"/>
      <c r="P18" s="157">
        <f t="shared" ref="P18:P20" si="25">N18*O18</f>
        <v>0</v>
      </c>
      <c r="Q18" s="155"/>
      <c r="R18" s="156"/>
      <c r="S18" s="157">
        <f t="shared" ref="S18:S20" si="26">Q18*R18</f>
        <v>0</v>
      </c>
      <c r="T18" s="155"/>
      <c r="U18" s="156"/>
      <c r="V18" s="157">
        <f t="shared" ref="V18:V20" si="27">T18*U18</f>
        <v>0</v>
      </c>
      <c r="W18" s="158">
        <f t="shared" ref="W18:W20" si="28">G18+M18+S18</f>
        <v>0</v>
      </c>
      <c r="X18" s="159">
        <f t="shared" ref="X18:X20" si="29">J18+P18+V18</f>
        <v>0</v>
      </c>
      <c r="Y18" s="159">
        <f t="shared" si="7"/>
        <v>0</v>
      </c>
      <c r="Z18" s="160">
        <v>0.0</v>
      </c>
      <c r="AA18" s="161"/>
      <c r="AB18" s="162"/>
      <c r="AC18" s="162"/>
      <c r="AD18" s="162"/>
      <c r="AE18" s="162"/>
      <c r="AF18" s="162"/>
    </row>
    <row r="19" ht="30.0" hidden="1" customHeight="1">
      <c r="A19" s="151" t="s">
        <v>80</v>
      </c>
      <c r="B19" s="152" t="s">
        <v>89</v>
      </c>
      <c r="C19" s="153" t="s">
        <v>82</v>
      </c>
      <c r="D19" s="154" t="s">
        <v>83</v>
      </c>
      <c r="E19" s="155"/>
      <c r="F19" s="156"/>
      <c r="G19" s="157">
        <f t="shared" si="22"/>
        <v>0</v>
      </c>
      <c r="H19" s="155"/>
      <c r="I19" s="156"/>
      <c r="J19" s="157">
        <f t="shared" si="23"/>
        <v>0</v>
      </c>
      <c r="K19" s="155"/>
      <c r="L19" s="156"/>
      <c r="M19" s="157">
        <f t="shared" si="24"/>
        <v>0</v>
      </c>
      <c r="N19" s="155"/>
      <c r="O19" s="156"/>
      <c r="P19" s="157">
        <f t="shared" si="25"/>
        <v>0</v>
      </c>
      <c r="Q19" s="155"/>
      <c r="R19" s="156"/>
      <c r="S19" s="157">
        <f t="shared" si="26"/>
        <v>0</v>
      </c>
      <c r="T19" s="155"/>
      <c r="U19" s="156"/>
      <c r="V19" s="157">
        <f t="shared" si="27"/>
        <v>0</v>
      </c>
      <c r="W19" s="158">
        <f t="shared" si="28"/>
        <v>0</v>
      </c>
      <c r="X19" s="159">
        <f t="shared" si="29"/>
        <v>0</v>
      </c>
      <c r="Y19" s="159">
        <f t="shared" si="7"/>
        <v>0</v>
      </c>
      <c r="Z19" s="160">
        <v>0.0</v>
      </c>
      <c r="AA19" s="161"/>
      <c r="AB19" s="162"/>
      <c r="AC19" s="162"/>
      <c r="AD19" s="162"/>
      <c r="AE19" s="162"/>
      <c r="AF19" s="162"/>
    </row>
    <row r="20" ht="30.0" hidden="1" customHeight="1">
      <c r="A20" s="178" t="s">
        <v>80</v>
      </c>
      <c r="B20" s="164" t="s">
        <v>90</v>
      </c>
      <c r="C20" s="153" t="s">
        <v>82</v>
      </c>
      <c r="D20" s="179" t="s">
        <v>83</v>
      </c>
      <c r="E20" s="180"/>
      <c r="F20" s="181"/>
      <c r="G20" s="182">
        <f t="shared" si="22"/>
        <v>0</v>
      </c>
      <c r="H20" s="180"/>
      <c r="I20" s="181"/>
      <c r="J20" s="182">
        <f t="shared" si="23"/>
        <v>0</v>
      </c>
      <c r="K20" s="180"/>
      <c r="L20" s="181"/>
      <c r="M20" s="182">
        <f t="shared" si="24"/>
        <v>0</v>
      </c>
      <c r="N20" s="180"/>
      <c r="O20" s="181"/>
      <c r="P20" s="182">
        <f t="shared" si="25"/>
        <v>0</v>
      </c>
      <c r="Q20" s="180"/>
      <c r="R20" s="181"/>
      <c r="S20" s="182">
        <f t="shared" si="26"/>
        <v>0</v>
      </c>
      <c r="T20" s="180"/>
      <c r="U20" s="181"/>
      <c r="V20" s="182">
        <f t="shared" si="27"/>
        <v>0</v>
      </c>
      <c r="W20" s="169">
        <f t="shared" si="28"/>
        <v>0</v>
      </c>
      <c r="X20" s="159">
        <f t="shared" si="29"/>
        <v>0</v>
      </c>
      <c r="Y20" s="159">
        <f t="shared" si="7"/>
        <v>0</v>
      </c>
      <c r="Z20" s="160">
        <v>0.0</v>
      </c>
      <c r="AA20" s="183"/>
      <c r="AB20" s="162"/>
      <c r="AC20" s="162"/>
      <c r="AD20" s="162"/>
      <c r="AE20" s="162"/>
      <c r="AF20" s="162"/>
    </row>
    <row r="21" ht="30.0" customHeight="1">
      <c r="A21" s="140" t="s">
        <v>77</v>
      </c>
      <c r="B21" s="141" t="s">
        <v>91</v>
      </c>
      <c r="C21" s="184" t="s">
        <v>92</v>
      </c>
      <c r="D21" s="172"/>
      <c r="E21" s="173">
        <f>SUM(E22:E24)</f>
        <v>14</v>
      </c>
      <c r="F21" s="174"/>
      <c r="G21" s="175">
        <f t="shared" ref="G21:H21" si="30">SUM(G22:G24)</f>
        <v>420000</v>
      </c>
      <c r="H21" s="173">
        <f t="shared" si="30"/>
        <v>13</v>
      </c>
      <c r="I21" s="174"/>
      <c r="J21" s="175">
        <f t="shared" ref="J21:K21" si="31">SUM(J22:J24)</f>
        <v>420000</v>
      </c>
      <c r="K21" s="173">
        <f t="shared" si="31"/>
        <v>0</v>
      </c>
      <c r="L21" s="174"/>
      <c r="M21" s="175">
        <f t="shared" ref="M21:N21" si="32">SUM(M22:M24)</f>
        <v>0</v>
      </c>
      <c r="N21" s="173">
        <f t="shared" si="32"/>
        <v>0</v>
      </c>
      <c r="O21" s="174"/>
      <c r="P21" s="175">
        <f t="shared" ref="P21:Q21" si="33">SUM(P22:P24)</f>
        <v>0</v>
      </c>
      <c r="Q21" s="173">
        <f t="shared" si="33"/>
        <v>0</v>
      </c>
      <c r="R21" s="174"/>
      <c r="S21" s="175">
        <f t="shared" ref="S21:T21" si="34">SUM(S22:S24)</f>
        <v>0</v>
      </c>
      <c r="T21" s="173">
        <f t="shared" si="34"/>
        <v>0</v>
      </c>
      <c r="U21" s="174"/>
      <c r="V21" s="175">
        <f t="shared" ref="V21:X21" si="35">SUM(V22:V24)</f>
        <v>0</v>
      </c>
      <c r="W21" s="175">
        <f t="shared" si="35"/>
        <v>420000</v>
      </c>
      <c r="X21" s="175">
        <f t="shared" si="35"/>
        <v>420000</v>
      </c>
      <c r="Y21" s="147">
        <f t="shared" si="7"/>
        <v>0</v>
      </c>
      <c r="Z21" s="148">
        <f t="shared" ref="Z21:Z25" si="36">Y21/W21</f>
        <v>0</v>
      </c>
      <c r="AA21" s="177"/>
      <c r="AB21" s="150"/>
      <c r="AC21" s="150"/>
      <c r="AD21" s="150"/>
      <c r="AE21" s="150"/>
      <c r="AF21" s="150"/>
    </row>
    <row r="22" ht="127.5" customHeight="1">
      <c r="A22" s="151" t="s">
        <v>80</v>
      </c>
      <c r="B22" s="152" t="s">
        <v>93</v>
      </c>
      <c r="C22" s="153" t="s">
        <v>94</v>
      </c>
      <c r="D22" s="154" t="s">
        <v>83</v>
      </c>
      <c r="E22" s="155">
        <v>5.0</v>
      </c>
      <c r="F22" s="156">
        <v>40000.0</v>
      </c>
      <c r="G22" s="157">
        <f t="shared" ref="G22:G24" si="37">E22*F22</f>
        <v>200000</v>
      </c>
      <c r="H22" s="155">
        <v>4.5</v>
      </c>
      <c r="I22" s="156">
        <f>G22/H22</f>
        <v>44444.44444</v>
      </c>
      <c r="J22" s="157">
        <f t="shared" ref="J22:J24" si="38">H22*I22</f>
        <v>200000</v>
      </c>
      <c r="K22" s="155"/>
      <c r="L22" s="156"/>
      <c r="M22" s="157">
        <f t="shared" ref="M22:M24" si="39">K22*L22</f>
        <v>0</v>
      </c>
      <c r="N22" s="155"/>
      <c r="O22" s="156"/>
      <c r="P22" s="157">
        <f t="shared" ref="P22:P24" si="40">N22*O22</f>
        <v>0</v>
      </c>
      <c r="Q22" s="155"/>
      <c r="R22" s="156"/>
      <c r="S22" s="157">
        <f t="shared" ref="S22:S24" si="41">Q22*R22</f>
        <v>0</v>
      </c>
      <c r="T22" s="155"/>
      <c r="U22" s="156"/>
      <c r="V22" s="157">
        <f t="shared" ref="V22:V24" si="42">T22*U22</f>
        <v>0</v>
      </c>
      <c r="W22" s="158">
        <f t="shared" ref="W22:W24" si="43">G22+M22+S22</f>
        <v>200000</v>
      </c>
      <c r="X22" s="159">
        <f t="shared" ref="X22:X24" si="44">J22+P22+V22</f>
        <v>200000</v>
      </c>
      <c r="Y22" s="159">
        <f t="shared" si="7"/>
        <v>0</v>
      </c>
      <c r="Z22" s="160">
        <f t="shared" si="36"/>
        <v>0</v>
      </c>
      <c r="AA22" s="185" t="s">
        <v>95</v>
      </c>
      <c r="AB22" s="162"/>
      <c r="AC22" s="162"/>
      <c r="AD22" s="162"/>
      <c r="AE22" s="162"/>
      <c r="AF22" s="162"/>
    </row>
    <row r="23" ht="57.75" customHeight="1">
      <c r="A23" s="151" t="s">
        <v>80</v>
      </c>
      <c r="B23" s="152" t="s">
        <v>96</v>
      </c>
      <c r="C23" s="153" t="s">
        <v>97</v>
      </c>
      <c r="D23" s="154" t="s">
        <v>83</v>
      </c>
      <c r="E23" s="155">
        <v>4.0</v>
      </c>
      <c r="F23" s="156">
        <v>30000.0</v>
      </c>
      <c r="G23" s="157">
        <f t="shared" si="37"/>
        <v>120000</v>
      </c>
      <c r="H23" s="155">
        <v>4.0</v>
      </c>
      <c r="I23" s="156">
        <v>30000.0</v>
      </c>
      <c r="J23" s="157">
        <f t="shared" si="38"/>
        <v>120000</v>
      </c>
      <c r="K23" s="155"/>
      <c r="L23" s="156"/>
      <c r="M23" s="157">
        <f t="shared" si="39"/>
        <v>0</v>
      </c>
      <c r="N23" s="155"/>
      <c r="O23" s="156"/>
      <c r="P23" s="157">
        <f t="shared" si="40"/>
        <v>0</v>
      </c>
      <c r="Q23" s="155"/>
      <c r="R23" s="156"/>
      <c r="S23" s="157">
        <f t="shared" si="41"/>
        <v>0</v>
      </c>
      <c r="T23" s="155"/>
      <c r="U23" s="156"/>
      <c r="V23" s="157">
        <f t="shared" si="42"/>
        <v>0</v>
      </c>
      <c r="W23" s="158">
        <f t="shared" si="43"/>
        <v>120000</v>
      </c>
      <c r="X23" s="159">
        <f t="shared" si="44"/>
        <v>120000</v>
      </c>
      <c r="Y23" s="159">
        <f t="shared" si="7"/>
        <v>0</v>
      </c>
      <c r="Z23" s="160">
        <f t="shared" si="36"/>
        <v>0</v>
      </c>
      <c r="AA23" s="185" t="s">
        <v>98</v>
      </c>
      <c r="AB23" s="162"/>
      <c r="AC23" s="162"/>
      <c r="AD23" s="162"/>
      <c r="AE23" s="162"/>
      <c r="AF23" s="162"/>
    </row>
    <row r="24">
      <c r="A24" s="163" t="s">
        <v>80</v>
      </c>
      <c r="B24" s="186" t="s">
        <v>99</v>
      </c>
      <c r="C24" s="153" t="s">
        <v>100</v>
      </c>
      <c r="D24" s="165" t="s">
        <v>83</v>
      </c>
      <c r="E24" s="166">
        <v>5.0</v>
      </c>
      <c r="F24" s="167">
        <v>20000.0</v>
      </c>
      <c r="G24" s="168">
        <f t="shared" si="37"/>
        <v>100000</v>
      </c>
      <c r="H24" s="166">
        <v>4.5</v>
      </c>
      <c r="I24" s="156">
        <f>G24/H24</f>
        <v>22222.22222</v>
      </c>
      <c r="J24" s="168">
        <f t="shared" si="38"/>
        <v>100000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100000</v>
      </c>
      <c r="X24" s="159">
        <f t="shared" si="44"/>
        <v>100000</v>
      </c>
      <c r="Y24" s="159">
        <f t="shared" si="7"/>
        <v>0</v>
      </c>
      <c r="Z24" s="160">
        <f t="shared" si="36"/>
        <v>0</v>
      </c>
      <c r="AA24" s="185" t="s">
        <v>101</v>
      </c>
      <c r="AB24" s="162"/>
      <c r="AC24" s="162"/>
      <c r="AD24" s="162"/>
      <c r="AE24" s="162"/>
      <c r="AF24" s="162"/>
    </row>
    <row r="25" ht="30.0" customHeight="1">
      <c r="A25" s="140" t="s">
        <v>75</v>
      </c>
      <c r="B25" s="187" t="s">
        <v>102</v>
      </c>
      <c r="C25" s="171" t="s">
        <v>103</v>
      </c>
      <c r="D25" s="172"/>
      <c r="E25" s="173">
        <f>SUM(E26:E28)</f>
        <v>420000</v>
      </c>
      <c r="F25" s="174"/>
      <c r="G25" s="175">
        <f t="shared" ref="G25:H25" si="45">SUM(G26:G28)</f>
        <v>92400</v>
      </c>
      <c r="H25" s="173">
        <f t="shared" si="45"/>
        <v>420000</v>
      </c>
      <c r="I25" s="174"/>
      <c r="J25" s="175">
        <f t="shared" ref="J25:K25" si="46">SUM(J26:J28)</f>
        <v>92400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92400</v>
      </c>
      <c r="X25" s="175">
        <f t="shared" si="50"/>
        <v>92400</v>
      </c>
      <c r="Y25" s="147">
        <f t="shared" si="7"/>
        <v>0</v>
      </c>
      <c r="Z25" s="148">
        <f t="shared" si="36"/>
        <v>0</v>
      </c>
      <c r="AA25" s="177"/>
      <c r="AB25" s="9"/>
      <c r="AC25" s="9"/>
      <c r="AD25" s="9"/>
      <c r="AE25" s="9"/>
      <c r="AF25" s="9"/>
    </row>
    <row r="26" ht="30.0" hidden="1" customHeight="1">
      <c r="A26" s="188" t="s">
        <v>80</v>
      </c>
      <c r="B26" s="189" t="s">
        <v>104</v>
      </c>
      <c r="C26" s="153" t="s">
        <v>105</v>
      </c>
      <c r="D26" s="190"/>
      <c r="E26" s="191">
        <f>G13</f>
        <v>0</v>
      </c>
      <c r="F26" s="192">
        <v>0.22</v>
      </c>
      <c r="G26" s="193">
        <f t="shared" ref="G26:G28" si="51">E26*F26</f>
        <v>0</v>
      </c>
      <c r="H26" s="191">
        <f>J13</f>
        <v>0</v>
      </c>
      <c r="I26" s="192">
        <v>0.22</v>
      </c>
      <c r="J26" s="193">
        <f t="shared" ref="J26:J28" si="52">H26*I26</f>
        <v>0</v>
      </c>
      <c r="K26" s="191">
        <f>M13</f>
        <v>0</v>
      </c>
      <c r="L26" s="192">
        <v>0.22</v>
      </c>
      <c r="M26" s="193">
        <f t="shared" ref="M26:M28" si="53">K26*L26</f>
        <v>0</v>
      </c>
      <c r="N26" s="191">
        <f>P13</f>
        <v>0</v>
      </c>
      <c r="O26" s="192">
        <v>0.22</v>
      </c>
      <c r="P26" s="193">
        <f t="shared" ref="P26:P28" si="54">N26*O26</f>
        <v>0</v>
      </c>
      <c r="Q26" s="191">
        <f>S13</f>
        <v>0</v>
      </c>
      <c r="R26" s="192">
        <v>0.22</v>
      </c>
      <c r="S26" s="193">
        <f t="shared" ref="S26:S28" si="55">Q26*R26</f>
        <v>0</v>
      </c>
      <c r="T26" s="191">
        <f>V13</f>
        <v>0</v>
      </c>
      <c r="U26" s="192">
        <v>0.22</v>
      </c>
      <c r="V26" s="193">
        <f t="shared" ref="V26:V28" si="56">T26*U26</f>
        <v>0</v>
      </c>
      <c r="W26" s="159">
        <f t="shared" ref="W26:W28" si="57">G26+M26+S26</f>
        <v>0</v>
      </c>
      <c r="X26" s="159">
        <f t="shared" ref="X26:X28" si="58">J26+P26+V26</f>
        <v>0</v>
      </c>
      <c r="Y26" s="159">
        <f t="shared" si="7"/>
        <v>0</v>
      </c>
      <c r="Z26" s="160">
        <v>0.0</v>
      </c>
      <c r="AA26" s="194"/>
      <c r="AB26" s="162"/>
      <c r="AC26" s="162"/>
      <c r="AD26" s="162"/>
      <c r="AE26" s="162"/>
      <c r="AF26" s="162"/>
    </row>
    <row r="27" ht="30.0" hidden="1" customHeight="1">
      <c r="A27" s="151" t="s">
        <v>80</v>
      </c>
      <c r="B27" s="152" t="s">
        <v>106</v>
      </c>
      <c r="C27" s="153" t="s">
        <v>107</v>
      </c>
      <c r="D27" s="154"/>
      <c r="E27" s="155">
        <f>G17</f>
        <v>0</v>
      </c>
      <c r="F27" s="156">
        <v>0.22</v>
      </c>
      <c r="G27" s="157">
        <f t="shared" si="51"/>
        <v>0</v>
      </c>
      <c r="H27" s="155">
        <f>J17</f>
        <v>0</v>
      </c>
      <c r="I27" s="156">
        <v>0.22</v>
      </c>
      <c r="J27" s="157">
        <f t="shared" si="52"/>
        <v>0</v>
      </c>
      <c r="K27" s="155">
        <f>M17</f>
        <v>0</v>
      </c>
      <c r="L27" s="156">
        <v>0.22</v>
      </c>
      <c r="M27" s="157">
        <f t="shared" si="53"/>
        <v>0</v>
      </c>
      <c r="N27" s="155">
        <f>P17</f>
        <v>0</v>
      </c>
      <c r="O27" s="156">
        <v>0.22</v>
      </c>
      <c r="P27" s="157">
        <f t="shared" si="54"/>
        <v>0</v>
      </c>
      <c r="Q27" s="155">
        <f>S17</f>
        <v>0</v>
      </c>
      <c r="R27" s="156">
        <v>0.22</v>
      </c>
      <c r="S27" s="157">
        <f t="shared" si="55"/>
        <v>0</v>
      </c>
      <c r="T27" s="155">
        <f>V17</f>
        <v>0</v>
      </c>
      <c r="U27" s="156">
        <v>0.22</v>
      </c>
      <c r="V27" s="157">
        <f t="shared" si="56"/>
        <v>0</v>
      </c>
      <c r="W27" s="158">
        <f t="shared" si="57"/>
        <v>0</v>
      </c>
      <c r="X27" s="159">
        <f t="shared" si="58"/>
        <v>0</v>
      </c>
      <c r="Y27" s="159">
        <f t="shared" si="7"/>
        <v>0</v>
      </c>
      <c r="Z27" s="160">
        <v>0.0</v>
      </c>
      <c r="AA27" s="161"/>
      <c r="AB27" s="162"/>
      <c r="AC27" s="162"/>
      <c r="AD27" s="162"/>
      <c r="AE27" s="162"/>
      <c r="AF27" s="162"/>
    </row>
    <row r="28" ht="30.0" customHeight="1">
      <c r="A28" s="163" t="s">
        <v>80</v>
      </c>
      <c r="B28" s="186" t="s">
        <v>108</v>
      </c>
      <c r="C28" s="195" t="s">
        <v>92</v>
      </c>
      <c r="D28" s="165"/>
      <c r="E28" s="166">
        <f>G21</f>
        <v>420000</v>
      </c>
      <c r="F28" s="167">
        <v>0.22</v>
      </c>
      <c r="G28" s="168">
        <f t="shared" si="51"/>
        <v>92400</v>
      </c>
      <c r="H28" s="166">
        <f>J21</f>
        <v>420000</v>
      </c>
      <c r="I28" s="167">
        <v>0.22</v>
      </c>
      <c r="J28" s="168">
        <f t="shared" si="52"/>
        <v>92400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69">
        <f t="shared" si="57"/>
        <v>92400</v>
      </c>
      <c r="X28" s="159">
        <f t="shared" si="58"/>
        <v>92400</v>
      </c>
      <c r="Y28" s="159">
        <f t="shared" si="7"/>
        <v>0</v>
      </c>
      <c r="Z28" s="160">
        <f t="shared" ref="Z28:Z31" si="65">Y28/W28</f>
        <v>0</v>
      </c>
      <c r="AA28" s="170"/>
      <c r="AB28" s="162"/>
      <c r="AC28" s="162"/>
      <c r="AD28" s="162"/>
      <c r="AE28" s="162"/>
      <c r="AF28" s="162"/>
    </row>
    <row r="29" ht="30.0" customHeight="1">
      <c r="A29" s="140" t="s">
        <v>77</v>
      </c>
      <c r="B29" s="187" t="s">
        <v>109</v>
      </c>
      <c r="C29" s="171" t="s">
        <v>110</v>
      </c>
      <c r="D29" s="172"/>
      <c r="E29" s="173">
        <f>SUM(E30:E32)</f>
        <v>8.5</v>
      </c>
      <c r="F29" s="174"/>
      <c r="G29" s="175">
        <f t="shared" ref="G29:H29" si="59">SUM(G30:G32)</f>
        <v>275000</v>
      </c>
      <c r="H29" s="173">
        <f t="shared" si="59"/>
        <v>8.5</v>
      </c>
      <c r="I29" s="174"/>
      <c r="J29" s="175">
        <f t="shared" ref="J29:K29" si="60">SUM(J30:J32)</f>
        <v>275000</v>
      </c>
      <c r="K29" s="173">
        <f t="shared" si="60"/>
        <v>0</v>
      </c>
      <c r="L29" s="174"/>
      <c r="M29" s="175">
        <f t="shared" ref="M29:N29" si="61">SUM(M30:M32)</f>
        <v>0</v>
      </c>
      <c r="N29" s="173">
        <f t="shared" si="61"/>
        <v>0</v>
      </c>
      <c r="O29" s="174"/>
      <c r="P29" s="175">
        <f t="shared" ref="P29:Q29" si="62">SUM(P30:P32)</f>
        <v>0</v>
      </c>
      <c r="Q29" s="173">
        <f t="shared" si="62"/>
        <v>0</v>
      </c>
      <c r="R29" s="174"/>
      <c r="S29" s="175">
        <f t="shared" ref="S29:T29" si="63">SUM(S30:S32)</f>
        <v>0</v>
      </c>
      <c r="T29" s="173">
        <f t="shared" si="63"/>
        <v>0</v>
      </c>
      <c r="U29" s="174"/>
      <c r="V29" s="175">
        <f t="shared" ref="V29:X29" si="64">SUM(V30:V32)</f>
        <v>0</v>
      </c>
      <c r="W29" s="175">
        <f t="shared" si="64"/>
        <v>275000</v>
      </c>
      <c r="X29" s="175">
        <f t="shared" si="64"/>
        <v>275000</v>
      </c>
      <c r="Y29" s="175">
        <f t="shared" si="7"/>
        <v>0</v>
      </c>
      <c r="Z29" s="175">
        <f t="shared" si="65"/>
        <v>0</v>
      </c>
      <c r="AA29" s="177"/>
      <c r="AB29" s="9"/>
      <c r="AC29" s="9"/>
      <c r="AD29" s="9"/>
      <c r="AE29" s="9"/>
      <c r="AF29" s="9"/>
    </row>
    <row r="30" ht="30.0" customHeight="1">
      <c r="A30" s="151" t="s">
        <v>80</v>
      </c>
      <c r="B30" s="189" t="s">
        <v>111</v>
      </c>
      <c r="C30" s="153" t="s">
        <v>112</v>
      </c>
      <c r="D30" s="154" t="s">
        <v>83</v>
      </c>
      <c r="E30" s="155">
        <v>4.0</v>
      </c>
      <c r="F30" s="156">
        <v>35000.0</v>
      </c>
      <c r="G30" s="157">
        <f t="shared" ref="G30:G32" si="66">E30*F30</f>
        <v>140000</v>
      </c>
      <c r="H30" s="155">
        <v>4.0</v>
      </c>
      <c r="I30" s="156">
        <v>35000.0</v>
      </c>
      <c r="J30" s="157">
        <f t="shared" ref="J30:J32" si="67">H30*I30</f>
        <v>140000</v>
      </c>
      <c r="K30" s="155"/>
      <c r="L30" s="156"/>
      <c r="M30" s="157">
        <f t="shared" ref="M30:M32" si="68">K30*L30</f>
        <v>0</v>
      </c>
      <c r="N30" s="155"/>
      <c r="O30" s="156"/>
      <c r="P30" s="157">
        <f t="shared" ref="P30:P32" si="69">N30*O30</f>
        <v>0</v>
      </c>
      <c r="Q30" s="155"/>
      <c r="R30" s="156"/>
      <c r="S30" s="157">
        <f t="shared" ref="S30:S32" si="70">Q30*R30</f>
        <v>0</v>
      </c>
      <c r="T30" s="155"/>
      <c r="U30" s="156"/>
      <c r="V30" s="157">
        <f t="shared" ref="V30:V32" si="71">T30*U30</f>
        <v>0</v>
      </c>
      <c r="W30" s="158">
        <f t="shared" ref="W30:W32" si="72">G30+M30+S30</f>
        <v>140000</v>
      </c>
      <c r="X30" s="159">
        <f t="shared" ref="X30:X32" si="73">J30+P30+V30</f>
        <v>140000</v>
      </c>
      <c r="Y30" s="159">
        <f t="shared" si="7"/>
        <v>0</v>
      </c>
      <c r="Z30" s="160">
        <f t="shared" si="65"/>
        <v>0</v>
      </c>
      <c r="AA30" s="161"/>
      <c r="AB30" s="9"/>
      <c r="AC30" s="9"/>
      <c r="AD30" s="9"/>
      <c r="AE30" s="9"/>
      <c r="AF30" s="9"/>
    </row>
    <row r="31" ht="30.0" customHeight="1">
      <c r="A31" s="151" t="s">
        <v>80</v>
      </c>
      <c r="B31" s="152" t="s">
        <v>113</v>
      </c>
      <c r="C31" s="153" t="s">
        <v>114</v>
      </c>
      <c r="D31" s="154" t="s">
        <v>83</v>
      </c>
      <c r="E31" s="155">
        <v>4.5</v>
      </c>
      <c r="F31" s="156">
        <v>30000.0</v>
      </c>
      <c r="G31" s="157">
        <f t="shared" si="66"/>
        <v>135000</v>
      </c>
      <c r="H31" s="155">
        <v>4.5</v>
      </c>
      <c r="I31" s="156">
        <v>30000.0</v>
      </c>
      <c r="J31" s="157">
        <f t="shared" si="67"/>
        <v>135000</v>
      </c>
      <c r="K31" s="155"/>
      <c r="L31" s="156"/>
      <c r="M31" s="157">
        <f t="shared" si="68"/>
        <v>0</v>
      </c>
      <c r="N31" s="155"/>
      <c r="O31" s="156"/>
      <c r="P31" s="157">
        <f t="shared" si="69"/>
        <v>0</v>
      </c>
      <c r="Q31" s="155"/>
      <c r="R31" s="156"/>
      <c r="S31" s="157">
        <f t="shared" si="70"/>
        <v>0</v>
      </c>
      <c r="T31" s="155"/>
      <c r="U31" s="156"/>
      <c r="V31" s="157">
        <f t="shared" si="71"/>
        <v>0</v>
      </c>
      <c r="W31" s="158">
        <f t="shared" si="72"/>
        <v>135000</v>
      </c>
      <c r="X31" s="159">
        <f t="shared" si="73"/>
        <v>135000</v>
      </c>
      <c r="Y31" s="159">
        <f t="shared" si="7"/>
        <v>0</v>
      </c>
      <c r="Z31" s="160">
        <f t="shared" si="65"/>
        <v>0</v>
      </c>
      <c r="AA31" s="161"/>
      <c r="AB31" s="9"/>
      <c r="AC31" s="9"/>
      <c r="AD31" s="9"/>
      <c r="AE31" s="9"/>
      <c r="AF31" s="9"/>
    </row>
    <row r="32" ht="30.0" hidden="1" customHeight="1">
      <c r="A32" s="163" t="s">
        <v>80</v>
      </c>
      <c r="B32" s="164" t="s">
        <v>115</v>
      </c>
      <c r="C32" s="196" t="s">
        <v>116</v>
      </c>
      <c r="D32" s="165" t="s">
        <v>83</v>
      </c>
      <c r="E32" s="166"/>
      <c r="F32" s="167"/>
      <c r="G32" s="168">
        <f t="shared" si="66"/>
        <v>0</v>
      </c>
      <c r="H32" s="166"/>
      <c r="I32" s="167"/>
      <c r="J32" s="168">
        <f t="shared" si="67"/>
        <v>0</v>
      </c>
      <c r="K32" s="166"/>
      <c r="L32" s="167"/>
      <c r="M32" s="168">
        <f t="shared" si="68"/>
        <v>0</v>
      </c>
      <c r="N32" s="166"/>
      <c r="O32" s="167"/>
      <c r="P32" s="168">
        <f t="shared" si="69"/>
        <v>0</v>
      </c>
      <c r="Q32" s="166"/>
      <c r="R32" s="167"/>
      <c r="S32" s="168">
        <f t="shared" si="70"/>
        <v>0</v>
      </c>
      <c r="T32" s="166"/>
      <c r="U32" s="167"/>
      <c r="V32" s="168">
        <f t="shared" si="71"/>
        <v>0</v>
      </c>
      <c r="W32" s="169">
        <f t="shared" si="72"/>
        <v>0</v>
      </c>
      <c r="X32" s="197">
        <f t="shared" si="73"/>
        <v>0</v>
      </c>
      <c r="Y32" s="197">
        <f t="shared" si="7"/>
        <v>0</v>
      </c>
      <c r="Z32" s="198">
        <v>0.0</v>
      </c>
      <c r="AA32" s="170"/>
      <c r="AB32" s="9"/>
      <c r="AC32" s="9"/>
      <c r="AD32" s="9"/>
      <c r="AE32" s="9"/>
      <c r="AF32" s="9"/>
    </row>
    <row r="33" ht="30.0" customHeight="1">
      <c r="A33" s="199" t="s">
        <v>117</v>
      </c>
      <c r="B33" s="200"/>
      <c r="C33" s="201"/>
      <c r="D33" s="202"/>
      <c r="E33" s="203"/>
      <c r="F33" s="204"/>
      <c r="G33" s="205">
        <f>G13+G17+G21+G25+G29</f>
        <v>787400</v>
      </c>
      <c r="H33" s="203"/>
      <c r="I33" s="204"/>
      <c r="J33" s="205">
        <f>J13+J17+J21+J25+J29</f>
        <v>787400</v>
      </c>
      <c r="K33" s="203"/>
      <c r="L33" s="206"/>
      <c r="M33" s="205">
        <f>M13+M17+M21+M25+M29</f>
        <v>0</v>
      </c>
      <c r="N33" s="203"/>
      <c r="O33" s="206"/>
      <c r="P33" s="205">
        <f>P13+P17+P21+P25+P29</f>
        <v>0</v>
      </c>
      <c r="Q33" s="203"/>
      <c r="R33" s="206"/>
      <c r="S33" s="205">
        <f>S13+S17+S21+S25+S29</f>
        <v>0</v>
      </c>
      <c r="T33" s="203"/>
      <c r="U33" s="206"/>
      <c r="V33" s="205">
        <f t="shared" ref="V33:X33" si="74">V13+V17+V21+V25+V29</f>
        <v>0</v>
      </c>
      <c r="W33" s="205">
        <f t="shared" si="74"/>
        <v>787400</v>
      </c>
      <c r="X33" s="207">
        <f t="shared" si="74"/>
        <v>787400</v>
      </c>
      <c r="Y33" s="208">
        <f t="shared" si="7"/>
        <v>0</v>
      </c>
      <c r="Z33" s="209">
        <f>Y33/W33</f>
        <v>0</v>
      </c>
      <c r="AA33" s="210"/>
      <c r="AB33" s="9"/>
      <c r="AC33" s="9"/>
      <c r="AD33" s="9"/>
      <c r="AE33" s="9"/>
      <c r="AF33" s="9"/>
    </row>
    <row r="34" ht="30.0" hidden="1" customHeight="1">
      <c r="A34" s="211" t="s">
        <v>75</v>
      </c>
      <c r="B34" s="212">
        <v>2.0</v>
      </c>
      <c r="C34" s="213" t="s">
        <v>118</v>
      </c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16"/>
      <c r="Y34" s="217"/>
      <c r="Z34" s="216"/>
      <c r="AA34" s="218"/>
      <c r="AB34" s="9"/>
      <c r="AC34" s="9"/>
      <c r="AD34" s="9"/>
      <c r="AE34" s="9"/>
      <c r="AF34" s="9"/>
    </row>
    <row r="35" ht="30.0" hidden="1" customHeight="1">
      <c r="A35" s="140" t="s">
        <v>77</v>
      </c>
      <c r="B35" s="187" t="s">
        <v>119</v>
      </c>
      <c r="C35" s="142" t="s">
        <v>120</v>
      </c>
      <c r="D35" s="143"/>
      <c r="E35" s="144">
        <f>SUM(E36:E38)</f>
        <v>0</v>
      </c>
      <c r="F35" s="145"/>
      <c r="G35" s="146">
        <f t="shared" ref="G35:H35" si="75">SUM(G36:G38)</f>
        <v>0</v>
      </c>
      <c r="H35" s="144">
        <f t="shared" si="75"/>
        <v>0</v>
      </c>
      <c r="I35" s="145"/>
      <c r="J35" s="146">
        <f t="shared" ref="J35:K35" si="76">SUM(J36:J38)</f>
        <v>0</v>
      </c>
      <c r="K35" s="144">
        <f t="shared" si="76"/>
        <v>0</v>
      </c>
      <c r="L35" s="145"/>
      <c r="M35" s="146">
        <f t="shared" ref="M35:N35" si="77">SUM(M36:M38)</f>
        <v>0</v>
      </c>
      <c r="N35" s="144">
        <f t="shared" si="77"/>
        <v>0</v>
      </c>
      <c r="O35" s="145"/>
      <c r="P35" s="146">
        <f t="shared" ref="P35:Q35" si="78">SUM(P36:P38)</f>
        <v>0</v>
      </c>
      <c r="Q35" s="144">
        <f t="shared" si="78"/>
        <v>0</v>
      </c>
      <c r="R35" s="145"/>
      <c r="S35" s="146">
        <f t="shared" ref="S35:T35" si="79">SUM(S36:S38)</f>
        <v>0</v>
      </c>
      <c r="T35" s="144">
        <f t="shared" si="79"/>
        <v>0</v>
      </c>
      <c r="U35" s="145"/>
      <c r="V35" s="146">
        <f t="shared" ref="V35:X35" si="80">SUM(V36:V38)</f>
        <v>0</v>
      </c>
      <c r="W35" s="146">
        <f t="shared" si="80"/>
        <v>0</v>
      </c>
      <c r="X35" s="219">
        <f t="shared" si="80"/>
        <v>0</v>
      </c>
      <c r="Y35" s="174">
        <f t="shared" ref="Y35:Y47" si="81">W35-X35</f>
        <v>0</v>
      </c>
      <c r="Z35" s="220">
        <v>0.0</v>
      </c>
      <c r="AA35" s="149"/>
      <c r="AB35" s="150"/>
      <c r="AC35" s="150"/>
      <c r="AD35" s="150"/>
      <c r="AE35" s="150"/>
      <c r="AF35" s="150"/>
    </row>
    <row r="36" ht="30.0" hidden="1" customHeight="1">
      <c r="A36" s="151" t="s">
        <v>80</v>
      </c>
      <c r="B36" s="152" t="s">
        <v>121</v>
      </c>
      <c r="C36" s="153" t="s">
        <v>122</v>
      </c>
      <c r="D36" s="154" t="s">
        <v>123</v>
      </c>
      <c r="E36" s="155"/>
      <c r="F36" s="156"/>
      <c r="G36" s="157">
        <f t="shared" ref="G36:G38" si="82">E36*F36</f>
        <v>0</v>
      </c>
      <c r="H36" s="155"/>
      <c r="I36" s="156"/>
      <c r="J36" s="157">
        <f t="shared" ref="J36:J38" si="83">H36*I36</f>
        <v>0</v>
      </c>
      <c r="K36" s="155"/>
      <c r="L36" s="156"/>
      <c r="M36" s="157">
        <f t="shared" ref="M36:M38" si="84">K36*L36</f>
        <v>0</v>
      </c>
      <c r="N36" s="155"/>
      <c r="O36" s="156"/>
      <c r="P36" s="157">
        <f t="shared" ref="P36:P38" si="85">N36*O36</f>
        <v>0</v>
      </c>
      <c r="Q36" s="155"/>
      <c r="R36" s="156"/>
      <c r="S36" s="157">
        <f t="shared" ref="S36:S38" si="86">Q36*R36</f>
        <v>0</v>
      </c>
      <c r="T36" s="155"/>
      <c r="U36" s="156"/>
      <c r="V36" s="157">
        <f t="shared" ref="V36:V38" si="87">T36*U36</f>
        <v>0</v>
      </c>
      <c r="W36" s="158">
        <f t="shared" ref="W36:W38" si="88">G36+M36+S36</f>
        <v>0</v>
      </c>
      <c r="X36" s="159">
        <f t="shared" ref="X36:X38" si="89">J36+P36+V36</f>
        <v>0</v>
      </c>
      <c r="Y36" s="159">
        <f t="shared" si="81"/>
        <v>0</v>
      </c>
      <c r="Z36" s="160">
        <v>0.0</v>
      </c>
      <c r="AA36" s="161"/>
      <c r="AB36" s="162"/>
      <c r="AC36" s="162"/>
      <c r="AD36" s="162"/>
      <c r="AE36" s="162"/>
      <c r="AF36" s="162"/>
    </row>
    <row r="37" ht="30.0" hidden="1" customHeight="1">
      <c r="A37" s="151" t="s">
        <v>80</v>
      </c>
      <c r="B37" s="152" t="s">
        <v>124</v>
      </c>
      <c r="C37" s="153" t="s">
        <v>122</v>
      </c>
      <c r="D37" s="154" t="s">
        <v>123</v>
      </c>
      <c r="E37" s="155"/>
      <c r="F37" s="156"/>
      <c r="G37" s="157">
        <f t="shared" si="82"/>
        <v>0</v>
      </c>
      <c r="H37" s="155"/>
      <c r="I37" s="156"/>
      <c r="J37" s="157">
        <f t="shared" si="83"/>
        <v>0</v>
      </c>
      <c r="K37" s="155"/>
      <c r="L37" s="156"/>
      <c r="M37" s="157">
        <f t="shared" si="84"/>
        <v>0</v>
      </c>
      <c r="N37" s="155"/>
      <c r="O37" s="156"/>
      <c r="P37" s="157">
        <f t="shared" si="85"/>
        <v>0</v>
      </c>
      <c r="Q37" s="155"/>
      <c r="R37" s="156"/>
      <c r="S37" s="157">
        <f t="shared" si="86"/>
        <v>0</v>
      </c>
      <c r="T37" s="155"/>
      <c r="U37" s="156"/>
      <c r="V37" s="157">
        <f t="shared" si="87"/>
        <v>0</v>
      </c>
      <c r="W37" s="158">
        <f t="shared" si="88"/>
        <v>0</v>
      </c>
      <c r="X37" s="159">
        <f t="shared" si="89"/>
        <v>0</v>
      </c>
      <c r="Y37" s="159">
        <f t="shared" si="81"/>
        <v>0</v>
      </c>
      <c r="Z37" s="160">
        <v>0.0</v>
      </c>
      <c r="AA37" s="161"/>
      <c r="AB37" s="162"/>
      <c r="AC37" s="162"/>
      <c r="AD37" s="162"/>
      <c r="AE37" s="162"/>
      <c r="AF37" s="162"/>
    </row>
    <row r="38" ht="30.0" hidden="1" customHeight="1">
      <c r="A38" s="178" t="s">
        <v>80</v>
      </c>
      <c r="B38" s="186" t="s">
        <v>125</v>
      </c>
      <c r="C38" s="153" t="s">
        <v>122</v>
      </c>
      <c r="D38" s="179" t="s">
        <v>123</v>
      </c>
      <c r="E38" s="180"/>
      <c r="F38" s="181"/>
      <c r="G38" s="182">
        <f t="shared" si="82"/>
        <v>0</v>
      </c>
      <c r="H38" s="180"/>
      <c r="I38" s="181"/>
      <c r="J38" s="182">
        <f t="shared" si="83"/>
        <v>0</v>
      </c>
      <c r="K38" s="180"/>
      <c r="L38" s="181"/>
      <c r="M38" s="182">
        <f t="shared" si="84"/>
        <v>0</v>
      </c>
      <c r="N38" s="180"/>
      <c r="O38" s="181"/>
      <c r="P38" s="182">
        <f t="shared" si="85"/>
        <v>0</v>
      </c>
      <c r="Q38" s="180"/>
      <c r="R38" s="181"/>
      <c r="S38" s="182">
        <f t="shared" si="86"/>
        <v>0</v>
      </c>
      <c r="T38" s="180"/>
      <c r="U38" s="181"/>
      <c r="V38" s="182">
        <f t="shared" si="87"/>
        <v>0</v>
      </c>
      <c r="W38" s="169">
        <f t="shared" si="88"/>
        <v>0</v>
      </c>
      <c r="X38" s="159">
        <f t="shared" si="89"/>
        <v>0</v>
      </c>
      <c r="Y38" s="159">
        <f t="shared" si="81"/>
        <v>0</v>
      </c>
      <c r="Z38" s="160">
        <v>0.0</v>
      </c>
      <c r="AA38" s="183"/>
      <c r="AB38" s="162"/>
      <c r="AC38" s="162"/>
      <c r="AD38" s="162"/>
      <c r="AE38" s="162"/>
      <c r="AF38" s="162"/>
    </row>
    <row r="39" ht="30.0" hidden="1" customHeight="1">
      <c r="A39" s="140" t="s">
        <v>77</v>
      </c>
      <c r="B39" s="187" t="s">
        <v>126</v>
      </c>
      <c r="C39" s="184" t="s">
        <v>127</v>
      </c>
      <c r="D39" s="172"/>
      <c r="E39" s="173">
        <f>SUM(E40:E42)</f>
        <v>0</v>
      </c>
      <c r="F39" s="174"/>
      <c r="G39" s="175">
        <f t="shared" ref="G39:H39" si="90">SUM(G40:G42)</f>
        <v>0</v>
      </c>
      <c r="H39" s="173">
        <f t="shared" si="90"/>
        <v>0</v>
      </c>
      <c r="I39" s="174"/>
      <c r="J39" s="175">
        <f t="shared" ref="J39:K39" si="91">SUM(J40:J42)</f>
        <v>0</v>
      </c>
      <c r="K39" s="173">
        <f t="shared" si="91"/>
        <v>0</v>
      </c>
      <c r="L39" s="174"/>
      <c r="M39" s="175">
        <f t="shared" ref="M39:N39" si="92">SUM(M40:M42)</f>
        <v>0</v>
      </c>
      <c r="N39" s="173">
        <f t="shared" si="92"/>
        <v>0</v>
      </c>
      <c r="O39" s="174"/>
      <c r="P39" s="175">
        <f t="shared" ref="P39:Q39" si="93">SUM(P40:P42)</f>
        <v>0</v>
      </c>
      <c r="Q39" s="173">
        <f t="shared" si="93"/>
        <v>0</v>
      </c>
      <c r="R39" s="174"/>
      <c r="S39" s="175">
        <f t="shared" ref="S39:T39" si="94">SUM(S40:S42)</f>
        <v>0</v>
      </c>
      <c r="T39" s="173">
        <f t="shared" si="94"/>
        <v>0</v>
      </c>
      <c r="U39" s="174"/>
      <c r="V39" s="175">
        <f t="shared" ref="V39:X39" si="95">SUM(V40:V42)</f>
        <v>0</v>
      </c>
      <c r="W39" s="175">
        <f t="shared" si="95"/>
        <v>0</v>
      </c>
      <c r="X39" s="175">
        <f t="shared" si="95"/>
        <v>0</v>
      </c>
      <c r="Y39" s="221">
        <f t="shared" si="81"/>
        <v>0</v>
      </c>
      <c r="Z39" s="221">
        <v>0.0</v>
      </c>
      <c r="AA39" s="177"/>
      <c r="AB39" s="150"/>
      <c r="AC39" s="150"/>
      <c r="AD39" s="150"/>
      <c r="AE39" s="150"/>
      <c r="AF39" s="150"/>
    </row>
    <row r="40" ht="30.0" hidden="1" customHeight="1">
      <c r="A40" s="151" t="s">
        <v>80</v>
      </c>
      <c r="B40" s="152" t="s">
        <v>128</v>
      </c>
      <c r="C40" s="153" t="s">
        <v>129</v>
      </c>
      <c r="D40" s="154" t="s">
        <v>130</v>
      </c>
      <c r="E40" s="155"/>
      <c r="F40" s="156"/>
      <c r="G40" s="157">
        <f t="shared" ref="G40:G42" si="96">E40*F40</f>
        <v>0</v>
      </c>
      <c r="H40" s="155"/>
      <c r="I40" s="156"/>
      <c r="J40" s="157">
        <f t="shared" ref="J40:J42" si="97">H40*I40</f>
        <v>0</v>
      </c>
      <c r="K40" s="155"/>
      <c r="L40" s="156"/>
      <c r="M40" s="157">
        <f t="shared" ref="M40:M42" si="98">K40*L40</f>
        <v>0</v>
      </c>
      <c r="N40" s="155"/>
      <c r="O40" s="156"/>
      <c r="P40" s="157">
        <f t="shared" ref="P40:P42" si="99">N40*O40</f>
        <v>0</v>
      </c>
      <c r="Q40" s="155"/>
      <c r="R40" s="156"/>
      <c r="S40" s="157">
        <f t="shared" ref="S40:S42" si="100">Q40*R40</f>
        <v>0</v>
      </c>
      <c r="T40" s="155"/>
      <c r="U40" s="156"/>
      <c r="V40" s="157">
        <f t="shared" ref="V40:V42" si="101">T40*U40</f>
        <v>0</v>
      </c>
      <c r="W40" s="158">
        <f t="shared" ref="W40:W42" si="102">G40+M40+S40</f>
        <v>0</v>
      </c>
      <c r="X40" s="159">
        <f t="shared" ref="X40:X42" si="103">J40+P40+V40</f>
        <v>0</v>
      </c>
      <c r="Y40" s="159">
        <f t="shared" si="81"/>
        <v>0</v>
      </c>
      <c r="Z40" s="160">
        <v>0.0</v>
      </c>
      <c r="AA40" s="161"/>
      <c r="AB40" s="162"/>
      <c r="AC40" s="162"/>
      <c r="AD40" s="162"/>
      <c r="AE40" s="162"/>
      <c r="AF40" s="162"/>
    </row>
    <row r="41" ht="30.0" hidden="1" customHeight="1">
      <c r="A41" s="151" t="s">
        <v>80</v>
      </c>
      <c r="B41" s="152" t="s">
        <v>131</v>
      </c>
      <c r="C41" s="222" t="s">
        <v>129</v>
      </c>
      <c r="D41" s="154" t="s">
        <v>130</v>
      </c>
      <c r="E41" s="155"/>
      <c r="F41" s="156"/>
      <c r="G41" s="157">
        <f t="shared" si="96"/>
        <v>0</v>
      </c>
      <c r="H41" s="155"/>
      <c r="I41" s="156"/>
      <c r="J41" s="157">
        <f t="shared" si="97"/>
        <v>0</v>
      </c>
      <c r="K41" s="155"/>
      <c r="L41" s="156"/>
      <c r="M41" s="157">
        <f t="shared" si="98"/>
        <v>0</v>
      </c>
      <c r="N41" s="155"/>
      <c r="O41" s="156"/>
      <c r="P41" s="157">
        <f t="shared" si="99"/>
        <v>0</v>
      </c>
      <c r="Q41" s="155"/>
      <c r="R41" s="156"/>
      <c r="S41" s="157">
        <f t="shared" si="100"/>
        <v>0</v>
      </c>
      <c r="T41" s="155"/>
      <c r="U41" s="156"/>
      <c r="V41" s="157">
        <f t="shared" si="101"/>
        <v>0</v>
      </c>
      <c r="W41" s="158">
        <f t="shared" si="102"/>
        <v>0</v>
      </c>
      <c r="X41" s="159">
        <f t="shared" si="103"/>
        <v>0</v>
      </c>
      <c r="Y41" s="159">
        <f t="shared" si="81"/>
        <v>0</v>
      </c>
      <c r="Z41" s="160">
        <v>0.0</v>
      </c>
      <c r="AA41" s="161"/>
      <c r="AB41" s="162"/>
      <c r="AC41" s="162"/>
      <c r="AD41" s="162"/>
      <c r="AE41" s="162"/>
      <c r="AF41" s="162"/>
    </row>
    <row r="42" ht="30.0" hidden="1" customHeight="1">
      <c r="A42" s="178" t="s">
        <v>80</v>
      </c>
      <c r="B42" s="186" t="s">
        <v>132</v>
      </c>
      <c r="C42" s="223" t="s">
        <v>129</v>
      </c>
      <c r="D42" s="179" t="s">
        <v>130</v>
      </c>
      <c r="E42" s="180"/>
      <c r="F42" s="181"/>
      <c r="G42" s="182">
        <f t="shared" si="96"/>
        <v>0</v>
      </c>
      <c r="H42" s="180"/>
      <c r="I42" s="181"/>
      <c r="J42" s="182">
        <f t="shared" si="97"/>
        <v>0</v>
      </c>
      <c r="K42" s="180"/>
      <c r="L42" s="181"/>
      <c r="M42" s="182">
        <f t="shared" si="98"/>
        <v>0</v>
      </c>
      <c r="N42" s="180"/>
      <c r="O42" s="181"/>
      <c r="P42" s="182">
        <f t="shared" si="99"/>
        <v>0</v>
      </c>
      <c r="Q42" s="180"/>
      <c r="R42" s="181"/>
      <c r="S42" s="182">
        <f t="shared" si="100"/>
        <v>0</v>
      </c>
      <c r="T42" s="180"/>
      <c r="U42" s="181"/>
      <c r="V42" s="182">
        <f t="shared" si="101"/>
        <v>0</v>
      </c>
      <c r="W42" s="169">
        <f t="shared" si="102"/>
        <v>0</v>
      </c>
      <c r="X42" s="159">
        <f t="shared" si="103"/>
        <v>0</v>
      </c>
      <c r="Y42" s="159">
        <f t="shared" si="81"/>
        <v>0</v>
      </c>
      <c r="Z42" s="160">
        <v>0.0</v>
      </c>
      <c r="AA42" s="183"/>
      <c r="AB42" s="162"/>
      <c r="AC42" s="162"/>
      <c r="AD42" s="162"/>
      <c r="AE42" s="162"/>
      <c r="AF42" s="162"/>
    </row>
    <row r="43" ht="30.0" hidden="1" customHeight="1">
      <c r="A43" s="140" t="s">
        <v>77</v>
      </c>
      <c r="B43" s="187" t="s">
        <v>133</v>
      </c>
      <c r="C43" s="184" t="s">
        <v>134</v>
      </c>
      <c r="D43" s="172"/>
      <c r="E43" s="173">
        <f>SUM(E44:E46)</f>
        <v>0</v>
      </c>
      <c r="F43" s="174"/>
      <c r="G43" s="175">
        <f t="shared" ref="G43:H43" si="104">SUM(G44:G46)</f>
        <v>0</v>
      </c>
      <c r="H43" s="173">
        <f t="shared" si="104"/>
        <v>0</v>
      </c>
      <c r="I43" s="174"/>
      <c r="J43" s="175">
        <f t="shared" ref="J43:K43" si="105">SUM(J44:J46)</f>
        <v>0</v>
      </c>
      <c r="K43" s="173">
        <f t="shared" si="105"/>
        <v>0</v>
      </c>
      <c r="L43" s="174"/>
      <c r="M43" s="175">
        <f t="shared" ref="M43:N43" si="106">SUM(M44:M46)</f>
        <v>0</v>
      </c>
      <c r="N43" s="173">
        <f t="shared" si="106"/>
        <v>0</v>
      </c>
      <c r="O43" s="174"/>
      <c r="P43" s="175">
        <f t="shared" ref="P43:Q43" si="107">SUM(P44:P46)</f>
        <v>0</v>
      </c>
      <c r="Q43" s="173">
        <f t="shared" si="107"/>
        <v>0</v>
      </c>
      <c r="R43" s="174"/>
      <c r="S43" s="175">
        <f t="shared" ref="S43:T43" si="108">SUM(S44:S46)</f>
        <v>0</v>
      </c>
      <c r="T43" s="173">
        <f t="shared" si="108"/>
        <v>0</v>
      </c>
      <c r="U43" s="174"/>
      <c r="V43" s="175">
        <f t="shared" ref="V43:X43" si="109">SUM(V44:V46)</f>
        <v>0</v>
      </c>
      <c r="W43" s="175">
        <f t="shared" si="109"/>
        <v>0</v>
      </c>
      <c r="X43" s="175">
        <f t="shared" si="109"/>
        <v>0</v>
      </c>
      <c r="Y43" s="174">
        <f t="shared" si="81"/>
        <v>0</v>
      </c>
      <c r="Z43" s="174">
        <v>0.0</v>
      </c>
      <c r="AA43" s="177"/>
      <c r="AB43" s="150"/>
      <c r="AC43" s="150"/>
      <c r="AD43" s="150"/>
      <c r="AE43" s="150"/>
      <c r="AF43" s="150"/>
    </row>
    <row r="44" ht="30.0" hidden="1" customHeight="1">
      <c r="A44" s="151" t="s">
        <v>80</v>
      </c>
      <c r="B44" s="152" t="s">
        <v>135</v>
      </c>
      <c r="C44" s="153" t="s">
        <v>136</v>
      </c>
      <c r="D44" s="154" t="s">
        <v>130</v>
      </c>
      <c r="E44" s="155"/>
      <c r="F44" s="156"/>
      <c r="G44" s="157">
        <f t="shared" ref="G44:G46" si="110">E44*F44</f>
        <v>0</v>
      </c>
      <c r="H44" s="155"/>
      <c r="I44" s="156"/>
      <c r="J44" s="157">
        <f t="shared" ref="J44:J46" si="111">H44*I44</f>
        <v>0</v>
      </c>
      <c r="K44" s="155"/>
      <c r="L44" s="156"/>
      <c r="M44" s="157">
        <f t="shared" ref="M44:M46" si="112">K44*L44</f>
        <v>0</v>
      </c>
      <c r="N44" s="155"/>
      <c r="O44" s="156"/>
      <c r="P44" s="157">
        <f t="shared" ref="P44:P46" si="113">N44*O44</f>
        <v>0</v>
      </c>
      <c r="Q44" s="155"/>
      <c r="R44" s="156"/>
      <c r="S44" s="157">
        <f t="shared" ref="S44:S46" si="114">Q44*R44</f>
        <v>0</v>
      </c>
      <c r="T44" s="155"/>
      <c r="U44" s="156"/>
      <c r="V44" s="157">
        <f t="shared" ref="V44:V46" si="115">T44*U44</f>
        <v>0</v>
      </c>
      <c r="W44" s="158">
        <f t="shared" ref="W44:W46" si="116">G44+M44+S44</f>
        <v>0</v>
      </c>
      <c r="X44" s="159">
        <f t="shared" ref="X44:X46" si="117">J44+P44+V44</f>
        <v>0</v>
      </c>
      <c r="Y44" s="159">
        <f t="shared" si="81"/>
        <v>0</v>
      </c>
      <c r="Z44" s="160">
        <v>0.0</v>
      </c>
      <c r="AA44" s="161"/>
      <c r="AB44" s="162"/>
      <c r="AC44" s="162"/>
      <c r="AD44" s="162"/>
      <c r="AE44" s="162"/>
      <c r="AF44" s="162"/>
    </row>
    <row r="45" ht="30.0" hidden="1" customHeight="1">
      <c r="A45" s="151" t="s">
        <v>80</v>
      </c>
      <c r="B45" s="152" t="s">
        <v>137</v>
      </c>
      <c r="C45" s="153" t="s">
        <v>138</v>
      </c>
      <c r="D45" s="154" t="s">
        <v>130</v>
      </c>
      <c r="E45" s="155"/>
      <c r="F45" s="156"/>
      <c r="G45" s="157">
        <f t="shared" si="110"/>
        <v>0</v>
      </c>
      <c r="H45" s="155"/>
      <c r="I45" s="156"/>
      <c r="J45" s="157">
        <f t="shared" si="111"/>
        <v>0</v>
      </c>
      <c r="K45" s="155"/>
      <c r="L45" s="156"/>
      <c r="M45" s="157">
        <f t="shared" si="112"/>
        <v>0</v>
      </c>
      <c r="N45" s="155"/>
      <c r="O45" s="156"/>
      <c r="P45" s="157">
        <f t="shared" si="113"/>
        <v>0</v>
      </c>
      <c r="Q45" s="155"/>
      <c r="R45" s="156"/>
      <c r="S45" s="157">
        <f t="shared" si="114"/>
        <v>0</v>
      </c>
      <c r="T45" s="155"/>
      <c r="U45" s="156"/>
      <c r="V45" s="157">
        <f t="shared" si="115"/>
        <v>0</v>
      </c>
      <c r="W45" s="158">
        <f t="shared" si="116"/>
        <v>0</v>
      </c>
      <c r="X45" s="159">
        <f t="shared" si="117"/>
        <v>0</v>
      </c>
      <c r="Y45" s="159">
        <f t="shared" si="81"/>
        <v>0</v>
      </c>
      <c r="Z45" s="160">
        <v>0.0</v>
      </c>
      <c r="AA45" s="161"/>
      <c r="AB45" s="162"/>
      <c r="AC45" s="162"/>
      <c r="AD45" s="162"/>
      <c r="AE45" s="162"/>
      <c r="AF45" s="162"/>
    </row>
    <row r="46" ht="30.0" hidden="1" customHeight="1">
      <c r="A46" s="163" t="s">
        <v>80</v>
      </c>
      <c r="B46" s="164" t="s">
        <v>139</v>
      </c>
      <c r="C46" s="196" t="s">
        <v>136</v>
      </c>
      <c r="D46" s="165" t="s">
        <v>130</v>
      </c>
      <c r="E46" s="180"/>
      <c r="F46" s="181"/>
      <c r="G46" s="182">
        <f t="shared" si="110"/>
        <v>0</v>
      </c>
      <c r="H46" s="180"/>
      <c r="I46" s="181"/>
      <c r="J46" s="182">
        <f t="shared" si="111"/>
        <v>0</v>
      </c>
      <c r="K46" s="180"/>
      <c r="L46" s="181"/>
      <c r="M46" s="182">
        <f t="shared" si="112"/>
        <v>0</v>
      </c>
      <c r="N46" s="180"/>
      <c r="O46" s="181"/>
      <c r="P46" s="182">
        <f t="shared" si="113"/>
        <v>0</v>
      </c>
      <c r="Q46" s="180"/>
      <c r="R46" s="181"/>
      <c r="S46" s="182">
        <f t="shared" si="114"/>
        <v>0</v>
      </c>
      <c r="T46" s="180"/>
      <c r="U46" s="181"/>
      <c r="V46" s="182">
        <f t="shared" si="115"/>
        <v>0</v>
      </c>
      <c r="W46" s="169">
        <f t="shared" si="116"/>
        <v>0</v>
      </c>
      <c r="X46" s="159">
        <f t="shared" si="117"/>
        <v>0</v>
      </c>
      <c r="Y46" s="159">
        <f t="shared" si="81"/>
        <v>0</v>
      </c>
      <c r="Z46" s="160">
        <v>0.0</v>
      </c>
      <c r="AA46" s="183"/>
      <c r="AB46" s="162"/>
      <c r="AC46" s="162"/>
      <c r="AD46" s="162"/>
      <c r="AE46" s="162"/>
      <c r="AF46" s="162"/>
    </row>
    <row r="47" ht="30.0" hidden="1" customHeight="1">
      <c r="A47" s="199" t="s">
        <v>140</v>
      </c>
      <c r="B47" s="200"/>
      <c r="C47" s="201"/>
      <c r="D47" s="202"/>
      <c r="E47" s="224">
        <f>E43+E39+E35</f>
        <v>0</v>
      </c>
      <c r="F47" s="225"/>
      <c r="G47" s="226">
        <f t="shared" ref="G47:H47" si="118">G43+G39+G35</f>
        <v>0</v>
      </c>
      <c r="H47" s="224">
        <f t="shared" si="118"/>
        <v>0</v>
      </c>
      <c r="I47" s="225"/>
      <c r="J47" s="226">
        <f t="shared" ref="J47:K47" si="119">J43+J39+J35</f>
        <v>0</v>
      </c>
      <c r="K47" s="227">
        <f t="shared" si="119"/>
        <v>0</v>
      </c>
      <c r="L47" s="225"/>
      <c r="M47" s="226">
        <f t="shared" ref="M47:N47" si="120">M43+M39+M35</f>
        <v>0</v>
      </c>
      <c r="N47" s="227">
        <f t="shared" si="120"/>
        <v>0</v>
      </c>
      <c r="O47" s="225"/>
      <c r="P47" s="226">
        <f t="shared" ref="P47:Q47" si="121">P43+P39+P35</f>
        <v>0</v>
      </c>
      <c r="Q47" s="227">
        <f t="shared" si="121"/>
        <v>0</v>
      </c>
      <c r="R47" s="225"/>
      <c r="S47" s="226">
        <f t="shared" ref="S47:T47" si="122">S43+S39+S35</f>
        <v>0</v>
      </c>
      <c r="T47" s="227">
        <f t="shared" si="122"/>
        <v>0</v>
      </c>
      <c r="U47" s="225"/>
      <c r="V47" s="226">
        <f t="shared" ref="V47:X47" si="123">V43+V39+V35</f>
        <v>0</v>
      </c>
      <c r="W47" s="228">
        <f t="shared" si="123"/>
        <v>0</v>
      </c>
      <c r="X47" s="228">
        <f t="shared" si="123"/>
        <v>0</v>
      </c>
      <c r="Y47" s="228">
        <f t="shared" si="81"/>
        <v>0</v>
      </c>
      <c r="Z47" s="228">
        <v>0.0</v>
      </c>
      <c r="AA47" s="229"/>
      <c r="AB47" s="9"/>
      <c r="AC47" s="9"/>
      <c r="AD47" s="9"/>
      <c r="AE47" s="9"/>
      <c r="AF47" s="9"/>
    </row>
    <row r="48" ht="30.0" hidden="1" customHeight="1">
      <c r="A48" s="211" t="s">
        <v>75</v>
      </c>
      <c r="B48" s="212">
        <v>3.0</v>
      </c>
      <c r="C48" s="213" t="s">
        <v>141</v>
      </c>
      <c r="D48" s="21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138"/>
      <c r="Y48" s="138"/>
      <c r="Z48" s="138"/>
      <c r="AA48" s="139"/>
      <c r="AB48" s="9"/>
      <c r="AC48" s="9"/>
      <c r="AD48" s="9"/>
      <c r="AE48" s="9"/>
      <c r="AF48" s="9"/>
    </row>
    <row r="49" ht="45.0" hidden="1" customHeight="1">
      <c r="A49" s="140" t="s">
        <v>77</v>
      </c>
      <c r="B49" s="187" t="s">
        <v>142</v>
      </c>
      <c r="C49" s="142" t="s">
        <v>143</v>
      </c>
      <c r="D49" s="143"/>
      <c r="E49" s="144">
        <f>SUM(E50:E52)</f>
        <v>0</v>
      </c>
      <c r="F49" s="145"/>
      <c r="G49" s="146">
        <f t="shared" ref="G49:H49" si="124">SUM(G50:G52)</f>
        <v>0</v>
      </c>
      <c r="H49" s="144">
        <f t="shared" si="124"/>
        <v>0</v>
      </c>
      <c r="I49" s="145"/>
      <c r="J49" s="146">
        <f t="shared" ref="J49:K49" si="125">SUM(J50:J52)</f>
        <v>0</v>
      </c>
      <c r="K49" s="144">
        <f t="shared" si="125"/>
        <v>0</v>
      </c>
      <c r="L49" s="145"/>
      <c r="M49" s="146">
        <f t="shared" ref="M49:N49" si="126">SUM(M50:M52)</f>
        <v>0</v>
      </c>
      <c r="N49" s="144">
        <f t="shared" si="126"/>
        <v>0</v>
      </c>
      <c r="O49" s="145"/>
      <c r="P49" s="146">
        <f t="shared" ref="P49:Q49" si="127">SUM(P50:P52)</f>
        <v>0</v>
      </c>
      <c r="Q49" s="144">
        <f t="shared" si="127"/>
        <v>0</v>
      </c>
      <c r="R49" s="145"/>
      <c r="S49" s="146">
        <f t="shared" ref="S49:T49" si="128">SUM(S50:S52)</f>
        <v>0</v>
      </c>
      <c r="T49" s="144">
        <f t="shared" si="128"/>
        <v>0</v>
      </c>
      <c r="U49" s="145"/>
      <c r="V49" s="146">
        <f t="shared" ref="V49:X49" si="129">SUM(V50:V52)</f>
        <v>0</v>
      </c>
      <c r="W49" s="146">
        <f t="shared" si="129"/>
        <v>0</v>
      </c>
      <c r="X49" s="146">
        <f t="shared" si="129"/>
        <v>0</v>
      </c>
      <c r="Y49" s="147">
        <f t="shared" ref="Y49:Y56" si="130">W49-X49</f>
        <v>0</v>
      </c>
      <c r="Z49" s="148">
        <v>0.0</v>
      </c>
      <c r="AA49" s="149"/>
      <c r="AB49" s="150"/>
      <c r="AC49" s="150"/>
      <c r="AD49" s="150"/>
      <c r="AE49" s="150"/>
      <c r="AF49" s="150"/>
    </row>
    <row r="50" ht="30.0" hidden="1" customHeight="1">
      <c r="A50" s="151" t="s">
        <v>80</v>
      </c>
      <c r="B50" s="152" t="s">
        <v>144</v>
      </c>
      <c r="C50" s="222" t="s">
        <v>145</v>
      </c>
      <c r="D50" s="154" t="s">
        <v>123</v>
      </c>
      <c r="E50" s="155"/>
      <c r="F50" s="156"/>
      <c r="G50" s="157">
        <f t="shared" ref="G50:G52" si="131">E50*F50</f>
        <v>0</v>
      </c>
      <c r="H50" s="155"/>
      <c r="I50" s="156"/>
      <c r="J50" s="157">
        <f t="shared" ref="J50:J52" si="132">H50*I50</f>
        <v>0</v>
      </c>
      <c r="K50" s="155"/>
      <c r="L50" s="156"/>
      <c r="M50" s="157">
        <f t="shared" ref="M50:M52" si="133">K50*L50</f>
        <v>0</v>
      </c>
      <c r="N50" s="155"/>
      <c r="O50" s="156"/>
      <c r="P50" s="157">
        <f t="shared" ref="P50:P52" si="134">N50*O50</f>
        <v>0</v>
      </c>
      <c r="Q50" s="155"/>
      <c r="R50" s="156"/>
      <c r="S50" s="157">
        <f t="shared" ref="S50:S52" si="135">Q50*R50</f>
        <v>0</v>
      </c>
      <c r="T50" s="155"/>
      <c r="U50" s="156"/>
      <c r="V50" s="157">
        <f t="shared" ref="V50:V52" si="136">T50*U50</f>
        <v>0</v>
      </c>
      <c r="W50" s="158">
        <f t="shared" ref="W50:W52" si="137">G50+M50+S50</f>
        <v>0</v>
      </c>
      <c r="X50" s="159">
        <f t="shared" ref="X50:X52" si="138">J50+P50+V50</f>
        <v>0</v>
      </c>
      <c r="Y50" s="159">
        <f t="shared" si="130"/>
        <v>0</v>
      </c>
      <c r="Z50" s="160">
        <v>0.0</v>
      </c>
      <c r="AA50" s="161"/>
      <c r="AB50" s="162"/>
      <c r="AC50" s="162"/>
      <c r="AD50" s="162"/>
      <c r="AE50" s="162"/>
      <c r="AF50" s="162"/>
    </row>
    <row r="51" ht="30.0" hidden="1" customHeight="1">
      <c r="A51" s="151" t="s">
        <v>80</v>
      </c>
      <c r="B51" s="152" t="s">
        <v>146</v>
      </c>
      <c r="C51" s="222" t="s">
        <v>147</v>
      </c>
      <c r="D51" s="154" t="s">
        <v>123</v>
      </c>
      <c r="E51" s="155"/>
      <c r="F51" s="156"/>
      <c r="G51" s="157">
        <f t="shared" si="131"/>
        <v>0</v>
      </c>
      <c r="H51" s="155"/>
      <c r="I51" s="156"/>
      <c r="J51" s="157">
        <f t="shared" si="132"/>
        <v>0</v>
      </c>
      <c r="K51" s="155"/>
      <c r="L51" s="156"/>
      <c r="M51" s="157">
        <f t="shared" si="133"/>
        <v>0</v>
      </c>
      <c r="N51" s="155"/>
      <c r="O51" s="156"/>
      <c r="P51" s="157">
        <f t="shared" si="134"/>
        <v>0</v>
      </c>
      <c r="Q51" s="155"/>
      <c r="R51" s="156"/>
      <c r="S51" s="157">
        <f t="shared" si="135"/>
        <v>0</v>
      </c>
      <c r="T51" s="155"/>
      <c r="U51" s="156"/>
      <c r="V51" s="157">
        <f t="shared" si="136"/>
        <v>0</v>
      </c>
      <c r="W51" s="158">
        <f t="shared" si="137"/>
        <v>0</v>
      </c>
      <c r="X51" s="159">
        <f t="shared" si="138"/>
        <v>0</v>
      </c>
      <c r="Y51" s="159">
        <f t="shared" si="130"/>
        <v>0</v>
      </c>
      <c r="Z51" s="160">
        <v>0.0</v>
      </c>
      <c r="AA51" s="161"/>
      <c r="AB51" s="162"/>
      <c r="AC51" s="162"/>
      <c r="AD51" s="162"/>
      <c r="AE51" s="162"/>
      <c r="AF51" s="162"/>
    </row>
    <row r="52" ht="30.0" hidden="1" customHeight="1">
      <c r="A52" s="163" t="s">
        <v>80</v>
      </c>
      <c r="B52" s="164" t="s">
        <v>148</v>
      </c>
      <c r="C52" s="195" t="s">
        <v>149</v>
      </c>
      <c r="D52" s="165" t="s">
        <v>123</v>
      </c>
      <c r="E52" s="166"/>
      <c r="F52" s="167"/>
      <c r="G52" s="168">
        <f t="shared" si="131"/>
        <v>0</v>
      </c>
      <c r="H52" s="166"/>
      <c r="I52" s="167"/>
      <c r="J52" s="168">
        <f t="shared" si="132"/>
        <v>0</v>
      </c>
      <c r="K52" s="166"/>
      <c r="L52" s="167"/>
      <c r="M52" s="168">
        <f t="shared" si="133"/>
        <v>0</v>
      </c>
      <c r="N52" s="166"/>
      <c r="O52" s="167"/>
      <c r="P52" s="168">
        <f t="shared" si="134"/>
        <v>0</v>
      </c>
      <c r="Q52" s="166"/>
      <c r="R52" s="167"/>
      <c r="S52" s="168">
        <f t="shared" si="135"/>
        <v>0</v>
      </c>
      <c r="T52" s="166"/>
      <c r="U52" s="167"/>
      <c r="V52" s="168">
        <f t="shared" si="136"/>
        <v>0</v>
      </c>
      <c r="W52" s="169">
        <f t="shared" si="137"/>
        <v>0</v>
      </c>
      <c r="X52" s="159">
        <f t="shared" si="138"/>
        <v>0</v>
      </c>
      <c r="Y52" s="159">
        <f t="shared" si="130"/>
        <v>0</v>
      </c>
      <c r="Z52" s="160">
        <v>0.0</v>
      </c>
      <c r="AA52" s="170"/>
      <c r="AB52" s="162"/>
      <c r="AC52" s="162"/>
      <c r="AD52" s="162"/>
      <c r="AE52" s="162"/>
      <c r="AF52" s="162"/>
    </row>
    <row r="53" ht="47.25" hidden="1" customHeight="1">
      <c r="A53" s="140" t="s">
        <v>77</v>
      </c>
      <c r="B53" s="187" t="s">
        <v>150</v>
      </c>
      <c r="C53" s="171" t="s">
        <v>151</v>
      </c>
      <c r="D53" s="172"/>
      <c r="E53" s="173"/>
      <c r="F53" s="174"/>
      <c r="G53" s="175"/>
      <c r="H53" s="173"/>
      <c r="I53" s="174"/>
      <c r="J53" s="175"/>
      <c r="K53" s="173">
        <f>SUM(K54:K55)</f>
        <v>0</v>
      </c>
      <c r="L53" s="174"/>
      <c r="M53" s="175">
        <f t="shared" ref="M53:N53" si="139">SUM(M54:M55)</f>
        <v>0</v>
      </c>
      <c r="N53" s="173">
        <f t="shared" si="139"/>
        <v>0</v>
      </c>
      <c r="O53" s="174"/>
      <c r="P53" s="175">
        <f t="shared" ref="P53:Q53" si="140">SUM(P54:P55)</f>
        <v>0</v>
      </c>
      <c r="Q53" s="173">
        <f t="shared" si="140"/>
        <v>0</v>
      </c>
      <c r="R53" s="174"/>
      <c r="S53" s="175">
        <f t="shared" ref="S53:T53" si="141">SUM(S54:S55)</f>
        <v>0</v>
      </c>
      <c r="T53" s="173">
        <f t="shared" si="141"/>
        <v>0</v>
      </c>
      <c r="U53" s="174"/>
      <c r="V53" s="175">
        <f t="shared" ref="V53:X53" si="142">SUM(V54:V55)</f>
        <v>0</v>
      </c>
      <c r="W53" s="175">
        <f t="shared" si="142"/>
        <v>0</v>
      </c>
      <c r="X53" s="175">
        <f t="shared" si="142"/>
        <v>0</v>
      </c>
      <c r="Y53" s="175">
        <f t="shared" si="130"/>
        <v>0</v>
      </c>
      <c r="Z53" s="175">
        <v>0.0</v>
      </c>
      <c r="AA53" s="177"/>
      <c r="AB53" s="150"/>
      <c r="AC53" s="150"/>
      <c r="AD53" s="150"/>
      <c r="AE53" s="150"/>
      <c r="AF53" s="150"/>
    </row>
    <row r="54" ht="30.0" hidden="1" customHeight="1">
      <c r="A54" s="151" t="s">
        <v>80</v>
      </c>
      <c r="B54" s="152" t="s">
        <v>152</v>
      </c>
      <c r="C54" s="222" t="s">
        <v>153</v>
      </c>
      <c r="D54" s="154" t="s">
        <v>154</v>
      </c>
      <c r="E54" s="230" t="s">
        <v>155</v>
      </c>
      <c r="F54" s="231"/>
      <c r="G54" s="232"/>
      <c r="H54" s="230" t="s">
        <v>155</v>
      </c>
      <c r="I54" s="231"/>
      <c r="J54" s="232"/>
      <c r="K54" s="155"/>
      <c r="L54" s="156"/>
      <c r="M54" s="157">
        <f t="shared" ref="M54:M55" si="143">K54*L54</f>
        <v>0</v>
      </c>
      <c r="N54" s="155"/>
      <c r="O54" s="156"/>
      <c r="P54" s="157">
        <f t="shared" ref="P54:P55" si="144">N54*O54</f>
        <v>0</v>
      </c>
      <c r="Q54" s="155"/>
      <c r="R54" s="156"/>
      <c r="S54" s="157">
        <f t="shared" ref="S54:S55" si="145">Q54*R54</f>
        <v>0</v>
      </c>
      <c r="T54" s="155"/>
      <c r="U54" s="156"/>
      <c r="V54" s="157">
        <f t="shared" ref="V54:V55" si="146">T54*U54</f>
        <v>0</v>
      </c>
      <c r="W54" s="169">
        <f t="shared" ref="W54:W55" si="147">G54+M54+S54</f>
        <v>0</v>
      </c>
      <c r="X54" s="159">
        <f t="shared" ref="X54:X55" si="148">J54+P54+V54</f>
        <v>0</v>
      </c>
      <c r="Y54" s="159">
        <f t="shared" si="130"/>
        <v>0</v>
      </c>
      <c r="Z54" s="160">
        <v>0.0</v>
      </c>
      <c r="AA54" s="161"/>
      <c r="AB54" s="162"/>
      <c r="AC54" s="162"/>
      <c r="AD54" s="162"/>
      <c r="AE54" s="162"/>
      <c r="AF54" s="162"/>
    </row>
    <row r="55" ht="30.0" hidden="1" customHeight="1">
      <c r="A55" s="163" t="s">
        <v>80</v>
      </c>
      <c r="B55" s="164" t="s">
        <v>156</v>
      </c>
      <c r="C55" s="195" t="s">
        <v>157</v>
      </c>
      <c r="D55" s="165" t="s">
        <v>154</v>
      </c>
      <c r="E55" s="27"/>
      <c r="F55" s="233"/>
      <c r="G55" s="28"/>
      <c r="H55" s="27"/>
      <c r="I55" s="233"/>
      <c r="J55" s="28"/>
      <c r="K55" s="180"/>
      <c r="L55" s="181"/>
      <c r="M55" s="182">
        <f t="shared" si="143"/>
        <v>0</v>
      </c>
      <c r="N55" s="180"/>
      <c r="O55" s="181"/>
      <c r="P55" s="182">
        <f t="shared" si="144"/>
        <v>0</v>
      </c>
      <c r="Q55" s="180"/>
      <c r="R55" s="181"/>
      <c r="S55" s="182">
        <f t="shared" si="145"/>
        <v>0</v>
      </c>
      <c r="T55" s="180"/>
      <c r="U55" s="181"/>
      <c r="V55" s="182">
        <f t="shared" si="146"/>
        <v>0</v>
      </c>
      <c r="W55" s="169">
        <f t="shared" si="147"/>
        <v>0</v>
      </c>
      <c r="X55" s="159">
        <f t="shared" si="148"/>
        <v>0</v>
      </c>
      <c r="Y55" s="197">
        <f t="shared" si="130"/>
        <v>0</v>
      </c>
      <c r="Z55" s="160">
        <v>0.0</v>
      </c>
      <c r="AA55" s="183"/>
      <c r="AB55" s="162"/>
      <c r="AC55" s="162"/>
      <c r="AD55" s="162"/>
      <c r="AE55" s="162"/>
      <c r="AF55" s="162"/>
    </row>
    <row r="56" ht="30.0" hidden="1" customHeight="1">
      <c r="A56" s="199" t="s">
        <v>158</v>
      </c>
      <c r="B56" s="200"/>
      <c r="C56" s="201"/>
      <c r="D56" s="202"/>
      <c r="E56" s="224">
        <f>E49</f>
        <v>0</v>
      </c>
      <c r="F56" s="225"/>
      <c r="G56" s="226">
        <f t="shared" ref="G56:H56" si="149">G49</f>
        <v>0</v>
      </c>
      <c r="H56" s="224">
        <f t="shared" si="149"/>
        <v>0</v>
      </c>
      <c r="I56" s="225"/>
      <c r="J56" s="226">
        <f>J49</f>
        <v>0</v>
      </c>
      <c r="K56" s="227">
        <f>K53+K49</f>
        <v>0</v>
      </c>
      <c r="L56" s="225"/>
      <c r="M56" s="226">
        <f t="shared" ref="M56:N56" si="150">M53+M49</f>
        <v>0</v>
      </c>
      <c r="N56" s="227">
        <f t="shared" si="150"/>
        <v>0</v>
      </c>
      <c r="O56" s="225"/>
      <c r="P56" s="226">
        <f t="shared" ref="P56:Q56" si="151">P53+P49</f>
        <v>0</v>
      </c>
      <c r="Q56" s="227">
        <f t="shared" si="151"/>
        <v>0</v>
      </c>
      <c r="R56" s="225"/>
      <c r="S56" s="226">
        <f t="shared" ref="S56:T56" si="152">S53+S49</f>
        <v>0</v>
      </c>
      <c r="T56" s="227">
        <f t="shared" si="152"/>
        <v>0</v>
      </c>
      <c r="U56" s="225"/>
      <c r="V56" s="226">
        <f t="shared" ref="V56:X56" si="153">V53+V49</f>
        <v>0</v>
      </c>
      <c r="W56" s="228">
        <f t="shared" si="153"/>
        <v>0</v>
      </c>
      <c r="X56" s="228">
        <f t="shared" si="153"/>
        <v>0</v>
      </c>
      <c r="Y56" s="228">
        <f t="shared" si="130"/>
        <v>0</v>
      </c>
      <c r="Z56" s="228">
        <v>0.0</v>
      </c>
      <c r="AA56" s="229"/>
      <c r="AB56" s="162"/>
      <c r="AC56" s="162"/>
      <c r="AD56" s="9"/>
      <c r="AE56" s="9"/>
      <c r="AF56" s="9"/>
    </row>
    <row r="57" ht="30.0" hidden="1" customHeight="1">
      <c r="A57" s="211" t="s">
        <v>75</v>
      </c>
      <c r="B57" s="212">
        <v>4.0</v>
      </c>
      <c r="C57" s="213" t="s">
        <v>159</v>
      </c>
      <c r="D57" s="214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38"/>
      <c r="Y57" s="217"/>
      <c r="Z57" s="138"/>
      <c r="AA57" s="139"/>
      <c r="AB57" s="9"/>
      <c r="AC57" s="9"/>
      <c r="AD57" s="9"/>
      <c r="AE57" s="9"/>
      <c r="AF57" s="9"/>
    </row>
    <row r="58" ht="30.0" hidden="1" customHeight="1">
      <c r="A58" s="140" t="s">
        <v>77</v>
      </c>
      <c r="B58" s="187" t="s">
        <v>160</v>
      </c>
      <c r="C58" s="234" t="s">
        <v>161</v>
      </c>
      <c r="D58" s="143"/>
      <c r="E58" s="144">
        <f>SUM(E59:E61)</f>
        <v>0</v>
      </c>
      <c r="F58" s="145"/>
      <c r="G58" s="146">
        <f t="shared" ref="G58:H58" si="154">SUM(G59:G61)</f>
        <v>0</v>
      </c>
      <c r="H58" s="144">
        <f t="shared" si="154"/>
        <v>0</v>
      </c>
      <c r="I58" s="145"/>
      <c r="J58" s="146">
        <f t="shared" ref="J58:K58" si="155">SUM(J59:J61)</f>
        <v>0</v>
      </c>
      <c r="K58" s="144">
        <f t="shared" si="155"/>
        <v>0</v>
      </c>
      <c r="L58" s="145"/>
      <c r="M58" s="146">
        <f t="shared" ref="M58:N58" si="156">SUM(M59:M61)</f>
        <v>0</v>
      </c>
      <c r="N58" s="144">
        <f t="shared" si="156"/>
        <v>0</v>
      </c>
      <c r="O58" s="145"/>
      <c r="P58" s="146">
        <f t="shared" ref="P58:Q58" si="157">SUM(P59:P61)</f>
        <v>0</v>
      </c>
      <c r="Q58" s="144">
        <f t="shared" si="157"/>
        <v>0</v>
      </c>
      <c r="R58" s="145"/>
      <c r="S58" s="146">
        <f t="shared" ref="S58:T58" si="158">SUM(S59:S61)</f>
        <v>0</v>
      </c>
      <c r="T58" s="144">
        <f t="shared" si="158"/>
        <v>0</v>
      </c>
      <c r="U58" s="145"/>
      <c r="V58" s="146">
        <f t="shared" ref="V58:X58" si="159">SUM(V59:V61)</f>
        <v>0</v>
      </c>
      <c r="W58" s="146">
        <f t="shared" si="159"/>
        <v>0</v>
      </c>
      <c r="X58" s="146">
        <f t="shared" si="159"/>
        <v>0</v>
      </c>
      <c r="Y58" s="235">
        <f t="shared" ref="Y58:Y78" si="160">W58-X58</f>
        <v>0</v>
      </c>
      <c r="Z58" s="148">
        <v>0.0</v>
      </c>
      <c r="AA58" s="149"/>
      <c r="AB58" s="150"/>
      <c r="AC58" s="150"/>
      <c r="AD58" s="150"/>
      <c r="AE58" s="150"/>
      <c r="AF58" s="150"/>
    </row>
    <row r="59" ht="30.0" hidden="1" customHeight="1">
      <c r="A59" s="151" t="s">
        <v>80</v>
      </c>
      <c r="B59" s="152" t="s">
        <v>162</v>
      </c>
      <c r="C59" s="222" t="s">
        <v>163</v>
      </c>
      <c r="D59" s="236" t="s">
        <v>164</v>
      </c>
      <c r="E59" s="237"/>
      <c r="F59" s="238"/>
      <c r="G59" s="239">
        <f t="shared" ref="G59:G61" si="161">E59*F59</f>
        <v>0</v>
      </c>
      <c r="H59" s="237"/>
      <c r="I59" s="238"/>
      <c r="J59" s="239">
        <f t="shared" ref="J59:J61" si="162">H59*I59</f>
        <v>0</v>
      </c>
      <c r="K59" s="155"/>
      <c r="L59" s="238"/>
      <c r="M59" s="157">
        <f t="shared" ref="M59:M61" si="163">K59*L59</f>
        <v>0</v>
      </c>
      <c r="N59" s="155"/>
      <c r="O59" s="238"/>
      <c r="P59" s="157">
        <f t="shared" ref="P59:P61" si="164">N59*O59</f>
        <v>0</v>
      </c>
      <c r="Q59" s="155"/>
      <c r="R59" s="238"/>
      <c r="S59" s="157">
        <f t="shared" ref="S59:S61" si="165">Q59*R59</f>
        <v>0</v>
      </c>
      <c r="T59" s="155"/>
      <c r="U59" s="238"/>
      <c r="V59" s="157">
        <f t="shared" ref="V59:V61" si="166">T59*U59</f>
        <v>0</v>
      </c>
      <c r="W59" s="158">
        <f t="shared" ref="W59:W61" si="167">G59+M59+S59</f>
        <v>0</v>
      </c>
      <c r="X59" s="159">
        <f t="shared" ref="X59:X61" si="168">J59+P59+V59</f>
        <v>0</v>
      </c>
      <c r="Y59" s="159">
        <f t="shared" si="160"/>
        <v>0</v>
      </c>
      <c r="Z59" s="160">
        <v>0.0</v>
      </c>
      <c r="AA59" s="161"/>
      <c r="AB59" s="162"/>
      <c r="AC59" s="162"/>
      <c r="AD59" s="162"/>
      <c r="AE59" s="162"/>
      <c r="AF59" s="162"/>
    </row>
    <row r="60" ht="30.0" hidden="1" customHeight="1">
      <c r="A60" s="151" t="s">
        <v>80</v>
      </c>
      <c r="B60" s="152" t="s">
        <v>165</v>
      </c>
      <c r="C60" s="222" t="s">
        <v>163</v>
      </c>
      <c r="D60" s="236" t="s">
        <v>164</v>
      </c>
      <c r="E60" s="237"/>
      <c r="F60" s="238"/>
      <c r="G60" s="239">
        <f t="shared" si="161"/>
        <v>0</v>
      </c>
      <c r="H60" s="237"/>
      <c r="I60" s="238"/>
      <c r="J60" s="239">
        <f t="shared" si="162"/>
        <v>0</v>
      </c>
      <c r="K60" s="155"/>
      <c r="L60" s="238"/>
      <c r="M60" s="157">
        <f t="shared" si="163"/>
        <v>0</v>
      </c>
      <c r="N60" s="155"/>
      <c r="O60" s="238"/>
      <c r="P60" s="157">
        <f t="shared" si="164"/>
        <v>0</v>
      </c>
      <c r="Q60" s="155"/>
      <c r="R60" s="238"/>
      <c r="S60" s="157">
        <f t="shared" si="165"/>
        <v>0</v>
      </c>
      <c r="T60" s="155"/>
      <c r="U60" s="238"/>
      <c r="V60" s="157">
        <f t="shared" si="166"/>
        <v>0</v>
      </c>
      <c r="W60" s="158">
        <f t="shared" si="167"/>
        <v>0</v>
      </c>
      <c r="X60" s="159">
        <f t="shared" si="168"/>
        <v>0</v>
      </c>
      <c r="Y60" s="159">
        <f t="shared" si="160"/>
        <v>0</v>
      </c>
      <c r="Z60" s="160">
        <v>0.0</v>
      </c>
      <c r="AA60" s="161"/>
      <c r="AB60" s="162"/>
      <c r="AC60" s="162"/>
      <c r="AD60" s="162"/>
      <c r="AE60" s="162"/>
      <c r="AF60" s="162"/>
    </row>
    <row r="61" ht="30.0" hidden="1" customHeight="1">
      <c r="A61" s="178" t="s">
        <v>80</v>
      </c>
      <c r="B61" s="164" t="s">
        <v>166</v>
      </c>
      <c r="C61" s="195" t="s">
        <v>163</v>
      </c>
      <c r="D61" s="236" t="s">
        <v>164</v>
      </c>
      <c r="E61" s="240"/>
      <c r="F61" s="241"/>
      <c r="G61" s="242">
        <f t="shared" si="161"/>
        <v>0</v>
      </c>
      <c r="H61" s="240"/>
      <c r="I61" s="241"/>
      <c r="J61" s="242">
        <f t="shared" si="162"/>
        <v>0</v>
      </c>
      <c r="K61" s="166"/>
      <c r="L61" s="241"/>
      <c r="M61" s="168">
        <f t="shared" si="163"/>
        <v>0</v>
      </c>
      <c r="N61" s="166"/>
      <c r="O61" s="241"/>
      <c r="P61" s="168">
        <f t="shared" si="164"/>
        <v>0</v>
      </c>
      <c r="Q61" s="166"/>
      <c r="R61" s="241"/>
      <c r="S61" s="168">
        <f t="shared" si="165"/>
        <v>0</v>
      </c>
      <c r="T61" s="166"/>
      <c r="U61" s="241"/>
      <c r="V61" s="168">
        <f t="shared" si="166"/>
        <v>0</v>
      </c>
      <c r="W61" s="169">
        <f t="shared" si="167"/>
        <v>0</v>
      </c>
      <c r="X61" s="159">
        <f t="shared" si="168"/>
        <v>0</v>
      </c>
      <c r="Y61" s="159">
        <f t="shared" si="160"/>
        <v>0</v>
      </c>
      <c r="Z61" s="160">
        <v>0.0</v>
      </c>
      <c r="AA61" s="170"/>
      <c r="AB61" s="162"/>
      <c r="AC61" s="162"/>
      <c r="AD61" s="162"/>
      <c r="AE61" s="162"/>
      <c r="AF61" s="162"/>
    </row>
    <row r="62" ht="30.0" hidden="1" customHeight="1">
      <c r="A62" s="140" t="s">
        <v>77</v>
      </c>
      <c r="B62" s="187" t="s">
        <v>167</v>
      </c>
      <c r="C62" s="184" t="s">
        <v>168</v>
      </c>
      <c r="D62" s="172"/>
      <c r="E62" s="173">
        <f>SUM(E63:E65)</f>
        <v>0</v>
      </c>
      <c r="F62" s="174"/>
      <c r="G62" s="175">
        <f t="shared" ref="G62:H62" si="169">SUM(G63:G65)</f>
        <v>0</v>
      </c>
      <c r="H62" s="173">
        <f t="shared" si="169"/>
        <v>0</v>
      </c>
      <c r="I62" s="174"/>
      <c r="J62" s="175">
        <f t="shared" ref="J62:K62" si="170">SUM(J63:J65)</f>
        <v>0</v>
      </c>
      <c r="K62" s="173">
        <f t="shared" si="170"/>
        <v>0</v>
      </c>
      <c r="L62" s="174"/>
      <c r="M62" s="175">
        <f t="shared" ref="M62:N62" si="171">SUM(M63:M65)</f>
        <v>0</v>
      </c>
      <c r="N62" s="173">
        <f t="shared" si="171"/>
        <v>0</v>
      </c>
      <c r="O62" s="174"/>
      <c r="P62" s="175">
        <f t="shared" ref="P62:Q62" si="172">SUM(P63:P65)</f>
        <v>0</v>
      </c>
      <c r="Q62" s="173">
        <f t="shared" si="172"/>
        <v>0</v>
      </c>
      <c r="R62" s="174"/>
      <c r="S62" s="175">
        <f t="shared" ref="S62:T62" si="173">SUM(S63:S65)</f>
        <v>0</v>
      </c>
      <c r="T62" s="173">
        <f t="shared" si="173"/>
        <v>0</v>
      </c>
      <c r="U62" s="174"/>
      <c r="V62" s="175">
        <f t="shared" ref="V62:X62" si="174">SUM(V63:V65)</f>
        <v>0</v>
      </c>
      <c r="W62" s="175">
        <f t="shared" si="174"/>
        <v>0</v>
      </c>
      <c r="X62" s="175">
        <f t="shared" si="174"/>
        <v>0</v>
      </c>
      <c r="Y62" s="175">
        <f t="shared" si="160"/>
        <v>0</v>
      </c>
      <c r="Z62" s="175">
        <v>0.0</v>
      </c>
      <c r="AA62" s="177"/>
      <c r="AB62" s="150"/>
      <c r="AC62" s="150"/>
      <c r="AD62" s="150"/>
      <c r="AE62" s="150"/>
      <c r="AF62" s="150"/>
    </row>
    <row r="63" ht="30.0" hidden="1" customHeight="1">
      <c r="A63" s="151" t="s">
        <v>80</v>
      </c>
      <c r="B63" s="152" t="s">
        <v>169</v>
      </c>
      <c r="C63" s="243" t="s">
        <v>170</v>
      </c>
      <c r="D63" s="244" t="s">
        <v>171</v>
      </c>
      <c r="E63" s="155"/>
      <c r="F63" s="156"/>
      <c r="G63" s="157">
        <f t="shared" ref="G63:G65" si="175">E63*F63</f>
        <v>0</v>
      </c>
      <c r="H63" s="155"/>
      <c r="I63" s="156"/>
      <c r="J63" s="157">
        <f t="shared" ref="J63:J65" si="176">H63*I63</f>
        <v>0</v>
      </c>
      <c r="K63" s="155"/>
      <c r="L63" s="156"/>
      <c r="M63" s="157">
        <f t="shared" ref="M63:M65" si="177">K63*L63</f>
        <v>0</v>
      </c>
      <c r="N63" s="155"/>
      <c r="O63" s="156"/>
      <c r="P63" s="157">
        <f t="shared" ref="P63:P65" si="178">N63*O63</f>
        <v>0</v>
      </c>
      <c r="Q63" s="155"/>
      <c r="R63" s="156"/>
      <c r="S63" s="157">
        <f t="shared" ref="S63:S65" si="179">Q63*R63</f>
        <v>0</v>
      </c>
      <c r="T63" s="155"/>
      <c r="U63" s="156"/>
      <c r="V63" s="157">
        <f t="shared" ref="V63:V65" si="180">T63*U63</f>
        <v>0</v>
      </c>
      <c r="W63" s="158">
        <f t="shared" ref="W63:W65" si="181">G63+M63+S63</f>
        <v>0</v>
      </c>
      <c r="X63" s="159">
        <f t="shared" ref="X63:X65" si="182">J63+P63+V63</f>
        <v>0</v>
      </c>
      <c r="Y63" s="159">
        <f t="shared" si="160"/>
        <v>0</v>
      </c>
      <c r="Z63" s="160">
        <v>0.0</v>
      </c>
      <c r="AA63" s="161"/>
      <c r="AB63" s="162"/>
      <c r="AC63" s="162"/>
      <c r="AD63" s="162"/>
      <c r="AE63" s="162"/>
      <c r="AF63" s="162"/>
    </row>
    <row r="64" ht="30.0" hidden="1" customHeight="1">
      <c r="A64" s="151" t="s">
        <v>80</v>
      </c>
      <c r="B64" s="152" t="s">
        <v>172</v>
      </c>
      <c r="C64" s="243" t="s">
        <v>145</v>
      </c>
      <c r="D64" s="244" t="s">
        <v>171</v>
      </c>
      <c r="E64" s="155"/>
      <c r="F64" s="156"/>
      <c r="G64" s="157">
        <f t="shared" si="175"/>
        <v>0</v>
      </c>
      <c r="H64" s="155"/>
      <c r="I64" s="156"/>
      <c r="J64" s="157">
        <f t="shared" si="176"/>
        <v>0</v>
      </c>
      <c r="K64" s="155"/>
      <c r="L64" s="156"/>
      <c r="M64" s="157">
        <f t="shared" si="177"/>
        <v>0</v>
      </c>
      <c r="N64" s="155"/>
      <c r="O64" s="156"/>
      <c r="P64" s="157">
        <f t="shared" si="178"/>
        <v>0</v>
      </c>
      <c r="Q64" s="155"/>
      <c r="R64" s="156"/>
      <c r="S64" s="157">
        <f t="shared" si="179"/>
        <v>0</v>
      </c>
      <c r="T64" s="155"/>
      <c r="U64" s="156"/>
      <c r="V64" s="157">
        <f t="shared" si="180"/>
        <v>0</v>
      </c>
      <c r="W64" s="158">
        <f t="shared" si="181"/>
        <v>0</v>
      </c>
      <c r="X64" s="159">
        <f t="shared" si="182"/>
        <v>0</v>
      </c>
      <c r="Y64" s="159">
        <f t="shared" si="160"/>
        <v>0</v>
      </c>
      <c r="Z64" s="160">
        <v>0.0</v>
      </c>
      <c r="AA64" s="161"/>
      <c r="AB64" s="162"/>
      <c r="AC64" s="162"/>
      <c r="AD64" s="162"/>
      <c r="AE64" s="162"/>
      <c r="AF64" s="162"/>
    </row>
    <row r="65" ht="30.0" hidden="1" customHeight="1">
      <c r="A65" s="163" t="s">
        <v>80</v>
      </c>
      <c r="B65" s="186" t="s">
        <v>173</v>
      </c>
      <c r="C65" s="245" t="s">
        <v>147</v>
      </c>
      <c r="D65" s="244" t="s">
        <v>171</v>
      </c>
      <c r="E65" s="166"/>
      <c r="F65" s="167"/>
      <c r="G65" s="168">
        <f t="shared" si="175"/>
        <v>0</v>
      </c>
      <c r="H65" s="166"/>
      <c r="I65" s="167"/>
      <c r="J65" s="168">
        <f t="shared" si="176"/>
        <v>0</v>
      </c>
      <c r="K65" s="166"/>
      <c r="L65" s="167"/>
      <c r="M65" s="168">
        <f t="shared" si="177"/>
        <v>0</v>
      </c>
      <c r="N65" s="166"/>
      <c r="O65" s="167"/>
      <c r="P65" s="168">
        <f t="shared" si="178"/>
        <v>0</v>
      </c>
      <c r="Q65" s="166"/>
      <c r="R65" s="167"/>
      <c r="S65" s="168">
        <f t="shared" si="179"/>
        <v>0</v>
      </c>
      <c r="T65" s="166"/>
      <c r="U65" s="167"/>
      <c r="V65" s="168">
        <f t="shared" si="180"/>
        <v>0</v>
      </c>
      <c r="W65" s="169">
        <f t="shared" si="181"/>
        <v>0</v>
      </c>
      <c r="X65" s="159">
        <f t="shared" si="182"/>
        <v>0</v>
      </c>
      <c r="Y65" s="159">
        <f t="shared" si="160"/>
        <v>0</v>
      </c>
      <c r="Z65" s="160">
        <v>0.0</v>
      </c>
      <c r="AA65" s="170"/>
      <c r="AB65" s="162"/>
      <c r="AC65" s="162"/>
      <c r="AD65" s="162"/>
      <c r="AE65" s="162"/>
      <c r="AF65" s="162"/>
    </row>
    <row r="66" ht="30.0" hidden="1" customHeight="1">
      <c r="A66" s="140" t="s">
        <v>77</v>
      </c>
      <c r="B66" s="187" t="s">
        <v>174</v>
      </c>
      <c r="C66" s="184" t="s">
        <v>175</v>
      </c>
      <c r="D66" s="172"/>
      <c r="E66" s="173">
        <f>SUM(E67:E69)</f>
        <v>0</v>
      </c>
      <c r="F66" s="174"/>
      <c r="G66" s="175">
        <f t="shared" ref="G66:H66" si="183">SUM(G67:G69)</f>
        <v>0</v>
      </c>
      <c r="H66" s="173">
        <f t="shared" si="183"/>
        <v>0</v>
      </c>
      <c r="I66" s="174"/>
      <c r="J66" s="175">
        <f t="shared" ref="J66:K66" si="184">SUM(J67:J69)</f>
        <v>0</v>
      </c>
      <c r="K66" s="173">
        <f t="shared" si="184"/>
        <v>0</v>
      </c>
      <c r="L66" s="174"/>
      <c r="M66" s="175">
        <f t="shared" ref="M66:N66" si="185">SUM(M67:M69)</f>
        <v>0</v>
      </c>
      <c r="N66" s="173">
        <f t="shared" si="185"/>
        <v>0</v>
      </c>
      <c r="O66" s="174"/>
      <c r="P66" s="175">
        <f t="shared" ref="P66:Q66" si="186">SUM(P67:P69)</f>
        <v>0</v>
      </c>
      <c r="Q66" s="173">
        <f t="shared" si="186"/>
        <v>0</v>
      </c>
      <c r="R66" s="174"/>
      <c r="S66" s="175">
        <f t="shared" ref="S66:T66" si="187">SUM(S67:S69)</f>
        <v>0</v>
      </c>
      <c r="T66" s="173">
        <f t="shared" si="187"/>
        <v>0</v>
      </c>
      <c r="U66" s="174"/>
      <c r="V66" s="175">
        <f t="shared" ref="V66:X66" si="188">SUM(V67:V69)</f>
        <v>0</v>
      </c>
      <c r="W66" s="175">
        <f t="shared" si="188"/>
        <v>0</v>
      </c>
      <c r="X66" s="175">
        <f t="shared" si="188"/>
        <v>0</v>
      </c>
      <c r="Y66" s="175">
        <f t="shared" si="160"/>
        <v>0</v>
      </c>
      <c r="Z66" s="175">
        <v>0.0</v>
      </c>
      <c r="AA66" s="177"/>
      <c r="AB66" s="150"/>
      <c r="AC66" s="150"/>
      <c r="AD66" s="150"/>
      <c r="AE66" s="150"/>
      <c r="AF66" s="150"/>
    </row>
    <row r="67" ht="30.0" hidden="1" customHeight="1">
      <c r="A67" s="151" t="s">
        <v>80</v>
      </c>
      <c r="B67" s="152" t="s">
        <v>176</v>
      </c>
      <c r="C67" s="243" t="s">
        <v>177</v>
      </c>
      <c r="D67" s="244" t="s">
        <v>178</v>
      </c>
      <c r="E67" s="155"/>
      <c r="F67" s="156"/>
      <c r="G67" s="157">
        <f t="shared" ref="G67:G69" si="189">E67*F67</f>
        <v>0</v>
      </c>
      <c r="H67" s="155"/>
      <c r="I67" s="156"/>
      <c r="J67" s="157">
        <f t="shared" ref="J67:J69" si="190">H67*I67</f>
        <v>0</v>
      </c>
      <c r="K67" s="155"/>
      <c r="L67" s="156"/>
      <c r="M67" s="157">
        <f t="shared" ref="M67:M69" si="191">K67*L67</f>
        <v>0</v>
      </c>
      <c r="N67" s="155"/>
      <c r="O67" s="156"/>
      <c r="P67" s="157">
        <f t="shared" ref="P67:P69" si="192">N67*O67</f>
        <v>0</v>
      </c>
      <c r="Q67" s="155"/>
      <c r="R67" s="156"/>
      <c r="S67" s="157">
        <f t="shared" ref="S67:S69" si="193">Q67*R67</f>
        <v>0</v>
      </c>
      <c r="T67" s="155"/>
      <c r="U67" s="156"/>
      <c r="V67" s="157">
        <f t="shared" ref="V67:V69" si="194">T67*U67</f>
        <v>0</v>
      </c>
      <c r="W67" s="158">
        <f t="shared" ref="W67:W69" si="195">G67+M67+S67</f>
        <v>0</v>
      </c>
      <c r="X67" s="159">
        <f t="shared" ref="X67:X69" si="196">J67+P67+V67</f>
        <v>0</v>
      </c>
      <c r="Y67" s="159">
        <f t="shared" si="160"/>
        <v>0</v>
      </c>
      <c r="Z67" s="160">
        <v>0.0</v>
      </c>
      <c r="AA67" s="161"/>
      <c r="AB67" s="162"/>
      <c r="AC67" s="162"/>
      <c r="AD67" s="162"/>
      <c r="AE67" s="162"/>
      <c r="AF67" s="162"/>
    </row>
    <row r="68" ht="30.0" hidden="1" customHeight="1">
      <c r="A68" s="151" t="s">
        <v>80</v>
      </c>
      <c r="B68" s="152" t="s">
        <v>179</v>
      </c>
      <c r="C68" s="243" t="s">
        <v>180</v>
      </c>
      <c r="D68" s="244" t="s">
        <v>178</v>
      </c>
      <c r="E68" s="155"/>
      <c r="F68" s="156"/>
      <c r="G68" s="157">
        <f t="shared" si="189"/>
        <v>0</v>
      </c>
      <c r="H68" s="155"/>
      <c r="I68" s="156"/>
      <c r="J68" s="157">
        <f t="shared" si="190"/>
        <v>0</v>
      </c>
      <c r="K68" s="155"/>
      <c r="L68" s="156"/>
      <c r="M68" s="157">
        <f t="shared" si="191"/>
        <v>0</v>
      </c>
      <c r="N68" s="155"/>
      <c r="O68" s="156"/>
      <c r="P68" s="157">
        <f t="shared" si="192"/>
        <v>0</v>
      </c>
      <c r="Q68" s="155"/>
      <c r="R68" s="156"/>
      <c r="S68" s="157">
        <f t="shared" si="193"/>
        <v>0</v>
      </c>
      <c r="T68" s="155"/>
      <c r="U68" s="156"/>
      <c r="V68" s="157">
        <f t="shared" si="194"/>
        <v>0</v>
      </c>
      <c r="W68" s="158">
        <f t="shared" si="195"/>
        <v>0</v>
      </c>
      <c r="X68" s="159">
        <f t="shared" si="196"/>
        <v>0</v>
      </c>
      <c r="Y68" s="159">
        <f t="shared" si="160"/>
        <v>0</v>
      </c>
      <c r="Z68" s="160">
        <v>0.0</v>
      </c>
      <c r="AA68" s="161"/>
      <c r="AB68" s="162"/>
      <c r="AC68" s="162"/>
      <c r="AD68" s="162"/>
      <c r="AE68" s="162"/>
      <c r="AF68" s="162"/>
    </row>
    <row r="69" ht="30.0" hidden="1" customHeight="1">
      <c r="A69" s="163" t="s">
        <v>80</v>
      </c>
      <c r="B69" s="186" t="s">
        <v>181</v>
      </c>
      <c r="C69" s="245" t="s">
        <v>182</v>
      </c>
      <c r="D69" s="246" t="s">
        <v>178</v>
      </c>
      <c r="E69" s="166"/>
      <c r="F69" s="167"/>
      <c r="G69" s="168">
        <f t="shared" si="189"/>
        <v>0</v>
      </c>
      <c r="H69" s="166"/>
      <c r="I69" s="167"/>
      <c r="J69" s="168">
        <f t="shared" si="190"/>
        <v>0</v>
      </c>
      <c r="K69" s="166"/>
      <c r="L69" s="167"/>
      <c r="M69" s="168">
        <f t="shared" si="191"/>
        <v>0</v>
      </c>
      <c r="N69" s="166"/>
      <c r="O69" s="167"/>
      <c r="P69" s="168">
        <f t="shared" si="192"/>
        <v>0</v>
      </c>
      <c r="Q69" s="166"/>
      <c r="R69" s="167"/>
      <c r="S69" s="168">
        <f t="shared" si="193"/>
        <v>0</v>
      </c>
      <c r="T69" s="166"/>
      <c r="U69" s="167"/>
      <c r="V69" s="168">
        <f t="shared" si="194"/>
        <v>0</v>
      </c>
      <c r="W69" s="169">
        <f t="shared" si="195"/>
        <v>0</v>
      </c>
      <c r="X69" s="159">
        <f t="shared" si="196"/>
        <v>0</v>
      </c>
      <c r="Y69" s="159">
        <f t="shared" si="160"/>
        <v>0</v>
      </c>
      <c r="Z69" s="160">
        <v>0.0</v>
      </c>
      <c r="AA69" s="170"/>
      <c r="AB69" s="162"/>
      <c r="AC69" s="162"/>
      <c r="AD69" s="162"/>
      <c r="AE69" s="162"/>
      <c r="AF69" s="162"/>
    </row>
    <row r="70" ht="30.0" hidden="1" customHeight="1">
      <c r="A70" s="140" t="s">
        <v>77</v>
      </c>
      <c r="B70" s="187" t="s">
        <v>183</v>
      </c>
      <c r="C70" s="184" t="s">
        <v>184</v>
      </c>
      <c r="D70" s="172"/>
      <c r="E70" s="173">
        <f>SUM(E71:E73)</f>
        <v>0</v>
      </c>
      <c r="F70" s="174"/>
      <c r="G70" s="175">
        <f t="shared" ref="G70:H70" si="197">SUM(G71:G73)</f>
        <v>0</v>
      </c>
      <c r="H70" s="173">
        <f t="shared" si="197"/>
        <v>0</v>
      </c>
      <c r="I70" s="174"/>
      <c r="J70" s="175">
        <f t="shared" ref="J70:K70" si="198">SUM(J71:J73)</f>
        <v>0</v>
      </c>
      <c r="K70" s="173">
        <f t="shared" si="198"/>
        <v>0</v>
      </c>
      <c r="L70" s="174"/>
      <c r="M70" s="175">
        <f t="shared" ref="M70:N70" si="199">SUM(M71:M73)</f>
        <v>0</v>
      </c>
      <c r="N70" s="173">
        <f t="shared" si="199"/>
        <v>0</v>
      </c>
      <c r="O70" s="174"/>
      <c r="P70" s="175">
        <f t="shared" ref="P70:Q70" si="200">SUM(P71:P73)</f>
        <v>0</v>
      </c>
      <c r="Q70" s="173">
        <f t="shared" si="200"/>
        <v>0</v>
      </c>
      <c r="R70" s="174"/>
      <c r="S70" s="175">
        <f t="shared" ref="S70:T70" si="201">SUM(S71:S73)</f>
        <v>0</v>
      </c>
      <c r="T70" s="173">
        <f t="shared" si="201"/>
        <v>0</v>
      </c>
      <c r="U70" s="174"/>
      <c r="V70" s="175">
        <f t="shared" ref="V70:X70" si="202">SUM(V71:V73)</f>
        <v>0</v>
      </c>
      <c r="W70" s="175">
        <f t="shared" si="202"/>
        <v>0</v>
      </c>
      <c r="X70" s="175">
        <f t="shared" si="202"/>
        <v>0</v>
      </c>
      <c r="Y70" s="175">
        <f t="shared" si="160"/>
        <v>0</v>
      </c>
      <c r="Z70" s="175">
        <v>0.0</v>
      </c>
      <c r="AA70" s="177"/>
      <c r="AB70" s="150"/>
      <c r="AC70" s="150"/>
      <c r="AD70" s="150"/>
      <c r="AE70" s="150"/>
      <c r="AF70" s="150"/>
    </row>
    <row r="71" ht="30.0" hidden="1" customHeight="1">
      <c r="A71" s="151" t="s">
        <v>80</v>
      </c>
      <c r="B71" s="152" t="s">
        <v>185</v>
      </c>
      <c r="C71" s="222" t="s">
        <v>186</v>
      </c>
      <c r="D71" s="244" t="s">
        <v>123</v>
      </c>
      <c r="E71" s="155"/>
      <c r="F71" s="156"/>
      <c r="G71" s="157">
        <f t="shared" ref="G71:G73" si="203">E71*F71</f>
        <v>0</v>
      </c>
      <c r="H71" s="155"/>
      <c r="I71" s="156"/>
      <c r="J71" s="157">
        <f t="shared" ref="J71:J73" si="204">H71*I71</f>
        <v>0</v>
      </c>
      <c r="K71" s="155"/>
      <c r="L71" s="156"/>
      <c r="M71" s="157">
        <f t="shared" ref="M71:M73" si="205">K71*L71</f>
        <v>0</v>
      </c>
      <c r="N71" s="155"/>
      <c r="O71" s="156"/>
      <c r="P71" s="157">
        <f t="shared" ref="P71:P73" si="206">N71*O71</f>
        <v>0</v>
      </c>
      <c r="Q71" s="155"/>
      <c r="R71" s="156"/>
      <c r="S71" s="157">
        <f t="shared" ref="S71:S73" si="207">Q71*R71</f>
        <v>0</v>
      </c>
      <c r="T71" s="155"/>
      <c r="U71" s="156"/>
      <c r="V71" s="157">
        <f t="shared" ref="V71:V73" si="208">T71*U71</f>
        <v>0</v>
      </c>
      <c r="W71" s="158">
        <f t="shared" ref="W71:W73" si="209">G71+M71+S71</f>
        <v>0</v>
      </c>
      <c r="X71" s="159">
        <f t="shared" ref="X71:X73" si="210">J71+P71+V71</f>
        <v>0</v>
      </c>
      <c r="Y71" s="159">
        <f t="shared" si="160"/>
        <v>0</v>
      </c>
      <c r="Z71" s="160">
        <v>0.0</v>
      </c>
      <c r="AA71" s="161"/>
      <c r="AB71" s="162"/>
      <c r="AC71" s="162"/>
      <c r="AD71" s="162"/>
      <c r="AE71" s="162"/>
      <c r="AF71" s="162"/>
    </row>
    <row r="72" ht="30.0" hidden="1" customHeight="1">
      <c r="A72" s="151" t="s">
        <v>80</v>
      </c>
      <c r="B72" s="152" t="s">
        <v>187</v>
      </c>
      <c r="C72" s="222" t="s">
        <v>186</v>
      </c>
      <c r="D72" s="244" t="s">
        <v>123</v>
      </c>
      <c r="E72" s="155"/>
      <c r="F72" s="156"/>
      <c r="G72" s="157">
        <f t="shared" si="203"/>
        <v>0</v>
      </c>
      <c r="H72" s="155"/>
      <c r="I72" s="156"/>
      <c r="J72" s="157">
        <f t="shared" si="204"/>
        <v>0</v>
      </c>
      <c r="K72" s="155"/>
      <c r="L72" s="156"/>
      <c r="M72" s="157">
        <f t="shared" si="205"/>
        <v>0</v>
      </c>
      <c r="N72" s="155"/>
      <c r="O72" s="156"/>
      <c r="P72" s="157">
        <f t="shared" si="206"/>
        <v>0</v>
      </c>
      <c r="Q72" s="155"/>
      <c r="R72" s="156"/>
      <c r="S72" s="157">
        <f t="shared" si="207"/>
        <v>0</v>
      </c>
      <c r="T72" s="155"/>
      <c r="U72" s="156"/>
      <c r="V72" s="157">
        <f t="shared" si="208"/>
        <v>0</v>
      </c>
      <c r="W72" s="158">
        <f t="shared" si="209"/>
        <v>0</v>
      </c>
      <c r="X72" s="159">
        <f t="shared" si="210"/>
        <v>0</v>
      </c>
      <c r="Y72" s="159">
        <f t="shared" si="160"/>
        <v>0</v>
      </c>
      <c r="Z72" s="160">
        <v>0.0</v>
      </c>
      <c r="AA72" s="161"/>
      <c r="AB72" s="162"/>
      <c r="AC72" s="162"/>
      <c r="AD72" s="162"/>
      <c r="AE72" s="162"/>
      <c r="AF72" s="162"/>
    </row>
    <row r="73" ht="30.0" hidden="1" customHeight="1">
      <c r="A73" s="163" t="s">
        <v>80</v>
      </c>
      <c r="B73" s="164" t="s">
        <v>188</v>
      </c>
      <c r="C73" s="195" t="s">
        <v>186</v>
      </c>
      <c r="D73" s="246" t="s">
        <v>123</v>
      </c>
      <c r="E73" s="166"/>
      <c r="F73" s="167"/>
      <c r="G73" s="168">
        <f t="shared" si="203"/>
        <v>0</v>
      </c>
      <c r="H73" s="166"/>
      <c r="I73" s="167"/>
      <c r="J73" s="168">
        <f t="shared" si="204"/>
        <v>0</v>
      </c>
      <c r="K73" s="166"/>
      <c r="L73" s="167"/>
      <c r="M73" s="168">
        <f t="shared" si="205"/>
        <v>0</v>
      </c>
      <c r="N73" s="166"/>
      <c r="O73" s="167"/>
      <c r="P73" s="168">
        <f t="shared" si="206"/>
        <v>0</v>
      </c>
      <c r="Q73" s="166"/>
      <c r="R73" s="167"/>
      <c r="S73" s="168">
        <f t="shared" si="207"/>
        <v>0</v>
      </c>
      <c r="T73" s="166"/>
      <c r="U73" s="167"/>
      <c r="V73" s="168">
        <f t="shared" si="208"/>
        <v>0</v>
      </c>
      <c r="W73" s="169">
        <f t="shared" si="209"/>
        <v>0</v>
      </c>
      <c r="X73" s="159">
        <f t="shared" si="210"/>
        <v>0</v>
      </c>
      <c r="Y73" s="159">
        <f t="shared" si="160"/>
        <v>0</v>
      </c>
      <c r="Z73" s="160">
        <v>0.0</v>
      </c>
      <c r="AA73" s="170"/>
      <c r="AB73" s="162"/>
      <c r="AC73" s="162"/>
      <c r="AD73" s="162"/>
      <c r="AE73" s="162"/>
      <c r="AF73" s="162"/>
    </row>
    <row r="74" ht="30.0" hidden="1" customHeight="1">
      <c r="A74" s="140" t="s">
        <v>77</v>
      </c>
      <c r="B74" s="187" t="s">
        <v>189</v>
      </c>
      <c r="C74" s="184" t="s">
        <v>190</v>
      </c>
      <c r="D74" s="172"/>
      <c r="E74" s="173">
        <f>SUM(E75:E77)</f>
        <v>0</v>
      </c>
      <c r="F74" s="174"/>
      <c r="G74" s="175">
        <f t="shared" ref="G74:H74" si="211">SUM(G75:G77)</f>
        <v>0</v>
      </c>
      <c r="H74" s="173">
        <f t="shared" si="211"/>
        <v>0</v>
      </c>
      <c r="I74" s="174"/>
      <c r="J74" s="175">
        <f t="shared" ref="J74:K74" si="212">SUM(J75:J77)</f>
        <v>0</v>
      </c>
      <c r="K74" s="173">
        <f t="shared" si="212"/>
        <v>0</v>
      </c>
      <c r="L74" s="174"/>
      <c r="M74" s="175">
        <f t="shared" ref="M74:N74" si="213">SUM(M75:M77)</f>
        <v>0</v>
      </c>
      <c r="N74" s="173">
        <f t="shared" si="213"/>
        <v>0</v>
      </c>
      <c r="O74" s="174"/>
      <c r="P74" s="175">
        <f t="shared" ref="P74:Q74" si="214">SUM(P75:P77)</f>
        <v>0</v>
      </c>
      <c r="Q74" s="173">
        <f t="shared" si="214"/>
        <v>0</v>
      </c>
      <c r="R74" s="174"/>
      <c r="S74" s="175">
        <f t="shared" ref="S74:T74" si="215">SUM(S75:S77)</f>
        <v>0</v>
      </c>
      <c r="T74" s="173">
        <f t="shared" si="215"/>
        <v>0</v>
      </c>
      <c r="U74" s="174"/>
      <c r="V74" s="175">
        <f t="shared" ref="V74:X74" si="216">SUM(V75:V77)</f>
        <v>0</v>
      </c>
      <c r="W74" s="175">
        <f t="shared" si="216"/>
        <v>0</v>
      </c>
      <c r="X74" s="175">
        <f t="shared" si="216"/>
        <v>0</v>
      </c>
      <c r="Y74" s="175">
        <f t="shared" si="160"/>
        <v>0</v>
      </c>
      <c r="Z74" s="175">
        <v>0.0</v>
      </c>
      <c r="AA74" s="177"/>
      <c r="AB74" s="150"/>
      <c r="AC74" s="150"/>
      <c r="AD74" s="150"/>
      <c r="AE74" s="150"/>
      <c r="AF74" s="150"/>
    </row>
    <row r="75" ht="30.0" hidden="1" customHeight="1">
      <c r="A75" s="151" t="s">
        <v>80</v>
      </c>
      <c r="B75" s="152" t="s">
        <v>191</v>
      </c>
      <c r="C75" s="222" t="s">
        <v>186</v>
      </c>
      <c r="D75" s="244" t="s">
        <v>123</v>
      </c>
      <c r="E75" s="155"/>
      <c r="F75" s="156"/>
      <c r="G75" s="157">
        <f t="shared" ref="G75:G77" si="217">E75*F75</f>
        <v>0</v>
      </c>
      <c r="H75" s="155"/>
      <c r="I75" s="156"/>
      <c r="J75" s="157">
        <f t="shared" ref="J75:J77" si="218">H75*I75</f>
        <v>0</v>
      </c>
      <c r="K75" s="155"/>
      <c r="L75" s="156"/>
      <c r="M75" s="157">
        <f t="shared" ref="M75:M77" si="219">K75*L75</f>
        <v>0</v>
      </c>
      <c r="N75" s="155"/>
      <c r="O75" s="156"/>
      <c r="P75" s="157">
        <f t="shared" ref="P75:P77" si="220">N75*O75</f>
        <v>0</v>
      </c>
      <c r="Q75" s="155"/>
      <c r="R75" s="156"/>
      <c r="S75" s="157">
        <f t="shared" ref="S75:S77" si="221">Q75*R75</f>
        <v>0</v>
      </c>
      <c r="T75" s="155"/>
      <c r="U75" s="156"/>
      <c r="V75" s="157">
        <f t="shared" ref="V75:V77" si="222">T75*U75</f>
        <v>0</v>
      </c>
      <c r="W75" s="158">
        <f t="shared" ref="W75:W77" si="223">G75+M75+S75</f>
        <v>0</v>
      </c>
      <c r="X75" s="159">
        <f t="shared" ref="X75:X77" si="224">J75+P75+V75</f>
        <v>0</v>
      </c>
      <c r="Y75" s="159">
        <f t="shared" si="160"/>
        <v>0</v>
      </c>
      <c r="Z75" s="160">
        <v>0.0</v>
      </c>
      <c r="AA75" s="161"/>
      <c r="AB75" s="162"/>
      <c r="AC75" s="162"/>
      <c r="AD75" s="162"/>
      <c r="AE75" s="162"/>
      <c r="AF75" s="162"/>
    </row>
    <row r="76" ht="30.0" hidden="1" customHeight="1">
      <c r="A76" s="151" t="s">
        <v>80</v>
      </c>
      <c r="B76" s="152" t="s">
        <v>192</v>
      </c>
      <c r="C76" s="222" t="s">
        <v>186</v>
      </c>
      <c r="D76" s="244" t="s">
        <v>123</v>
      </c>
      <c r="E76" s="155"/>
      <c r="F76" s="156"/>
      <c r="G76" s="157">
        <f t="shared" si="217"/>
        <v>0</v>
      </c>
      <c r="H76" s="155"/>
      <c r="I76" s="156"/>
      <c r="J76" s="157">
        <f t="shared" si="218"/>
        <v>0</v>
      </c>
      <c r="K76" s="155"/>
      <c r="L76" s="156"/>
      <c r="M76" s="157">
        <f t="shared" si="219"/>
        <v>0</v>
      </c>
      <c r="N76" s="155"/>
      <c r="O76" s="156"/>
      <c r="P76" s="157">
        <f t="shared" si="220"/>
        <v>0</v>
      </c>
      <c r="Q76" s="155"/>
      <c r="R76" s="156"/>
      <c r="S76" s="157">
        <f t="shared" si="221"/>
        <v>0</v>
      </c>
      <c r="T76" s="155"/>
      <c r="U76" s="156"/>
      <c r="V76" s="157">
        <f t="shared" si="222"/>
        <v>0</v>
      </c>
      <c r="W76" s="158">
        <f t="shared" si="223"/>
        <v>0</v>
      </c>
      <c r="X76" s="159">
        <f t="shared" si="224"/>
        <v>0</v>
      </c>
      <c r="Y76" s="159">
        <f t="shared" si="160"/>
        <v>0</v>
      </c>
      <c r="Z76" s="160">
        <v>0.0</v>
      </c>
      <c r="AA76" s="161"/>
      <c r="AB76" s="162"/>
      <c r="AC76" s="162"/>
      <c r="AD76" s="162"/>
      <c r="AE76" s="162"/>
      <c r="AF76" s="162"/>
    </row>
    <row r="77" ht="30.0" hidden="1" customHeight="1">
      <c r="A77" s="163" t="s">
        <v>80</v>
      </c>
      <c r="B77" s="186" t="s">
        <v>193</v>
      </c>
      <c r="C77" s="195" t="s">
        <v>186</v>
      </c>
      <c r="D77" s="246" t="s">
        <v>123</v>
      </c>
      <c r="E77" s="166"/>
      <c r="F77" s="167"/>
      <c r="G77" s="168">
        <f t="shared" si="217"/>
        <v>0</v>
      </c>
      <c r="H77" s="166"/>
      <c r="I77" s="167"/>
      <c r="J77" s="168">
        <f t="shared" si="218"/>
        <v>0</v>
      </c>
      <c r="K77" s="166"/>
      <c r="L77" s="167"/>
      <c r="M77" s="168">
        <f t="shared" si="219"/>
        <v>0</v>
      </c>
      <c r="N77" s="166"/>
      <c r="O77" s="167"/>
      <c r="P77" s="168">
        <f t="shared" si="220"/>
        <v>0</v>
      </c>
      <c r="Q77" s="166"/>
      <c r="R77" s="167"/>
      <c r="S77" s="168">
        <f t="shared" si="221"/>
        <v>0</v>
      </c>
      <c r="T77" s="166"/>
      <c r="U77" s="167"/>
      <c r="V77" s="168">
        <f t="shared" si="222"/>
        <v>0</v>
      </c>
      <c r="W77" s="169">
        <f t="shared" si="223"/>
        <v>0</v>
      </c>
      <c r="X77" s="159">
        <f t="shared" si="224"/>
        <v>0</v>
      </c>
      <c r="Y77" s="197">
        <f t="shared" si="160"/>
        <v>0</v>
      </c>
      <c r="Z77" s="160">
        <v>0.0</v>
      </c>
      <c r="AA77" s="170"/>
      <c r="AB77" s="162"/>
      <c r="AC77" s="162"/>
      <c r="AD77" s="162"/>
      <c r="AE77" s="162"/>
      <c r="AF77" s="162"/>
    </row>
    <row r="78" ht="30.0" hidden="1" customHeight="1">
      <c r="A78" s="199" t="s">
        <v>194</v>
      </c>
      <c r="B78" s="200"/>
      <c r="C78" s="201"/>
      <c r="D78" s="202"/>
      <c r="E78" s="224">
        <f>E74+E70+E66+E62+E58</f>
        <v>0</v>
      </c>
      <c r="F78" s="225"/>
      <c r="G78" s="226">
        <f t="shared" ref="G78:H78" si="225">G74+G70+G66+G62+G58</f>
        <v>0</v>
      </c>
      <c r="H78" s="224">
        <f t="shared" si="225"/>
        <v>0</v>
      </c>
      <c r="I78" s="225"/>
      <c r="J78" s="226">
        <f t="shared" ref="J78:K78" si="226">J74+J70+J66+J62+J58</f>
        <v>0</v>
      </c>
      <c r="K78" s="227">
        <f t="shared" si="226"/>
        <v>0</v>
      </c>
      <c r="L78" s="225"/>
      <c r="M78" s="226">
        <f t="shared" ref="M78:N78" si="227">M74+M70+M66+M62+M58</f>
        <v>0</v>
      </c>
      <c r="N78" s="227">
        <f t="shared" si="227"/>
        <v>0</v>
      </c>
      <c r="O78" s="225"/>
      <c r="P78" s="226">
        <f t="shared" ref="P78:Q78" si="228">P74+P70+P66+P62+P58</f>
        <v>0</v>
      </c>
      <c r="Q78" s="227">
        <f t="shared" si="228"/>
        <v>0</v>
      </c>
      <c r="R78" s="225"/>
      <c r="S78" s="226">
        <f t="shared" ref="S78:T78" si="229">S74+S70+S66+S62+S58</f>
        <v>0</v>
      </c>
      <c r="T78" s="227">
        <f t="shared" si="229"/>
        <v>0</v>
      </c>
      <c r="U78" s="225"/>
      <c r="V78" s="226">
        <f t="shared" ref="V78:X78" si="230">V74+V70+V66+V62+V58</f>
        <v>0</v>
      </c>
      <c r="W78" s="228">
        <f t="shared" si="230"/>
        <v>0</v>
      </c>
      <c r="X78" s="247">
        <f t="shared" si="230"/>
        <v>0</v>
      </c>
      <c r="Y78" s="248">
        <f t="shared" si="160"/>
        <v>0</v>
      </c>
      <c r="Z78" s="248">
        <v>0.0</v>
      </c>
      <c r="AA78" s="229"/>
      <c r="AB78" s="9"/>
      <c r="AC78" s="9"/>
      <c r="AD78" s="9"/>
      <c r="AE78" s="9"/>
      <c r="AF78" s="9"/>
    </row>
    <row r="79" ht="30.0" hidden="1" customHeight="1">
      <c r="A79" s="249" t="s">
        <v>75</v>
      </c>
      <c r="B79" s="250">
        <v>5.0</v>
      </c>
      <c r="C79" s="251" t="s">
        <v>195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252"/>
      <c r="Z79" s="138"/>
      <c r="AA79" s="139"/>
      <c r="AB79" s="9"/>
      <c r="AC79" s="9"/>
      <c r="AD79" s="9"/>
      <c r="AE79" s="9"/>
      <c r="AF79" s="9"/>
    </row>
    <row r="80" ht="30.0" hidden="1" customHeight="1">
      <c r="A80" s="140" t="s">
        <v>77</v>
      </c>
      <c r="B80" s="187" t="s">
        <v>196</v>
      </c>
      <c r="C80" s="171" t="s">
        <v>197</v>
      </c>
      <c r="D80" s="172"/>
      <c r="E80" s="173">
        <f>SUM(E81:E83)</f>
        <v>0</v>
      </c>
      <c r="F80" s="174"/>
      <c r="G80" s="175">
        <f t="shared" ref="G80:H80" si="231">SUM(G81:G83)</f>
        <v>0</v>
      </c>
      <c r="H80" s="173">
        <f t="shared" si="231"/>
        <v>0</v>
      </c>
      <c r="I80" s="174"/>
      <c r="J80" s="175">
        <f t="shared" ref="J80:K80" si="232">SUM(J81:J83)</f>
        <v>0</v>
      </c>
      <c r="K80" s="173">
        <f t="shared" si="232"/>
        <v>0</v>
      </c>
      <c r="L80" s="174"/>
      <c r="M80" s="175">
        <f t="shared" ref="M80:N80" si="233">SUM(M81:M83)</f>
        <v>0</v>
      </c>
      <c r="N80" s="173">
        <f t="shared" si="233"/>
        <v>0</v>
      </c>
      <c r="O80" s="174"/>
      <c r="P80" s="175">
        <f t="shared" ref="P80:Q80" si="234">SUM(P81:P83)</f>
        <v>0</v>
      </c>
      <c r="Q80" s="173">
        <f t="shared" si="234"/>
        <v>0</v>
      </c>
      <c r="R80" s="174"/>
      <c r="S80" s="175">
        <f t="shared" ref="S80:T80" si="235">SUM(S81:S83)</f>
        <v>0</v>
      </c>
      <c r="T80" s="173">
        <f t="shared" si="235"/>
        <v>0</v>
      </c>
      <c r="U80" s="174"/>
      <c r="V80" s="175">
        <f t="shared" ref="V80:X80" si="236">SUM(V81:V83)</f>
        <v>0</v>
      </c>
      <c r="W80" s="253">
        <f t="shared" si="236"/>
        <v>0</v>
      </c>
      <c r="X80" s="253">
        <f t="shared" si="236"/>
        <v>0</v>
      </c>
      <c r="Y80" s="253">
        <f t="shared" ref="Y80:Y92" si="237">W80-X80</f>
        <v>0</v>
      </c>
      <c r="Z80" s="148">
        <v>0.0</v>
      </c>
      <c r="AA80" s="177"/>
      <c r="AB80" s="162"/>
      <c r="AC80" s="162"/>
      <c r="AD80" s="162"/>
      <c r="AE80" s="162"/>
      <c r="AF80" s="162"/>
    </row>
    <row r="81" ht="30.0" hidden="1" customHeight="1">
      <c r="A81" s="151" t="s">
        <v>80</v>
      </c>
      <c r="B81" s="152" t="s">
        <v>198</v>
      </c>
      <c r="C81" s="254" t="s">
        <v>199</v>
      </c>
      <c r="D81" s="244" t="s">
        <v>200</v>
      </c>
      <c r="E81" s="155"/>
      <c r="F81" s="156"/>
      <c r="G81" s="157">
        <f t="shared" ref="G81:G83" si="238">E81*F81</f>
        <v>0</v>
      </c>
      <c r="H81" s="155"/>
      <c r="I81" s="156"/>
      <c r="J81" s="157">
        <f t="shared" ref="J81:J83" si="239">H81*I81</f>
        <v>0</v>
      </c>
      <c r="K81" s="155"/>
      <c r="L81" s="156"/>
      <c r="M81" s="157">
        <f t="shared" ref="M81:M83" si="240">K81*L81</f>
        <v>0</v>
      </c>
      <c r="N81" s="155"/>
      <c r="O81" s="156"/>
      <c r="P81" s="157">
        <f t="shared" ref="P81:P83" si="241">N81*O81</f>
        <v>0</v>
      </c>
      <c r="Q81" s="155"/>
      <c r="R81" s="156"/>
      <c r="S81" s="157">
        <f t="shared" ref="S81:S83" si="242">Q81*R81</f>
        <v>0</v>
      </c>
      <c r="T81" s="155"/>
      <c r="U81" s="156"/>
      <c r="V81" s="157">
        <f t="shared" ref="V81:V83" si="243">T81*U81</f>
        <v>0</v>
      </c>
      <c r="W81" s="158">
        <f t="shared" ref="W81:W83" si="244">G81+M81+S81</f>
        <v>0</v>
      </c>
      <c r="X81" s="159">
        <f t="shared" ref="X81:X83" si="245">J81+P81+V81</f>
        <v>0</v>
      </c>
      <c r="Y81" s="159">
        <f t="shared" si="237"/>
        <v>0</v>
      </c>
      <c r="Z81" s="160">
        <v>0.0</v>
      </c>
      <c r="AA81" s="161"/>
      <c r="AB81" s="162"/>
      <c r="AC81" s="162"/>
      <c r="AD81" s="162"/>
      <c r="AE81" s="162"/>
      <c r="AF81" s="162"/>
    </row>
    <row r="82" ht="30.0" hidden="1" customHeight="1">
      <c r="A82" s="151" t="s">
        <v>80</v>
      </c>
      <c r="B82" s="152" t="s">
        <v>201</v>
      </c>
      <c r="C82" s="254" t="s">
        <v>199</v>
      </c>
      <c r="D82" s="244" t="s">
        <v>200</v>
      </c>
      <c r="E82" s="155"/>
      <c r="F82" s="156"/>
      <c r="G82" s="157">
        <f t="shared" si="238"/>
        <v>0</v>
      </c>
      <c r="H82" s="155"/>
      <c r="I82" s="156"/>
      <c r="J82" s="157">
        <f t="shared" si="239"/>
        <v>0</v>
      </c>
      <c r="K82" s="155"/>
      <c r="L82" s="156"/>
      <c r="M82" s="157">
        <f t="shared" si="240"/>
        <v>0</v>
      </c>
      <c r="N82" s="155"/>
      <c r="O82" s="156"/>
      <c r="P82" s="157">
        <f t="shared" si="241"/>
        <v>0</v>
      </c>
      <c r="Q82" s="155"/>
      <c r="R82" s="156"/>
      <c r="S82" s="157">
        <f t="shared" si="242"/>
        <v>0</v>
      </c>
      <c r="T82" s="155"/>
      <c r="U82" s="156"/>
      <c r="V82" s="157">
        <f t="shared" si="243"/>
        <v>0</v>
      </c>
      <c r="W82" s="158">
        <f t="shared" si="244"/>
        <v>0</v>
      </c>
      <c r="X82" s="159">
        <f t="shared" si="245"/>
        <v>0</v>
      </c>
      <c r="Y82" s="159">
        <f t="shared" si="237"/>
        <v>0</v>
      </c>
      <c r="Z82" s="160">
        <v>0.0</v>
      </c>
      <c r="AA82" s="161"/>
      <c r="AB82" s="162"/>
      <c r="AC82" s="162"/>
      <c r="AD82" s="162"/>
      <c r="AE82" s="162"/>
      <c r="AF82" s="162"/>
    </row>
    <row r="83" ht="30.0" hidden="1" customHeight="1">
      <c r="A83" s="163" t="s">
        <v>80</v>
      </c>
      <c r="B83" s="164" t="s">
        <v>202</v>
      </c>
      <c r="C83" s="254" t="s">
        <v>199</v>
      </c>
      <c r="D83" s="246" t="s">
        <v>200</v>
      </c>
      <c r="E83" s="166"/>
      <c r="F83" s="167"/>
      <c r="G83" s="168">
        <f t="shared" si="238"/>
        <v>0</v>
      </c>
      <c r="H83" s="166"/>
      <c r="I83" s="167"/>
      <c r="J83" s="168">
        <f t="shared" si="239"/>
        <v>0</v>
      </c>
      <c r="K83" s="166"/>
      <c r="L83" s="167"/>
      <c r="M83" s="168">
        <f t="shared" si="240"/>
        <v>0</v>
      </c>
      <c r="N83" s="166"/>
      <c r="O83" s="167"/>
      <c r="P83" s="168">
        <f t="shared" si="241"/>
        <v>0</v>
      </c>
      <c r="Q83" s="166"/>
      <c r="R83" s="167"/>
      <c r="S83" s="168">
        <f t="shared" si="242"/>
        <v>0</v>
      </c>
      <c r="T83" s="166"/>
      <c r="U83" s="167"/>
      <c r="V83" s="168">
        <f t="shared" si="243"/>
        <v>0</v>
      </c>
      <c r="W83" s="169">
        <f t="shared" si="244"/>
        <v>0</v>
      </c>
      <c r="X83" s="159">
        <f t="shared" si="245"/>
        <v>0</v>
      </c>
      <c r="Y83" s="159">
        <f t="shared" si="237"/>
        <v>0</v>
      </c>
      <c r="Z83" s="160">
        <v>0.0</v>
      </c>
      <c r="AA83" s="170"/>
      <c r="AB83" s="162"/>
      <c r="AC83" s="162"/>
      <c r="AD83" s="162"/>
      <c r="AE83" s="162"/>
      <c r="AF83" s="162"/>
    </row>
    <row r="84" ht="30.0" hidden="1" customHeight="1">
      <c r="A84" s="140" t="s">
        <v>77</v>
      </c>
      <c r="B84" s="187" t="s">
        <v>203</v>
      </c>
      <c r="C84" s="171" t="s">
        <v>204</v>
      </c>
      <c r="D84" s="255"/>
      <c r="E84" s="256">
        <f>SUM(E85:E87)</f>
        <v>0</v>
      </c>
      <c r="F84" s="174"/>
      <c r="G84" s="175">
        <f t="shared" ref="G84:H84" si="246">SUM(G85:G87)</f>
        <v>0</v>
      </c>
      <c r="H84" s="256">
        <f t="shared" si="246"/>
        <v>0</v>
      </c>
      <c r="I84" s="174"/>
      <c r="J84" s="175">
        <f t="shared" ref="J84:K84" si="247">SUM(J85:J87)</f>
        <v>0</v>
      </c>
      <c r="K84" s="256">
        <f t="shared" si="247"/>
        <v>0</v>
      </c>
      <c r="L84" s="174"/>
      <c r="M84" s="175">
        <f t="shared" ref="M84:N84" si="248">SUM(M85:M87)</f>
        <v>0</v>
      </c>
      <c r="N84" s="256">
        <f t="shared" si="248"/>
        <v>0</v>
      </c>
      <c r="O84" s="174"/>
      <c r="P84" s="175">
        <f t="shared" ref="P84:Q84" si="249">SUM(P85:P87)</f>
        <v>0</v>
      </c>
      <c r="Q84" s="256">
        <f t="shared" si="249"/>
        <v>0</v>
      </c>
      <c r="R84" s="174"/>
      <c r="S84" s="175">
        <f t="shared" ref="S84:T84" si="250">SUM(S85:S87)</f>
        <v>0</v>
      </c>
      <c r="T84" s="256">
        <f t="shared" si="250"/>
        <v>0</v>
      </c>
      <c r="U84" s="174"/>
      <c r="V84" s="175">
        <f t="shared" ref="V84:X84" si="251">SUM(V85:V87)</f>
        <v>0</v>
      </c>
      <c r="W84" s="253">
        <f t="shared" si="251"/>
        <v>0</v>
      </c>
      <c r="X84" s="253">
        <f t="shared" si="251"/>
        <v>0</v>
      </c>
      <c r="Y84" s="253">
        <f t="shared" si="237"/>
        <v>0</v>
      </c>
      <c r="Z84" s="253">
        <v>0.0</v>
      </c>
      <c r="AA84" s="177"/>
      <c r="AB84" s="162"/>
      <c r="AC84" s="162"/>
      <c r="AD84" s="162"/>
      <c r="AE84" s="162"/>
      <c r="AF84" s="162"/>
    </row>
    <row r="85" ht="30.0" hidden="1" customHeight="1">
      <c r="A85" s="151" t="s">
        <v>80</v>
      </c>
      <c r="B85" s="152" t="s">
        <v>205</v>
      </c>
      <c r="C85" s="254" t="s">
        <v>206</v>
      </c>
      <c r="D85" s="257" t="s">
        <v>123</v>
      </c>
      <c r="E85" s="155"/>
      <c r="F85" s="156"/>
      <c r="G85" s="157">
        <f t="shared" ref="G85:G87" si="252">E85*F85</f>
        <v>0</v>
      </c>
      <c r="H85" s="155"/>
      <c r="I85" s="156"/>
      <c r="J85" s="157">
        <f t="shared" ref="J85:J87" si="253">H85*I85</f>
        <v>0</v>
      </c>
      <c r="K85" s="155"/>
      <c r="L85" s="156"/>
      <c r="M85" s="157">
        <f t="shared" ref="M85:M87" si="254">K85*L85</f>
        <v>0</v>
      </c>
      <c r="N85" s="155"/>
      <c r="O85" s="156"/>
      <c r="P85" s="157">
        <f t="shared" ref="P85:P87" si="255">N85*O85</f>
        <v>0</v>
      </c>
      <c r="Q85" s="155"/>
      <c r="R85" s="156"/>
      <c r="S85" s="157">
        <f t="shared" ref="S85:S87" si="256">Q85*R85</f>
        <v>0</v>
      </c>
      <c r="T85" s="155"/>
      <c r="U85" s="156"/>
      <c r="V85" s="157">
        <f t="shared" ref="V85:V87" si="257">T85*U85</f>
        <v>0</v>
      </c>
      <c r="W85" s="158">
        <f t="shared" ref="W85:W87" si="258">G85+M85+S85</f>
        <v>0</v>
      </c>
      <c r="X85" s="159">
        <f t="shared" ref="X85:X87" si="259">J85+P85+V85</f>
        <v>0</v>
      </c>
      <c r="Y85" s="159">
        <f t="shared" si="237"/>
        <v>0</v>
      </c>
      <c r="Z85" s="160">
        <v>0.0</v>
      </c>
      <c r="AA85" s="161"/>
      <c r="AB85" s="162"/>
      <c r="AC85" s="162"/>
      <c r="AD85" s="162"/>
      <c r="AE85" s="162"/>
      <c r="AF85" s="162"/>
    </row>
    <row r="86" ht="30.0" hidden="1" customHeight="1">
      <c r="A86" s="151" t="s">
        <v>80</v>
      </c>
      <c r="B86" s="152" t="s">
        <v>207</v>
      </c>
      <c r="C86" s="222" t="s">
        <v>206</v>
      </c>
      <c r="D86" s="244" t="s">
        <v>123</v>
      </c>
      <c r="E86" s="155"/>
      <c r="F86" s="156"/>
      <c r="G86" s="157">
        <f t="shared" si="252"/>
        <v>0</v>
      </c>
      <c r="H86" s="155"/>
      <c r="I86" s="156"/>
      <c r="J86" s="157">
        <f t="shared" si="253"/>
        <v>0</v>
      </c>
      <c r="K86" s="155"/>
      <c r="L86" s="156"/>
      <c r="M86" s="157">
        <f t="shared" si="254"/>
        <v>0</v>
      </c>
      <c r="N86" s="155"/>
      <c r="O86" s="156"/>
      <c r="P86" s="157">
        <f t="shared" si="255"/>
        <v>0</v>
      </c>
      <c r="Q86" s="155"/>
      <c r="R86" s="156"/>
      <c r="S86" s="157">
        <f t="shared" si="256"/>
        <v>0</v>
      </c>
      <c r="T86" s="155"/>
      <c r="U86" s="156"/>
      <c r="V86" s="157">
        <f t="shared" si="257"/>
        <v>0</v>
      </c>
      <c r="W86" s="158">
        <f t="shared" si="258"/>
        <v>0</v>
      </c>
      <c r="X86" s="159">
        <f t="shared" si="259"/>
        <v>0</v>
      </c>
      <c r="Y86" s="159">
        <f t="shared" si="237"/>
        <v>0</v>
      </c>
      <c r="Z86" s="160">
        <v>0.0</v>
      </c>
      <c r="AA86" s="161"/>
      <c r="AB86" s="162"/>
      <c r="AC86" s="162"/>
      <c r="AD86" s="162"/>
      <c r="AE86" s="162"/>
      <c r="AF86" s="162"/>
    </row>
    <row r="87" ht="30.0" hidden="1" customHeight="1">
      <c r="A87" s="163" t="s">
        <v>80</v>
      </c>
      <c r="B87" s="164" t="s">
        <v>208</v>
      </c>
      <c r="C87" s="195" t="s">
        <v>206</v>
      </c>
      <c r="D87" s="246" t="s">
        <v>123</v>
      </c>
      <c r="E87" s="166"/>
      <c r="F87" s="167"/>
      <c r="G87" s="168">
        <f t="shared" si="252"/>
        <v>0</v>
      </c>
      <c r="H87" s="166"/>
      <c r="I87" s="167"/>
      <c r="J87" s="168">
        <f t="shared" si="253"/>
        <v>0</v>
      </c>
      <c r="K87" s="166"/>
      <c r="L87" s="167"/>
      <c r="M87" s="168">
        <f t="shared" si="254"/>
        <v>0</v>
      </c>
      <c r="N87" s="166"/>
      <c r="O87" s="167"/>
      <c r="P87" s="168">
        <f t="shared" si="255"/>
        <v>0</v>
      </c>
      <c r="Q87" s="166"/>
      <c r="R87" s="167"/>
      <c r="S87" s="168">
        <f t="shared" si="256"/>
        <v>0</v>
      </c>
      <c r="T87" s="166"/>
      <c r="U87" s="167"/>
      <c r="V87" s="168">
        <f t="shared" si="257"/>
        <v>0</v>
      </c>
      <c r="W87" s="169">
        <f t="shared" si="258"/>
        <v>0</v>
      </c>
      <c r="X87" s="159">
        <f t="shared" si="259"/>
        <v>0</v>
      </c>
      <c r="Y87" s="159">
        <f t="shared" si="237"/>
        <v>0</v>
      </c>
      <c r="Z87" s="160">
        <v>0.0</v>
      </c>
      <c r="AA87" s="170"/>
      <c r="AB87" s="162"/>
      <c r="AC87" s="162"/>
      <c r="AD87" s="162"/>
      <c r="AE87" s="162"/>
      <c r="AF87" s="162"/>
    </row>
    <row r="88" ht="30.0" hidden="1" customHeight="1">
      <c r="A88" s="140" t="s">
        <v>77</v>
      </c>
      <c r="B88" s="187" t="s">
        <v>209</v>
      </c>
      <c r="C88" s="258" t="s">
        <v>210</v>
      </c>
      <c r="D88" s="259"/>
      <c r="E88" s="256">
        <f>SUM(E89:E91)</f>
        <v>0</v>
      </c>
      <c r="F88" s="174"/>
      <c r="G88" s="175">
        <f t="shared" ref="G88:H88" si="260">SUM(G89:G91)</f>
        <v>0</v>
      </c>
      <c r="H88" s="256">
        <f t="shared" si="260"/>
        <v>0</v>
      </c>
      <c r="I88" s="174"/>
      <c r="J88" s="175">
        <f t="shared" ref="J88:K88" si="261">SUM(J89:J91)</f>
        <v>0</v>
      </c>
      <c r="K88" s="256">
        <f t="shared" si="261"/>
        <v>0</v>
      </c>
      <c r="L88" s="174"/>
      <c r="M88" s="175">
        <f t="shared" ref="M88:N88" si="262">SUM(M89:M91)</f>
        <v>0</v>
      </c>
      <c r="N88" s="256">
        <f t="shared" si="262"/>
        <v>0</v>
      </c>
      <c r="O88" s="174"/>
      <c r="P88" s="175">
        <f t="shared" ref="P88:Q88" si="263">SUM(P89:P91)</f>
        <v>0</v>
      </c>
      <c r="Q88" s="256">
        <f t="shared" si="263"/>
        <v>0</v>
      </c>
      <c r="R88" s="174"/>
      <c r="S88" s="175">
        <f t="shared" ref="S88:T88" si="264">SUM(S89:S91)</f>
        <v>0</v>
      </c>
      <c r="T88" s="256">
        <f t="shared" si="264"/>
        <v>0</v>
      </c>
      <c r="U88" s="174"/>
      <c r="V88" s="175">
        <f t="shared" ref="V88:X88" si="265">SUM(V89:V91)</f>
        <v>0</v>
      </c>
      <c r="W88" s="253">
        <f t="shared" si="265"/>
        <v>0</v>
      </c>
      <c r="X88" s="253">
        <f t="shared" si="265"/>
        <v>0</v>
      </c>
      <c r="Y88" s="253">
        <f t="shared" si="237"/>
        <v>0</v>
      </c>
      <c r="Z88" s="253">
        <v>0.0</v>
      </c>
      <c r="AA88" s="177"/>
      <c r="AB88" s="162"/>
      <c r="AC88" s="162"/>
      <c r="AD88" s="162"/>
      <c r="AE88" s="162"/>
      <c r="AF88" s="162"/>
    </row>
    <row r="89" ht="30.0" hidden="1" customHeight="1">
      <c r="A89" s="151" t="s">
        <v>80</v>
      </c>
      <c r="B89" s="152" t="s">
        <v>211</v>
      </c>
      <c r="C89" s="260" t="s">
        <v>129</v>
      </c>
      <c r="D89" s="261" t="s">
        <v>130</v>
      </c>
      <c r="E89" s="155"/>
      <c r="F89" s="156"/>
      <c r="G89" s="157">
        <f t="shared" ref="G89:G91" si="266">E89*F89</f>
        <v>0</v>
      </c>
      <c r="H89" s="155"/>
      <c r="I89" s="156"/>
      <c r="J89" s="157">
        <f t="shared" ref="J89:J91" si="267">H89*I89</f>
        <v>0</v>
      </c>
      <c r="K89" s="155"/>
      <c r="L89" s="156"/>
      <c r="M89" s="157">
        <f t="shared" ref="M89:M91" si="268">K89*L89</f>
        <v>0</v>
      </c>
      <c r="N89" s="155"/>
      <c r="O89" s="156"/>
      <c r="P89" s="157">
        <f t="shared" ref="P89:P91" si="269">N89*O89</f>
        <v>0</v>
      </c>
      <c r="Q89" s="155"/>
      <c r="R89" s="156"/>
      <c r="S89" s="157">
        <f t="shared" ref="S89:S91" si="270">Q89*R89</f>
        <v>0</v>
      </c>
      <c r="T89" s="155"/>
      <c r="U89" s="156"/>
      <c r="V89" s="157">
        <f t="shared" ref="V89:V91" si="271">T89*U89</f>
        <v>0</v>
      </c>
      <c r="W89" s="158">
        <f t="shared" ref="W89:W91" si="272">G89+M89+S89</f>
        <v>0</v>
      </c>
      <c r="X89" s="159">
        <f t="shared" ref="X89:X91" si="273">J89+P89+V89</f>
        <v>0</v>
      </c>
      <c r="Y89" s="159">
        <f t="shared" si="237"/>
        <v>0</v>
      </c>
      <c r="Z89" s="160">
        <v>0.0</v>
      </c>
      <c r="AA89" s="161"/>
      <c r="AB89" s="162"/>
      <c r="AC89" s="162"/>
      <c r="AD89" s="162"/>
      <c r="AE89" s="162"/>
      <c r="AF89" s="162"/>
    </row>
    <row r="90" ht="30.0" hidden="1" customHeight="1">
      <c r="A90" s="151" t="s">
        <v>80</v>
      </c>
      <c r="B90" s="152" t="s">
        <v>212</v>
      </c>
      <c r="C90" s="260" t="s">
        <v>129</v>
      </c>
      <c r="D90" s="261" t="s">
        <v>130</v>
      </c>
      <c r="E90" s="155"/>
      <c r="F90" s="156"/>
      <c r="G90" s="157">
        <f t="shared" si="266"/>
        <v>0</v>
      </c>
      <c r="H90" s="155"/>
      <c r="I90" s="156"/>
      <c r="J90" s="157">
        <f t="shared" si="267"/>
        <v>0</v>
      </c>
      <c r="K90" s="155"/>
      <c r="L90" s="156"/>
      <c r="M90" s="157">
        <f t="shared" si="268"/>
        <v>0</v>
      </c>
      <c r="N90" s="155"/>
      <c r="O90" s="156"/>
      <c r="P90" s="157">
        <f t="shared" si="269"/>
        <v>0</v>
      </c>
      <c r="Q90" s="155"/>
      <c r="R90" s="156"/>
      <c r="S90" s="157">
        <f t="shared" si="270"/>
        <v>0</v>
      </c>
      <c r="T90" s="155"/>
      <c r="U90" s="156"/>
      <c r="V90" s="157">
        <f t="shared" si="271"/>
        <v>0</v>
      </c>
      <c r="W90" s="158">
        <f t="shared" si="272"/>
        <v>0</v>
      </c>
      <c r="X90" s="159">
        <f t="shared" si="273"/>
        <v>0</v>
      </c>
      <c r="Y90" s="159">
        <f t="shared" si="237"/>
        <v>0</v>
      </c>
      <c r="Z90" s="160">
        <v>0.0</v>
      </c>
      <c r="AA90" s="161"/>
      <c r="AB90" s="162"/>
      <c r="AC90" s="162"/>
      <c r="AD90" s="162"/>
      <c r="AE90" s="162"/>
      <c r="AF90" s="162"/>
    </row>
    <row r="91" ht="30.0" hidden="1" customHeight="1">
      <c r="A91" s="163" t="s">
        <v>80</v>
      </c>
      <c r="B91" s="164" t="s">
        <v>213</v>
      </c>
      <c r="C91" s="262" t="s">
        <v>129</v>
      </c>
      <c r="D91" s="261" t="s">
        <v>130</v>
      </c>
      <c r="E91" s="180"/>
      <c r="F91" s="181"/>
      <c r="G91" s="182">
        <f t="shared" si="266"/>
        <v>0</v>
      </c>
      <c r="H91" s="180"/>
      <c r="I91" s="181"/>
      <c r="J91" s="182">
        <f t="shared" si="267"/>
        <v>0</v>
      </c>
      <c r="K91" s="180"/>
      <c r="L91" s="181"/>
      <c r="M91" s="182">
        <f t="shared" si="268"/>
        <v>0</v>
      </c>
      <c r="N91" s="180"/>
      <c r="O91" s="181"/>
      <c r="P91" s="182">
        <f t="shared" si="269"/>
        <v>0</v>
      </c>
      <c r="Q91" s="180"/>
      <c r="R91" s="181"/>
      <c r="S91" s="182">
        <f t="shared" si="270"/>
        <v>0</v>
      </c>
      <c r="T91" s="180"/>
      <c r="U91" s="181"/>
      <c r="V91" s="182">
        <f t="shared" si="271"/>
        <v>0</v>
      </c>
      <c r="W91" s="169">
        <f t="shared" si="272"/>
        <v>0</v>
      </c>
      <c r="X91" s="159">
        <f t="shared" si="273"/>
        <v>0</v>
      </c>
      <c r="Y91" s="159">
        <f t="shared" si="237"/>
        <v>0</v>
      </c>
      <c r="Z91" s="160">
        <v>0.0</v>
      </c>
      <c r="AA91" s="183"/>
      <c r="AB91" s="162"/>
      <c r="AC91" s="162"/>
      <c r="AD91" s="162"/>
      <c r="AE91" s="162"/>
      <c r="AF91" s="162"/>
    </row>
    <row r="92" ht="39.75" hidden="1" customHeight="1">
      <c r="A92" s="263" t="s">
        <v>214</v>
      </c>
      <c r="B92" s="23"/>
      <c r="C92" s="23"/>
      <c r="D92" s="24"/>
      <c r="E92" s="225"/>
      <c r="F92" s="225"/>
      <c r="G92" s="226">
        <f>G80+G84+G88</f>
        <v>0</v>
      </c>
      <c r="H92" s="225"/>
      <c r="I92" s="225"/>
      <c r="J92" s="226">
        <f>J80+J84+J88</f>
        <v>0</v>
      </c>
      <c r="K92" s="225"/>
      <c r="L92" s="225"/>
      <c r="M92" s="226">
        <f>M80+M84+M88</f>
        <v>0</v>
      </c>
      <c r="N92" s="225"/>
      <c r="O92" s="225"/>
      <c r="P92" s="226">
        <f>P80+P84+P88</f>
        <v>0</v>
      </c>
      <c r="Q92" s="225"/>
      <c r="R92" s="225"/>
      <c r="S92" s="226">
        <f>S80+S84+S88</f>
        <v>0</v>
      </c>
      <c r="T92" s="225"/>
      <c r="U92" s="225"/>
      <c r="V92" s="226">
        <f t="shared" ref="V92:X92" si="274">V80+V84+V88</f>
        <v>0</v>
      </c>
      <c r="W92" s="228">
        <f t="shared" si="274"/>
        <v>0</v>
      </c>
      <c r="X92" s="228">
        <f t="shared" si="274"/>
        <v>0</v>
      </c>
      <c r="Y92" s="228">
        <f t="shared" si="237"/>
        <v>0</v>
      </c>
      <c r="Z92" s="228">
        <v>0.0</v>
      </c>
      <c r="AA92" s="229"/>
      <c r="AB92" s="9"/>
      <c r="AC92" s="9"/>
      <c r="AD92" s="9"/>
      <c r="AE92" s="9"/>
      <c r="AF92" s="9"/>
    </row>
    <row r="93" ht="30.0" hidden="1" customHeight="1">
      <c r="A93" s="211" t="s">
        <v>75</v>
      </c>
      <c r="B93" s="212">
        <v>6.0</v>
      </c>
      <c r="C93" s="213" t="s">
        <v>215</v>
      </c>
      <c r="D93" s="21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8"/>
      <c r="X93" s="138"/>
      <c r="Y93" s="252"/>
      <c r="Z93" s="138"/>
      <c r="AA93" s="139"/>
      <c r="AB93" s="9"/>
      <c r="AC93" s="9"/>
      <c r="AD93" s="9"/>
      <c r="AE93" s="9"/>
      <c r="AF93" s="9"/>
    </row>
    <row r="94" ht="30.0" hidden="1" customHeight="1">
      <c r="A94" s="140" t="s">
        <v>77</v>
      </c>
      <c r="B94" s="187" t="s">
        <v>216</v>
      </c>
      <c r="C94" s="264" t="s">
        <v>217</v>
      </c>
      <c r="D94" s="143"/>
      <c r="E94" s="144">
        <f>SUM(E95:E97)</f>
        <v>0</v>
      </c>
      <c r="F94" s="145"/>
      <c r="G94" s="146">
        <f t="shared" ref="G94:H94" si="275">SUM(G95:G97)</f>
        <v>0</v>
      </c>
      <c r="H94" s="144">
        <f t="shared" si="275"/>
        <v>0</v>
      </c>
      <c r="I94" s="145"/>
      <c r="J94" s="146">
        <f t="shared" ref="J94:K94" si="276">SUM(J95:J97)</f>
        <v>0</v>
      </c>
      <c r="K94" s="144">
        <f t="shared" si="276"/>
        <v>0</v>
      </c>
      <c r="L94" s="145"/>
      <c r="M94" s="146">
        <f t="shared" ref="M94:N94" si="277">SUM(M95:M97)</f>
        <v>0</v>
      </c>
      <c r="N94" s="144">
        <f t="shared" si="277"/>
        <v>0</v>
      </c>
      <c r="O94" s="145"/>
      <c r="P94" s="146">
        <f t="shared" ref="P94:Q94" si="278">SUM(P95:P97)</f>
        <v>0</v>
      </c>
      <c r="Q94" s="144">
        <f t="shared" si="278"/>
        <v>0</v>
      </c>
      <c r="R94" s="145"/>
      <c r="S94" s="146">
        <f t="shared" ref="S94:T94" si="279">SUM(S95:S97)</f>
        <v>0</v>
      </c>
      <c r="T94" s="144">
        <f t="shared" si="279"/>
        <v>0</v>
      </c>
      <c r="U94" s="145"/>
      <c r="V94" s="146">
        <f t="shared" ref="V94:X94" si="280">SUM(V95:V97)</f>
        <v>0</v>
      </c>
      <c r="W94" s="146">
        <f t="shared" si="280"/>
        <v>0</v>
      </c>
      <c r="X94" s="146">
        <f t="shared" si="280"/>
        <v>0</v>
      </c>
      <c r="Y94" s="146">
        <f t="shared" ref="Y94:Y106" si="281">W94-X94</f>
        <v>0</v>
      </c>
      <c r="Z94" s="148">
        <v>0.0</v>
      </c>
      <c r="AA94" s="149"/>
      <c r="AB94" s="150"/>
      <c r="AC94" s="150"/>
      <c r="AD94" s="150"/>
      <c r="AE94" s="150"/>
      <c r="AF94" s="150"/>
    </row>
    <row r="95" ht="30.0" hidden="1" customHeight="1">
      <c r="A95" s="151" t="s">
        <v>80</v>
      </c>
      <c r="B95" s="152" t="s">
        <v>218</v>
      </c>
      <c r="C95" s="222" t="s">
        <v>219</v>
      </c>
      <c r="D95" s="154" t="s">
        <v>123</v>
      </c>
      <c r="E95" s="155"/>
      <c r="F95" s="156"/>
      <c r="G95" s="157">
        <f t="shared" ref="G95:G97" si="282">E95*F95</f>
        <v>0</v>
      </c>
      <c r="H95" s="155"/>
      <c r="I95" s="156"/>
      <c r="J95" s="157">
        <f t="shared" ref="J95:J97" si="283">H95*I95</f>
        <v>0</v>
      </c>
      <c r="K95" s="155"/>
      <c r="L95" s="156"/>
      <c r="M95" s="157">
        <f t="shared" ref="M95:M97" si="284">K95*L95</f>
        <v>0</v>
      </c>
      <c r="N95" s="155"/>
      <c r="O95" s="156"/>
      <c r="P95" s="157">
        <f t="shared" ref="P95:P97" si="285">N95*O95</f>
        <v>0</v>
      </c>
      <c r="Q95" s="155"/>
      <c r="R95" s="156"/>
      <c r="S95" s="157">
        <f t="shared" ref="S95:S97" si="286">Q95*R95</f>
        <v>0</v>
      </c>
      <c r="T95" s="155"/>
      <c r="U95" s="156"/>
      <c r="V95" s="157">
        <f t="shared" ref="V95:V97" si="287">T95*U95</f>
        <v>0</v>
      </c>
      <c r="W95" s="158">
        <f t="shared" ref="W95:W97" si="288">G95+M95+S95</f>
        <v>0</v>
      </c>
      <c r="X95" s="159">
        <f t="shared" ref="X95:X97" si="289">J95+P95+V95</f>
        <v>0</v>
      </c>
      <c r="Y95" s="159">
        <f t="shared" si="281"/>
        <v>0</v>
      </c>
      <c r="Z95" s="160">
        <v>0.0</v>
      </c>
      <c r="AA95" s="161"/>
      <c r="AB95" s="162"/>
      <c r="AC95" s="162"/>
      <c r="AD95" s="162"/>
      <c r="AE95" s="162"/>
      <c r="AF95" s="162"/>
    </row>
    <row r="96" ht="30.0" hidden="1" customHeight="1">
      <c r="A96" s="151" t="s">
        <v>80</v>
      </c>
      <c r="B96" s="152" t="s">
        <v>220</v>
      </c>
      <c r="C96" s="222" t="s">
        <v>219</v>
      </c>
      <c r="D96" s="154" t="s">
        <v>123</v>
      </c>
      <c r="E96" s="155"/>
      <c r="F96" s="156"/>
      <c r="G96" s="157">
        <f t="shared" si="282"/>
        <v>0</v>
      </c>
      <c r="H96" s="155"/>
      <c r="I96" s="156"/>
      <c r="J96" s="157">
        <f t="shared" si="283"/>
        <v>0</v>
      </c>
      <c r="K96" s="155"/>
      <c r="L96" s="156"/>
      <c r="M96" s="157">
        <f t="shared" si="284"/>
        <v>0</v>
      </c>
      <c r="N96" s="155"/>
      <c r="O96" s="156"/>
      <c r="P96" s="157">
        <f t="shared" si="285"/>
        <v>0</v>
      </c>
      <c r="Q96" s="155"/>
      <c r="R96" s="156"/>
      <c r="S96" s="157">
        <f t="shared" si="286"/>
        <v>0</v>
      </c>
      <c r="T96" s="155"/>
      <c r="U96" s="156"/>
      <c r="V96" s="157">
        <f t="shared" si="287"/>
        <v>0</v>
      </c>
      <c r="W96" s="158">
        <f t="shared" si="288"/>
        <v>0</v>
      </c>
      <c r="X96" s="159">
        <f t="shared" si="289"/>
        <v>0</v>
      </c>
      <c r="Y96" s="159">
        <f t="shared" si="281"/>
        <v>0</v>
      </c>
      <c r="Z96" s="160">
        <v>0.0</v>
      </c>
      <c r="AA96" s="161"/>
      <c r="AB96" s="162"/>
      <c r="AC96" s="162"/>
      <c r="AD96" s="162"/>
      <c r="AE96" s="162"/>
      <c r="AF96" s="162"/>
    </row>
    <row r="97" ht="30.0" hidden="1" customHeight="1">
      <c r="A97" s="163" t="s">
        <v>80</v>
      </c>
      <c r="B97" s="164" t="s">
        <v>221</v>
      </c>
      <c r="C97" s="195" t="s">
        <v>219</v>
      </c>
      <c r="D97" s="165" t="s">
        <v>123</v>
      </c>
      <c r="E97" s="166"/>
      <c r="F97" s="167"/>
      <c r="G97" s="168">
        <f t="shared" si="282"/>
        <v>0</v>
      </c>
      <c r="H97" s="166"/>
      <c r="I97" s="167"/>
      <c r="J97" s="168">
        <f t="shared" si="283"/>
        <v>0</v>
      </c>
      <c r="K97" s="166"/>
      <c r="L97" s="167"/>
      <c r="M97" s="168">
        <f t="shared" si="284"/>
        <v>0</v>
      </c>
      <c r="N97" s="166"/>
      <c r="O97" s="167"/>
      <c r="P97" s="168">
        <f t="shared" si="285"/>
        <v>0</v>
      </c>
      <c r="Q97" s="166"/>
      <c r="R97" s="167"/>
      <c r="S97" s="168">
        <f t="shared" si="286"/>
        <v>0</v>
      </c>
      <c r="T97" s="166"/>
      <c r="U97" s="167"/>
      <c r="V97" s="168">
        <f t="shared" si="287"/>
        <v>0</v>
      </c>
      <c r="W97" s="169">
        <f t="shared" si="288"/>
        <v>0</v>
      </c>
      <c r="X97" s="159">
        <f t="shared" si="289"/>
        <v>0</v>
      </c>
      <c r="Y97" s="159">
        <f t="shared" si="281"/>
        <v>0</v>
      </c>
      <c r="Z97" s="160">
        <v>0.0</v>
      </c>
      <c r="AA97" s="170"/>
      <c r="AB97" s="162"/>
      <c r="AC97" s="162"/>
      <c r="AD97" s="162"/>
      <c r="AE97" s="162"/>
      <c r="AF97" s="162"/>
    </row>
    <row r="98" ht="30.0" customHeight="1">
      <c r="A98" s="140" t="s">
        <v>75</v>
      </c>
      <c r="B98" s="187" t="s">
        <v>222</v>
      </c>
      <c r="C98" s="265" t="s">
        <v>223</v>
      </c>
      <c r="D98" s="172"/>
      <c r="E98" s="173">
        <f>SUM(E99:E101)</f>
        <v>1</v>
      </c>
      <c r="F98" s="174"/>
      <c r="G98" s="175">
        <f t="shared" ref="G98:H98" si="290">SUM(G99:G101)</f>
        <v>4200</v>
      </c>
      <c r="H98" s="173">
        <f t="shared" si="290"/>
        <v>1</v>
      </c>
      <c r="I98" s="174"/>
      <c r="J98" s="175">
        <f t="shared" ref="J98:K98" si="291">SUM(J99:J101)</f>
        <v>3181.5</v>
      </c>
      <c r="K98" s="173">
        <f t="shared" si="291"/>
        <v>0</v>
      </c>
      <c r="L98" s="174"/>
      <c r="M98" s="175">
        <f t="shared" ref="M98:N98" si="292">SUM(M99:M101)</f>
        <v>0</v>
      </c>
      <c r="N98" s="173">
        <f t="shared" si="292"/>
        <v>0</v>
      </c>
      <c r="O98" s="174"/>
      <c r="P98" s="175">
        <f t="shared" ref="P98:Q98" si="293">SUM(P99:P101)</f>
        <v>0</v>
      </c>
      <c r="Q98" s="173">
        <f t="shared" si="293"/>
        <v>0</v>
      </c>
      <c r="R98" s="174"/>
      <c r="S98" s="175">
        <f t="shared" ref="S98:T98" si="294">SUM(S99:S101)</f>
        <v>0</v>
      </c>
      <c r="T98" s="173">
        <f t="shared" si="294"/>
        <v>0</v>
      </c>
      <c r="U98" s="174"/>
      <c r="V98" s="175">
        <f t="shared" ref="V98:X98" si="295">SUM(V99:V101)</f>
        <v>0</v>
      </c>
      <c r="W98" s="175">
        <f t="shared" si="295"/>
        <v>4200</v>
      </c>
      <c r="X98" s="175">
        <f t="shared" si="295"/>
        <v>3181.5</v>
      </c>
      <c r="Y98" s="175">
        <f t="shared" si="281"/>
        <v>1018.5</v>
      </c>
      <c r="Z98" s="175">
        <f>Y98/W98</f>
        <v>0.2425</v>
      </c>
      <c r="AA98" s="177"/>
      <c r="AB98" s="150"/>
      <c r="AC98" s="150"/>
      <c r="AD98" s="150"/>
      <c r="AE98" s="150"/>
      <c r="AF98" s="150"/>
    </row>
    <row r="99" ht="30.0" hidden="1" customHeight="1">
      <c r="A99" s="151" t="s">
        <v>80</v>
      </c>
      <c r="B99" s="152" t="s">
        <v>224</v>
      </c>
      <c r="C99" s="222" t="s">
        <v>219</v>
      </c>
      <c r="D99" s="154" t="s">
        <v>123</v>
      </c>
      <c r="E99" s="155"/>
      <c r="F99" s="156"/>
      <c r="G99" s="157">
        <f t="shared" ref="G99:G101" si="296">E99*F99</f>
        <v>0</v>
      </c>
      <c r="H99" s="155"/>
      <c r="I99" s="156"/>
      <c r="J99" s="157">
        <f t="shared" ref="J99:J101" si="297">H99*I99</f>
        <v>0</v>
      </c>
      <c r="K99" s="155"/>
      <c r="L99" s="156"/>
      <c r="M99" s="157">
        <f t="shared" ref="M99:M101" si="298">K99*L99</f>
        <v>0</v>
      </c>
      <c r="N99" s="155"/>
      <c r="O99" s="156"/>
      <c r="P99" s="157">
        <f t="shared" ref="P99:P101" si="299">N99*O99</f>
        <v>0</v>
      </c>
      <c r="Q99" s="155"/>
      <c r="R99" s="156"/>
      <c r="S99" s="157">
        <f t="shared" ref="S99:S101" si="300">Q99*R99</f>
        <v>0</v>
      </c>
      <c r="T99" s="155"/>
      <c r="U99" s="156"/>
      <c r="V99" s="157">
        <f t="shared" ref="V99:V101" si="301">T99*U99</f>
        <v>0</v>
      </c>
      <c r="W99" s="158">
        <f t="shared" ref="W99:W101" si="302">G99+M99+S99</f>
        <v>0</v>
      </c>
      <c r="X99" s="159">
        <f t="shared" ref="X99:X101" si="303">J99+P99+V99</f>
        <v>0</v>
      </c>
      <c r="Y99" s="159">
        <f t="shared" si="281"/>
        <v>0</v>
      </c>
      <c r="Z99" s="160">
        <v>0.0</v>
      </c>
      <c r="AA99" s="161"/>
      <c r="AB99" s="162"/>
      <c r="AC99" s="162"/>
      <c r="AD99" s="162"/>
      <c r="AE99" s="162"/>
      <c r="AF99" s="162"/>
    </row>
    <row r="100" ht="30.0" customHeight="1">
      <c r="A100" s="151" t="s">
        <v>80</v>
      </c>
      <c r="B100" s="152" t="s">
        <v>225</v>
      </c>
      <c r="C100" s="222" t="s">
        <v>226</v>
      </c>
      <c r="D100" s="154" t="s">
        <v>123</v>
      </c>
      <c r="E100" s="155">
        <v>1.0</v>
      </c>
      <c r="F100" s="156">
        <v>4200.0</v>
      </c>
      <c r="G100" s="157">
        <f t="shared" si="296"/>
        <v>4200</v>
      </c>
      <c r="H100" s="155">
        <v>1.0</v>
      </c>
      <c r="I100" s="156">
        <v>3181.5</v>
      </c>
      <c r="J100" s="157">
        <f t="shared" si="297"/>
        <v>3181.5</v>
      </c>
      <c r="K100" s="155"/>
      <c r="L100" s="156"/>
      <c r="M100" s="157">
        <f t="shared" si="298"/>
        <v>0</v>
      </c>
      <c r="N100" s="155"/>
      <c r="O100" s="156"/>
      <c r="P100" s="157">
        <f t="shared" si="299"/>
        <v>0</v>
      </c>
      <c r="Q100" s="155"/>
      <c r="R100" s="156"/>
      <c r="S100" s="157">
        <f t="shared" si="300"/>
        <v>0</v>
      </c>
      <c r="T100" s="155"/>
      <c r="U100" s="156"/>
      <c r="V100" s="157">
        <f t="shared" si="301"/>
        <v>0</v>
      </c>
      <c r="W100" s="158">
        <f t="shared" si="302"/>
        <v>4200</v>
      </c>
      <c r="X100" s="159">
        <f t="shared" si="303"/>
        <v>3181.5</v>
      </c>
      <c r="Y100" s="159">
        <f t="shared" si="281"/>
        <v>1018.5</v>
      </c>
      <c r="Z100" s="160">
        <f>Y100/W100</f>
        <v>0.2425</v>
      </c>
      <c r="AA100" s="161" t="s">
        <v>227</v>
      </c>
      <c r="AB100" s="162"/>
      <c r="AC100" s="162"/>
      <c r="AD100" s="162"/>
      <c r="AE100" s="162"/>
      <c r="AF100" s="162"/>
    </row>
    <row r="101" ht="30.0" hidden="1" customHeight="1">
      <c r="A101" s="163" t="s">
        <v>80</v>
      </c>
      <c r="B101" s="164" t="s">
        <v>228</v>
      </c>
      <c r="C101" s="195" t="s">
        <v>219</v>
      </c>
      <c r="D101" s="165" t="s">
        <v>123</v>
      </c>
      <c r="E101" s="166"/>
      <c r="F101" s="167"/>
      <c r="G101" s="168">
        <f t="shared" si="296"/>
        <v>0</v>
      </c>
      <c r="H101" s="166"/>
      <c r="I101" s="167"/>
      <c r="J101" s="168">
        <f t="shared" si="297"/>
        <v>0</v>
      </c>
      <c r="K101" s="166"/>
      <c r="L101" s="167"/>
      <c r="M101" s="168">
        <f t="shared" si="298"/>
        <v>0</v>
      </c>
      <c r="N101" s="166"/>
      <c r="O101" s="167"/>
      <c r="P101" s="168">
        <f t="shared" si="299"/>
        <v>0</v>
      </c>
      <c r="Q101" s="166"/>
      <c r="R101" s="167"/>
      <c r="S101" s="168">
        <f t="shared" si="300"/>
        <v>0</v>
      </c>
      <c r="T101" s="166"/>
      <c r="U101" s="167"/>
      <c r="V101" s="168">
        <f t="shared" si="301"/>
        <v>0</v>
      </c>
      <c r="W101" s="169">
        <f t="shared" si="302"/>
        <v>0</v>
      </c>
      <c r="X101" s="159">
        <f t="shared" si="303"/>
        <v>0</v>
      </c>
      <c r="Y101" s="159">
        <f t="shared" si="281"/>
        <v>0</v>
      </c>
      <c r="Z101" s="160">
        <v>0.0</v>
      </c>
      <c r="AA101" s="170"/>
      <c r="AB101" s="162"/>
      <c r="AC101" s="162"/>
      <c r="AD101" s="162"/>
      <c r="AE101" s="162"/>
      <c r="AF101" s="162"/>
    </row>
    <row r="102" ht="30.0" hidden="1" customHeight="1">
      <c r="A102" s="140" t="s">
        <v>75</v>
      </c>
      <c r="B102" s="187" t="s">
        <v>229</v>
      </c>
      <c r="C102" s="265" t="s">
        <v>230</v>
      </c>
      <c r="D102" s="172"/>
      <c r="E102" s="173">
        <f>SUM(E103:E105)</f>
        <v>0</v>
      </c>
      <c r="F102" s="174"/>
      <c r="G102" s="175">
        <f t="shared" ref="G102:H102" si="304">SUM(G103:G105)</f>
        <v>0</v>
      </c>
      <c r="H102" s="173">
        <f t="shared" si="304"/>
        <v>0</v>
      </c>
      <c r="I102" s="174"/>
      <c r="J102" s="175">
        <f t="shared" ref="J102:K102" si="305">SUM(J103:J105)</f>
        <v>0</v>
      </c>
      <c r="K102" s="173">
        <f t="shared" si="305"/>
        <v>0</v>
      </c>
      <c r="L102" s="174"/>
      <c r="M102" s="175">
        <f t="shared" ref="M102:N102" si="306">SUM(M103:M105)</f>
        <v>0</v>
      </c>
      <c r="N102" s="173">
        <f t="shared" si="306"/>
        <v>0</v>
      </c>
      <c r="O102" s="174"/>
      <c r="P102" s="175">
        <f t="shared" ref="P102:Q102" si="307">SUM(P103:P105)</f>
        <v>0</v>
      </c>
      <c r="Q102" s="173">
        <f t="shared" si="307"/>
        <v>0</v>
      </c>
      <c r="R102" s="174"/>
      <c r="S102" s="175">
        <f t="shared" ref="S102:T102" si="308">SUM(S103:S105)</f>
        <v>0</v>
      </c>
      <c r="T102" s="173">
        <f t="shared" si="308"/>
        <v>0</v>
      </c>
      <c r="U102" s="174"/>
      <c r="V102" s="175">
        <f t="shared" ref="V102:X102" si="309">SUM(V103:V105)</f>
        <v>0</v>
      </c>
      <c r="W102" s="175">
        <f t="shared" si="309"/>
        <v>0</v>
      </c>
      <c r="X102" s="175">
        <f t="shared" si="309"/>
        <v>0</v>
      </c>
      <c r="Y102" s="175">
        <f t="shared" si="281"/>
        <v>0</v>
      </c>
      <c r="Z102" s="175">
        <v>0.0</v>
      </c>
      <c r="AA102" s="177"/>
      <c r="AB102" s="150"/>
      <c r="AC102" s="150"/>
      <c r="AD102" s="150"/>
      <c r="AE102" s="150"/>
      <c r="AF102" s="150"/>
    </row>
    <row r="103" ht="30.0" hidden="1" customHeight="1">
      <c r="A103" s="151" t="s">
        <v>80</v>
      </c>
      <c r="B103" s="152" t="s">
        <v>231</v>
      </c>
      <c r="C103" s="222" t="s">
        <v>219</v>
      </c>
      <c r="D103" s="154" t="s">
        <v>123</v>
      </c>
      <c r="E103" s="155"/>
      <c r="F103" s="156"/>
      <c r="G103" s="157">
        <f t="shared" ref="G103:G105" si="310">E103*F103</f>
        <v>0</v>
      </c>
      <c r="H103" s="155"/>
      <c r="I103" s="156"/>
      <c r="J103" s="157">
        <f t="shared" ref="J103:J105" si="311">H103*I103</f>
        <v>0</v>
      </c>
      <c r="K103" s="155"/>
      <c r="L103" s="156"/>
      <c r="M103" s="157">
        <f t="shared" ref="M103:M105" si="312">K103*L103</f>
        <v>0</v>
      </c>
      <c r="N103" s="155"/>
      <c r="O103" s="156"/>
      <c r="P103" s="157">
        <f t="shared" ref="P103:P105" si="313">N103*O103</f>
        <v>0</v>
      </c>
      <c r="Q103" s="155"/>
      <c r="R103" s="156"/>
      <c r="S103" s="157">
        <f t="shared" ref="S103:S105" si="314">Q103*R103</f>
        <v>0</v>
      </c>
      <c r="T103" s="155"/>
      <c r="U103" s="156"/>
      <c r="V103" s="157">
        <f t="shared" ref="V103:V105" si="315">T103*U103</f>
        <v>0</v>
      </c>
      <c r="W103" s="158">
        <f t="shared" ref="W103:W105" si="316">G103+M103+S103</f>
        <v>0</v>
      </c>
      <c r="X103" s="159">
        <f t="shared" ref="X103:X105" si="317">J103+P103+V103</f>
        <v>0</v>
      </c>
      <c r="Y103" s="159">
        <f t="shared" si="281"/>
        <v>0</v>
      </c>
      <c r="Z103" s="160">
        <v>0.0</v>
      </c>
      <c r="AA103" s="161"/>
      <c r="AB103" s="162"/>
      <c r="AC103" s="162"/>
      <c r="AD103" s="162"/>
      <c r="AE103" s="162"/>
      <c r="AF103" s="162"/>
    </row>
    <row r="104" ht="30.0" hidden="1" customHeight="1">
      <c r="A104" s="151" t="s">
        <v>80</v>
      </c>
      <c r="B104" s="152" t="s">
        <v>232</v>
      </c>
      <c r="C104" s="222" t="s">
        <v>219</v>
      </c>
      <c r="D104" s="154" t="s">
        <v>123</v>
      </c>
      <c r="E104" s="155"/>
      <c r="F104" s="156"/>
      <c r="G104" s="157">
        <f t="shared" si="310"/>
        <v>0</v>
      </c>
      <c r="H104" s="155"/>
      <c r="I104" s="156"/>
      <c r="J104" s="157">
        <f t="shared" si="311"/>
        <v>0</v>
      </c>
      <c r="K104" s="155"/>
      <c r="L104" s="156"/>
      <c r="M104" s="157">
        <f t="shared" si="312"/>
        <v>0</v>
      </c>
      <c r="N104" s="155"/>
      <c r="O104" s="156"/>
      <c r="P104" s="157">
        <f t="shared" si="313"/>
        <v>0</v>
      </c>
      <c r="Q104" s="155"/>
      <c r="R104" s="156"/>
      <c r="S104" s="157">
        <f t="shared" si="314"/>
        <v>0</v>
      </c>
      <c r="T104" s="155"/>
      <c r="U104" s="156"/>
      <c r="V104" s="157">
        <f t="shared" si="315"/>
        <v>0</v>
      </c>
      <c r="W104" s="158">
        <f t="shared" si="316"/>
        <v>0</v>
      </c>
      <c r="X104" s="159">
        <f t="shared" si="317"/>
        <v>0</v>
      </c>
      <c r="Y104" s="159">
        <f t="shared" si="281"/>
        <v>0</v>
      </c>
      <c r="Z104" s="160">
        <v>0.0</v>
      </c>
      <c r="AA104" s="161"/>
      <c r="AB104" s="162"/>
      <c r="AC104" s="162"/>
      <c r="AD104" s="162"/>
      <c r="AE104" s="162"/>
      <c r="AF104" s="162"/>
    </row>
    <row r="105" ht="30.0" hidden="1" customHeight="1">
      <c r="A105" s="163" t="s">
        <v>80</v>
      </c>
      <c r="B105" s="164" t="s">
        <v>233</v>
      </c>
      <c r="C105" s="195" t="s">
        <v>219</v>
      </c>
      <c r="D105" s="165" t="s">
        <v>123</v>
      </c>
      <c r="E105" s="180"/>
      <c r="F105" s="181"/>
      <c r="G105" s="182">
        <f t="shared" si="310"/>
        <v>0</v>
      </c>
      <c r="H105" s="180"/>
      <c r="I105" s="181"/>
      <c r="J105" s="182">
        <f t="shared" si="311"/>
        <v>0</v>
      </c>
      <c r="K105" s="180"/>
      <c r="L105" s="181"/>
      <c r="M105" s="182">
        <f t="shared" si="312"/>
        <v>0</v>
      </c>
      <c r="N105" s="180"/>
      <c r="O105" s="181"/>
      <c r="P105" s="182">
        <f t="shared" si="313"/>
        <v>0</v>
      </c>
      <c r="Q105" s="180"/>
      <c r="R105" s="181"/>
      <c r="S105" s="182">
        <f t="shared" si="314"/>
        <v>0</v>
      </c>
      <c r="T105" s="180"/>
      <c r="U105" s="181"/>
      <c r="V105" s="182">
        <f t="shared" si="315"/>
        <v>0</v>
      </c>
      <c r="W105" s="169">
        <f t="shared" si="316"/>
        <v>0</v>
      </c>
      <c r="X105" s="197">
        <f t="shared" si="317"/>
        <v>0</v>
      </c>
      <c r="Y105" s="197">
        <f t="shared" si="281"/>
        <v>0</v>
      </c>
      <c r="Z105" s="198">
        <v>0.0</v>
      </c>
      <c r="AA105" s="170"/>
      <c r="AB105" s="162"/>
      <c r="AC105" s="162"/>
      <c r="AD105" s="162"/>
      <c r="AE105" s="162"/>
      <c r="AF105" s="162"/>
    </row>
    <row r="106" ht="30.0" customHeight="1">
      <c r="A106" s="199" t="s">
        <v>234</v>
      </c>
      <c r="B106" s="200"/>
      <c r="C106" s="201"/>
      <c r="D106" s="202"/>
      <c r="E106" s="224">
        <f>E102+E98+E94</f>
        <v>1</v>
      </c>
      <c r="F106" s="225"/>
      <c r="G106" s="226">
        <f t="shared" ref="G106:H106" si="318">G102+G98+G94</f>
        <v>4200</v>
      </c>
      <c r="H106" s="224">
        <f t="shared" si="318"/>
        <v>1</v>
      </c>
      <c r="I106" s="225"/>
      <c r="J106" s="226">
        <f t="shared" ref="J106:K106" si="319">J102+J98+J94</f>
        <v>3181.5</v>
      </c>
      <c r="K106" s="227">
        <f t="shared" si="319"/>
        <v>0</v>
      </c>
      <c r="L106" s="225"/>
      <c r="M106" s="226">
        <f t="shared" ref="M106:N106" si="320">M102+M98+M94</f>
        <v>0</v>
      </c>
      <c r="N106" s="227">
        <f t="shared" si="320"/>
        <v>0</v>
      </c>
      <c r="O106" s="225"/>
      <c r="P106" s="226">
        <f t="shared" ref="P106:Q106" si="321">P102+P98+P94</f>
        <v>0</v>
      </c>
      <c r="Q106" s="227">
        <f t="shared" si="321"/>
        <v>0</v>
      </c>
      <c r="R106" s="225"/>
      <c r="S106" s="226">
        <f t="shared" ref="S106:T106" si="322">S102+S98+S94</f>
        <v>0</v>
      </c>
      <c r="T106" s="227">
        <f t="shared" si="322"/>
        <v>0</v>
      </c>
      <c r="U106" s="225"/>
      <c r="V106" s="266">
        <f t="shared" ref="V106:X106" si="323">V102+V98+V94</f>
        <v>0</v>
      </c>
      <c r="W106" s="267">
        <f t="shared" si="323"/>
        <v>4200</v>
      </c>
      <c r="X106" s="268">
        <f t="shared" si="323"/>
        <v>3181.5</v>
      </c>
      <c r="Y106" s="268">
        <f t="shared" si="281"/>
        <v>1018.5</v>
      </c>
      <c r="Z106" s="268">
        <f>Y106/W106</f>
        <v>0.2425</v>
      </c>
      <c r="AA106" s="210"/>
      <c r="AB106" s="9"/>
      <c r="AC106" s="9"/>
      <c r="AD106" s="9"/>
      <c r="AE106" s="9"/>
      <c r="AF106" s="9"/>
    </row>
    <row r="107" ht="30.0" hidden="1" customHeight="1">
      <c r="A107" s="211" t="s">
        <v>75</v>
      </c>
      <c r="B107" s="250">
        <v>7.0</v>
      </c>
      <c r="C107" s="213" t="s">
        <v>235</v>
      </c>
      <c r="D107" s="21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269"/>
      <c r="X107" s="269"/>
      <c r="Y107" s="217"/>
      <c r="Z107" s="269"/>
      <c r="AA107" s="270"/>
      <c r="AB107" s="9"/>
      <c r="AC107" s="9"/>
      <c r="AD107" s="9"/>
      <c r="AE107" s="9"/>
      <c r="AF107" s="9"/>
    </row>
    <row r="108" ht="30.0" hidden="1" customHeight="1">
      <c r="A108" s="151" t="s">
        <v>80</v>
      </c>
      <c r="B108" s="152" t="s">
        <v>236</v>
      </c>
      <c r="C108" s="222" t="s">
        <v>237</v>
      </c>
      <c r="D108" s="154" t="s">
        <v>123</v>
      </c>
      <c r="E108" s="155"/>
      <c r="F108" s="156"/>
      <c r="G108" s="157">
        <f t="shared" ref="G108:G118" si="324">E108*F108</f>
        <v>0</v>
      </c>
      <c r="H108" s="155"/>
      <c r="I108" s="156"/>
      <c r="J108" s="157">
        <f t="shared" ref="J108:J118" si="325">H108*I108</f>
        <v>0</v>
      </c>
      <c r="K108" s="155"/>
      <c r="L108" s="156"/>
      <c r="M108" s="157">
        <f t="shared" ref="M108:M118" si="326">K108*L108</f>
        <v>0</v>
      </c>
      <c r="N108" s="155"/>
      <c r="O108" s="156"/>
      <c r="P108" s="157">
        <f t="shared" ref="P108:P118" si="327">N108*O108</f>
        <v>0</v>
      </c>
      <c r="Q108" s="155"/>
      <c r="R108" s="156"/>
      <c r="S108" s="157">
        <f t="shared" ref="S108:S118" si="328">Q108*R108</f>
        <v>0</v>
      </c>
      <c r="T108" s="155"/>
      <c r="U108" s="156"/>
      <c r="V108" s="271">
        <f t="shared" ref="V108:V118" si="329">T108*U108</f>
        <v>0</v>
      </c>
      <c r="W108" s="272">
        <f t="shared" ref="W108:W118" si="330">G108+M108+S108</f>
        <v>0</v>
      </c>
      <c r="X108" s="273">
        <f t="shared" ref="X108:X118" si="331">J108+P108+V108</f>
        <v>0</v>
      </c>
      <c r="Y108" s="273">
        <f t="shared" ref="Y108:Y119" si="332">W108-X108</f>
        <v>0</v>
      </c>
      <c r="Z108" s="274">
        <v>0.0</v>
      </c>
      <c r="AA108" s="275"/>
      <c r="AB108" s="162"/>
      <c r="AC108" s="162"/>
      <c r="AD108" s="162"/>
      <c r="AE108" s="162"/>
      <c r="AF108" s="162"/>
    </row>
    <row r="109" ht="30.0" hidden="1" customHeight="1">
      <c r="A109" s="151" t="s">
        <v>80</v>
      </c>
      <c r="B109" s="152" t="s">
        <v>238</v>
      </c>
      <c r="C109" s="222" t="s">
        <v>239</v>
      </c>
      <c r="D109" s="154" t="s">
        <v>123</v>
      </c>
      <c r="E109" s="155"/>
      <c r="F109" s="156"/>
      <c r="G109" s="157">
        <f t="shared" si="324"/>
        <v>0</v>
      </c>
      <c r="H109" s="155"/>
      <c r="I109" s="156"/>
      <c r="J109" s="157">
        <f t="shared" si="325"/>
        <v>0</v>
      </c>
      <c r="K109" s="155"/>
      <c r="L109" s="156"/>
      <c r="M109" s="157">
        <f t="shared" si="326"/>
        <v>0</v>
      </c>
      <c r="N109" s="155"/>
      <c r="O109" s="156"/>
      <c r="P109" s="157">
        <f t="shared" si="327"/>
        <v>0</v>
      </c>
      <c r="Q109" s="155"/>
      <c r="R109" s="156"/>
      <c r="S109" s="157">
        <f t="shared" si="328"/>
        <v>0</v>
      </c>
      <c r="T109" s="155"/>
      <c r="U109" s="156"/>
      <c r="V109" s="271">
        <f t="shared" si="329"/>
        <v>0</v>
      </c>
      <c r="W109" s="276">
        <f t="shared" si="330"/>
        <v>0</v>
      </c>
      <c r="X109" s="159">
        <f t="shared" si="331"/>
        <v>0</v>
      </c>
      <c r="Y109" s="159">
        <f t="shared" si="332"/>
        <v>0</v>
      </c>
      <c r="Z109" s="160">
        <v>0.0</v>
      </c>
      <c r="AA109" s="161"/>
      <c r="AB109" s="162"/>
      <c r="AC109" s="162"/>
      <c r="AD109" s="162"/>
      <c r="AE109" s="162"/>
      <c r="AF109" s="162"/>
    </row>
    <row r="110" ht="30.0" hidden="1" customHeight="1">
      <c r="A110" s="151" t="s">
        <v>80</v>
      </c>
      <c r="B110" s="152" t="s">
        <v>240</v>
      </c>
      <c r="C110" s="222" t="s">
        <v>241</v>
      </c>
      <c r="D110" s="154" t="s">
        <v>123</v>
      </c>
      <c r="E110" s="155"/>
      <c r="F110" s="156"/>
      <c r="G110" s="157">
        <f t="shared" si="324"/>
        <v>0</v>
      </c>
      <c r="H110" s="155"/>
      <c r="I110" s="156"/>
      <c r="J110" s="157">
        <f t="shared" si="325"/>
        <v>0</v>
      </c>
      <c r="K110" s="155"/>
      <c r="L110" s="156"/>
      <c r="M110" s="157">
        <f t="shared" si="326"/>
        <v>0</v>
      </c>
      <c r="N110" s="155"/>
      <c r="O110" s="156"/>
      <c r="P110" s="157">
        <f t="shared" si="327"/>
        <v>0</v>
      </c>
      <c r="Q110" s="155"/>
      <c r="R110" s="156"/>
      <c r="S110" s="157">
        <f t="shared" si="328"/>
        <v>0</v>
      </c>
      <c r="T110" s="155"/>
      <c r="U110" s="156"/>
      <c r="V110" s="271">
        <f t="shared" si="329"/>
        <v>0</v>
      </c>
      <c r="W110" s="276">
        <f t="shared" si="330"/>
        <v>0</v>
      </c>
      <c r="X110" s="159">
        <f t="shared" si="331"/>
        <v>0</v>
      </c>
      <c r="Y110" s="159">
        <f t="shared" si="332"/>
        <v>0</v>
      </c>
      <c r="Z110" s="160">
        <v>0.0</v>
      </c>
      <c r="AA110" s="161"/>
      <c r="AB110" s="162"/>
      <c r="AC110" s="162"/>
      <c r="AD110" s="162"/>
      <c r="AE110" s="162"/>
      <c r="AF110" s="162"/>
    </row>
    <row r="111" ht="30.0" hidden="1" customHeight="1">
      <c r="A111" s="151" t="s">
        <v>80</v>
      </c>
      <c r="B111" s="152" t="s">
        <v>242</v>
      </c>
      <c r="C111" s="222" t="s">
        <v>243</v>
      </c>
      <c r="D111" s="154" t="s">
        <v>123</v>
      </c>
      <c r="E111" s="155"/>
      <c r="F111" s="156"/>
      <c r="G111" s="157">
        <f t="shared" si="324"/>
        <v>0</v>
      </c>
      <c r="H111" s="155"/>
      <c r="I111" s="156"/>
      <c r="J111" s="157">
        <f t="shared" si="325"/>
        <v>0</v>
      </c>
      <c r="K111" s="155"/>
      <c r="L111" s="156"/>
      <c r="M111" s="157">
        <f t="shared" si="326"/>
        <v>0</v>
      </c>
      <c r="N111" s="155"/>
      <c r="O111" s="156"/>
      <c r="P111" s="157">
        <f t="shared" si="327"/>
        <v>0</v>
      </c>
      <c r="Q111" s="155"/>
      <c r="R111" s="156"/>
      <c r="S111" s="157">
        <f t="shared" si="328"/>
        <v>0</v>
      </c>
      <c r="T111" s="155"/>
      <c r="U111" s="156"/>
      <c r="V111" s="271">
        <f t="shared" si="329"/>
        <v>0</v>
      </c>
      <c r="W111" s="276">
        <f t="shared" si="330"/>
        <v>0</v>
      </c>
      <c r="X111" s="159">
        <f t="shared" si="331"/>
        <v>0</v>
      </c>
      <c r="Y111" s="159">
        <f t="shared" si="332"/>
        <v>0</v>
      </c>
      <c r="Z111" s="160">
        <v>0.0</v>
      </c>
      <c r="AA111" s="161"/>
      <c r="AB111" s="162"/>
      <c r="AC111" s="162"/>
      <c r="AD111" s="162"/>
      <c r="AE111" s="162"/>
      <c r="AF111" s="162"/>
    </row>
    <row r="112" ht="30.0" hidden="1" customHeight="1">
      <c r="A112" s="151" t="s">
        <v>80</v>
      </c>
      <c r="B112" s="152" t="s">
        <v>244</v>
      </c>
      <c r="C112" s="222" t="s">
        <v>245</v>
      </c>
      <c r="D112" s="154" t="s">
        <v>123</v>
      </c>
      <c r="E112" s="155"/>
      <c r="F112" s="156"/>
      <c r="G112" s="157">
        <f t="shared" si="324"/>
        <v>0</v>
      </c>
      <c r="H112" s="155"/>
      <c r="I112" s="156"/>
      <c r="J112" s="157">
        <f t="shared" si="325"/>
        <v>0</v>
      </c>
      <c r="K112" s="155"/>
      <c r="L112" s="156"/>
      <c r="M112" s="157">
        <f t="shared" si="326"/>
        <v>0</v>
      </c>
      <c r="N112" s="155"/>
      <c r="O112" s="156"/>
      <c r="P112" s="157">
        <f t="shared" si="327"/>
        <v>0</v>
      </c>
      <c r="Q112" s="155"/>
      <c r="R112" s="156"/>
      <c r="S112" s="157">
        <f t="shared" si="328"/>
        <v>0</v>
      </c>
      <c r="T112" s="155"/>
      <c r="U112" s="156"/>
      <c r="V112" s="271">
        <f t="shared" si="329"/>
        <v>0</v>
      </c>
      <c r="W112" s="276">
        <f t="shared" si="330"/>
        <v>0</v>
      </c>
      <c r="X112" s="159">
        <f t="shared" si="331"/>
        <v>0</v>
      </c>
      <c r="Y112" s="159">
        <f t="shared" si="332"/>
        <v>0</v>
      </c>
      <c r="Z112" s="160">
        <v>0.0</v>
      </c>
      <c r="AA112" s="161"/>
      <c r="AB112" s="162"/>
      <c r="AC112" s="162"/>
      <c r="AD112" s="162"/>
      <c r="AE112" s="162"/>
      <c r="AF112" s="162"/>
    </row>
    <row r="113" ht="30.0" hidden="1" customHeight="1">
      <c r="A113" s="151" t="s">
        <v>80</v>
      </c>
      <c r="B113" s="152" t="s">
        <v>246</v>
      </c>
      <c r="C113" s="222" t="s">
        <v>247</v>
      </c>
      <c r="D113" s="154" t="s">
        <v>123</v>
      </c>
      <c r="E113" s="155"/>
      <c r="F113" s="156"/>
      <c r="G113" s="157">
        <f t="shared" si="324"/>
        <v>0</v>
      </c>
      <c r="H113" s="155"/>
      <c r="I113" s="156"/>
      <c r="J113" s="157">
        <f t="shared" si="325"/>
        <v>0</v>
      </c>
      <c r="K113" s="155"/>
      <c r="L113" s="156"/>
      <c r="M113" s="157">
        <f t="shared" si="326"/>
        <v>0</v>
      </c>
      <c r="N113" s="155"/>
      <c r="O113" s="156"/>
      <c r="P113" s="157">
        <f t="shared" si="327"/>
        <v>0</v>
      </c>
      <c r="Q113" s="155"/>
      <c r="R113" s="156"/>
      <c r="S113" s="157">
        <f t="shared" si="328"/>
        <v>0</v>
      </c>
      <c r="T113" s="155"/>
      <c r="U113" s="156"/>
      <c r="V113" s="271">
        <f t="shared" si="329"/>
        <v>0</v>
      </c>
      <c r="W113" s="276">
        <f t="shared" si="330"/>
        <v>0</v>
      </c>
      <c r="X113" s="159">
        <f t="shared" si="331"/>
        <v>0</v>
      </c>
      <c r="Y113" s="159">
        <f t="shared" si="332"/>
        <v>0</v>
      </c>
      <c r="Z113" s="160">
        <v>0.0</v>
      </c>
      <c r="AA113" s="161"/>
      <c r="AB113" s="162"/>
      <c r="AC113" s="162"/>
      <c r="AD113" s="162"/>
      <c r="AE113" s="162"/>
      <c r="AF113" s="162"/>
    </row>
    <row r="114" ht="30.0" hidden="1" customHeight="1">
      <c r="A114" s="151" t="s">
        <v>80</v>
      </c>
      <c r="B114" s="152" t="s">
        <v>248</v>
      </c>
      <c r="C114" s="222" t="s">
        <v>249</v>
      </c>
      <c r="D114" s="154" t="s">
        <v>123</v>
      </c>
      <c r="E114" s="155"/>
      <c r="F114" s="156"/>
      <c r="G114" s="157">
        <f t="shared" si="324"/>
        <v>0</v>
      </c>
      <c r="H114" s="155"/>
      <c r="I114" s="156"/>
      <c r="J114" s="157">
        <f t="shared" si="325"/>
        <v>0</v>
      </c>
      <c r="K114" s="155"/>
      <c r="L114" s="156"/>
      <c r="M114" s="157">
        <f t="shared" si="326"/>
        <v>0</v>
      </c>
      <c r="N114" s="155"/>
      <c r="O114" s="156"/>
      <c r="P114" s="157">
        <f t="shared" si="327"/>
        <v>0</v>
      </c>
      <c r="Q114" s="155"/>
      <c r="R114" s="156"/>
      <c r="S114" s="157">
        <f t="shared" si="328"/>
        <v>0</v>
      </c>
      <c r="T114" s="155"/>
      <c r="U114" s="156"/>
      <c r="V114" s="271">
        <f t="shared" si="329"/>
        <v>0</v>
      </c>
      <c r="W114" s="276">
        <f t="shared" si="330"/>
        <v>0</v>
      </c>
      <c r="X114" s="159">
        <f t="shared" si="331"/>
        <v>0</v>
      </c>
      <c r="Y114" s="159">
        <f t="shared" si="332"/>
        <v>0</v>
      </c>
      <c r="Z114" s="160">
        <v>0.0</v>
      </c>
      <c r="AA114" s="161"/>
      <c r="AB114" s="162"/>
      <c r="AC114" s="162"/>
      <c r="AD114" s="162"/>
      <c r="AE114" s="162"/>
      <c r="AF114" s="162"/>
    </row>
    <row r="115" ht="30.0" hidden="1" customHeight="1">
      <c r="A115" s="151" t="s">
        <v>80</v>
      </c>
      <c r="B115" s="152" t="s">
        <v>250</v>
      </c>
      <c r="C115" s="222" t="s">
        <v>251</v>
      </c>
      <c r="D115" s="154" t="s">
        <v>123</v>
      </c>
      <c r="E115" s="155"/>
      <c r="F115" s="156"/>
      <c r="G115" s="157">
        <f t="shared" si="324"/>
        <v>0</v>
      </c>
      <c r="H115" s="155"/>
      <c r="I115" s="156"/>
      <c r="J115" s="157">
        <f t="shared" si="325"/>
        <v>0</v>
      </c>
      <c r="K115" s="155"/>
      <c r="L115" s="156"/>
      <c r="M115" s="157">
        <f t="shared" si="326"/>
        <v>0</v>
      </c>
      <c r="N115" s="155"/>
      <c r="O115" s="156"/>
      <c r="P115" s="157">
        <f t="shared" si="327"/>
        <v>0</v>
      </c>
      <c r="Q115" s="155"/>
      <c r="R115" s="156"/>
      <c r="S115" s="157">
        <f t="shared" si="328"/>
        <v>0</v>
      </c>
      <c r="T115" s="155"/>
      <c r="U115" s="156"/>
      <c r="V115" s="271">
        <f t="shared" si="329"/>
        <v>0</v>
      </c>
      <c r="W115" s="276">
        <f t="shared" si="330"/>
        <v>0</v>
      </c>
      <c r="X115" s="159">
        <f t="shared" si="331"/>
        <v>0</v>
      </c>
      <c r="Y115" s="159">
        <f t="shared" si="332"/>
        <v>0</v>
      </c>
      <c r="Z115" s="160">
        <v>0.0</v>
      </c>
      <c r="AA115" s="161"/>
      <c r="AB115" s="162"/>
      <c r="AC115" s="162"/>
      <c r="AD115" s="162"/>
      <c r="AE115" s="162"/>
      <c r="AF115" s="162"/>
    </row>
    <row r="116" ht="30.0" hidden="1" customHeight="1">
      <c r="A116" s="163" t="s">
        <v>80</v>
      </c>
      <c r="B116" s="152" t="s">
        <v>252</v>
      </c>
      <c r="C116" s="195" t="s">
        <v>253</v>
      </c>
      <c r="D116" s="154" t="s">
        <v>123</v>
      </c>
      <c r="E116" s="166"/>
      <c r="F116" s="167"/>
      <c r="G116" s="157">
        <f t="shared" si="324"/>
        <v>0</v>
      </c>
      <c r="H116" s="166"/>
      <c r="I116" s="167"/>
      <c r="J116" s="157">
        <f t="shared" si="325"/>
        <v>0</v>
      </c>
      <c r="K116" s="155"/>
      <c r="L116" s="156"/>
      <c r="M116" s="157">
        <f t="shared" si="326"/>
        <v>0</v>
      </c>
      <c r="N116" s="155"/>
      <c r="O116" s="156"/>
      <c r="P116" s="157">
        <f t="shared" si="327"/>
        <v>0</v>
      </c>
      <c r="Q116" s="155"/>
      <c r="R116" s="156"/>
      <c r="S116" s="157">
        <f t="shared" si="328"/>
        <v>0</v>
      </c>
      <c r="T116" s="155"/>
      <c r="U116" s="156"/>
      <c r="V116" s="271">
        <f t="shared" si="329"/>
        <v>0</v>
      </c>
      <c r="W116" s="276">
        <f t="shared" si="330"/>
        <v>0</v>
      </c>
      <c r="X116" s="159">
        <f t="shared" si="331"/>
        <v>0</v>
      </c>
      <c r="Y116" s="159">
        <f t="shared" si="332"/>
        <v>0</v>
      </c>
      <c r="Z116" s="160">
        <v>0.0</v>
      </c>
      <c r="AA116" s="170"/>
      <c r="AB116" s="162"/>
      <c r="AC116" s="162"/>
      <c r="AD116" s="162"/>
      <c r="AE116" s="162"/>
      <c r="AF116" s="162"/>
    </row>
    <row r="117" ht="30.0" hidden="1" customHeight="1">
      <c r="A117" s="163" t="s">
        <v>80</v>
      </c>
      <c r="B117" s="152" t="s">
        <v>254</v>
      </c>
      <c r="C117" s="195" t="s">
        <v>255</v>
      </c>
      <c r="D117" s="165" t="s">
        <v>123</v>
      </c>
      <c r="E117" s="155"/>
      <c r="F117" s="156"/>
      <c r="G117" s="157">
        <f t="shared" si="324"/>
        <v>0</v>
      </c>
      <c r="H117" s="155"/>
      <c r="I117" s="156"/>
      <c r="J117" s="157">
        <f t="shared" si="325"/>
        <v>0</v>
      </c>
      <c r="K117" s="155"/>
      <c r="L117" s="156"/>
      <c r="M117" s="157">
        <f t="shared" si="326"/>
        <v>0</v>
      </c>
      <c r="N117" s="155"/>
      <c r="O117" s="156"/>
      <c r="P117" s="157">
        <f t="shared" si="327"/>
        <v>0</v>
      </c>
      <c r="Q117" s="155"/>
      <c r="R117" s="156"/>
      <c r="S117" s="157">
        <f t="shared" si="328"/>
        <v>0</v>
      </c>
      <c r="T117" s="155"/>
      <c r="U117" s="156"/>
      <c r="V117" s="271">
        <f t="shared" si="329"/>
        <v>0</v>
      </c>
      <c r="W117" s="276">
        <f t="shared" si="330"/>
        <v>0</v>
      </c>
      <c r="X117" s="159">
        <f t="shared" si="331"/>
        <v>0</v>
      </c>
      <c r="Y117" s="159">
        <f t="shared" si="332"/>
        <v>0</v>
      </c>
      <c r="Z117" s="160">
        <v>0.0</v>
      </c>
      <c r="AA117" s="161"/>
      <c r="AB117" s="162"/>
      <c r="AC117" s="162"/>
      <c r="AD117" s="162"/>
      <c r="AE117" s="162"/>
      <c r="AF117" s="162"/>
    </row>
    <row r="118" ht="30.0" hidden="1" customHeight="1">
      <c r="A118" s="163" t="s">
        <v>80</v>
      </c>
      <c r="B118" s="152" t="s">
        <v>256</v>
      </c>
      <c r="C118" s="277" t="s">
        <v>257</v>
      </c>
      <c r="D118" s="165"/>
      <c r="E118" s="166"/>
      <c r="F118" s="167">
        <v>0.22</v>
      </c>
      <c r="G118" s="168">
        <f t="shared" si="324"/>
        <v>0</v>
      </c>
      <c r="H118" s="166"/>
      <c r="I118" s="167">
        <v>0.22</v>
      </c>
      <c r="J118" s="168">
        <f t="shared" si="325"/>
        <v>0</v>
      </c>
      <c r="K118" s="166"/>
      <c r="L118" s="167">
        <v>0.22</v>
      </c>
      <c r="M118" s="168">
        <f t="shared" si="326"/>
        <v>0</v>
      </c>
      <c r="N118" s="166"/>
      <c r="O118" s="167">
        <v>0.22</v>
      </c>
      <c r="P118" s="168">
        <f t="shared" si="327"/>
        <v>0</v>
      </c>
      <c r="Q118" s="166"/>
      <c r="R118" s="167">
        <v>0.22</v>
      </c>
      <c r="S118" s="168">
        <f t="shared" si="328"/>
        <v>0</v>
      </c>
      <c r="T118" s="166"/>
      <c r="U118" s="167">
        <v>0.22</v>
      </c>
      <c r="V118" s="278">
        <f t="shared" si="329"/>
        <v>0</v>
      </c>
      <c r="W118" s="279">
        <f t="shared" si="330"/>
        <v>0</v>
      </c>
      <c r="X118" s="280">
        <f t="shared" si="331"/>
        <v>0</v>
      </c>
      <c r="Y118" s="280">
        <f t="shared" si="332"/>
        <v>0</v>
      </c>
      <c r="Z118" s="281">
        <v>0.0</v>
      </c>
      <c r="AA118" s="183"/>
      <c r="AB118" s="9"/>
      <c r="AC118" s="9"/>
      <c r="AD118" s="9"/>
      <c r="AE118" s="9"/>
      <c r="AF118" s="9"/>
    </row>
    <row r="119" ht="30.0" hidden="1" customHeight="1">
      <c r="A119" s="199" t="s">
        <v>258</v>
      </c>
      <c r="B119" s="282"/>
      <c r="C119" s="201"/>
      <c r="D119" s="202"/>
      <c r="E119" s="224">
        <f>SUM(E108:E117)</f>
        <v>0</v>
      </c>
      <c r="F119" s="225"/>
      <c r="G119" s="226">
        <f>SUM(G108:G118)</f>
        <v>0</v>
      </c>
      <c r="H119" s="224">
        <f>SUM(H108:H117)</f>
        <v>0</v>
      </c>
      <c r="I119" s="225"/>
      <c r="J119" s="226">
        <f>SUM(J108:J118)</f>
        <v>0</v>
      </c>
      <c r="K119" s="227">
        <f>SUM(K108:K117)</f>
        <v>0</v>
      </c>
      <c r="L119" s="225"/>
      <c r="M119" s="226">
        <f>SUM(M108:M118)</f>
        <v>0</v>
      </c>
      <c r="N119" s="227">
        <f>SUM(N108:N117)</f>
        <v>0</v>
      </c>
      <c r="O119" s="225"/>
      <c r="P119" s="226">
        <f>SUM(P108:P118)</f>
        <v>0</v>
      </c>
      <c r="Q119" s="227">
        <f>SUM(Q108:Q117)</f>
        <v>0</v>
      </c>
      <c r="R119" s="225"/>
      <c r="S119" s="226">
        <f>SUM(S108:S118)</f>
        <v>0</v>
      </c>
      <c r="T119" s="227">
        <f>SUM(T108:T117)</f>
        <v>0</v>
      </c>
      <c r="U119" s="225"/>
      <c r="V119" s="266">
        <f t="shared" ref="V119:X119" si="333">SUM(V108:V118)</f>
        <v>0</v>
      </c>
      <c r="W119" s="267">
        <f t="shared" si="333"/>
        <v>0</v>
      </c>
      <c r="X119" s="268">
        <f t="shared" si="333"/>
        <v>0</v>
      </c>
      <c r="Y119" s="268">
        <f t="shared" si="332"/>
        <v>0</v>
      </c>
      <c r="Z119" s="268">
        <v>0.0</v>
      </c>
      <c r="AA119" s="210"/>
      <c r="AB119" s="9"/>
      <c r="AC119" s="9"/>
      <c r="AD119" s="9"/>
      <c r="AE119" s="9"/>
      <c r="AF119" s="9"/>
    </row>
    <row r="120" ht="30.0" hidden="1" customHeight="1">
      <c r="A120" s="211" t="s">
        <v>75</v>
      </c>
      <c r="B120" s="250">
        <v>8.0</v>
      </c>
      <c r="C120" s="283" t="s">
        <v>259</v>
      </c>
      <c r="D120" s="21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269"/>
      <c r="X120" s="269"/>
      <c r="Y120" s="217"/>
      <c r="Z120" s="269"/>
      <c r="AA120" s="270"/>
      <c r="AB120" s="150"/>
      <c r="AC120" s="150"/>
      <c r="AD120" s="150"/>
      <c r="AE120" s="150"/>
      <c r="AF120" s="150"/>
    </row>
    <row r="121" ht="30.0" hidden="1" customHeight="1">
      <c r="A121" s="151" t="s">
        <v>80</v>
      </c>
      <c r="B121" s="152" t="s">
        <v>260</v>
      </c>
      <c r="C121" s="222" t="s">
        <v>261</v>
      </c>
      <c r="D121" s="154" t="s">
        <v>262</v>
      </c>
      <c r="E121" s="155"/>
      <c r="F121" s="156"/>
      <c r="G121" s="157">
        <f t="shared" ref="G121:G126" si="334">E121*F121</f>
        <v>0</v>
      </c>
      <c r="H121" s="155"/>
      <c r="I121" s="156"/>
      <c r="J121" s="157">
        <f t="shared" ref="J121:J126" si="335">H121*I121</f>
        <v>0</v>
      </c>
      <c r="K121" s="155"/>
      <c r="L121" s="156"/>
      <c r="M121" s="157">
        <f t="shared" ref="M121:M126" si="336">K121*L121</f>
        <v>0</v>
      </c>
      <c r="N121" s="155"/>
      <c r="O121" s="156"/>
      <c r="P121" s="157">
        <f t="shared" ref="P121:P126" si="337">N121*O121</f>
        <v>0</v>
      </c>
      <c r="Q121" s="155"/>
      <c r="R121" s="156"/>
      <c r="S121" s="157">
        <f t="shared" ref="S121:S126" si="338">Q121*R121</f>
        <v>0</v>
      </c>
      <c r="T121" s="155"/>
      <c r="U121" s="156"/>
      <c r="V121" s="271">
        <f t="shared" ref="V121:V126" si="339">T121*U121</f>
        <v>0</v>
      </c>
      <c r="W121" s="272">
        <f t="shared" ref="W121:W126" si="340">G121+M121+S121</f>
        <v>0</v>
      </c>
      <c r="X121" s="273">
        <f t="shared" ref="X121:X126" si="341">J121+P121+V121</f>
        <v>0</v>
      </c>
      <c r="Y121" s="273">
        <f t="shared" ref="Y121:Y127" si="342">W121-X121</f>
        <v>0</v>
      </c>
      <c r="Z121" s="274">
        <v>0.0</v>
      </c>
      <c r="AA121" s="275"/>
      <c r="AB121" s="162"/>
      <c r="AC121" s="162"/>
      <c r="AD121" s="162"/>
      <c r="AE121" s="162"/>
      <c r="AF121" s="162"/>
    </row>
    <row r="122" ht="30.0" hidden="1" customHeight="1">
      <c r="A122" s="151" t="s">
        <v>80</v>
      </c>
      <c r="B122" s="152" t="s">
        <v>263</v>
      </c>
      <c r="C122" s="222" t="s">
        <v>264</v>
      </c>
      <c r="D122" s="154" t="s">
        <v>262</v>
      </c>
      <c r="E122" s="155"/>
      <c r="F122" s="156"/>
      <c r="G122" s="157">
        <f t="shared" si="334"/>
        <v>0</v>
      </c>
      <c r="H122" s="155"/>
      <c r="I122" s="156"/>
      <c r="J122" s="157">
        <f t="shared" si="335"/>
        <v>0</v>
      </c>
      <c r="K122" s="155"/>
      <c r="L122" s="156"/>
      <c r="M122" s="157">
        <f t="shared" si="336"/>
        <v>0</v>
      </c>
      <c r="N122" s="155"/>
      <c r="O122" s="156"/>
      <c r="P122" s="157">
        <f t="shared" si="337"/>
        <v>0</v>
      </c>
      <c r="Q122" s="155"/>
      <c r="R122" s="156"/>
      <c r="S122" s="157">
        <f t="shared" si="338"/>
        <v>0</v>
      </c>
      <c r="T122" s="155"/>
      <c r="U122" s="156"/>
      <c r="V122" s="271">
        <f t="shared" si="339"/>
        <v>0</v>
      </c>
      <c r="W122" s="276">
        <f t="shared" si="340"/>
        <v>0</v>
      </c>
      <c r="X122" s="159">
        <f t="shared" si="341"/>
        <v>0</v>
      </c>
      <c r="Y122" s="159">
        <f t="shared" si="342"/>
        <v>0</v>
      </c>
      <c r="Z122" s="160">
        <v>0.0</v>
      </c>
      <c r="AA122" s="161"/>
      <c r="AB122" s="162"/>
      <c r="AC122" s="162"/>
      <c r="AD122" s="162"/>
      <c r="AE122" s="162"/>
      <c r="AF122" s="162"/>
    </row>
    <row r="123" ht="30.0" hidden="1" customHeight="1">
      <c r="A123" s="151" t="s">
        <v>80</v>
      </c>
      <c r="B123" s="152" t="s">
        <v>265</v>
      </c>
      <c r="C123" s="222" t="s">
        <v>266</v>
      </c>
      <c r="D123" s="154" t="s">
        <v>267</v>
      </c>
      <c r="E123" s="284"/>
      <c r="F123" s="285"/>
      <c r="G123" s="157">
        <f t="shared" si="334"/>
        <v>0</v>
      </c>
      <c r="H123" s="284"/>
      <c r="I123" s="285"/>
      <c r="J123" s="157">
        <f t="shared" si="335"/>
        <v>0</v>
      </c>
      <c r="K123" s="155"/>
      <c r="L123" s="156"/>
      <c r="M123" s="157">
        <f t="shared" si="336"/>
        <v>0</v>
      </c>
      <c r="N123" s="155"/>
      <c r="O123" s="156"/>
      <c r="P123" s="157">
        <f t="shared" si="337"/>
        <v>0</v>
      </c>
      <c r="Q123" s="155"/>
      <c r="R123" s="156"/>
      <c r="S123" s="157">
        <f t="shared" si="338"/>
        <v>0</v>
      </c>
      <c r="T123" s="155"/>
      <c r="U123" s="156"/>
      <c r="V123" s="271">
        <f t="shared" si="339"/>
        <v>0</v>
      </c>
      <c r="W123" s="286">
        <f t="shared" si="340"/>
        <v>0</v>
      </c>
      <c r="X123" s="159">
        <f t="shared" si="341"/>
        <v>0</v>
      </c>
      <c r="Y123" s="159">
        <f t="shared" si="342"/>
        <v>0</v>
      </c>
      <c r="Z123" s="160">
        <v>0.0</v>
      </c>
      <c r="AA123" s="161"/>
      <c r="AB123" s="162"/>
      <c r="AC123" s="162"/>
      <c r="AD123" s="162"/>
      <c r="AE123" s="162"/>
      <c r="AF123" s="162"/>
    </row>
    <row r="124" ht="30.0" hidden="1" customHeight="1">
      <c r="A124" s="151" t="s">
        <v>80</v>
      </c>
      <c r="B124" s="152" t="s">
        <v>268</v>
      </c>
      <c r="C124" s="222" t="s">
        <v>269</v>
      </c>
      <c r="D124" s="154" t="s">
        <v>267</v>
      </c>
      <c r="E124" s="155"/>
      <c r="F124" s="156"/>
      <c r="G124" s="157">
        <f t="shared" si="334"/>
        <v>0</v>
      </c>
      <c r="H124" s="155"/>
      <c r="I124" s="156"/>
      <c r="J124" s="157">
        <f t="shared" si="335"/>
        <v>0</v>
      </c>
      <c r="K124" s="284"/>
      <c r="L124" s="285"/>
      <c r="M124" s="157">
        <f t="shared" si="336"/>
        <v>0</v>
      </c>
      <c r="N124" s="284"/>
      <c r="O124" s="285"/>
      <c r="P124" s="157">
        <f t="shared" si="337"/>
        <v>0</v>
      </c>
      <c r="Q124" s="284"/>
      <c r="R124" s="285"/>
      <c r="S124" s="157">
        <f t="shared" si="338"/>
        <v>0</v>
      </c>
      <c r="T124" s="284"/>
      <c r="U124" s="285"/>
      <c r="V124" s="271">
        <f t="shared" si="339"/>
        <v>0</v>
      </c>
      <c r="W124" s="286">
        <f t="shared" si="340"/>
        <v>0</v>
      </c>
      <c r="X124" s="159">
        <f t="shared" si="341"/>
        <v>0</v>
      </c>
      <c r="Y124" s="159">
        <f t="shared" si="342"/>
        <v>0</v>
      </c>
      <c r="Z124" s="160">
        <v>0.0</v>
      </c>
      <c r="AA124" s="161"/>
      <c r="AB124" s="162"/>
      <c r="AC124" s="162"/>
      <c r="AD124" s="162"/>
      <c r="AE124" s="162"/>
      <c r="AF124" s="162"/>
    </row>
    <row r="125" ht="30.0" hidden="1" customHeight="1">
      <c r="A125" s="151" t="s">
        <v>80</v>
      </c>
      <c r="B125" s="152" t="s">
        <v>270</v>
      </c>
      <c r="C125" s="222" t="s">
        <v>271</v>
      </c>
      <c r="D125" s="154" t="s">
        <v>267</v>
      </c>
      <c r="E125" s="155"/>
      <c r="F125" s="156"/>
      <c r="G125" s="157">
        <f t="shared" si="334"/>
        <v>0</v>
      </c>
      <c r="H125" s="155"/>
      <c r="I125" s="156"/>
      <c r="J125" s="157">
        <f t="shared" si="335"/>
        <v>0</v>
      </c>
      <c r="K125" s="155"/>
      <c r="L125" s="156"/>
      <c r="M125" s="157">
        <f t="shared" si="336"/>
        <v>0</v>
      </c>
      <c r="N125" s="155"/>
      <c r="O125" s="156"/>
      <c r="P125" s="157">
        <f t="shared" si="337"/>
        <v>0</v>
      </c>
      <c r="Q125" s="155"/>
      <c r="R125" s="156"/>
      <c r="S125" s="157">
        <f t="shared" si="338"/>
        <v>0</v>
      </c>
      <c r="T125" s="155"/>
      <c r="U125" s="156"/>
      <c r="V125" s="271">
        <f t="shared" si="339"/>
        <v>0</v>
      </c>
      <c r="W125" s="276">
        <f t="shared" si="340"/>
        <v>0</v>
      </c>
      <c r="X125" s="159">
        <f t="shared" si="341"/>
        <v>0</v>
      </c>
      <c r="Y125" s="159">
        <f t="shared" si="342"/>
        <v>0</v>
      </c>
      <c r="Z125" s="160">
        <v>0.0</v>
      </c>
      <c r="AA125" s="161"/>
      <c r="AB125" s="162"/>
      <c r="AC125" s="162"/>
      <c r="AD125" s="162"/>
      <c r="AE125" s="162"/>
      <c r="AF125" s="162"/>
    </row>
    <row r="126" ht="30.0" hidden="1" customHeight="1">
      <c r="A126" s="163" t="s">
        <v>80</v>
      </c>
      <c r="B126" s="186" t="s">
        <v>272</v>
      </c>
      <c r="C126" s="196" t="s">
        <v>273</v>
      </c>
      <c r="D126" s="165"/>
      <c r="E126" s="166"/>
      <c r="F126" s="167">
        <v>0.22</v>
      </c>
      <c r="G126" s="168">
        <f t="shared" si="334"/>
        <v>0</v>
      </c>
      <c r="H126" s="166"/>
      <c r="I126" s="167">
        <v>0.22</v>
      </c>
      <c r="J126" s="168">
        <f t="shared" si="335"/>
        <v>0</v>
      </c>
      <c r="K126" s="166"/>
      <c r="L126" s="167">
        <v>0.22</v>
      </c>
      <c r="M126" s="168">
        <f t="shared" si="336"/>
        <v>0</v>
      </c>
      <c r="N126" s="166"/>
      <c r="O126" s="167">
        <v>0.22</v>
      </c>
      <c r="P126" s="168">
        <f t="shared" si="337"/>
        <v>0</v>
      </c>
      <c r="Q126" s="166"/>
      <c r="R126" s="167">
        <v>0.22</v>
      </c>
      <c r="S126" s="168">
        <f t="shared" si="338"/>
        <v>0</v>
      </c>
      <c r="T126" s="166"/>
      <c r="U126" s="167">
        <v>0.22</v>
      </c>
      <c r="V126" s="278">
        <f t="shared" si="339"/>
        <v>0</v>
      </c>
      <c r="W126" s="279">
        <f t="shared" si="340"/>
        <v>0</v>
      </c>
      <c r="X126" s="280">
        <f t="shared" si="341"/>
        <v>0</v>
      </c>
      <c r="Y126" s="280">
        <f t="shared" si="342"/>
        <v>0</v>
      </c>
      <c r="Z126" s="281">
        <v>0.0</v>
      </c>
      <c r="AA126" s="183"/>
      <c r="AB126" s="9"/>
      <c r="AC126" s="9"/>
      <c r="AD126" s="9"/>
      <c r="AE126" s="9"/>
      <c r="AF126" s="9"/>
    </row>
    <row r="127" ht="30.0" hidden="1" customHeight="1">
      <c r="A127" s="199" t="s">
        <v>274</v>
      </c>
      <c r="B127" s="287"/>
      <c r="C127" s="201"/>
      <c r="D127" s="202"/>
      <c r="E127" s="224">
        <f>SUM(E121:E125)</f>
        <v>0</v>
      </c>
      <c r="F127" s="225"/>
      <c r="G127" s="224">
        <f>SUM(G121:G126)</f>
        <v>0</v>
      </c>
      <c r="H127" s="224">
        <f>SUM(H121:H125)</f>
        <v>0</v>
      </c>
      <c r="I127" s="225"/>
      <c r="J127" s="224">
        <f>SUM(J121:J126)</f>
        <v>0</v>
      </c>
      <c r="K127" s="224">
        <f>SUM(K121:K125)</f>
        <v>0</v>
      </c>
      <c r="L127" s="225"/>
      <c r="M127" s="224">
        <f>SUM(M121:M126)</f>
        <v>0</v>
      </c>
      <c r="N127" s="224">
        <f>SUM(N121:N125)</f>
        <v>0</v>
      </c>
      <c r="O127" s="225"/>
      <c r="P127" s="224">
        <f>SUM(P121:P126)</f>
        <v>0</v>
      </c>
      <c r="Q127" s="224">
        <f>SUM(Q121:Q125)</f>
        <v>0</v>
      </c>
      <c r="R127" s="225"/>
      <c r="S127" s="224">
        <f>SUM(S121:S126)</f>
        <v>0</v>
      </c>
      <c r="T127" s="224">
        <f>SUM(T121:T125)</f>
        <v>0</v>
      </c>
      <c r="U127" s="225"/>
      <c r="V127" s="288">
        <f t="shared" ref="V127:X127" si="343">SUM(V121:V126)</f>
        <v>0</v>
      </c>
      <c r="W127" s="267">
        <f t="shared" si="343"/>
        <v>0</v>
      </c>
      <c r="X127" s="268">
        <f t="shared" si="343"/>
        <v>0</v>
      </c>
      <c r="Y127" s="268">
        <f t="shared" si="342"/>
        <v>0</v>
      </c>
      <c r="Z127" s="268">
        <v>0.0</v>
      </c>
      <c r="AA127" s="210"/>
      <c r="AB127" s="9"/>
      <c r="AC127" s="9"/>
      <c r="AD127" s="9"/>
      <c r="AE127" s="9"/>
      <c r="AF127" s="9"/>
    </row>
    <row r="128" ht="30.0" customHeight="1">
      <c r="A128" s="211" t="s">
        <v>75</v>
      </c>
      <c r="B128" s="212">
        <v>9.0</v>
      </c>
      <c r="C128" s="213" t="s">
        <v>275</v>
      </c>
      <c r="D128" s="21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216"/>
      <c r="X128" s="216"/>
      <c r="Y128" s="252"/>
      <c r="Z128" s="216"/>
      <c r="AA128" s="218"/>
      <c r="AB128" s="9"/>
      <c r="AC128" s="9"/>
      <c r="AD128" s="9"/>
      <c r="AE128" s="9"/>
      <c r="AF128" s="9"/>
    </row>
    <row r="129" ht="30.0" hidden="1" customHeight="1">
      <c r="A129" s="289" t="s">
        <v>80</v>
      </c>
      <c r="B129" s="290">
        <v>43839.0</v>
      </c>
      <c r="C129" s="291" t="s">
        <v>276</v>
      </c>
      <c r="D129" s="292"/>
      <c r="E129" s="293"/>
      <c r="F129" s="294"/>
      <c r="G129" s="295">
        <f t="shared" ref="G129:G134" si="344">E129*F129</f>
        <v>0</v>
      </c>
      <c r="H129" s="293"/>
      <c r="I129" s="294"/>
      <c r="J129" s="295">
        <f t="shared" ref="J129:J134" si="345">H129*I129</f>
        <v>0</v>
      </c>
      <c r="K129" s="296"/>
      <c r="L129" s="294"/>
      <c r="M129" s="295">
        <f t="shared" ref="M129:M134" si="346">K129*L129</f>
        <v>0</v>
      </c>
      <c r="N129" s="296"/>
      <c r="O129" s="294"/>
      <c r="P129" s="295">
        <f t="shared" ref="P129:P134" si="347">N129*O129</f>
        <v>0</v>
      </c>
      <c r="Q129" s="296"/>
      <c r="R129" s="294"/>
      <c r="S129" s="295">
        <f t="shared" ref="S129:S134" si="348">Q129*R129</f>
        <v>0</v>
      </c>
      <c r="T129" s="296"/>
      <c r="U129" s="294"/>
      <c r="V129" s="295">
        <f t="shared" ref="V129:V134" si="349">T129*U129</f>
        <v>0</v>
      </c>
      <c r="W129" s="273">
        <f t="shared" ref="W129:W134" si="350">G129+M129+S129</f>
        <v>0</v>
      </c>
      <c r="X129" s="159">
        <f t="shared" ref="X129:X134" si="351">J129+P129+V129</f>
        <v>0</v>
      </c>
      <c r="Y129" s="159">
        <f t="shared" ref="Y129:Y135" si="352">W129-X129</f>
        <v>0</v>
      </c>
      <c r="Z129" s="160">
        <v>0.0</v>
      </c>
      <c r="AA129" s="275"/>
      <c r="AB129" s="162"/>
      <c r="AC129" s="162"/>
      <c r="AD129" s="162"/>
      <c r="AE129" s="162"/>
      <c r="AF129" s="162"/>
    </row>
    <row r="130" ht="120.0" customHeight="1">
      <c r="A130" s="151" t="s">
        <v>80</v>
      </c>
      <c r="B130" s="297">
        <v>43870.0</v>
      </c>
      <c r="C130" s="222" t="s">
        <v>277</v>
      </c>
      <c r="D130" s="298" t="s">
        <v>154</v>
      </c>
      <c r="E130" s="299">
        <v>1.0</v>
      </c>
      <c r="F130" s="156">
        <v>40000.0</v>
      </c>
      <c r="G130" s="157">
        <f t="shared" si="344"/>
        <v>40000</v>
      </c>
      <c r="H130" s="299">
        <v>1.0</v>
      </c>
      <c r="I130" s="156">
        <v>48500.0</v>
      </c>
      <c r="J130" s="157">
        <f t="shared" si="345"/>
        <v>48500</v>
      </c>
      <c r="K130" s="155"/>
      <c r="L130" s="156"/>
      <c r="M130" s="157">
        <f t="shared" si="346"/>
        <v>0</v>
      </c>
      <c r="N130" s="155"/>
      <c r="O130" s="156"/>
      <c r="P130" s="157">
        <f t="shared" si="347"/>
        <v>0</v>
      </c>
      <c r="Q130" s="155"/>
      <c r="R130" s="156"/>
      <c r="S130" s="157">
        <f t="shared" si="348"/>
        <v>0</v>
      </c>
      <c r="T130" s="155"/>
      <c r="U130" s="156"/>
      <c r="V130" s="157">
        <f t="shared" si="349"/>
        <v>0</v>
      </c>
      <c r="W130" s="158">
        <f t="shared" si="350"/>
        <v>40000</v>
      </c>
      <c r="X130" s="159">
        <f t="shared" si="351"/>
        <v>48500</v>
      </c>
      <c r="Y130" s="159">
        <f t="shared" si="352"/>
        <v>-8500</v>
      </c>
      <c r="Z130" s="160">
        <f t="shared" ref="Z130:Z131" si="353">Y130/W130</f>
        <v>-0.2125</v>
      </c>
      <c r="AA130" s="161" t="s">
        <v>278</v>
      </c>
      <c r="AB130" s="162"/>
      <c r="AC130" s="162"/>
      <c r="AD130" s="162"/>
      <c r="AE130" s="162"/>
      <c r="AF130" s="162"/>
    </row>
    <row r="131" ht="30.0" customHeight="1">
      <c r="A131" s="151" t="s">
        <v>80</v>
      </c>
      <c r="B131" s="297">
        <v>43899.0</v>
      </c>
      <c r="C131" s="222" t="s">
        <v>279</v>
      </c>
      <c r="D131" s="298" t="s">
        <v>154</v>
      </c>
      <c r="E131" s="299">
        <v>1.0</v>
      </c>
      <c r="F131" s="156">
        <v>100000.0</v>
      </c>
      <c r="G131" s="157">
        <f t="shared" si="344"/>
        <v>100000</v>
      </c>
      <c r="H131" s="299">
        <v>1.0</v>
      </c>
      <c r="I131" s="156">
        <v>97100.0</v>
      </c>
      <c r="J131" s="157">
        <f t="shared" si="345"/>
        <v>97100</v>
      </c>
      <c r="K131" s="155"/>
      <c r="L131" s="156"/>
      <c r="M131" s="157">
        <f t="shared" si="346"/>
        <v>0</v>
      </c>
      <c r="N131" s="155"/>
      <c r="O131" s="156"/>
      <c r="P131" s="157">
        <f t="shared" si="347"/>
        <v>0</v>
      </c>
      <c r="Q131" s="155"/>
      <c r="R131" s="156"/>
      <c r="S131" s="157">
        <f t="shared" si="348"/>
        <v>0</v>
      </c>
      <c r="T131" s="155"/>
      <c r="U131" s="156"/>
      <c r="V131" s="157">
        <f t="shared" si="349"/>
        <v>0</v>
      </c>
      <c r="W131" s="158">
        <f t="shared" si="350"/>
        <v>100000</v>
      </c>
      <c r="X131" s="159">
        <f t="shared" si="351"/>
        <v>97100</v>
      </c>
      <c r="Y131" s="159">
        <f t="shared" si="352"/>
        <v>2900</v>
      </c>
      <c r="Z131" s="160">
        <f t="shared" si="353"/>
        <v>0.029</v>
      </c>
      <c r="AA131" s="161" t="s">
        <v>280</v>
      </c>
      <c r="AB131" s="162"/>
      <c r="AC131" s="162"/>
      <c r="AD131" s="162"/>
      <c r="AE131" s="162"/>
      <c r="AF131" s="162"/>
    </row>
    <row r="132" ht="30.0" hidden="1" customHeight="1">
      <c r="A132" s="151" t="s">
        <v>80</v>
      </c>
      <c r="B132" s="297">
        <v>43930.0</v>
      </c>
      <c r="C132" s="222" t="s">
        <v>281</v>
      </c>
      <c r="D132" s="298"/>
      <c r="E132" s="299"/>
      <c r="F132" s="156"/>
      <c r="G132" s="157">
        <f t="shared" si="344"/>
        <v>0</v>
      </c>
      <c r="H132" s="299"/>
      <c r="I132" s="156"/>
      <c r="J132" s="157">
        <f t="shared" si="345"/>
        <v>0</v>
      </c>
      <c r="K132" s="155"/>
      <c r="L132" s="156"/>
      <c r="M132" s="157">
        <f t="shared" si="346"/>
        <v>0</v>
      </c>
      <c r="N132" s="155"/>
      <c r="O132" s="156"/>
      <c r="P132" s="157">
        <f t="shared" si="347"/>
        <v>0</v>
      </c>
      <c r="Q132" s="155"/>
      <c r="R132" s="156"/>
      <c r="S132" s="157">
        <f t="shared" si="348"/>
        <v>0</v>
      </c>
      <c r="T132" s="155"/>
      <c r="U132" s="156"/>
      <c r="V132" s="157">
        <f t="shared" si="349"/>
        <v>0</v>
      </c>
      <c r="W132" s="158">
        <f t="shared" si="350"/>
        <v>0</v>
      </c>
      <c r="X132" s="159">
        <f t="shared" si="351"/>
        <v>0</v>
      </c>
      <c r="Y132" s="159">
        <f t="shared" si="352"/>
        <v>0</v>
      </c>
      <c r="Z132" s="160">
        <v>0.0</v>
      </c>
      <c r="AA132" s="161"/>
      <c r="AB132" s="162"/>
      <c r="AC132" s="162"/>
      <c r="AD132" s="162"/>
      <c r="AE132" s="162"/>
      <c r="AF132" s="162"/>
    </row>
    <row r="133" ht="30.0" hidden="1" customHeight="1">
      <c r="A133" s="163" t="s">
        <v>80</v>
      </c>
      <c r="B133" s="297">
        <v>43960.0</v>
      </c>
      <c r="C133" s="195" t="s">
        <v>282</v>
      </c>
      <c r="D133" s="300"/>
      <c r="E133" s="301"/>
      <c r="F133" s="167"/>
      <c r="G133" s="168">
        <f t="shared" si="344"/>
        <v>0</v>
      </c>
      <c r="H133" s="301"/>
      <c r="I133" s="167"/>
      <c r="J133" s="168">
        <f t="shared" si="345"/>
        <v>0</v>
      </c>
      <c r="K133" s="166"/>
      <c r="L133" s="167"/>
      <c r="M133" s="168">
        <f t="shared" si="346"/>
        <v>0</v>
      </c>
      <c r="N133" s="166"/>
      <c r="O133" s="167"/>
      <c r="P133" s="168">
        <f t="shared" si="347"/>
        <v>0</v>
      </c>
      <c r="Q133" s="166"/>
      <c r="R133" s="167"/>
      <c r="S133" s="168">
        <f t="shared" si="348"/>
        <v>0</v>
      </c>
      <c r="T133" s="166"/>
      <c r="U133" s="167"/>
      <c r="V133" s="168">
        <f t="shared" si="349"/>
        <v>0</v>
      </c>
      <c r="W133" s="169">
        <f t="shared" si="350"/>
        <v>0</v>
      </c>
      <c r="X133" s="159">
        <f t="shared" si="351"/>
        <v>0</v>
      </c>
      <c r="Y133" s="159">
        <f t="shared" si="352"/>
        <v>0</v>
      </c>
      <c r="Z133" s="160">
        <v>0.0</v>
      </c>
      <c r="AA133" s="170"/>
      <c r="AB133" s="162"/>
      <c r="AC133" s="162"/>
      <c r="AD133" s="162"/>
      <c r="AE133" s="162"/>
      <c r="AF133" s="162"/>
    </row>
    <row r="134" ht="30.0" hidden="1" customHeight="1">
      <c r="A134" s="163" t="s">
        <v>80</v>
      </c>
      <c r="B134" s="297">
        <v>43991.0</v>
      </c>
      <c r="C134" s="277" t="s">
        <v>283</v>
      </c>
      <c r="D134" s="179"/>
      <c r="E134" s="166"/>
      <c r="F134" s="167">
        <v>0.22</v>
      </c>
      <c r="G134" s="168">
        <f t="shared" si="344"/>
        <v>0</v>
      </c>
      <c r="H134" s="166"/>
      <c r="I134" s="167">
        <v>0.22</v>
      </c>
      <c r="J134" s="168">
        <f t="shared" si="345"/>
        <v>0</v>
      </c>
      <c r="K134" s="166"/>
      <c r="L134" s="167">
        <v>0.22</v>
      </c>
      <c r="M134" s="168">
        <f t="shared" si="346"/>
        <v>0</v>
      </c>
      <c r="N134" s="166"/>
      <c r="O134" s="167">
        <v>0.22</v>
      </c>
      <c r="P134" s="168">
        <f t="shared" si="347"/>
        <v>0</v>
      </c>
      <c r="Q134" s="166"/>
      <c r="R134" s="167">
        <v>0.22</v>
      </c>
      <c r="S134" s="168">
        <f t="shared" si="348"/>
        <v>0</v>
      </c>
      <c r="T134" s="166"/>
      <c r="U134" s="167">
        <v>0.22</v>
      </c>
      <c r="V134" s="168">
        <f t="shared" si="349"/>
        <v>0</v>
      </c>
      <c r="W134" s="169">
        <f t="shared" si="350"/>
        <v>0</v>
      </c>
      <c r="X134" s="197">
        <f t="shared" si="351"/>
        <v>0</v>
      </c>
      <c r="Y134" s="197">
        <f t="shared" si="352"/>
        <v>0</v>
      </c>
      <c r="Z134" s="198">
        <v>0.0</v>
      </c>
      <c r="AA134" s="170"/>
      <c r="AB134" s="9"/>
      <c r="AC134" s="9"/>
      <c r="AD134" s="9"/>
      <c r="AE134" s="9"/>
      <c r="AF134" s="9"/>
    </row>
    <row r="135" ht="30.0" customHeight="1">
      <c r="A135" s="199" t="s">
        <v>284</v>
      </c>
      <c r="B135" s="200"/>
      <c r="C135" s="201"/>
      <c r="D135" s="202"/>
      <c r="E135" s="224">
        <f>SUM(E129:E133)</f>
        <v>2</v>
      </c>
      <c r="F135" s="225"/>
      <c r="G135" s="226">
        <f>SUM(G129:G134)</f>
        <v>140000</v>
      </c>
      <c r="H135" s="224">
        <f>SUM(H129:H133)</f>
        <v>2</v>
      </c>
      <c r="I135" s="225"/>
      <c r="J135" s="226">
        <f>SUM(J129:J134)</f>
        <v>145600</v>
      </c>
      <c r="K135" s="227">
        <f>SUM(K129:K133)</f>
        <v>0</v>
      </c>
      <c r="L135" s="225"/>
      <c r="M135" s="226">
        <f>SUM(M129:M134)</f>
        <v>0</v>
      </c>
      <c r="N135" s="227">
        <f>SUM(N129:N133)</f>
        <v>0</v>
      </c>
      <c r="O135" s="225"/>
      <c r="P135" s="226">
        <f>SUM(P129:P134)</f>
        <v>0</v>
      </c>
      <c r="Q135" s="227">
        <f>SUM(Q129:Q133)</f>
        <v>0</v>
      </c>
      <c r="R135" s="225"/>
      <c r="S135" s="226">
        <f>SUM(S129:S134)</f>
        <v>0</v>
      </c>
      <c r="T135" s="227">
        <f>SUM(T129:T133)</f>
        <v>0</v>
      </c>
      <c r="U135" s="225"/>
      <c r="V135" s="266">
        <f t="shared" ref="V135:X135" si="354">SUM(V129:V134)</f>
        <v>0</v>
      </c>
      <c r="W135" s="267">
        <f t="shared" si="354"/>
        <v>140000</v>
      </c>
      <c r="X135" s="268">
        <f t="shared" si="354"/>
        <v>145600</v>
      </c>
      <c r="Y135" s="268">
        <f t="shared" si="352"/>
        <v>-5600</v>
      </c>
      <c r="Z135" s="268">
        <f>Y135/W135</f>
        <v>-0.04</v>
      </c>
      <c r="AA135" s="210"/>
      <c r="AB135" s="9"/>
      <c r="AC135" s="9"/>
      <c r="AD135" s="9"/>
      <c r="AE135" s="9"/>
      <c r="AF135" s="9"/>
    </row>
    <row r="136" ht="30.0" hidden="1" customHeight="1">
      <c r="A136" s="211" t="s">
        <v>75</v>
      </c>
      <c r="B136" s="250">
        <v>10.0</v>
      </c>
      <c r="C136" s="283" t="s">
        <v>285</v>
      </c>
      <c r="D136" s="21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269"/>
      <c r="X136" s="269"/>
      <c r="Y136" s="217"/>
      <c r="Z136" s="269"/>
      <c r="AA136" s="270"/>
      <c r="AB136" s="9"/>
      <c r="AC136" s="9"/>
      <c r="AD136" s="9"/>
      <c r="AE136" s="9"/>
      <c r="AF136" s="9"/>
    </row>
    <row r="137" ht="30.0" hidden="1" customHeight="1">
      <c r="A137" s="151" t="s">
        <v>80</v>
      </c>
      <c r="B137" s="297">
        <v>43840.0</v>
      </c>
      <c r="C137" s="302" t="s">
        <v>286</v>
      </c>
      <c r="D137" s="292"/>
      <c r="E137" s="303"/>
      <c r="F137" s="192"/>
      <c r="G137" s="193">
        <f t="shared" ref="G137:G141" si="355">E137*F137</f>
        <v>0</v>
      </c>
      <c r="H137" s="303"/>
      <c r="I137" s="192"/>
      <c r="J137" s="193">
        <f t="shared" ref="J137:J141" si="356">H137*I137</f>
        <v>0</v>
      </c>
      <c r="K137" s="191"/>
      <c r="L137" s="192"/>
      <c r="M137" s="193">
        <f t="shared" ref="M137:M141" si="357">K137*L137</f>
        <v>0</v>
      </c>
      <c r="N137" s="191"/>
      <c r="O137" s="192"/>
      <c r="P137" s="193">
        <f t="shared" ref="P137:P141" si="358">N137*O137</f>
        <v>0</v>
      </c>
      <c r="Q137" s="191"/>
      <c r="R137" s="192"/>
      <c r="S137" s="193">
        <f t="shared" ref="S137:S141" si="359">Q137*R137</f>
        <v>0</v>
      </c>
      <c r="T137" s="191"/>
      <c r="U137" s="192"/>
      <c r="V137" s="304">
        <f t="shared" ref="V137:V141" si="360">T137*U137</f>
        <v>0</v>
      </c>
      <c r="W137" s="305">
        <f t="shared" ref="W137:W141" si="361">G137+M137+S137</f>
        <v>0</v>
      </c>
      <c r="X137" s="273">
        <f t="shared" ref="X137:X141" si="362">J137+P137+V137</f>
        <v>0</v>
      </c>
      <c r="Y137" s="273">
        <f t="shared" ref="Y137:Y142" si="363">W137-X137</f>
        <v>0</v>
      </c>
      <c r="Z137" s="274">
        <v>0.0</v>
      </c>
      <c r="AA137" s="306"/>
      <c r="AB137" s="162"/>
      <c r="AC137" s="162"/>
      <c r="AD137" s="162"/>
      <c r="AE137" s="162"/>
      <c r="AF137" s="162"/>
    </row>
    <row r="138" ht="30.0" hidden="1" customHeight="1">
      <c r="A138" s="151" t="s">
        <v>80</v>
      </c>
      <c r="B138" s="297">
        <v>43871.0</v>
      </c>
      <c r="C138" s="302" t="s">
        <v>286</v>
      </c>
      <c r="D138" s="298"/>
      <c r="E138" s="299"/>
      <c r="F138" s="156"/>
      <c r="G138" s="157">
        <f t="shared" si="355"/>
        <v>0</v>
      </c>
      <c r="H138" s="299"/>
      <c r="I138" s="156"/>
      <c r="J138" s="157">
        <f t="shared" si="356"/>
        <v>0</v>
      </c>
      <c r="K138" s="155"/>
      <c r="L138" s="156"/>
      <c r="M138" s="157">
        <f t="shared" si="357"/>
        <v>0</v>
      </c>
      <c r="N138" s="155"/>
      <c r="O138" s="156"/>
      <c r="P138" s="157">
        <f t="shared" si="358"/>
        <v>0</v>
      </c>
      <c r="Q138" s="155"/>
      <c r="R138" s="156"/>
      <c r="S138" s="157">
        <f t="shared" si="359"/>
        <v>0</v>
      </c>
      <c r="T138" s="155"/>
      <c r="U138" s="156"/>
      <c r="V138" s="271">
        <f t="shared" si="360"/>
        <v>0</v>
      </c>
      <c r="W138" s="276">
        <f t="shared" si="361"/>
        <v>0</v>
      </c>
      <c r="X138" s="159">
        <f t="shared" si="362"/>
        <v>0</v>
      </c>
      <c r="Y138" s="159">
        <f t="shared" si="363"/>
        <v>0</v>
      </c>
      <c r="Z138" s="160">
        <v>0.0</v>
      </c>
      <c r="AA138" s="161"/>
      <c r="AB138" s="162"/>
      <c r="AC138" s="162"/>
      <c r="AD138" s="162"/>
      <c r="AE138" s="162"/>
      <c r="AF138" s="162"/>
    </row>
    <row r="139" ht="30.0" hidden="1" customHeight="1">
      <c r="A139" s="151" t="s">
        <v>80</v>
      </c>
      <c r="B139" s="297">
        <v>43900.0</v>
      </c>
      <c r="C139" s="302" t="s">
        <v>286</v>
      </c>
      <c r="D139" s="298"/>
      <c r="E139" s="299"/>
      <c r="F139" s="156"/>
      <c r="G139" s="157">
        <f t="shared" si="355"/>
        <v>0</v>
      </c>
      <c r="H139" s="299"/>
      <c r="I139" s="156"/>
      <c r="J139" s="157">
        <f t="shared" si="356"/>
        <v>0</v>
      </c>
      <c r="K139" s="155"/>
      <c r="L139" s="156"/>
      <c r="M139" s="157">
        <f t="shared" si="357"/>
        <v>0</v>
      </c>
      <c r="N139" s="155"/>
      <c r="O139" s="156"/>
      <c r="P139" s="157">
        <f t="shared" si="358"/>
        <v>0</v>
      </c>
      <c r="Q139" s="155"/>
      <c r="R139" s="156"/>
      <c r="S139" s="157">
        <f t="shared" si="359"/>
        <v>0</v>
      </c>
      <c r="T139" s="155"/>
      <c r="U139" s="156"/>
      <c r="V139" s="271">
        <f t="shared" si="360"/>
        <v>0</v>
      </c>
      <c r="W139" s="276">
        <f t="shared" si="361"/>
        <v>0</v>
      </c>
      <c r="X139" s="159">
        <f t="shared" si="362"/>
        <v>0</v>
      </c>
      <c r="Y139" s="159">
        <f t="shared" si="363"/>
        <v>0</v>
      </c>
      <c r="Z139" s="160">
        <v>0.0</v>
      </c>
      <c r="AA139" s="161"/>
      <c r="AB139" s="162"/>
      <c r="AC139" s="162"/>
      <c r="AD139" s="162"/>
      <c r="AE139" s="162"/>
      <c r="AF139" s="162"/>
    </row>
    <row r="140" ht="30.0" hidden="1" customHeight="1">
      <c r="A140" s="163" t="s">
        <v>80</v>
      </c>
      <c r="B140" s="307">
        <v>43931.0</v>
      </c>
      <c r="C140" s="195" t="s">
        <v>287</v>
      </c>
      <c r="D140" s="300" t="s">
        <v>83</v>
      </c>
      <c r="E140" s="301"/>
      <c r="F140" s="167"/>
      <c r="G140" s="157">
        <f t="shared" si="355"/>
        <v>0</v>
      </c>
      <c r="H140" s="301"/>
      <c r="I140" s="167"/>
      <c r="J140" s="157">
        <f t="shared" si="356"/>
        <v>0</v>
      </c>
      <c r="K140" s="166"/>
      <c r="L140" s="167"/>
      <c r="M140" s="168">
        <f t="shared" si="357"/>
        <v>0</v>
      </c>
      <c r="N140" s="166"/>
      <c r="O140" s="167"/>
      <c r="P140" s="168">
        <f t="shared" si="358"/>
        <v>0</v>
      </c>
      <c r="Q140" s="166"/>
      <c r="R140" s="167"/>
      <c r="S140" s="168">
        <f t="shared" si="359"/>
        <v>0</v>
      </c>
      <c r="T140" s="166"/>
      <c r="U140" s="167"/>
      <c r="V140" s="278">
        <f t="shared" si="360"/>
        <v>0</v>
      </c>
      <c r="W140" s="308">
        <f t="shared" si="361"/>
        <v>0</v>
      </c>
      <c r="X140" s="159">
        <f t="shared" si="362"/>
        <v>0</v>
      </c>
      <c r="Y140" s="159">
        <f t="shared" si="363"/>
        <v>0</v>
      </c>
      <c r="Z140" s="160">
        <v>0.0</v>
      </c>
      <c r="AA140" s="262"/>
      <c r="AB140" s="162"/>
      <c r="AC140" s="162"/>
      <c r="AD140" s="162"/>
      <c r="AE140" s="162"/>
      <c r="AF140" s="162"/>
    </row>
    <row r="141" ht="30.0" hidden="1" customHeight="1">
      <c r="A141" s="163" t="s">
        <v>80</v>
      </c>
      <c r="B141" s="309">
        <v>43961.0</v>
      </c>
      <c r="C141" s="277" t="s">
        <v>288</v>
      </c>
      <c r="D141" s="310"/>
      <c r="E141" s="166"/>
      <c r="F141" s="167">
        <v>0.22</v>
      </c>
      <c r="G141" s="168">
        <f t="shared" si="355"/>
        <v>0</v>
      </c>
      <c r="H141" s="166"/>
      <c r="I141" s="167">
        <v>0.22</v>
      </c>
      <c r="J141" s="168">
        <f t="shared" si="356"/>
        <v>0</v>
      </c>
      <c r="K141" s="166"/>
      <c r="L141" s="167">
        <v>0.22</v>
      </c>
      <c r="M141" s="168">
        <f t="shared" si="357"/>
        <v>0</v>
      </c>
      <c r="N141" s="166"/>
      <c r="O141" s="167">
        <v>0.22</v>
      </c>
      <c r="P141" s="168">
        <f t="shared" si="358"/>
        <v>0</v>
      </c>
      <c r="Q141" s="166"/>
      <c r="R141" s="167">
        <v>0.22</v>
      </c>
      <c r="S141" s="168">
        <f t="shared" si="359"/>
        <v>0</v>
      </c>
      <c r="T141" s="166"/>
      <c r="U141" s="167">
        <v>0.22</v>
      </c>
      <c r="V141" s="278">
        <f t="shared" si="360"/>
        <v>0</v>
      </c>
      <c r="W141" s="279">
        <f t="shared" si="361"/>
        <v>0</v>
      </c>
      <c r="X141" s="280">
        <f t="shared" si="362"/>
        <v>0</v>
      </c>
      <c r="Y141" s="280">
        <f t="shared" si="363"/>
        <v>0</v>
      </c>
      <c r="Z141" s="281">
        <v>0.0</v>
      </c>
      <c r="AA141" s="311"/>
      <c r="AB141" s="9"/>
      <c r="AC141" s="9"/>
      <c r="AD141" s="9"/>
      <c r="AE141" s="9"/>
      <c r="AF141" s="9"/>
    </row>
    <row r="142" ht="30.0" hidden="1" customHeight="1">
      <c r="A142" s="199" t="s">
        <v>289</v>
      </c>
      <c r="B142" s="200"/>
      <c r="C142" s="201"/>
      <c r="D142" s="202"/>
      <c r="E142" s="224">
        <f>SUM(E137:E140)</f>
        <v>0</v>
      </c>
      <c r="F142" s="225"/>
      <c r="G142" s="226">
        <f>SUM(G137:G141)</f>
        <v>0</v>
      </c>
      <c r="H142" s="224">
        <f>SUM(H137:H140)</f>
        <v>0</v>
      </c>
      <c r="I142" s="225"/>
      <c r="J142" s="226">
        <f>SUM(J137:J141)</f>
        <v>0</v>
      </c>
      <c r="K142" s="227">
        <f>SUM(K137:K140)</f>
        <v>0</v>
      </c>
      <c r="L142" s="225"/>
      <c r="M142" s="226">
        <f>SUM(M137:M141)</f>
        <v>0</v>
      </c>
      <c r="N142" s="227">
        <f>SUM(N137:N140)</f>
        <v>0</v>
      </c>
      <c r="O142" s="225"/>
      <c r="P142" s="226">
        <f>SUM(P137:P141)</f>
        <v>0</v>
      </c>
      <c r="Q142" s="227">
        <f>SUM(Q137:Q140)</f>
        <v>0</v>
      </c>
      <c r="R142" s="225"/>
      <c r="S142" s="226">
        <f>SUM(S137:S141)</f>
        <v>0</v>
      </c>
      <c r="T142" s="227">
        <f>SUM(T137:T140)</f>
        <v>0</v>
      </c>
      <c r="U142" s="225"/>
      <c r="V142" s="266">
        <f t="shared" ref="V142:X142" si="364">SUM(V137:V141)</f>
        <v>0</v>
      </c>
      <c r="W142" s="267">
        <f t="shared" si="364"/>
        <v>0</v>
      </c>
      <c r="X142" s="268">
        <f t="shared" si="364"/>
        <v>0</v>
      </c>
      <c r="Y142" s="268">
        <f t="shared" si="363"/>
        <v>0</v>
      </c>
      <c r="Z142" s="268">
        <v>0.0</v>
      </c>
      <c r="AA142" s="210"/>
      <c r="AB142" s="9"/>
      <c r="AC142" s="9"/>
      <c r="AD142" s="9"/>
      <c r="AE142" s="9"/>
      <c r="AF142" s="9"/>
    </row>
    <row r="143" ht="30.0" hidden="1" customHeight="1">
      <c r="A143" s="211" t="s">
        <v>75</v>
      </c>
      <c r="B143" s="250">
        <v>11.0</v>
      </c>
      <c r="C143" s="213" t="s">
        <v>290</v>
      </c>
      <c r="D143" s="21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269"/>
      <c r="X143" s="269"/>
      <c r="Y143" s="217"/>
      <c r="Z143" s="269"/>
      <c r="AA143" s="270"/>
      <c r="AB143" s="9"/>
      <c r="AC143" s="9"/>
      <c r="AD143" s="9"/>
      <c r="AE143" s="9"/>
      <c r="AF143" s="9"/>
    </row>
    <row r="144" ht="30.0" hidden="1" customHeight="1">
      <c r="A144" s="312" t="s">
        <v>80</v>
      </c>
      <c r="B144" s="297">
        <v>43841.0</v>
      </c>
      <c r="C144" s="302" t="s">
        <v>291</v>
      </c>
      <c r="D144" s="190" t="s">
        <v>123</v>
      </c>
      <c r="E144" s="191"/>
      <c r="F144" s="192"/>
      <c r="G144" s="193">
        <f t="shared" ref="G144:G145" si="365">E144*F144</f>
        <v>0</v>
      </c>
      <c r="H144" s="191"/>
      <c r="I144" s="192"/>
      <c r="J144" s="193">
        <f t="shared" ref="J144:J145" si="366">H144*I144</f>
        <v>0</v>
      </c>
      <c r="K144" s="191"/>
      <c r="L144" s="192"/>
      <c r="M144" s="193">
        <f t="shared" ref="M144:M145" si="367">K144*L144</f>
        <v>0</v>
      </c>
      <c r="N144" s="191"/>
      <c r="O144" s="192"/>
      <c r="P144" s="193">
        <f t="shared" ref="P144:P145" si="368">N144*O144</f>
        <v>0</v>
      </c>
      <c r="Q144" s="191"/>
      <c r="R144" s="192"/>
      <c r="S144" s="193">
        <f t="shared" ref="S144:S145" si="369">Q144*R144</f>
        <v>0</v>
      </c>
      <c r="T144" s="191"/>
      <c r="U144" s="192"/>
      <c r="V144" s="304">
        <f t="shared" ref="V144:V145" si="370">T144*U144</f>
        <v>0</v>
      </c>
      <c r="W144" s="305">
        <f t="shared" ref="W144:W145" si="371">G144+M144+S144</f>
        <v>0</v>
      </c>
      <c r="X144" s="273">
        <f t="shared" ref="X144:X145" si="372">J144+P144+V144</f>
        <v>0</v>
      </c>
      <c r="Y144" s="273">
        <f t="shared" ref="Y144:Y146" si="373">W144-X144</f>
        <v>0</v>
      </c>
      <c r="Z144" s="274">
        <v>0.0</v>
      </c>
      <c r="AA144" s="306"/>
      <c r="AB144" s="162"/>
      <c r="AC144" s="162"/>
      <c r="AD144" s="162"/>
      <c r="AE144" s="162"/>
      <c r="AF144" s="162"/>
    </row>
    <row r="145" ht="30.0" hidden="1" customHeight="1">
      <c r="A145" s="313" t="s">
        <v>80</v>
      </c>
      <c r="B145" s="297">
        <v>43872.0</v>
      </c>
      <c r="C145" s="195" t="s">
        <v>291</v>
      </c>
      <c r="D145" s="165" t="s">
        <v>123</v>
      </c>
      <c r="E145" s="166"/>
      <c r="F145" s="167"/>
      <c r="G145" s="157">
        <f t="shared" si="365"/>
        <v>0</v>
      </c>
      <c r="H145" s="166"/>
      <c r="I145" s="167"/>
      <c r="J145" s="157">
        <f t="shared" si="366"/>
        <v>0</v>
      </c>
      <c r="K145" s="166"/>
      <c r="L145" s="167"/>
      <c r="M145" s="168">
        <f t="shared" si="367"/>
        <v>0</v>
      </c>
      <c r="N145" s="166"/>
      <c r="O145" s="167"/>
      <c r="P145" s="168">
        <f t="shared" si="368"/>
        <v>0</v>
      </c>
      <c r="Q145" s="166"/>
      <c r="R145" s="167"/>
      <c r="S145" s="168">
        <f t="shared" si="369"/>
        <v>0</v>
      </c>
      <c r="T145" s="166"/>
      <c r="U145" s="167"/>
      <c r="V145" s="278">
        <f t="shared" si="370"/>
        <v>0</v>
      </c>
      <c r="W145" s="314">
        <f t="shared" si="371"/>
        <v>0</v>
      </c>
      <c r="X145" s="280">
        <f t="shared" si="372"/>
        <v>0</v>
      </c>
      <c r="Y145" s="280">
        <f t="shared" si="373"/>
        <v>0</v>
      </c>
      <c r="Z145" s="281">
        <v>0.0</v>
      </c>
      <c r="AA145" s="311"/>
      <c r="AB145" s="162"/>
      <c r="AC145" s="162"/>
      <c r="AD145" s="162"/>
      <c r="AE145" s="162"/>
      <c r="AF145" s="162"/>
    </row>
    <row r="146" ht="30.0" hidden="1" customHeight="1">
      <c r="A146" s="315" t="s">
        <v>292</v>
      </c>
      <c r="B146" s="316"/>
      <c r="C146" s="316"/>
      <c r="D146" s="317"/>
      <c r="E146" s="224">
        <f>SUM(E144:E145)</f>
        <v>0</v>
      </c>
      <c r="F146" s="225"/>
      <c r="G146" s="226">
        <f t="shared" ref="G146:H146" si="374">SUM(G144:G145)</f>
        <v>0</v>
      </c>
      <c r="H146" s="224">
        <f t="shared" si="374"/>
        <v>0</v>
      </c>
      <c r="I146" s="225"/>
      <c r="J146" s="226">
        <f t="shared" ref="J146:K146" si="375">SUM(J144:J145)</f>
        <v>0</v>
      </c>
      <c r="K146" s="227">
        <f t="shared" si="375"/>
        <v>0</v>
      </c>
      <c r="L146" s="225"/>
      <c r="M146" s="226">
        <f t="shared" ref="M146:N146" si="376">SUM(M144:M145)</f>
        <v>0</v>
      </c>
      <c r="N146" s="227">
        <f t="shared" si="376"/>
        <v>0</v>
      </c>
      <c r="O146" s="225"/>
      <c r="P146" s="226">
        <f t="shared" ref="P146:Q146" si="377">SUM(P144:P145)</f>
        <v>0</v>
      </c>
      <c r="Q146" s="227">
        <f t="shared" si="377"/>
        <v>0</v>
      </c>
      <c r="R146" s="225"/>
      <c r="S146" s="226">
        <f t="shared" ref="S146:T146" si="378">SUM(S144:S145)</f>
        <v>0</v>
      </c>
      <c r="T146" s="227">
        <f t="shared" si="378"/>
        <v>0</v>
      </c>
      <c r="U146" s="225"/>
      <c r="V146" s="266">
        <f t="shared" ref="V146:X146" si="379">SUM(V144:V145)</f>
        <v>0</v>
      </c>
      <c r="W146" s="267">
        <f t="shared" si="379"/>
        <v>0</v>
      </c>
      <c r="X146" s="268">
        <f t="shared" si="379"/>
        <v>0</v>
      </c>
      <c r="Y146" s="268">
        <f t="shared" si="373"/>
        <v>0</v>
      </c>
      <c r="Z146" s="268">
        <v>0.0</v>
      </c>
      <c r="AA146" s="210"/>
      <c r="AB146" s="9"/>
      <c r="AC146" s="9"/>
      <c r="AD146" s="9"/>
      <c r="AE146" s="9"/>
      <c r="AF146" s="9"/>
    </row>
    <row r="147" ht="30.0" hidden="1" customHeight="1">
      <c r="A147" s="249" t="s">
        <v>75</v>
      </c>
      <c r="B147" s="250">
        <v>12.0</v>
      </c>
      <c r="C147" s="251" t="s">
        <v>293</v>
      </c>
      <c r="D147" s="318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269"/>
      <c r="X147" s="269"/>
      <c r="Y147" s="217"/>
      <c r="Z147" s="269"/>
      <c r="AA147" s="270"/>
      <c r="AB147" s="9"/>
      <c r="AC147" s="9"/>
      <c r="AD147" s="9"/>
      <c r="AE147" s="9"/>
      <c r="AF147" s="9"/>
    </row>
    <row r="148" ht="30.0" hidden="1" customHeight="1">
      <c r="A148" s="188" t="s">
        <v>80</v>
      </c>
      <c r="B148" s="319">
        <v>43842.0</v>
      </c>
      <c r="C148" s="320" t="s">
        <v>294</v>
      </c>
      <c r="D148" s="292" t="s">
        <v>295</v>
      </c>
      <c r="E148" s="303"/>
      <c r="F148" s="192"/>
      <c r="G148" s="193">
        <f t="shared" ref="G148:G151" si="380">E148*F148</f>
        <v>0</v>
      </c>
      <c r="H148" s="303"/>
      <c r="I148" s="192"/>
      <c r="J148" s="193">
        <f t="shared" ref="J148:J151" si="381">H148*I148</f>
        <v>0</v>
      </c>
      <c r="K148" s="191"/>
      <c r="L148" s="192"/>
      <c r="M148" s="193">
        <f t="shared" ref="M148:M151" si="382">K148*L148</f>
        <v>0</v>
      </c>
      <c r="N148" s="191"/>
      <c r="O148" s="192"/>
      <c r="P148" s="193">
        <f t="shared" ref="P148:P151" si="383">N148*O148</f>
        <v>0</v>
      </c>
      <c r="Q148" s="191"/>
      <c r="R148" s="192"/>
      <c r="S148" s="193">
        <f t="shared" ref="S148:S151" si="384">Q148*R148</f>
        <v>0</v>
      </c>
      <c r="T148" s="191"/>
      <c r="U148" s="192"/>
      <c r="V148" s="304">
        <f t="shared" ref="V148:V151" si="385">T148*U148</f>
        <v>0</v>
      </c>
      <c r="W148" s="305">
        <f t="shared" ref="W148:W151" si="386">G148+M148+S148</f>
        <v>0</v>
      </c>
      <c r="X148" s="273">
        <f t="shared" ref="X148:X151" si="387">J148+P148+V148</f>
        <v>0</v>
      </c>
      <c r="Y148" s="273">
        <f t="shared" ref="Y148:Y152" si="388">W148-X148</f>
        <v>0</v>
      </c>
      <c r="Z148" s="274">
        <v>0.0</v>
      </c>
      <c r="AA148" s="321"/>
      <c r="AB148" s="162"/>
      <c r="AC148" s="162"/>
      <c r="AD148" s="162"/>
      <c r="AE148" s="162"/>
      <c r="AF148" s="162"/>
    </row>
    <row r="149" ht="30.0" hidden="1" customHeight="1">
      <c r="A149" s="151" t="s">
        <v>80</v>
      </c>
      <c r="B149" s="297">
        <v>43873.0</v>
      </c>
      <c r="C149" s="222" t="s">
        <v>296</v>
      </c>
      <c r="D149" s="298" t="s">
        <v>262</v>
      </c>
      <c r="E149" s="299"/>
      <c r="F149" s="156"/>
      <c r="G149" s="157">
        <f t="shared" si="380"/>
        <v>0</v>
      </c>
      <c r="H149" s="299"/>
      <c r="I149" s="156"/>
      <c r="J149" s="157">
        <f t="shared" si="381"/>
        <v>0</v>
      </c>
      <c r="K149" s="155"/>
      <c r="L149" s="156"/>
      <c r="M149" s="157">
        <f t="shared" si="382"/>
        <v>0</v>
      </c>
      <c r="N149" s="155"/>
      <c r="O149" s="156"/>
      <c r="P149" s="157">
        <f t="shared" si="383"/>
        <v>0</v>
      </c>
      <c r="Q149" s="155"/>
      <c r="R149" s="156"/>
      <c r="S149" s="157">
        <f t="shared" si="384"/>
        <v>0</v>
      </c>
      <c r="T149" s="155"/>
      <c r="U149" s="156"/>
      <c r="V149" s="271">
        <f t="shared" si="385"/>
        <v>0</v>
      </c>
      <c r="W149" s="322">
        <f t="shared" si="386"/>
        <v>0</v>
      </c>
      <c r="X149" s="159">
        <f t="shared" si="387"/>
        <v>0</v>
      </c>
      <c r="Y149" s="159">
        <f t="shared" si="388"/>
        <v>0</v>
      </c>
      <c r="Z149" s="160">
        <v>0.0</v>
      </c>
      <c r="AA149" s="323"/>
      <c r="AB149" s="162"/>
      <c r="AC149" s="162"/>
      <c r="AD149" s="162"/>
      <c r="AE149" s="162"/>
      <c r="AF149" s="162"/>
    </row>
    <row r="150" ht="30.0" hidden="1" customHeight="1">
      <c r="A150" s="163" t="s">
        <v>80</v>
      </c>
      <c r="B150" s="307">
        <v>43902.0</v>
      </c>
      <c r="C150" s="195" t="s">
        <v>297</v>
      </c>
      <c r="D150" s="300" t="s">
        <v>262</v>
      </c>
      <c r="E150" s="301"/>
      <c r="F150" s="167"/>
      <c r="G150" s="168">
        <f t="shared" si="380"/>
        <v>0</v>
      </c>
      <c r="H150" s="301"/>
      <c r="I150" s="167"/>
      <c r="J150" s="168">
        <f t="shared" si="381"/>
        <v>0</v>
      </c>
      <c r="K150" s="166"/>
      <c r="L150" s="167"/>
      <c r="M150" s="168">
        <f t="shared" si="382"/>
        <v>0</v>
      </c>
      <c r="N150" s="166"/>
      <c r="O150" s="167"/>
      <c r="P150" s="168">
        <f t="shared" si="383"/>
        <v>0</v>
      </c>
      <c r="Q150" s="166"/>
      <c r="R150" s="167"/>
      <c r="S150" s="168">
        <f t="shared" si="384"/>
        <v>0</v>
      </c>
      <c r="T150" s="166"/>
      <c r="U150" s="167"/>
      <c r="V150" s="278">
        <f t="shared" si="385"/>
        <v>0</v>
      </c>
      <c r="W150" s="308">
        <f t="shared" si="386"/>
        <v>0</v>
      </c>
      <c r="X150" s="159">
        <f t="shared" si="387"/>
        <v>0</v>
      </c>
      <c r="Y150" s="159">
        <f t="shared" si="388"/>
        <v>0</v>
      </c>
      <c r="Z150" s="160">
        <v>0.0</v>
      </c>
      <c r="AA150" s="324"/>
      <c r="AB150" s="162"/>
      <c r="AC150" s="162"/>
      <c r="AD150" s="162"/>
      <c r="AE150" s="162"/>
      <c r="AF150" s="162"/>
    </row>
    <row r="151" ht="30.0" hidden="1" customHeight="1">
      <c r="A151" s="163" t="s">
        <v>80</v>
      </c>
      <c r="B151" s="307">
        <v>43933.0</v>
      </c>
      <c r="C151" s="277" t="s">
        <v>298</v>
      </c>
      <c r="D151" s="310"/>
      <c r="E151" s="301"/>
      <c r="F151" s="167">
        <v>0.22</v>
      </c>
      <c r="G151" s="168">
        <f t="shared" si="380"/>
        <v>0</v>
      </c>
      <c r="H151" s="301"/>
      <c r="I151" s="167">
        <v>0.22</v>
      </c>
      <c r="J151" s="168">
        <f t="shared" si="381"/>
        <v>0</v>
      </c>
      <c r="K151" s="166"/>
      <c r="L151" s="167">
        <v>0.22</v>
      </c>
      <c r="M151" s="168">
        <f t="shared" si="382"/>
        <v>0</v>
      </c>
      <c r="N151" s="166"/>
      <c r="O151" s="167">
        <v>0.22</v>
      </c>
      <c r="P151" s="168">
        <f t="shared" si="383"/>
        <v>0</v>
      </c>
      <c r="Q151" s="166"/>
      <c r="R151" s="167">
        <v>0.22</v>
      </c>
      <c r="S151" s="168">
        <f t="shared" si="384"/>
        <v>0</v>
      </c>
      <c r="T151" s="166"/>
      <c r="U151" s="167">
        <v>0.22</v>
      </c>
      <c r="V151" s="278">
        <f t="shared" si="385"/>
        <v>0</v>
      </c>
      <c r="W151" s="279">
        <f t="shared" si="386"/>
        <v>0</v>
      </c>
      <c r="X151" s="280">
        <f t="shared" si="387"/>
        <v>0</v>
      </c>
      <c r="Y151" s="280">
        <f t="shared" si="388"/>
        <v>0</v>
      </c>
      <c r="Z151" s="281">
        <v>0.0</v>
      </c>
      <c r="AA151" s="183"/>
      <c r="AB151" s="9"/>
      <c r="AC151" s="9"/>
      <c r="AD151" s="9"/>
      <c r="AE151" s="9"/>
      <c r="AF151" s="9"/>
    </row>
    <row r="152" ht="30.0" hidden="1" customHeight="1">
      <c r="A152" s="199" t="s">
        <v>299</v>
      </c>
      <c r="B152" s="200"/>
      <c r="C152" s="201"/>
      <c r="D152" s="325"/>
      <c r="E152" s="224">
        <f>SUM(E148:E150)</f>
        <v>0</v>
      </c>
      <c r="F152" s="225"/>
      <c r="G152" s="226">
        <f>SUM(G148:G151)</f>
        <v>0</v>
      </c>
      <c r="H152" s="224">
        <f>SUM(H148:H150)</f>
        <v>0</v>
      </c>
      <c r="I152" s="225"/>
      <c r="J152" s="226">
        <f>SUM(J148:J151)</f>
        <v>0</v>
      </c>
      <c r="K152" s="227">
        <f>SUM(K148:K150)</f>
        <v>0</v>
      </c>
      <c r="L152" s="225"/>
      <c r="M152" s="226">
        <f>SUM(M148:M151)</f>
        <v>0</v>
      </c>
      <c r="N152" s="227">
        <f>SUM(N148:N150)</f>
        <v>0</v>
      </c>
      <c r="O152" s="225"/>
      <c r="P152" s="226">
        <f>SUM(P148:P151)</f>
        <v>0</v>
      </c>
      <c r="Q152" s="227">
        <f>SUM(Q148:Q150)</f>
        <v>0</v>
      </c>
      <c r="R152" s="225"/>
      <c r="S152" s="226">
        <f>SUM(S148:S151)</f>
        <v>0</v>
      </c>
      <c r="T152" s="227">
        <f>SUM(T148:T150)</f>
        <v>0</v>
      </c>
      <c r="U152" s="225"/>
      <c r="V152" s="266">
        <f t="shared" ref="V152:X152" si="389">SUM(V148:V151)</f>
        <v>0</v>
      </c>
      <c r="W152" s="267">
        <f t="shared" si="389"/>
        <v>0</v>
      </c>
      <c r="X152" s="268">
        <f t="shared" si="389"/>
        <v>0</v>
      </c>
      <c r="Y152" s="268">
        <f t="shared" si="388"/>
        <v>0</v>
      </c>
      <c r="Z152" s="268">
        <v>0.0</v>
      </c>
      <c r="AA152" s="210"/>
      <c r="AB152" s="9"/>
      <c r="AC152" s="9"/>
      <c r="AD152" s="9"/>
      <c r="AE152" s="9"/>
      <c r="AF152" s="9"/>
    </row>
    <row r="153" ht="30.0" customHeight="1">
      <c r="A153" s="249" t="s">
        <v>75</v>
      </c>
      <c r="B153" s="326">
        <v>13.0</v>
      </c>
      <c r="C153" s="251" t="s">
        <v>300</v>
      </c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269"/>
      <c r="X153" s="269"/>
      <c r="Y153" s="217"/>
      <c r="Z153" s="269"/>
      <c r="AA153" s="270"/>
      <c r="AB153" s="9"/>
      <c r="AC153" s="9"/>
      <c r="AD153" s="9"/>
      <c r="AE153" s="9"/>
      <c r="AF153" s="9"/>
    </row>
    <row r="154" ht="30.0" customHeight="1">
      <c r="A154" s="140" t="s">
        <v>77</v>
      </c>
      <c r="B154" s="187" t="s">
        <v>301</v>
      </c>
      <c r="C154" s="327" t="s">
        <v>302</v>
      </c>
      <c r="D154" s="172"/>
      <c r="E154" s="173">
        <f>SUM(E155:E157)</f>
        <v>2</v>
      </c>
      <c r="F154" s="174"/>
      <c r="G154" s="175">
        <f>SUM(G155:G158)</f>
        <v>45000</v>
      </c>
      <c r="H154" s="173">
        <f>SUM(H155:H157)</f>
        <v>2</v>
      </c>
      <c r="I154" s="174"/>
      <c r="J154" s="175">
        <f>SUM(J155:J158)</f>
        <v>45000</v>
      </c>
      <c r="K154" s="173">
        <f>SUM(K155:K157)</f>
        <v>0</v>
      </c>
      <c r="L154" s="174"/>
      <c r="M154" s="175">
        <f>SUM(M155:M158)</f>
        <v>0</v>
      </c>
      <c r="N154" s="173">
        <f>SUM(N155:N157)</f>
        <v>0</v>
      </c>
      <c r="O154" s="174"/>
      <c r="P154" s="175">
        <f>SUM(P155:P158)</f>
        <v>0</v>
      </c>
      <c r="Q154" s="173">
        <f>SUM(Q155:Q157)</f>
        <v>0</v>
      </c>
      <c r="R154" s="174"/>
      <c r="S154" s="175">
        <f>SUM(S155:S158)</f>
        <v>0</v>
      </c>
      <c r="T154" s="173">
        <f>SUM(T155:T157)</f>
        <v>0</v>
      </c>
      <c r="U154" s="174"/>
      <c r="V154" s="328">
        <f t="shared" ref="V154:X154" si="390">SUM(V155:V158)</f>
        <v>0</v>
      </c>
      <c r="W154" s="329">
        <f t="shared" si="390"/>
        <v>45000</v>
      </c>
      <c r="X154" s="175">
        <f t="shared" si="390"/>
        <v>45000</v>
      </c>
      <c r="Y154" s="175">
        <f t="shared" ref="Y154:Y177" si="391">W154-X154</f>
        <v>0</v>
      </c>
      <c r="Z154" s="175">
        <f t="shared" ref="Z154:Z156" si="392">Y154/W154</f>
        <v>0</v>
      </c>
      <c r="AA154" s="177"/>
      <c r="AB154" s="150"/>
      <c r="AC154" s="150"/>
      <c r="AD154" s="150"/>
      <c r="AE154" s="150"/>
      <c r="AF154" s="150"/>
    </row>
    <row r="155" ht="30.0" customHeight="1">
      <c r="A155" s="151" t="s">
        <v>80</v>
      </c>
      <c r="B155" s="152" t="s">
        <v>303</v>
      </c>
      <c r="C155" s="330" t="s">
        <v>304</v>
      </c>
      <c r="D155" s="154" t="s">
        <v>154</v>
      </c>
      <c r="E155" s="155">
        <v>1.0</v>
      </c>
      <c r="F155" s="156">
        <v>25000.0</v>
      </c>
      <c r="G155" s="157">
        <f t="shared" ref="G155:G158" si="393">E155*F155</f>
        <v>25000</v>
      </c>
      <c r="H155" s="155">
        <v>1.0</v>
      </c>
      <c r="I155" s="156">
        <v>25000.0</v>
      </c>
      <c r="J155" s="157">
        <f t="shared" ref="J155:J158" si="394">H155*I155</f>
        <v>25000</v>
      </c>
      <c r="K155" s="155"/>
      <c r="L155" s="156"/>
      <c r="M155" s="157">
        <f t="shared" ref="M155:M158" si="395">K155*L155</f>
        <v>0</v>
      </c>
      <c r="N155" s="155"/>
      <c r="O155" s="156"/>
      <c r="P155" s="157">
        <f t="shared" ref="P155:P158" si="396">N155*O155</f>
        <v>0</v>
      </c>
      <c r="Q155" s="155"/>
      <c r="R155" s="156"/>
      <c r="S155" s="157">
        <f t="shared" ref="S155:S158" si="397">Q155*R155</f>
        <v>0</v>
      </c>
      <c r="T155" s="155"/>
      <c r="U155" s="156"/>
      <c r="V155" s="271">
        <f t="shared" ref="V155:V158" si="398">T155*U155</f>
        <v>0</v>
      </c>
      <c r="W155" s="276">
        <f t="shared" ref="W155:W158" si="399">G155+M155+S155</f>
        <v>25000</v>
      </c>
      <c r="X155" s="159">
        <f t="shared" ref="X155:X158" si="400">J155+P155+V155</f>
        <v>25000</v>
      </c>
      <c r="Y155" s="159">
        <f t="shared" si="391"/>
        <v>0</v>
      </c>
      <c r="Z155" s="160">
        <f t="shared" si="392"/>
        <v>0</v>
      </c>
      <c r="AA155" s="161"/>
      <c r="AB155" s="162"/>
      <c r="AC155" s="162"/>
      <c r="AD155" s="162"/>
      <c r="AE155" s="162"/>
      <c r="AF155" s="162"/>
    </row>
    <row r="156" ht="30.0" customHeight="1">
      <c r="A156" s="151" t="s">
        <v>80</v>
      </c>
      <c r="B156" s="152" t="s">
        <v>305</v>
      </c>
      <c r="C156" s="331" t="s">
        <v>306</v>
      </c>
      <c r="D156" s="154" t="s">
        <v>154</v>
      </c>
      <c r="E156" s="155">
        <v>1.0</v>
      </c>
      <c r="F156" s="156">
        <v>20000.0</v>
      </c>
      <c r="G156" s="157">
        <f t="shared" si="393"/>
        <v>20000</v>
      </c>
      <c r="H156" s="155">
        <v>1.0</v>
      </c>
      <c r="I156" s="156">
        <v>20000.0</v>
      </c>
      <c r="J156" s="157">
        <f t="shared" si="394"/>
        <v>20000</v>
      </c>
      <c r="K156" s="155"/>
      <c r="L156" s="156"/>
      <c r="M156" s="157">
        <f t="shared" si="395"/>
        <v>0</v>
      </c>
      <c r="N156" s="155"/>
      <c r="O156" s="156"/>
      <c r="P156" s="157">
        <f t="shared" si="396"/>
        <v>0</v>
      </c>
      <c r="Q156" s="155"/>
      <c r="R156" s="156"/>
      <c r="S156" s="157">
        <f t="shared" si="397"/>
        <v>0</v>
      </c>
      <c r="T156" s="155"/>
      <c r="U156" s="156"/>
      <c r="V156" s="271">
        <f t="shared" si="398"/>
        <v>0</v>
      </c>
      <c r="W156" s="276">
        <f t="shared" si="399"/>
        <v>20000</v>
      </c>
      <c r="X156" s="159">
        <f t="shared" si="400"/>
        <v>20000</v>
      </c>
      <c r="Y156" s="159">
        <f t="shared" si="391"/>
        <v>0</v>
      </c>
      <c r="Z156" s="160">
        <f t="shared" si="392"/>
        <v>0</v>
      </c>
      <c r="AA156" s="161"/>
      <c r="AB156" s="162"/>
      <c r="AC156" s="162"/>
      <c r="AD156" s="162"/>
      <c r="AE156" s="162"/>
      <c r="AF156" s="162"/>
    </row>
    <row r="157" ht="30.0" hidden="1" customHeight="1">
      <c r="A157" s="151" t="s">
        <v>80</v>
      </c>
      <c r="B157" s="152" t="s">
        <v>307</v>
      </c>
      <c r="C157" s="331" t="s">
        <v>308</v>
      </c>
      <c r="D157" s="154" t="s">
        <v>154</v>
      </c>
      <c r="E157" s="155"/>
      <c r="F157" s="156"/>
      <c r="G157" s="157">
        <f t="shared" si="393"/>
        <v>0</v>
      </c>
      <c r="H157" s="155"/>
      <c r="I157" s="156"/>
      <c r="J157" s="157">
        <f t="shared" si="394"/>
        <v>0</v>
      </c>
      <c r="K157" s="155"/>
      <c r="L157" s="156"/>
      <c r="M157" s="157">
        <f t="shared" si="395"/>
        <v>0</v>
      </c>
      <c r="N157" s="155"/>
      <c r="O157" s="156"/>
      <c r="P157" s="157">
        <f t="shared" si="396"/>
        <v>0</v>
      </c>
      <c r="Q157" s="155"/>
      <c r="R157" s="156"/>
      <c r="S157" s="157">
        <f t="shared" si="397"/>
        <v>0</v>
      </c>
      <c r="T157" s="155"/>
      <c r="U157" s="156"/>
      <c r="V157" s="271">
        <f t="shared" si="398"/>
        <v>0</v>
      </c>
      <c r="W157" s="276">
        <f t="shared" si="399"/>
        <v>0</v>
      </c>
      <c r="X157" s="159">
        <f t="shared" si="400"/>
        <v>0</v>
      </c>
      <c r="Y157" s="159">
        <f t="shared" si="391"/>
        <v>0</v>
      </c>
      <c r="Z157" s="160">
        <v>0.0</v>
      </c>
      <c r="AA157" s="161"/>
      <c r="AB157" s="162"/>
      <c r="AC157" s="162"/>
      <c r="AD157" s="162"/>
      <c r="AE157" s="162"/>
      <c r="AF157" s="162"/>
    </row>
    <row r="158" ht="30.0" hidden="1" customHeight="1">
      <c r="A158" s="178" t="s">
        <v>80</v>
      </c>
      <c r="B158" s="186" t="s">
        <v>309</v>
      </c>
      <c r="C158" s="331" t="s">
        <v>310</v>
      </c>
      <c r="D158" s="179"/>
      <c r="E158" s="180"/>
      <c r="F158" s="181">
        <v>0.22</v>
      </c>
      <c r="G158" s="182">
        <f t="shared" si="393"/>
        <v>0</v>
      </c>
      <c r="H158" s="180"/>
      <c r="I158" s="181">
        <v>0.22</v>
      </c>
      <c r="J158" s="182">
        <f t="shared" si="394"/>
        <v>0</v>
      </c>
      <c r="K158" s="180"/>
      <c r="L158" s="181">
        <v>0.22</v>
      </c>
      <c r="M158" s="182">
        <f t="shared" si="395"/>
        <v>0</v>
      </c>
      <c r="N158" s="180"/>
      <c r="O158" s="181">
        <v>0.22</v>
      </c>
      <c r="P158" s="182">
        <f t="shared" si="396"/>
        <v>0</v>
      </c>
      <c r="Q158" s="180"/>
      <c r="R158" s="181">
        <v>0.22</v>
      </c>
      <c r="S158" s="182">
        <f t="shared" si="397"/>
        <v>0</v>
      </c>
      <c r="T158" s="180"/>
      <c r="U158" s="181">
        <v>0.22</v>
      </c>
      <c r="V158" s="332">
        <f t="shared" si="398"/>
        <v>0</v>
      </c>
      <c r="W158" s="279">
        <f t="shared" si="399"/>
        <v>0</v>
      </c>
      <c r="X158" s="280">
        <f t="shared" si="400"/>
        <v>0</v>
      </c>
      <c r="Y158" s="280">
        <f t="shared" si="391"/>
        <v>0</v>
      </c>
      <c r="Z158" s="281">
        <v>0.0</v>
      </c>
      <c r="AA158" s="183"/>
      <c r="AB158" s="162"/>
      <c r="AC158" s="162"/>
      <c r="AD158" s="162"/>
      <c r="AE158" s="162"/>
      <c r="AF158" s="162"/>
    </row>
    <row r="159" ht="30.0" customHeight="1">
      <c r="A159" s="333" t="s">
        <v>77</v>
      </c>
      <c r="B159" s="334" t="s">
        <v>311</v>
      </c>
      <c r="C159" s="265" t="s">
        <v>312</v>
      </c>
      <c r="D159" s="143"/>
      <c r="E159" s="144">
        <f>SUM(E160:E162)</f>
        <v>2</v>
      </c>
      <c r="F159" s="145"/>
      <c r="G159" s="146">
        <f>SUM(G160:G163)</f>
        <v>135000</v>
      </c>
      <c r="H159" s="144">
        <f>SUM(H160:H162)</f>
        <v>2</v>
      </c>
      <c r="I159" s="145"/>
      <c r="J159" s="146">
        <f>SUM(J160:J163)</f>
        <v>144468.5</v>
      </c>
      <c r="K159" s="144">
        <f>SUM(K160:K162)</f>
        <v>0</v>
      </c>
      <c r="L159" s="145"/>
      <c r="M159" s="146">
        <f>SUM(M160:M163)</f>
        <v>0</v>
      </c>
      <c r="N159" s="144">
        <f>SUM(N160:N162)</f>
        <v>0</v>
      </c>
      <c r="O159" s="145"/>
      <c r="P159" s="146">
        <f>SUM(P160:P163)</f>
        <v>0</v>
      </c>
      <c r="Q159" s="144">
        <f>SUM(Q160:Q162)</f>
        <v>0</v>
      </c>
      <c r="R159" s="145"/>
      <c r="S159" s="146">
        <f>SUM(S160:S163)</f>
        <v>0</v>
      </c>
      <c r="T159" s="144">
        <f>SUM(T160:T162)</f>
        <v>0</v>
      </c>
      <c r="U159" s="145"/>
      <c r="V159" s="146">
        <f t="shared" ref="V159:X159" si="401">SUM(V160:V163)</f>
        <v>0</v>
      </c>
      <c r="W159" s="146">
        <f t="shared" si="401"/>
        <v>135000</v>
      </c>
      <c r="X159" s="146">
        <f t="shared" si="401"/>
        <v>144468.5</v>
      </c>
      <c r="Y159" s="146">
        <f t="shared" si="391"/>
        <v>-9468.5</v>
      </c>
      <c r="Z159" s="146">
        <f t="shared" ref="Z159:Z161" si="402">Y159/W159</f>
        <v>-0.07013703704</v>
      </c>
      <c r="AA159" s="146"/>
      <c r="AB159" s="150"/>
      <c r="AC159" s="150"/>
      <c r="AD159" s="150"/>
      <c r="AE159" s="150"/>
      <c r="AF159" s="150"/>
    </row>
    <row r="160" ht="81.75" customHeight="1">
      <c r="A160" s="151" t="s">
        <v>80</v>
      </c>
      <c r="B160" s="152" t="s">
        <v>313</v>
      </c>
      <c r="C160" s="222" t="s">
        <v>314</v>
      </c>
      <c r="D160" s="154" t="s">
        <v>154</v>
      </c>
      <c r="E160" s="155">
        <v>1.0</v>
      </c>
      <c r="F160" s="156">
        <v>35000.0</v>
      </c>
      <c r="G160" s="157">
        <f t="shared" ref="G160:G163" si="403">E160*F160</f>
        <v>35000</v>
      </c>
      <c r="H160" s="155">
        <v>1.0</v>
      </c>
      <c r="I160" s="335">
        <v>44468.5</v>
      </c>
      <c r="J160" s="157">
        <f t="shared" ref="J160:J163" si="404">H160*I160</f>
        <v>44468.5</v>
      </c>
      <c r="K160" s="155"/>
      <c r="L160" s="156"/>
      <c r="M160" s="157">
        <f t="shared" ref="M160:M163" si="405">K160*L160</f>
        <v>0</v>
      </c>
      <c r="N160" s="155"/>
      <c r="O160" s="156"/>
      <c r="P160" s="157">
        <f t="shared" ref="P160:P163" si="406">N160*O160</f>
        <v>0</v>
      </c>
      <c r="Q160" s="155"/>
      <c r="R160" s="156"/>
      <c r="S160" s="157">
        <f t="shared" ref="S160:S163" si="407">Q160*R160</f>
        <v>0</v>
      </c>
      <c r="T160" s="155"/>
      <c r="U160" s="156"/>
      <c r="V160" s="157">
        <f t="shared" ref="V160:V163" si="408">T160*U160</f>
        <v>0</v>
      </c>
      <c r="W160" s="158">
        <f t="shared" ref="W160:W163" si="409">G160+M160+S160</f>
        <v>35000</v>
      </c>
      <c r="X160" s="159">
        <f t="shared" ref="X160:X163" si="410">J160+P160+V160</f>
        <v>44468.5</v>
      </c>
      <c r="Y160" s="159">
        <f t="shared" si="391"/>
        <v>-9468.5</v>
      </c>
      <c r="Z160" s="160">
        <f t="shared" si="402"/>
        <v>-0.2705285714</v>
      </c>
      <c r="AA160" s="161" t="s">
        <v>315</v>
      </c>
      <c r="AB160" s="162"/>
      <c r="AC160" s="336"/>
      <c r="AD160" s="162"/>
      <c r="AE160" s="162"/>
      <c r="AF160" s="162"/>
    </row>
    <row r="161">
      <c r="A161" s="151" t="s">
        <v>80</v>
      </c>
      <c r="B161" s="152" t="s">
        <v>316</v>
      </c>
      <c r="C161" s="222" t="s">
        <v>317</v>
      </c>
      <c r="D161" s="154" t="s">
        <v>154</v>
      </c>
      <c r="E161" s="155">
        <v>1.0</v>
      </c>
      <c r="F161" s="156">
        <v>100000.0</v>
      </c>
      <c r="G161" s="157">
        <f t="shared" si="403"/>
        <v>100000</v>
      </c>
      <c r="H161" s="155">
        <v>1.0</v>
      </c>
      <c r="I161" s="156">
        <v>100000.0</v>
      </c>
      <c r="J161" s="157">
        <f t="shared" si="404"/>
        <v>100000</v>
      </c>
      <c r="K161" s="155"/>
      <c r="L161" s="156"/>
      <c r="M161" s="157">
        <f t="shared" si="405"/>
        <v>0</v>
      </c>
      <c r="N161" s="155"/>
      <c r="O161" s="156"/>
      <c r="P161" s="157">
        <f t="shared" si="406"/>
        <v>0</v>
      </c>
      <c r="Q161" s="155"/>
      <c r="R161" s="156"/>
      <c r="S161" s="157">
        <f t="shared" si="407"/>
        <v>0</v>
      </c>
      <c r="T161" s="155"/>
      <c r="U161" s="156"/>
      <c r="V161" s="157">
        <f t="shared" si="408"/>
        <v>0</v>
      </c>
      <c r="W161" s="158">
        <f t="shared" si="409"/>
        <v>100000</v>
      </c>
      <c r="X161" s="159">
        <f t="shared" si="410"/>
        <v>100000</v>
      </c>
      <c r="Y161" s="159">
        <f t="shared" si="391"/>
        <v>0</v>
      </c>
      <c r="Z161" s="160">
        <f t="shared" si="402"/>
        <v>0</v>
      </c>
      <c r="AA161" s="161"/>
      <c r="AB161" s="162"/>
      <c r="AC161" s="162"/>
      <c r="AD161" s="162"/>
      <c r="AE161" s="162"/>
      <c r="AF161" s="162"/>
    </row>
    <row r="162" ht="30.0" hidden="1" customHeight="1">
      <c r="A162" s="163" t="s">
        <v>80</v>
      </c>
      <c r="B162" s="164" t="s">
        <v>318</v>
      </c>
      <c r="C162" s="222" t="s">
        <v>319</v>
      </c>
      <c r="D162" s="165"/>
      <c r="E162" s="166"/>
      <c r="F162" s="167"/>
      <c r="G162" s="168">
        <f t="shared" si="403"/>
        <v>0</v>
      </c>
      <c r="H162" s="166"/>
      <c r="I162" s="167"/>
      <c r="J162" s="168">
        <f t="shared" si="404"/>
        <v>0</v>
      </c>
      <c r="K162" s="166"/>
      <c r="L162" s="167"/>
      <c r="M162" s="168">
        <f t="shared" si="405"/>
        <v>0</v>
      </c>
      <c r="N162" s="166"/>
      <c r="O162" s="167"/>
      <c r="P162" s="168">
        <f t="shared" si="406"/>
        <v>0</v>
      </c>
      <c r="Q162" s="166"/>
      <c r="R162" s="167"/>
      <c r="S162" s="168">
        <f t="shared" si="407"/>
        <v>0</v>
      </c>
      <c r="T162" s="166"/>
      <c r="U162" s="167"/>
      <c r="V162" s="168">
        <f t="shared" si="408"/>
        <v>0</v>
      </c>
      <c r="W162" s="169">
        <f t="shared" si="409"/>
        <v>0</v>
      </c>
      <c r="X162" s="159">
        <f t="shared" si="410"/>
        <v>0</v>
      </c>
      <c r="Y162" s="159">
        <f t="shared" si="391"/>
        <v>0</v>
      </c>
      <c r="Z162" s="160">
        <v>0.0</v>
      </c>
      <c r="AA162" s="170"/>
      <c r="AB162" s="162"/>
      <c r="AC162" s="162"/>
      <c r="AD162" s="162"/>
      <c r="AE162" s="162"/>
      <c r="AF162" s="162"/>
    </row>
    <row r="163" ht="30.0" hidden="1" customHeight="1">
      <c r="A163" s="163" t="s">
        <v>80</v>
      </c>
      <c r="B163" s="164" t="s">
        <v>320</v>
      </c>
      <c r="C163" s="223" t="s">
        <v>321</v>
      </c>
      <c r="D163" s="179"/>
      <c r="E163" s="166"/>
      <c r="F163" s="167">
        <v>0.22</v>
      </c>
      <c r="G163" s="168">
        <f t="shared" si="403"/>
        <v>0</v>
      </c>
      <c r="H163" s="166"/>
      <c r="I163" s="167">
        <v>0.22</v>
      </c>
      <c r="J163" s="168">
        <f t="shared" si="404"/>
        <v>0</v>
      </c>
      <c r="K163" s="166"/>
      <c r="L163" s="167">
        <v>0.22</v>
      </c>
      <c r="M163" s="168">
        <f t="shared" si="405"/>
        <v>0</v>
      </c>
      <c r="N163" s="166"/>
      <c r="O163" s="167">
        <v>0.22</v>
      </c>
      <c r="P163" s="168">
        <f t="shared" si="406"/>
        <v>0</v>
      </c>
      <c r="Q163" s="166"/>
      <c r="R163" s="167">
        <v>0.22</v>
      </c>
      <c r="S163" s="168">
        <f t="shared" si="407"/>
        <v>0</v>
      </c>
      <c r="T163" s="166"/>
      <c r="U163" s="167">
        <v>0.22</v>
      </c>
      <c r="V163" s="168">
        <f t="shared" si="408"/>
        <v>0</v>
      </c>
      <c r="W163" s="169">
        <f t="shared" si="409"/>
        <v>0</v>
      </c>
      <c r="X163" s="159">
        <f t="shared" si="410"/>
        <v>0</v>
      </c>
      <c r="Y163" s="159">
        <f t="shared" si="391"/>
        <v>0</v>
      </c>
      <c r="Z163" s="160">
        <v>0.0</v>
      </c>
      <c r="AA163" s="183"/>
      <c r="AB163" s="162"/>
      <c r="AC163" s="162"/>
      <c r="AD163" s="162"/>
      <c r="AE163" s="162"/>
      <c r="AF163" s="162"/>
    </row>
    <row r="164" ht="30.0" hidden="1" customHeight="1">
      <c r="A164" s="140" t="s">
        <v>77</v>
      </c>
      <c r="B164" s="187" t="s">
        <v>322</v>
      </c>
      <c r="C164" s="265" t="s">
        <v>323</v>
      </c>
      <c r="D164" s="172"/>
      <c r="E164" s="173">
        <f>SUM(E165:E167)</f>
        <v>0</v>
      </c>
      <c r="F164" s="174"/>
      <c r="G164" s="175">
        <f t="shared" ref="G164:H164" si="411">SUM(G165:G167)</f>
        <v>0</v>
      </c>
      <c r="H164" s="173">
        <f t="shared" si="411"/>
        <v>0</v>
      </c>
      <c r="I164" s="174"/>
      <c r="J164" s="175">
        <f t="shared" ref="J164:K164" si="412">SUM(J165:J167)</f>
        <v>0</v>
      </c>
      <c r="K164" s="173">
        <f t="shared" si="412"/>
        <v>0</v>
      </c>
      <c r="L164" s="174"/>
      <c r="M164" s="175">
        <f t="shared" ref="M164:N164" si="413">SUM(M165:M167)</f>
        <v>0</v>
      </c>
      <c r="N164" s="173">
        <f t="shared" si="413"/>
        <v>0</v>
      </c>
      <c r="O164" s="174"/>
      <c r="P164" s="175">
        <f t="shared" ref="P164:Q164" si="414">SUM(P165:P167)</f>
        <v>0</v>
      </c>
      <c r="Q164" s="173">
        <f t="shared" si="414"/>
        <v>0</v>
      </c>
      <c r="R164" s="174"/>
      <c r="S164" s="175">
        <f t="shared" ref="S164:T164" si="415">SUM(S165:S167)</f>
        <v>0</v>
      </c>
      <c r="T164" s="173">
        <f t="shared" si="415"/>
        <v>0</v>
      </c>
      <c r="U164" s="174"/>
      <c r="V164" s="175">
        <f t="shared" ref="V164:X164" si="416">SUM(V165:V167)</f>
        <v>0</v>
      </c>
      <c r="W164" s="175">
        <f t="shared" si="416"/>
        <v>0</v>
      </c>
      <c r="X164" s="175">
        <f t="shared" si="416"/>
        <v>0</v>
      </c>
      <c r="Y164" s="175">
        <f t="shared" si="391"/>
        <v>0</v>
      </c>
      <c r="Z164" s="175">
        <v>0.0</v>
      </c>
      <c r="AA164" s="337"/>
      <c r="AB164" s="150"/>
      <c r="AC164" s="150"/>
      <c r="AD164" s="150"/>
      <c r="AE164" s="150"/>
      <c r="AF164" s="150"/>
    </row>
    <row r="165" ht="30.0" hidden="1" customHeight="1">
      <c r="A165" s="151" t="s">
        <v>80</v>
      </c>
      <c r="B165" s="152" t="s">
        <v>324</v>
      </c>
      <c r="C165" s="222" t="s">
        <v>325</v>
      </c>
      <c r="D165" s="154"/>
      <c r="E165" s="155"/>
      <c r="F165" s="156"/>
      <c r="G165" s="157">
        <f t="shared" ref="G165:G167" si="417">E165*F165</f>
        <v>0</v>
      </c>
      <c r="H165" s="155"/>
      <c r="I165" s="156"/>
      <c r="J165" s="157">
        <f t="shared" ref="J165:J167" si="418">H165*I165</f>
        <v>0</v>
      </c>
      <c r="K165" s="155"/>
      <c r="L165" s="156"/>
      <c r="M165" s="157">
        <f t="shared" ref="M165:M167" si="419">K165*L165</f>
        <v>0</v>
      </c>
      <c r="N165" s="155"/>
      <c r="O165" s="156"/>
      <c r="P165" s="157">
        <f t="shared" ref="P165:P167" si="420">N165*O165</f>
        <v>0</v>
      </c>
      <c r="Q165" s="155"/>
      <c r="R165" s="156"/>
      <c r="S165" s="157">
        <f t="shared" ref="S165:S167" si="421">Q165*R165</f>
        <v>0</v>
      </c>
      <c r="T165" s="155"/>
      <c r="U165" s="156"/>
      <c r="V165" s="157">
        <f t="shared" ref="V165:V167" si="422">T165*U165</f>
        <v>0</v>
      </c>
      <c r="W165" s="158">
        <f t="shared" ref="W165:W167" si="423">G165+M165+S165</f>
        <v>0</v>
      </c>
      <c r="X165" s="159">
        <f t="shared" ref="X165:X167" si="424">J165+P165+V165</f>
        <v>0</v>
      </c>
      <c r="Y165" s="159">
        <f t="shared" si="391"/>
        <v>0</v>
      </c>
      <c r="Z165" s="160">
        <v>0.0</v>
      </c>
      <c r="AA165" s="323"/>
      <c r="AB165" s="162"/>
      <c r="AC165" s="162"/>
      <c r="AD165" s="162"/>
      <c r="AE165" s="162"/>
      <c r="AF165" s="162"/>
    </row>
    <row r="166" ht="30.0" hidden="1" customHeight="1">
      <c r="A166" s="151" t="s">
        <v>80</v>
      </c>
      <c r="B166" s="152" t="s">
        <v>326</v>
      </c>
      <c r="C166" s="222" t="s">
        <v>325</v>
      </c>
      <c r="D166" s="154"/>
      <c r="E166" s="155"/>
      <c r="F166" s="156"/>
      <c r="G166" s="157">
        <f t="shared" si="417"/>
        <v>0</v>
      </c>
      <c r="H166" s="155"/>
      <c r="I166" s="156"/>
      <c r="J166" s="157">
        <f t="shared" si="418"/>
        <v>0</v>
      </c>
      <c r="K166" s="155"/>
      <c r="L166" s="156"/>
      <c r="M166" s="157">
        <f t="shared" si="419"/>
        <v>0</v>
      </c>
      <c r="N166" s="155"/>
      <c r="O166" s="156"/>
      <c r="P166" s="157">
        <f t="shared" si="420"/>
        <v>0</v>
      </c>
      <c r="Q166" s="155"/>
      <c r="R166" s="156"/>
      <c r="S166" s="157">
        <f t="shared" si="421"/>
        <v>0</v>
      </c>
      <c r="T166" s="155"/>
      <c r="U166" s="156"/>
      <c r="V166" s="157">
        <f t="shared" si="422"/>
        <v>0</v>
      </c>
      <c r="W166" s="158">
        <f t="shared" si="423"/>
        <v>0</v>
      </c>
      <c r="X166" s="159">
        <f t="shared" si="424"/>
        <v>0</v>
      </c>
      <c r="Y166" s="159">
        <f t="shared" si="391"/>
        <v>0</v>
      </c>
      <c r="Z166" s="160">
        <v>0.0</v>
      </c>
      <c r="AA166" s="323"/>
      <c r="AB166" s="162"/>
      <c r="AC166" s="162"/>
      <c r="AD166" s="162"/>
      <c r="AE166" s="162"/>
      <c r="AF166" s="162"/>
    </row>
    <row r="167" ht="30.0" hidden="1" customHeight="1">
      <c r="A167" s="163" t="s">
        <v>80</v>
      </c>
      <c r="B167" s="164" t="s">
        <v>327</v>
      </c>
      <c r="C167" s="195" t="s">
        <v>325</v>
      </c>
      <c r="D167" s="165"/>
      <c r="E167" s="166"/>
      <c r="F167" s="167"/>
      <c r="G167" s="168">
        <f t="shared" si="417"/>
        <v>0</v>
      </c>
      <c r="H167" s="166"/>
      <c r="I167" s="167"/>
      <c r="J167" s="168">
        <f t="shared" si="418"/>
        <v>0</v>
      </c>
      <c r="K167" s="166"/>
      <c r="L167" s="167"/>
      <c r="M167" s="168">
        <f t="shared" si="419"/>
        <v>0</v>
      </c>
      <c r="N167" s="166"/>
      <c r="O167" s="167"/>
      <c r="P167" s="168">
        <f t="shared" si="420"/>
        <v>0</v>
      </c>
      <c r="Q167" s="166"/>
      <c r="R167" s="167"/>
      <c r="S167" s="168">
        <f t="shared" si="421"/>
        <v>0</v>
      </c>
      <c r="T167" s="166"/>
      <c r="U167" s="167"/>
      <c r="V167" s="168">
        <f t="shared" si="422"/>
        <v>0</v>
      </c>
      <c r="W167" s="169">
        <f t="shared" si="423"/>
        <v>0</v>
      </c>
      <c r="X167" s="159">
        <f t="shared" si="424"/>
        <v>0</v>
      </c>
      <c r="Y167" s="159">
        <f t="shared" si="391"/>
        <v>0</v>
      </c>
      <c r="Z167" s="160">
        <v>0.0</v>
      </c>
      <c r="AA167" s="324"/>
      <c r="AB167" s="162"/>
      <c r="AC167" s="162"/>
      <c r="AD167" s="162"/>
      <c r="AE167" s="162"/>
      <c r="AF167" s="162"/>
    </row>
    <row r="168" ht="30.0" customHeight="1">
      <c r="A168" s="140" t="s">
        <v>77</v>
      </c>
      <c r="B168" s="187" t="s">
        <v>328</v>
      </c>
      <c r="C168" s="338" t="s">
        <v>300</v>
      </c>
      <c r="D168" s="172"/>
      <c r="E168" s="173">
        <f>SUM(E169:E175)</f>
        <v>2755</v>
      </c>
      <c r="F168" s="174"/>
      <c r="G168" s="175">
        <f>SUM(G169:G176)</f>
        <v>97000</v>
      </c>
      <c r="H168" s="173">
        <f>SUM(H169:H175)</f>
        <v>2354</v>
      </c>
      <c r="I168" s="174"/>
      <c r="J168" s="175">
        <f>SUM(J169:J176)</f>
        <v>82950</v>
      </c>
      <c r="K168" s="173">
        <f>SUM(K169:K175)</f>
        <v>0</v>
      </c>
      <c r="L168" s="174"/>
      <c r="M168" s="175">
        <f>SUM(M169:M176)</f>
        <v>0</v>
      </c>
      <c r="N168" s="173">
        <f>SUM(N169:N175)</f>
        <v>0</v>
      </c>
      <c r="O168" s="174"/>
      <c r="P168" s="175">
        <f>SUM(P169:P176)</f>
        <v>0</v>
      </c>
      <c r="Q168" s="173">
        <f>SUM(Q169:Q175)</f>
        <v>0</v>
      </c>
      <c r="R168" s="174"/>
      <c r="S168" s="175">
        <f>SUM(S169:S176)</f>
        <v>0</v>
      </c>
      <c r="T168" s="173">
        <f>SUM(T169:T175)</f>
        <v>0</v>
      </c>
      <c r="U168" s="174"/>
      <c r="V168" s="175">
        <f t="shared" ref="V168:X168" si="425">SUM(V169:V176)</f>
        <v>0</v>
      </c>
      <c r="W168" s="175">
        <f t="shared" si="425"/>
        <v>97000</v>
      </c>
      <c r="X168" s="175">
        <f t="shared" si="425"/>
        <v>82950</v>
      </c>
      <c r="Y168" s="175">
        <f t="shared" si="391"/>
        <v>14050</v>
      </c>
      <c r="Z168" s="175">
        <f>Y168/W168</f>
        <v>0.1448453608</v>
      </c>
      <c r="AA168" s="337"/>
      <c r="AB168" s="150"/>
      <c r="AC168" s="150"/>
      <c r="AD168" s="150"/>
      <c r="AE168" s="150"/>
      <c r="AF168" s="150"/>
    </row>
    <row r="169" ht="30.0" hidden="1" customHeight="1">
      <c r="A169" s="151" t="s">
        <v>80</v>
      </c>
      <c r="B169" s="152" t="s">
        <v>329</v>
      </c>
      <c r="C169" s="222" t="s">
        <v>330</v>
      </c>
      <c r="D169" s="154"/>
      <c r="E169" s="155"/>
      <c r="F169" s="156"/>
      <c r="G169" s="157">
        <f t="shared" ref="G169:G176" si="426">E169*F169</f>
        <v>0</v>
      </c>
      <c r="H169" s="155"/>
      <c r="I169" s="156"/>
      <c r="J169" s="157">
        <f t="shared" ref="J169:J176" si="427">H169*I169</f>
        <v>0</v>
      </c>
      <c r="K169" s="155"/>
      <c r="L169" s="156"/>
      <c r="M169" s="157">
        <f t="shared" ref="M169:M176" si="428">K169*L169</f>
        <v>0</v>
      </c>
      <c r="N169" s="155"/>
      <c r="O169" s="156"/>
      <c r="P169" s="157">
        <f t="shared" ref="P169:P176" si="429">N169*O169</f>
        <v>0</v>
      </c>
      <c r="Q169" s="155"/>
      <c r="R169" s="156"/>
      <c r="S169" s="157">
        <f t="shared" ref="S169:S176" si="430">Q169*R169</f>
        <v>0</v>
      </c>
      <c r="T169" s="155"/>
      <c r="U169" s="156"/>
      <c r="V169" s="157">
        <f t="shared" ref="V169:V176" si="431">T169*U169</f>
        <v>0</v>
      </c>
      <c r="W169" s="158">
        <f t="shared" ref="W169:W176" si="432">G169+M169+S169</f>
        <v>0</v>
      </c>
      <c r="X169" s="159">
        <f t="shared" ref="X169:X176" si="433">J169+P169+V169</f>
        <v>0</v>
      </c>
      <c r="Y169" s="159">
        <f t="shared" si="391"/>
        <v>0</v>
      </c>
      <c r="Z169" s="160">
        <v>0.0</v>
      </c>
      <c r="AA169" s="323"/>
      <c r="AB169" s="162"/>
      <c r="AC169" s="162"/>
      <c r="AD169" s="162"/>
      <c r="AE169" s="162"/>
      <c r="AF169" s="162"/>
    </row>
    <row r="170" ht="30.0" hidden="1" customHeight="1">
      <c r="A170" s="151" t="s">
        <v>80</v>
      </c>
      <c r="B170" s="152" t="s">
        <v>331</v>
      </c>
      <c r="C170" s="222" t="s">
        <v>332</v>
      </c>
      <c r="D170" s="154"/>
      <c r="E170" s="155"/>
      <c r="F170" s="156"/>
      <c r="G170" s="157">
        <f t="shared" si="426"/>
        <v>0</v>
      </c>
      <c r="H170" s="155"/>
      <c r="I170" s="156"/>
      <c r="J170" s="157">
        <f t="shared" si="427"/>
        <v>0</v>
      </c>
      <c r="K170" s="155"/>
      <c r="L170" s="156"/>
      <c r="M170" s="157">
        <f t="shared" si="428"/>
        <v>0</v>
      </c>
      <c r="N170" s="155"/>
      <c r="O170" s="156"/>
      <c r="P170" s="157">
        <f t="shared" si="429"/>
        <v>0</v>
      </c>
      <c r="Q170" s="155"/>
      <c r="R170" s="156"/>
      <c r="S170" s="157">
        <f t="shared" si="430"/>
        <v>0</v>
      </c>
      <c r="T170" s="155"/>
      <c r="U170" s="156"/>
      <c r="V170" s="157">
        <f t="shared" si="431"/>
        <v>0</v>
      </c>
      <c r="W170" s="169">
        <f t="shared" si="432"/>
        <v>0</v>
      </c>
      <c r="X170" s="159">
        <f t="shared" si="433"/>
        <v>0</v>
      </c>
      <c r="Y170" s="159">
        <f t="shared" si="391"/>
        <v>0</v>
      </c>
      <c r="Z170" s="160">
        <v>0.0</v>
      </c>
      <c r="AA170" s="323"/>
      <c r="AB170" s="162"/>
      <c r="AC170" s="162"/>
      <c r="AD170" s="162"/>
      <c r="AE170" s="162"/>
      <c r="AF170" s="162"/>
    </row>
    <row r="171">
      <c r="A171" s="151" t="s">
        <v>80</v>
      </c>
      <c r="B171" s="152" t="s">
        <v>333</v>
      </c>
      <c r="C171" s="222" t="s">
        <v>334</v>
      </c>
      <c r="D171" s="154" t="s">
        <v>83</v>
      </c>
      <c r="E171" s="155">
        <v>5.0</v>
      </c>
      <c r="F171" s="156">
        <v>150.0</v>
      </c>
      <c r="G171" s="157">
        <f t="shared" si="426"/>
        <v>750</v>
      </c>
      <c r="H171" s="339">
        <v>4.0</v>
      </c>
      <c r="I171" s="340">
        <v>175.0</v>
      </c>
      <c r="J171" s="157">
        <f t="shared" si="427"/>
        <v>700</v>
      </c>
      <c r="K171" s="155"/>
      <c r="L171" s="156"/>
      <c r="M171" s="157">
        <f t="shared" si="428"/>
        <v>0</v>
      </c>
      <c r="N171" s="155"/>
      <c r="O171" s="156"/>
      <c r="P171" s="157">
        <f t="shared" si="429"/>
        <v>0</v>
      </c>
      <c r="Q171" s="155"/>
      <c r="R171" s="156"/>
      <c r="S171" s="157">
        <f t="shared" si="430"/>
        <v>0</v>
      </c>
      <c r="T171" s="155"/>
      <c r="U171" s="156"/>
      <c r="V171" s="157">
        <f t="shared" si="431"/>
        <v>0</v>
      </c>
      <c r="W171" s="169">
        <f t="shared" si="432"/>
        <v>750</v>
      </c>
      <c r="X171" s="159">
        <f t="shared" si="433"/>
        <v>700</v>
      </c>
      <c r="Y171" s="159">
        <f t="shared" si="391"/>
        <v>50</v>
      </c>
      <c r="Z171" s="160">
        <f>Y171/W171</f>
        <v>0.06666666667</v>
      </c>
      <c r="AA171" s="341" t="s">
        <v>335</v>
      </c>
      <c r="AB171" s="162"/>
      <c r="AC171" s="162"/>
      <c r="AD171" s="162"/>
      <c r="AE171" s="162"/>
      <c r="AF171" s="162"/>
    </row>
    <row r="172" ht="30.0" hidden="1" customHeight="1">
      <c r="A172" s="151" t="s">
        <v>80</v>
      </c>
      <c r="B172" s="152" t="s">
        <v>336</v>
      </c>
      <c r="C172" s="222" t="s">
        <v>337</v>
      </c>
      <c r="D172" s="154"/>
      <c r="E172" s="155"/>
      <c r="F172" s="156"/>
      <c r="G172" s="157">
        <f t="shared" si="426"/>
        <v>0</v>
      </c>
      <c r="H172" s="155"/>
      <c r="I172" s="156"/>
      <c r="J172" s="157">
        <f t="shared" si="427"/>
        <v>0</v>
      </c>
      <c r="K172" s="155"/>
      <c r="L172" s="156"/>
      <c r="M172" s="157">
        <f t="shared" si="428"/>
        <v>0</v>
      </c>
      <c r="N172" s="155"/>
      <c r="O172" s="156"/>
      <c r="P172" s="157">
        <f t="shared" si="429"/>
        <v>0</v>
      </c>
      <c r="Q172" s="155"/>
      <c r="R172" s="156"/>
      <c r="S172" s="157">
        <f t="shared" si="430"/>
        <v>0</v>
      </c>
      <c r="T172" s="155"/>
      <c r="U172" s="156"/>
      <c r="V172" s="157">
        <f t="shared" si="431"/>
        <v>0</v>
      </c>
      <c r="W172" s="169">
        <f t="shared" si="432"/>
        <v>0</v>
      </c>
      <c r="X172" s="159">
        <f t="shared" si="433"/>
        <v>0</v>
      </c>
      <c r="Y172" s="159">
        <f t="shared" si="391"/>
        <v>0</v>
      </c>
      <c r="Z172" s="160">
        <v>0.0</v>
      </c>
      <c r="AA172" s="323"/>
      <c r="AB172" s="162"/>
      <c r="AC172" s="162"/>
      <c r="AD172" s="162"/>
      <c r="AE172" s="162"/>
      <c r="AF172" s="162"/>
    </row>
    <row r="173" ht="55.5" customHeight="1">
      <c r="A173" s="151" t="s">
        <v>80</v>
      </c>
      <c r="B173" s="152" t="s">
        <v>338</v>
      </c>
      <c r="C173" s="195" t="s">
        <v>339</v>
      </c>
      <c r="D173" s="154" t="s">
        <v>340</v>
      </c>
      <c r="E173" s="155">
        <v>2750.0</v>
      </c>
      <c r="F173" s="156">
        <v>35.0</v>
      </c>
      <c r="G173" s="157">
        <f t="shared" si="426"/>
        <v>96250</v>
      </c>
      <c r="H173" s="155">
        <v>2350.0</v>
      </c>
      <c r="I173" s="156">
        <v>35.0</v>
      </c>
      <c r="J173" s="157">
        <f t="shared" si="427"/>
        <v>82250</v>
      </c>
      <c r="K173" s="155"/>
      <c r="L173" s="156"/>
      <c r="M173" s="157">
        <f t="shared" si="428"/>
        <v>0</v>
      </c>
      <c r="N173" s="155"/>
      <c r="O173" s="156"/>
      <c r="P173" s="157">
        <f t="shared" si="429"/>
        <v>0</v>
      </c>
      <c r="Q173" s="155"/>
      <c r="R173" s="156"/>
      <c r="S173" s="157">
        <f t="shared" si="430"/>
        <v>0</v>
      </c>
      <c r="T173" s="155"/>
      <c r="U173" s="156"/>
      <c r="V173" s="157">
        <f t="shared" si="431"/>
        <v>0</v>
      </c>
      <c r="W173" s="169">
        <f t="shared" si="432"/>
        <v>96250</v>
      </c>
      <c r="X173" s="159">
        <f t="shared" si="433"/>
        <v>82250</v>
      </c>
      <c r="Y173" s="159">
        <f t="shared" si="391"/>
        <v>14000</v>
      </c>
      <c r="Z173" s="160">
        <f>Y173/W173</f>
        <v>0.1454545455</v>
      </c>
      <c r="AA173" s="323" t="s">
        <v>341</v>
      </c>
      <c r="AB173" s="162"/>
      <c r="AC173" s="162"/>
      <c r="AD173" s="162"/>
      <c r="AE173" s="162"/>
      <c r="AF173" s="162"/>
    </row>
    <row r="174" ht="30.0" hidden="1" customHeight="1">
      <c r="A174" s="151" t="s">
        <v>80</v>
      </c>
      <c r="B174" s="152" t="s">
        <v>342</v>
      </c>
      <c r="C174" s="195" t="s">
        <v>343</v>
      </c>
      <c r="D174" s="154"/>
      <c r="E174" s="155"/>
      <c r="F174" s="156"/>
      <c r="G174" s="157">
        <f t="shared" si="426"/>
        <v>0</v>
      </c>
      <c r="H174" s="155"/>
      <c r="I174" s="156"/>
      <c r="J174" s="157">
        <f t="shared" si="427"/>
        <v>0</v>
      </c>
      <c r="K174" s="155"/>
      <c r="L174" s="156"/>
      <c r="M174" s="157">
        <f t="shared" si="428"/>
        <v>0</v>
      </c>
      <c r="N174" s="155"/>
      <c r="O174" s="156"/>
      <c r="P174" s="157">
        <f t="shared" si="429"/>
        <v>0</v>
      </c>
      <c r="Q174" s="155"/>
      <c r="R174" s="156"/>
      <c r="S174" s="157">
        <f t="shared" si="430"/>
        <v>0</v>
      </c>
      <c r="T174" s="155"/>
      <c r="U174" s="156"/>
      <c r="V174" s="157">
        <f t="shared" si="431"/>
        <v>0</v>
      </c>
      <c r="W174" s="169">
        <f t="shared" si="432"/>
        <v>0</v>
      </c>
      <c r="X174" s="159">
        <f t="shared" si="433"/>
        <v>0</v>
      </c>
      <c r="Y174" s="159">
        <f t="shared" si="391"/>
        <v>0</v>
      </c>
      <c r="Z174" s="160">
        <v>0.0</v>
      </c>
      <c r="AA174" s="323"/>
      <c r="AB174" s="162"/>
      <c r="AC174" s="162"/>
      <c r="AD174" s="162"/>
      <c r="AE174" s="162"/>
      <c r="AF174" s="162"/>
    </row>
    <row r="175" ht="30.0" hidden="1" customHeight="1">
      <c r="A175" s="163" t="s">
        <v>80</v>
      </c>
      <c r="B175" s="164" t="s">
        <v>344</v>
      </c>
      <c r="C175" s="195" t="s">
        <v>343</v>
      </c>
      <c r="D175" s="165"/>
      <c r="E175" s="166"/>
      <c r="F175" s="167"/>
      <c r="G175" s="168">
        <f t="shared" si="426"/>
        <v>0</v>
      </c>
      <c r="H175" s="166"/>
      <c r="I175" s="167"/>
      <c r="J175" s="168">
        <f t="shared" si="427"/>
        <v>0</v>
      </c>
      <c r="K175" s="166"/>
      <c r="L175" s="167"/>
      <c r="M175" s="168">
        <f t="shared" si="428"/>
        <v>0</v>
      </c>
      <c r="N175" s="166"/>
      <c r="O175" s="167"/>
      <c r="P175" s="168">
        <f t="shared" si="429"/>
        <v>0</v>
      </c>
      <c r="Q175" s="166"/>
      <c r="R175" s="167"/>
      <c r="S175" s="168">
        <f t="shared" si="430"/>
        <v>0</v>
      </c>
      <c r="T175" s="166"/>
      <c r="U175" s="167"/>
      <c r="V175" s="168">
        <f t="shared" si="431"/>
        <v>0</v>
      </c>
      <c r="W175" s="169">
        <f t="shared" si="432"/>
        <v>0</v>
      </c>
      <c r="X175" s="159">
        <f t="shared" si="433"/>
        <v>0</v>
      </c>
      <c r="Y175" s="159">
        <f t="shared" si="391"/>
        <v>0</v>
      </c>
      <c r="Z175" s="160">
        <v>0.0</v>
      </c>
      <c r="AA175" s="324"/>
      <c r="AB175" s="162"/>
      <c r="AC175" s="162"/>
      <c r="AD175" s="162"/>
      <c r="AE175" s="162"/>
      <c r="AF175" s="162"/>
    </row>
    <row r="176" ht="30.0" hidden="1" customHeight="1">
      <c r="A176" s="163" t="s">
        <v>80</v>
      </c>
      <c r="B176" s="186" t="s">
        <v>345</v>
      </c>
      <c r="C176" s="223" t="s">
        <v>346</v>
      </c>
      <c r="D176" s="179"/>
      <c r="E176" s="166"/>
      <c r="F176" s="167">
        <v>0.22</v>
      </c>
      <c r="G176" s="168">
        <f t="shared" si="426"/>
        <v>0</v>
      </c>
      <c r="H176" s="166"/>
      <c r="I176" s="167">
        <v>0.22</v>
      </c>
      <c r="J176" s="168">
        <f t="shared" si="427"/>
        <v>0</v>
      </c>
      <c r="K176" s="166"/>
      <c r="L176" s="167">
        <v>0.22</v>
      </c>
      <c r="M176" s="168">
        <f t="shared" si="428"/>
        <v>0</v>
      </c>
      <c r="N176" s="166"/>
      <c r="O176" s="167">
        <v>0.22</v>
      </c>
      <c r="P176" s="168">
        <f t="shared" si="429"/>
        <v>0</v>
      </c>
      <c r="Q176" s="166"/>
      <c r="R176" s="167">
        <v>0.22</v>
      </c>
      <c r="S176" s="168">
        <f t="shared" si="430"/>
        <v>0</v>
      </c>
      <c r="T176" s="166"/>
      <c r="U176" s="167">
        <v>0.22</v>
      </c>
      <c r="V176" s="168">
        <f t="shared" si="431"/>
        <v>0</v>
      </c>
      <c r="W176" s="169">
        <f t="shared" si="432"/>
        <v>0</v>
      </c>
      <c r="X176" s="159">
        <f t="shared" si="433"/>
        <v>0</v>
      </c>
      <c r="Y176" s="159">
        <f t="shared" si="391"/>
        <v>0</v>
      </c>
      <c r="Z176" s="160">
        <v>0.0</v>
      </c>
      <c r="AA176" s="183"/>
      <c r="AB176" s="9"/>
      <c r="AC176" s="9"/>
      <c r="AD176" s="9"/>
      <c r="AE176" s="9"/>
      <c r="AF176" s="9"/>
    </row>
    <row r="177" ht="30.0" customHeight="1">
      <c r="A177" s="342" t="s">
        <v>347</v>
      </c>
      <c r="B177" s="343"/>
      <c r="C177" s="344"/>
      <c r="D177" s="345"/>
      <c r="E177" s="224">
        <f>E168+E164+E159+E154</f>
        <v>2759</v>
      </c>
      <c r="F177" s="225"/>
      <c r="G177" s="205">
        <f t="shared" ref="G177:H177" si="434">G168+G164+G159+G154</f>
        <v>277000</v>
      </c>
      <c r="H177" s="224">
        <f t="shared" si="434"/>
        <v>2358</v>
      </c>
      <c r="I177" s="225"/>
      <c r="J177" s="205">
        <f t="shared" ref="J177:K177" si="435">J168+J164+J159+J154</f>
        <v>272418.5</v>
      </c>
      <c r="K177" s="224">
        <f t="shared" si="435"/>
        <v>0</v>
      </c>
      <c r="L177" s="225"/>
      <c r="M177" s="205">
        <f t="shared" ref="M177:N177" si="436">M168+M164+M159+M154</f>
        <v>0</v>
      </c>
      <c r="N177" s="224">
        <f t="shared" si="436"/>
        <v>0</v>
      </c>
      <c r="O177" s="225"/>
      <c r="P177" s="205">
        <f t="shared" ref="P177:Q177" si="437">P168+P164+P159+P154</f>
        <v>0</v>
      </c>
      <c r="Q177" s="224">
        <f t="shared" si="437"/>
        <v>0</v>
      </c>
      <c r="R177" s="225"/>
      <c r="S177" s="205">
        <f t="shared" ref="S177:T177" si="438">S168+S164+S159+S154</f>
        <v>0</v>
      </c>
      <c r="T177" s="224">
        <f t="shared" si="438"/>
        <v>0</v>
      </c>
      <c r="U177" s="225"/>
      <c r="V177" s="205">
        <f>V168+V164+V159+V154</f>
        <v>0</v>
      </c>
      <c r="W177" s="209">
        <f t="shared" ref="W177:X177" si="439">W168+W154+W164+W159</f>
        <v>277000</v>
      </c>
      <c r="X177" s="209">
        <f t="shared" si="439"/>
        <v>272418.5</v>
      </c>
      <c r="Y177" s="209">
        <f t="shared" si="391"/>
        <v>4581.5</v>
      </c>
      <c r="Z177" s="209">
        <f t="shared" ref="Z177:Z178" si="441">Y177/W177</f>
        <v>0.01653971119</v>
      </c>
      <c r="AA177" s="210"/>
      <c r="AB177" s="9"/>
      <c r="AC177" s="9"/>
      <c r="AD177" s="9"/>
      <c r="AE177" s="9"/>
      <c r="AF177" s="9"/>
    </row>
    <row r="178" ht="30.0" customHeight="1">
      <c r="A178" s="346" t="s">
        <v>348</v>
      </c>
      <c r="B178" s="347"/>
      <c r="C178" s="348"/>
      <c r="D178" s="349"/>
      <c r="E178" s="350"/>
      <c r="F178" s="351"/>
      <c r="G178" s="352">
        <f>G33+G47+G56+G78+G92+G106+G119+G127+G135+G142+G146+G152+G177</f>
        <v>1208600</v>
      </c>
      <c r="H178" s="350"/>
      <c r="I178" s="351"/>
      <c r="J178" s="352">
        <f>J33+J47+J56+J78+J92+J106+J119+J127+J135+J142+J146+J152+J177</f>
        <v>1208600</v>
      </c>
      <c r="K178" s="350"/>
      <c r="L178" s="351"/>
      <c r="M178" s="352">
        <f>M33+M47+M56+M78+M92+M106+M119+M127+M135+M142+M146+M152+M177</f>
        <v>0</v>
      </c>
      <c r="N178" s="350"/>
      <c r="O178" s="351"/>
      <c r="P178" s="352">
        <f>P33+P47+P56+P78+P92+P106+P119+P127+P135+P142+P146+P152+P177</f>
        <v>0</v>
      </c>
      <c r="Q178" s="350"/>
      <c r="R178" s="351"/>
      <c r="S178" s="352">
        <f>S33+S47+S56+S78+S92+S106+S119+S127+S135+S142+S146+S152+S177</f>
        <v>0</v>
      </c>
      <c r="T178" s="350"/>
      <c r="U178" s="351"/>
      <c r="V178" s="352">
        <f t="shared" ref="V178:Y178" si="440">V33+V47+V56+V78+V92+V106+V119+V127+V135+V142+V146+V152+V177</f>
        <v>0</v>
      </c>
      <c r="W178" s="352">
        <f t="shared" si="440"/>
        <v>1208600</v>
      </c>
      <c r="X178" s="352">
        <f t="shared" si="440"/>
        <v>1208600</v>
      </c>
      <c r="Y178" s="352">
        <f t="shared" si="440"/>
        <v>0</v>
      </c>
      <c r="Z178" s="353">
        <f t="shared" si="441"/>
        <v>0</v>
      </c>
      <c r="AA178" s="354"/>
      <c r="AB178" s="9"/>
      <c r="AC178" s="9"/>
      <c r="AD178" s="9"/>
      <c r="AE178" s="9"/>
      <c r="AF178" s="9"/>
    </row>
    <row r="179" ht="15.0" customHeight="1">
      <c r="A179" s="355"/>
      <c r="D179" s="9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356"/>
      <c r="X179" s="356"/>
      <c r="Y179" s="356"/>
      <c r="Z179" s="356"/>
      <c r="AA179" s="103"/>
      <c r="AB179" s="9"/>
      <c r="AC179" s="9"/>
      <c r="AD179" s="9"/>
      <c r="AE179" s="9"/>
      <c r="AF179" s="9"/>
    </row>
    <row r="180" ht="30.0" customHeight="1">
      <c r="A180" s="357" t="s">
        <v>349</v>
      </c>
      <c r="B180" s="23"/>
      <c r="C180" s="358"/>
      <c r="D180" s="359"/>
      <c r="E180" s="350"/>
      <c r="F180" s="351"/>
      <c r="G180" s="360">
        <f>'Фінансування'!C27-'Кошторис  витрат'!G178</f>
        <v>0</v>
      </c>
      <c r="H180" s="350"/>
      <c r="I180" s="351"/>
      <c r="J180" s="360">
        <f>'Фінансування'!C28-'Кошторис  витрат'!J178</f>
        <v>0</v>
      </c>
      <c r="K180" s="350"/>
      <c r="L180" s="351"/>
      <c r="M180" s="360">
        <f>'Фінансування'!J27-'Кошторис  витрат'!M178</f>
        <v>0</v>
      </c>
      <c r="N180" s="350"/>
      <c r="O180" s="351"/>
      <c r="P180" s="360">
        <f>'Фінансування'!J28-'Кошторис  витрат'!P178</f>
        <v>0</v>
      </c>
      <c r="Q180" s="350"/>
      <c r="R180" s="351"/>
      <c r="S180" s="360">
        <f>'Фінансування'!L27-'Кошторис  витрат'!S178</f>
        <v>0</v>
      </c>
      <c r="T180" s="350"/>
      <c r="U180" s="351"/>
      <c r="V180" s="360">
        <f>'Фінансування'!L28-'Кошторис  витрат'!V178</f>
        <v>0</v>
      </c>
      <c r="W180" s="360">
        <f>'Фінансування'!N27-'Кошторис  витрат'!W178</f>
        <v>0</v>
      </c>
      <c r="X180" s="360">
        <f>'Фінансування'!N28-'Кошторис  витрат'!X178</f>
        <v>0</v>
      </c>
      <c r="Y180" s="361"/>
      <c r="Z180" s="361"/>
      <c r="AA180" s="362"/>
      <c r="AB180" s="9"/>
      <c r="AC180" s="9"/>
      <c r="AD180" s="9"/>
      <c r="AE180" s="9"/>
      <c r="AF180" s="9"/>
    </row>
    <row r="181" ht="15.75" customHeight="1">
      <c r="A181" s="2"/>
      <c r="B181" s="363"/>
      <c r="C181" s="3"/>
      <c r="D181" s="364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1"/>
      <c r="X181" s="91"/>
      <c r="Y181" s="91"/>
      <c r="Z181" s="91"/>
      <c r="AA181" s="3"/>
      <c r="AB181" s="2"/>
      <c r="AC181" s="2"/>
      <c r="AD181" s="2"/>
      <c r="AE181" s="2"/>
      <c r="AF181" s="2"/>
    </row>
    <row r="182" ht="15.75" customHeight="1">
      <c r="A182" s="2"/>
      <c r="B182" s="363"/>
      <c r="C182" s="3"/>
      <c r="D182" s="364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1"/>
      <c r="X182" s="91"/>
      <c r="Y182" s="91"/>
      <c r="Z182" s="91"/>
      <c r="AA182" s="3"/>
      <c r="AB182" s="2"/>
      <c r="AC182" s="2"/>
      <c r="AD182" s="2"/>
      <c r="AE182" s="2"/>
      <c r="AF182" s="2"/>
    </row>
    <row r="183" ht="15.75" customHeight="1">
      <c r="A183" s="2"/>
      <c r="B183" s="363"/>
      <c r="C183" s="3"/>
      <c r="D183" s="364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1"/>
      <c r="X183" s="91"/>
      <c r="Y183" s="91"/>
      <c r="Z183" s="91"/>
      <c r="AA183" s="3"/>
      <c r="AB183" s="2"/>
      <c r="AC183" s="2"/>
      <c r="AD183" s="2"/>
      <c r="AE183" s="2"/>
      <c r="AF183" s="2"/>
    </row>
    <row r="184" ht="15.75" customHeight="1">
      <c r="A184" s="365"/>
      <c r="B184" s="366"/>
      <c r="C184" s="367"/>
      <c r="D184" s="364"/>
      <c r="E184" s="368"/>
      <c r="F184" s="368"/>
      <c r="G184" s="90"/>
      <c r="H184" s="369"/>
      <c r="I184" s="365"/>
      <c r="J184" s="368"/>
      <c r="K184" s="370"/>
      <c r="L184" s="3"/>
      <c r="M184" s="90"/>
      <c r="N184" s="370"/>
      <c r="O184" s="3"/>
      <c r="P184" s="90"/>
      <c r="Q184" s="90"/>
      <c r="R184" s="90"/>
      <c r="S184" s="90"/>
      <c r="T184" s="90"/>
      <c r="U184" s="90"/>
      <c r="V184" s="90"/>
      <c r="W184" s="91"/>
      <c r="X184" s="91"/>
      <c r="Y184" s="91"/>
      <c r="Z184" s="91"/>
      <c r="AA184" s="3"/>
      <c r="AB184" s="3"/>
      <c r="AC184" s="2"/>
      <c r="AD184" s="2"/>
      <c r="AE184" s="2"/>
      <c r="AF184" s="2"/>
    </row>
    <row r="185" ht="15.75" customHeight="1">
      <c r="A185" s="371"/>
      <c r="B185" s="372"/>
      <c r="C185" s="373" t="s">
        <v>350</v>
      </c>
      <c r="D185" s="374"/>
      <c r="E185" s="375" t="s">
        <v>351</v>
      </c>
      <c r="F185" s="375"/>
      <c r="G185" s="376"/>
      <c r="H185" s="377"/>
      <c r="I185" s="378" t="s">
        <v>352</v>
      </c>
      <c r="J185" s="376"/>
      <c r="K185" s="377"/>
      <c r="L185" s="378"/>
      <c r="M185" s="376"/>
      <c r="N185" s="377"/>
      <c r="O185" s="378"/>
      <c r="P185" s="376"/>
      <c r="Q185" s="376"/>
      <c r="R185" s="376"/>
      <c r="S185" s="376"/>
      <c r="T185" s="376"/>
      <c r="U185" s="376"/>
      <c r="V185" s="376"/>
      <c r="W185" s="379"/>
      <c r="X185" s="379"/>
      <c r="Y185" s="379"/>
      <c r="Z185" s="379"/>
      <c r="AA185" s="380"/>
      <c r="AB185" s="380"/>
      <c r="AC185" s="381"/>
      <c r="AD185" s="381"/>
      <c r="AE185" s="381"/>
      <c r="AF185" s="381"/>
    </row>
    <row r="186" ht="15.75" customHeight="1">
      <c r="A186" s="2"/>
      <c r="B186" s="363"/>
      <c r="C186" s="3"/>
      <c r="D186" s="364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1"/>
      <c r="X186" s="91"/>
      <c r="Y186" s="91"/>
      <c r="Z186" s="91"/>
      <c r="AA186" s="3"/>
      <c r="AB186" s="2"/>
      <c r="AC186" s="2"/>
      <c r="AD186" s="2"/>
      <c r="AE186" s="2"/>
      <c r="AF186" s="2"/>
    </row>
    <row r="187" ht="15.75" customHeight="1">
      <c r="A187" s="2"/>
      <c r="B187" s="363"/>
      <c r="C187" s="3"/>
      <c r="D187" s="364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1"/>
      <c r="X187" s="91"/>
      <c r="Y187" s="91"/>
      <c r="Z187" s="91"/>
      <c r="AA187" s="3"/>
      <c r="AB187" s="2"/>
      <c r="AC187" s="2"/>
      <c r="AD187" s="2"/>
      <c r="AE187" s="2"/>
      <c r="AF187" s="2"/>
    </row>
    <row r="188" ht="15.75" customHeight="1">
      <c r="A188" s="2"/>
      <c r="B188" s="363"/>
      <c r="C188" s="3"/>
      <c r="D188" s="364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1"/>
      <c r="X188" s="91"/>
      <c r="Y188" s="91"/>
      <c r="Z188" s="91"/>
      <c r="AA188" s="3"/>
      <c r="AB188" s="2"/>
      <c r="AC188" s="2"/>
      <c r="AD188" s="2"/>
      <c r="AE188" s="2"/>
      <c r="AF188" s="2"/>
    </row>
    <row r="189" ht="15.75" customHeight="1">
      <c r="A189" s="2"/>
      <c r="B189" s="363"/>
      <c r="C189" s="3"/>
      <c r="D189" s="364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382"/>
      <c r="X189" s="382"/>
      <c r="Y189" s="382"/>
      <c r="Z189" s="382"/>
      <c r="AA189" s="3"/>
      <c r="AB189" s="2"/>
      <c r="AC189" s="2"/>
      <c r="AD189" s="2"/>
      <c r="AE189" s="2"/>
      <c r="AF189" s="2"/>
    </row>
    <row r="190" ht="15.75" customHeight="1">
      <c r="A190" s="2"/>
      <c r="B190" s="363"/>
      <c r="C190" s="3"/>
      <c r="D190" s="364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382"/>
      <c r="X190" s="382"/>
      <c r="Y190" s="382"/>
      <c r="Z190" s="382"/>
      <c r="AA190" s="3"/>
      <c r="AB190" s="2"/>
      <c r="AC190" s="2"/>
      <c r="AD190" s="2"/>
      <c r="AE190" s="2"/>
      <c r="AF190" s="2"/>
    </row>
    <row r="191" ht="15.75" customHeight="1">
      <c r="A191" s="2"/>
      <c r="B191" s="363"/>
      <c r="C191" s="3"/>
      <c r="D191" s="364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382"/>
      <c r="X191" s="382"/>
      <c r="Y191" s="382"/>
      <c r="Z191" s="382"/>
      <c r="AA191" s="3"/>
      <c r="AB191" s="2"/>
      <c r="AC191" s="2"/>
      <c r="AD191" s="2"/>
      <c r="AE191" s="2"/>
      <c r="AF191" s="2"/>
    </row>
    <row r="192" ht="15.75" customHeight="1">
      <c r="A192" s="2"/>
      <c r="B192" s="363"/>
      <c r="C192" s="3"/>
      <c r="D192" s="364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382"/>
      <c r="X192" s="382"/>
      <c r="Y192" s="382"/>
      <c r="Z192" s="382"/>
      <c r="AA192" s="3"/>
      <c r="AB192" s="2"/>
      <c r="AC192" s="2"/>
      <c r="AD192" s="2"/>
      <c r="AE192" s="2"/>
      <c r="AF192" s="2"/>
    </row>
    <row r="193" ht="15.75" customHeight="1">
      <c r="A193" s="2"/>
      <c r="B193" s="363"/>
      <c r="C193" s="3"/>
      <c r="D193" s="364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382"/>
      <c r="X193" s="382"/>
      <c r="Y193" s="382"/>
      <c r="Z193" s="382"/>
      <c r="AA193" s="3"/>
      <c r="AB193" s="2"/>
      <c r="AC193" s="2"/>
      <c r="AD193" s="2"/>
      <c r="AE193" s="2"/>
      <c r="AF193" s="2"/>
    </row>
    <row r="194" ht="15.75" customHeight="1">
      <c r="A194" s="2"/>
      <c r="B194" s="363"/>
      <c r="C194" s="3"/>
      <c r="D194" s="364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382"/>
      <c r="X194" s="382"/>
      <c r="Y194" s="382"/>
      <c r="Z194" s="382"/>
      <c r="AA194" s="3"/>
      <c r="AB194" s="2"/>
      <c r="AC194" s="2"/>
      <c r="AD194" s="2"/>
      <c r="AE194" s="2"/>
      <c r="AF194" s="2"/>
    </row>
    <row r="195" ht="15.75" customHeight="1">
      <c r="A195" s="2"/>
      <c r="B195" s="363"/>
      <c r="C195" s="3"/>
      <c r="D195" s="364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382"/>
      <c r="X195" s="382"/>
      <c r="Y195" s="382"/>
      <c r="Z195" s="382"/>
      <c r="AA195" s="3"/>
      <c r="AB195" s="2"/>
      <c r="AC195" s="2"/>
      <c r="AD195" s="2"/>
      <c r="AE195" s="2"/>
      <c r="AF195" s="2"/>
    </row>
    <row r="196" ht="15.75" customHeight="1">
      <c r="A196" s="2"/>
      <c r="B196" s="363"/>
      <c r="C196" s="3"/>
      <c r="D196" s="364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382"/>
      <c r="X196" s="382"/>
      <c r="Y196" s="382"/>
      <c r="Z196" s="382"/>
      <c r="AA196" s="3"/>
      <c r="AB196" s="2"/>
      <c r="AC196" s="2"/>
      <c r="AD196" s="2"/>
      <c r="AE196" s="2"/>
      <c r="AF196" s="2"/>
    </row>
    <row r="197" ht="15.75" customHeight="1">
      <c r="A197" s="2"/>
      <c r="B197" s="363"/>
      <c r="C197" s="3"/>
      <c r="D197" s="364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382"/>
      <c r="X197" s="382"/>
      <c r="Y197" s="382"/>
      <c r="Z197" s="382"/>
      <c r="AA197" s="3"/>
      <c r="AB197" s="2"/>
      <c r="AC197" s="2"/>
      <c r="AD197" s="2"/>
      <c r="AE197" s="2"/>
      <c r="AF197" s="2"/>
    </row>
    <row r="198" ht="15.75" customHeight="1">
      <c r="A198" s="2"/>
      <c r="B198" s="363"/>
      <c r="C198" s="3"/>
      <c r="D198" s="364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382"/>
      <c r="X198" s="382"/>
      <c r="Y198" s="382"/>
      <c r="Z198" s="382"/>
      <c r="AA198" s="3"/>
      <c r="AB198" s="2"/>
      <c r="AC198" s="2"/>
      <c r="AD198" s="2"/>
      <c r="AE198" s="2"/>
      <c r="AF198" s="2"/>
    </row>
    <row r="199" ht="15.75" customHeight="1">
      <c r="A199" s="2"/>
      <c r="B199" s="363"/>
      <c r="C199" s="3"/>
      <c r="D199" s="364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382"/>
      <c r="X199" s="382"/>
      <c r="Y199" s="382"/>
      <c r="Z199" s="382"/>
      <c r="AA199" s="3"/>
      <c r="AB199" s="2"/>
      <c r="AC199" s="2"/>
      <c r="AD199" s="2"/>
      <c r="AE199" s="2"/>
      <c r="AF199" s="2"/>
    </row>
    <row r="200" ht="15.75" customHeight="1">
      <c r="A200" s="2"/>
      <c r="B200" s="363"/>
      <c r="C200" s="3"/>
      <c r="D200" s="364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382"/>
      <c r="X200" s="382"/>
      <c r="Y200" s="382"/>
      <c r="Z200" s="382"/>
      <c r="AA200" s="3"/>
      <c r="AB200" s="2"/>
      <c r="AC200" s="2"/>
      <c r="AD200" s="2"/>
      <c r="AE200" s="2"/>
      <c r="AF200" s="2"/>
    </row>
    <row r="201" ht="15.75" customHeight="1">
      <c r="A201" s="2"/>
      <c r="B201" s="363"/>
      <c r="C201" s="3"/>
      <c r="D201" s="364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382"/>
      <c r="X201" s="382"/>
      <c r="Y201" s="382"/>
      <c r="Z201" s="382"/>
      <c r="AA201" s="3"/>
      <c r="AB201" s="2"/>
      <c r="AC201" s="2"/>
      <c r="AD201" s="2"/>
      <c r="AE201" s="2"/>
      <c r="AF201" s="2"/>
    </row>
    <row r="202" ht="15.75" customHeight="1">
      <c r="A202" s="2"/>
      <c r="B202" s="363"/>
      <c r="C202" s="3"/>
      <c r="D202" s="364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382"/>
      <c r="X202" s="382"/>
      <c r="Y202" s="382"/>
      <c r="Z202" s="382"/>
      <c r="AA202" s="3"/>
      <c r="AB202" s="2"/>
      <c r="AC202" s="2"/>
      <c r="AD202" s="2"/>
      <c r="AE202" s="2"/>
      <c r="AF202" s="2"/>
    </row>
    <row r="203" ht="15.75" customHeight="1">
      <c r="A203" s="2"/>
      <c r="B203" s="363"/>
      <c r="C203" s="3"/>
      <c r="D203" s="364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382"/>
      <c r="X203" s="382"/>
      <c r="Y203" s="382"/>
      <c r="Z203" s="382"/>
      <c r="AA203" s="3"/>
      <c r="AB203" s="2"/>
      <c r="AC203" s="2"/>
      <c r="AD203" s="2"/>
      <c r="AE203" s="2"/>
      <c r="AF203" s="2"/>
    </row>
    <row r="204" ht="15.75" customHeight="1">
      <c r="A204" s="2"/>
      <c r="B204" s="363"/>
      <c r="C204" s="3"/>
      <c r="D204" s="364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382"/>
      <c r="X204" s="382"/>
      <c r="Y204" s="382"/>
      <c r="Z204" s="382"/>
      <c r="AA204" s="3"/>
      <c r="AB204" s="2"/>
      <c r="AC204" s="2"/>
      <c r="AD204" s="2"/>
      <c r="AE204" s="2"/>
      <c r="AF204" s="2"/>
    </row>
    <row r="205" ht="15.75" customHeight="1">
      <c r="A205" s="2"/>
      <c r="B205" s="363"/>
      <c r="C205" s="3"/>
      <c r="D205" s="364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382"/>
      <c r="X205" s="382"/>
      <c r="Y205" s="382"/>
      <c r="Z205" s="382"/>
      <c r="AA205" s="3"/>
      <c r="AB205" s="2"/>
      <c r="AC205" s="2"/>
      <c r="AD205" s="2"/>
      <c r="AE205" s="2"/>
      <c r="AF205" s="2"/>
    </row>
    <row r="206" ht="15.75" customHeight="1">
      <c r="A206" s="2"/>
      <c r="B206" s="363"/>
      <c r="C206" s="3"/>
      <c r="D206" s="364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382"/>
      <c r="X206" s="382"/>
      <c r="Y206" s="382"/>
      <c r="Z206" s="382"/>
      <c r="AA206" s="3"/>
      <c r="AB206" s="2"/>
      <c r="AC206" s="2"/>
      <c r="AD206" s="2"/>
      <c r="AE206" s="2"/>
      <c r="AF206" s="2"/>
    </row>
    <row r="207" ht="15.75" customHeight="1">
      <c r="A207" s="2"/>
      <c r="B207" s="363"/>
      <c r="C207" s="3"/>
      <c r="D207" s="364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382"/>
      <c r="X207" s="382"/>
      <c r="Y207" s="382"/>
      <c r="Z207" s="382"/>
      <c r="AA207" s="3"/>
      <c r="AB207" s="2"/>
      <c r="AC207" s="2"/>
      <c r="AD207" s="2"/>
      <c r="AE207" s="2"/>
      <c r="AF207" s="2"/>
    </row>
    <row r="208" ht="15.75" customHeight="1">
      <c r="A208" s="2"/>
      <c r="B208" s="363"/>
      <c r="C208" s="3"/>
      <c r="D208" s="364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382"/>
      <c r="X208" s="382"/>
      <c r="Y208" s="382"/>
      <c r="Z208" s="382"/>
      <c r="AA208" s="3"/>
      <c r="AB208" s="2"/>
      <c r="AC208" s="2"/>
      <c r="AD208" s="2"/>
      <c r="AE208" s="2"/>
      <c r="AF208" s="2"/>
    </row>
    <row r="209" ht="15.75" customHeight="1">
      <c r="A209" s="2"/>
      <c r="B209" s="363"/>
      <c r="C209" s="3"/>
      <c r="D209" s="364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382"/>
      <c r="X209" s="382"/>
      <c r="Y209" s="382"/>
      <c r="Z209" s="382"/>
      <c r="AA209" s="3"/>
      <c r="AB209" s="2"/>
      <c r="AC209" s="2"/>
      <c r="AD209" s="2"/>
      <c r="AE209" s="2"/>
      <c r="AF209" s="2"/>
    </row>
    <row r="210" ht="15.75" customHeight="1">
      <c r="A210" s="2"/>
      <c r="B210" s="363"/>
      <c r="C210" s="3"/>
      <c r="D210" s="364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82"/>
      <c r="X210" s="382"/>
      <c r="Y210" s="382"/>
      <c r="Z210" s="382"/>
      <c r="AA210" s="3"/>
      <c r="AB210" s="2"/>
      <c r="AC210" s="2"/>
      <c r="AD210" s="2"/>
      <c r="AE210" s="2"/>
      <c r="AF210" s="2"/>
    </row>
    <row r="211" ht="15.75" customHeight="1">
      <c r="A211" s="2"/>
      <c r="B211" s="363"/>
      <c r="C211" s="3"/>
      <c r="D211" s="364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82"/>
      <c r="X211" s="382"/>
      <c r="Y211" s="382"/>
      <c r="Z211" s="382"/>
      <c r="AA211" s="3"/>
      <c r="AB211" s="2"/>
      <c r="AC211" s="2"/>
      <c r="AD211" s="2"/>
      <c r="AE211" s="2"/>
      <c r="AF211" s="2"/>
    </row>
    <row r="212" ht="15.75" customHeight="1">
      <c r="A212" s="2"/>
      <c r="B212" s="363"/>
      <c r="C212" s="3"/>
      <c r="D212" s="364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82"/>
      <c r="X212" s="382"/>
      <c r="Y212" s="382"/>
      <c r="Z212" s="382"/>
      <c r="AA212" s="3"/>
      <c r="AB212" s="2"/>
      <c r="AC212" s="2"/>
      <c r="AD212" s="2"/>
      <c r="AE212" s="2"/>
      <c r="AF212" s="2"/>
    </row>
    <row r="213" ht="15.75" customHeight="1">
      <c r="A213" s="2"/>
      <c r="B213" s="363"/>
      <c r="C213" s="3"/>
      <c r="D213" s="364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82"/>
      <c r="X213" s="382"/>
      <c r="Y213" s="382"/>
      <c r="Z213" s="382"/>
      <c r="AA213" s="3"/>
      <c r="AB213" s="2"/>
      <c r="AC213" s="2"/>
      <c r="AD213" s="2"/>
      <c r="AE213" s="2"/>
      <c r="AF213" s="2"/>
    </row>
    <row r="214" ht="15.75" customHeight="1">
      <c r="A214" s="2"/>
      <c r="B214" s="363"/>
      <c r="C214" s="3"/>
      <c r="D214" s="364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82"/>
      <c r="X214" s="382"/>
      <c r="Y214" s="382"/>
      <c r="Z214" s="382"/>
      <c r="AA214" s="3"/>
      <c r="AB214" s="2"/>
      <c r="AC214" s="2"/>
      <c r="AD214" s="2"/>
      <c r="AE214" s="2"/>
      <c r="AF214" s="2"/>
    </row>
    <row r="215" ht="15.75" customHeight="1">
      <c r="A215" s="2"/>
      <c r="B215" s="363"/>
      <c r="C215" s="3"/>
      <c r="D215" s="364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82"/>
      <c r="X215" s="382"/>
      <c r="Y215" s="382"/>
      <c r="Z215" s="382"/>
      <c r="AA215" s="3"/>
      <c r="AB215" s="2"/>
      <c r="AC215" s="2"/>
      <c r="AD215" s="2"/>
      <c r="AE215" s="2"/>
      <c r="AF215" s="2"/>
    </row>
    <row r="216" ht="15.75" customHeight="1">
      <c r="A216" s="2"/>
      <c r="B216" s="363"/>
      <c r="C216" s="3"/>
      <c r="D216" s="364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82"/>
      <c r="X216" s="382"/>
      <c r="Y216" s="382"/>
      <c r="Z216" s="382"/>
      <c r="AA216" s="3"/>
      <c r="AB216" s="2"/>
      <c r="AC216" s="2"/>
      <c r="AD216" s="2"/>
      <c r="AE216" s="2"/>
      <c r="AF216" s="2"/>
    </row>
    <row r="217" ht="15.75" customHeight="1">
      <c r="A217" s="2"/>
      <c r="B217" s="363"/>
      <c r="C217" s="3"/>
      <c r="D217" s="364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82"/>
      <c r="X217" s="382"/>
      <c r="Y217" s="382"/>
      <c r="Z217" s="382"/>
      <c r="AA217" s="3"/>
      <c r="AB217" s="2"/>
      <c r="AC217" s="2"/>
      <c r="AD217" s="2"/>
      <c r="AE217" s="2"/>
      <c r="AF217" s="2"/>
    </row>
    <row r="218" ht="15.75" customHeight="1">
      <c r="A218" s="2"/>
      <c r="B218" s="363"/>
      <c r="C218" s="3"/>
      <c r="D218" s="364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82"/>
      <c r="X218" s="382"/>
      <c r="Y218" s="382"/>
      <c r="Z218" s="382"/>
      <c r="AA218" s="3"/>
      <c r="AB218" s="2"/>
      <c r="AC218" s="2"/>
      <c r="AD218" s="2"/>
      <c r="AE218" s="2"/>
      <c r="AF218" s="2"/>
    </row>
    <row r="219" ht="15.75" customHeight="1">
      <c r="A219" s="2"/>
      <c r="B219" s="363"/>
      <c r="C219" s="3"/>
      <c r="D219" s="364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82"/>
      <c r="X219" s="382"/>
      <c r="Y219" s="382"/>
      <c r="Z219" s="382"/>
      <c r="AA219" s="3"/>
      <c r="AB219" s="2"/>
      <c r="AC219" s="2"/>
      <c r="AD219" s="2"/>
      <c r="AE219" s="2"/>
      <c r="AF219" s="2"/>
    </row>
    <row r="220" ht="15.75" customHeight="1">
      <c r="A220" s="2"/>
      <c r="B220" s="363"/>
      <c r="C220" s="3"/>
      <c r="D220" s="364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82"/>
      <c r="X220" s="382"/>
      <c r="Y220" s="382"/>
      <c r="Z220" s="382"/>
      <c r="AA220" s="3"/>
      <c r="AB220" s="2"/>
      <c r="AC220" s="2"/>
      <c r="AD220" s="2"/>
      <c r="AE220" s="2"/>
      <c r="AF220" s="2"/>
    </row>
    <row r="221" ht="15.75" customHeight="1">
      <c r="A221" s="2"/>
      <c r="B221" s="363"/>
      <c r="C221" s="3"/>
      <c r="D221" s="364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82"/>
      <c r="X221" s="382"/>
      <c r="Y221" s="382"/>
      <c r="Z221" s="382"/>
      <c r="AA221" s="3"/>
      <c r="AB221" s="2"/>
      <c r="AC221" s="2"/>
      <c r="AD221" s="2"/>
      <c r="AE221" s="2"/>
      <c r="AF221" s="2"/>
    </row>
    <row r="222" ht="15.75" customHeight="1">
      <c r="A222" s="2"/>
      <c r="B222" s="363"/>
      <c r="C222" s="3"/>
      <c r="D222" s="364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82"/>
      <c r="X222" s="382"/>
      <c r="Y222" s="382"/>
      <c r="Z222" s="382"/>
      <c r="AA222" s="3"/>
      <c r="AB222" s="2"/>
      <c r="AC222" s="2"/>
      <c r="AD222" s="2"/>
      <c r="AE222" s="2"/>
      <c r="AF222" s="2"/>
    </row>
    <row r="223" ht="15.75" customHeight="1">
      <c r="A223" s="2"/>
      <c r="B223" s="363"/>
      <c r="C223" s="3"/>
      <c r="D223" s="364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82"/>
      <c r="X223" s="382"/>
      <c r="Y223" s="382"/>
      <c r="Z223" s="382"/>
      <c r="AA223" s="3"/>
      <c r="AB223" s="2"/>
      <c r="AC223" s="2"/>
      <c r="AD223" s="2"/>
      <c r="AE223" s="2"/>
      <c r="AF223" s="2"/>
    </row>
    <row r="224" ht="15.75" customHeight="1">
      <c r="A224" s="2"/>
      <c r="B224" s="363"/>
      <c r="C224" s="3"/>
      <c r="D224" s="364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82"/>
      <c r="X224" s="382"/>
      <c r="Y224" s="382"/>
      <c r="Z224" s="382"/>
      <c r="AA224" s="3"/>
      <c r="AB224" s="2"/>
      <c r="AC224" s="2"/>
      <c r="AD224" s="2"/>
      <c r="AE224" s="2"/>
      <c r="AF224" s="2"/>
    </row>
    <row r="225" ht="15.75" customHeight="1">
      <c r="A225" s="2"/>
      <c r="B225" s="363"/>
      <c r="C225" s="3"/>
      <c r="D225" s="364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82"/>
      <c r="X225" s="382"/>
      <c r="Y225" s="382"/>
      <c r="Z225" s="382"/>
      <c r="AA225" s="3"/>
      <c r="AB225" s="2"/>
      <c r="AC225" s="2"/>
      <c r="AD225" s="2"/>
      <c r="AE225" s="2"/>
      <c r="AF225" s="2"/>
    </row>
    <row r="226" ht="15.75" customHeight="1">
      <c r="A226" s="2"/>
      <c r="B226" s="363"/>
      <c r="C226" s="3"/>
      <c r="D226" s="364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82"/>
      <c r="X226" s="382"/>
      <c r="Y226" s="382"/>
      <c r="Z226" s="382"/>
      <c r="AA226" s="3"/>
      <c r="AB226" s="2"/>
      <c r="AC226" s="2"/>
      <c r="AD226" s="2"/>
      <c r="AE226" s="2"/>
      <c r="AF226" s="2"/>
    </row>
    <row r="227" ht="15.75" customHeight="1">
      <c r="A227" s="2"/>
      <c r="B227" s="363"/>
      <c r="C227" s="3"/>
      <c r="D227" s="364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82"/>
      <c r="X227" s="382"/>
      <c r="Y227" s="382"/>
      <c r="Z227" s="382"/>
      <c r="AA227" s="3"/>
      <c r="AB227" s="2"/>
      <c r="AC227" s="2"/>
      <c r="AD227" s="2"/>
      <c r="AE227" s="2"/>
      <c r="AF227" s="2"/>
    </row>
    <row r="228" ht="15.75" customHeight="1">
      <c r="A228" s="2"/>
      <c r="B228" s="363"/>
      <c r="C228" s="3"/>
      <c r="D228" s="364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82"/>
      <c r="X228" s="382"/>
      <c r="Y228" s="382"/>
      <c r="Z228" s="382"/>
      <c r="AA228" s="3"/>
      <c r="AB228" s="2"/>
      <c r="AC228" s="2"/>
      <c r="AD228" s="2"/>
      <c r="AE228" s="2"/>
      <c r="AF228" s="2"/>
    </row>
    <row r="229" ht="15.75" customHeight="1">
      <c r="A229" s="2"/>
      <c r="B229" s="363"/>
      <c r="C229" s="3"/>
      <c r="D229" s="364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82"/>
      <c r="X229" s="382"/>
      <c r="Y229" s="382"/>
      <c r="Z229" s="382"/>
      <c r="AA229" s="3"/>
      <c r="AB229" s="2"/>
      <c r="AC229" s="2"/>
      <c r="AD229" s="2"/>
      <c r="AE229" s="2"/>
      <c r="AF229" s="2"/>
    </row>
    <row r="230" ht="15.75" customHeight="1">
      <c r="A230" s="2"/>
      <c r="B230" s="363"/>
      <c r="C230" s="3"/>
      <c r="D230" s="364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82"/>
      <c r="X230" s="382"/>
      <c r="Y230" s="382"/>
      <c r="Z230" s="382"/>
      <c r="AA230" s="3"/>
      <c r="AB230" s="2"/>
      <c r="AC230" s="2"/>
      <c r="AD230" s="2"/>
      <c r="AE230" s="2"/>
      <c r="AF230" s="2"/>
    </row>
    <row r="231" ht="15.75" customHeight="1">
      <c r="A231" s="2"/>
      <c r="B231" s="363"/>
      <c r="C231" s="3"/>
      <c r="D231" s="364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82"/>
      <c r="X231" s="382"/>
      <c r="Y231" s="382"/>
      <c r="Z231" s="382"/>
      <c r="AA231" s="3"/>
      <c r="AB231" s="2"/>
      <c r="AC231" s="2"/>
      <c r="AD231" s="2"/>
      <c r="AE231" s="2"/>
      <c r="AF231" s="2"/>
    </row>
    <row r="232" ht="15.75" customHeight="1">
      <c r="A232" s="2"/>
      <c r="B232" s="363"/>
      <c r="C232" s="3"/>
      <c r="D232" s="364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82"/>
      <c r="X232" s="382"/>
      <c r="Y232" s="382"/>
      <c r="Z232" s="382"/>
      <c r="AA232" s="3"/>
      <c r="AB232" s="2"/>
      <c r="AC232" s="2"/>
      <c r="AD232" s="2"/>
      <c r="AE232" s="2"/>
      <c r="AF232" s="2"/>
    </row>
    <row r="233" ht="15.75" customHeight="1">
      <c r="A233" s="2"/>
      <c r="B233" s="363"/>
      <c r="C233" s="3"/>
      <c r="D233" s="364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82"/>
      <c r="X233" s="382"/>
      <c r="Y233" s="382"/>
      <c r="Z233" s="382"/>
      <c r="AA233" s="3"/>
      <c r="AB233" s="2"/>
      <c r="AC233" s="2"/>
      <c r="AD233" s="2"/>
      <c r="AE233" s="2"/>
      <c r="AF233" s="2"/>
    </row>
    <row r="234" ht="15.75" customHeight="1">
      <c r="A234" s="2"/>
      <c r="B234" s="363"/>
      <c r="C234" s="3"/>
      <c r="D234" s="364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82"/>
      <c r="X234" s="382"/>
      <c r="Y234" s="382"/>
      <c r="Z234" s="382"/>
      <c r="AA234" s="3"/>
      <c r="AB234" s="2"/>
      <c r="AC234" s="2"/>
      <c r="AD234" s="2"/>
      <c r="AE234" s="2"/>
      <c r="AF234" s="2"/>
    </row>
    <row r="235" ht="15.75" customHeight="1">
      <c r="A235" s="2"/>
      <c r="B235" s="363"/>
      <c r="C235" s="3"/>
      <c r="D235" s="364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82"/>
      <c r="X235" s="382"/>
      <c r="Y235" s="382"/>
      <c r="Z235" s="382"/>
      <c r="AA235" s="3"/>
      <c r="AB235" s="2"/>
      <c r="AC235" s="2"/>
      <c r="AD235" s="2"/>
      <c r="AE235" s="2"/>
      <c r="AF235" s="2"/>
    </row>
    <row r="236" ht="15.75" customHeight="1">
      <c r="A236" s="2"/>
      <c r="B236" s="363"/>
      <c r="C236" s="3"/>
      <c r="D236" s="364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82"/>
      <c r="X236" s="382"/>
      <c r="Y236" s="382"/>
      <c r="Z236" s="382"/>
      <c r="AA236" s="3"/>
      <c r="AB236" s="2"/>
      <c r="AC236" s="2"/>
      <c r="AD236" s="2"/>
      <c r="AE236" s="2"/>
      <c r="AF236" s="2"/>
    </row>
    <row r="237" ht="15.75" customHeight="1">
      <c r="A237" s="2"/>
      <c r="B237" s="363"/>
      <c r="C237" s="3"/>
      <c r="D237" s="364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82"/>
      <c r="X237" s="382"/>
      <c r="Y237" s="382"/>
      <c r="Z237" s="382"/>
      <c r="AA237" s="3"/>
      <c r="AB237" s="2"/>
      <c r="AC237" s="2"/>
      <c r="AD237" s="2"/>
      <c r="AE237" s="2"/>
      <c r="AF237" s="2"/>
    </row>
    <row r="238" ht="15.75" customHeight="1">
      <c r="A238" s="2"/>
      <c r="B238" s="363"/>
      <c r="C238" s="3"/>
      <c r="D238" s="364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82"/>
      <c r="X238" s="382"/>
      <c r="Y238" s="382"/>
      <c r="Z238" s="382"/>
      <c r="AA238" s="3"/>
      <c r="AB238" s="2"/>
      <c r="AC238" s="2"/>
      <c r="AD238" s="2"/>
      <c r="AE238" s="2"/>
      <c r="AF238" s="2"/>
    </row>
    <row r="239" ht="15.75" customHeight="1">
      <c r="A239" s="2"/>
      <c r="B239" s="363"/>
      <c r="C239" s="3"/>
      <c r="D239" s="364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82"/>
      <c r="X239" s="382"/>
      <c r="Y239" s="382"/>
      <c r="Z239" s="382"/>
      <c r="AA239" s="3"/>
      <c r="AB239" s="2"/>
      <c r="AC239" s="2"/>
      <c r="AD239" s="2"/>
      <c r="AE239" s="2"/>
      <c r="AF239" s="2"/>
    </row>
    <row r="240" ht="15.75" customHeight="1">
      <c r="A240" s="2"/>
      <c r="B240" s="363"/>
      <c r="C240" s="3"/>
      <c r="D240" s="364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82"/>
      <c r="X240" s="382"/>
      <c r="Y240" s="382"/>
      <c r="Z240" s="382"/>
      <c r="AA240" s="3"/>
      <c r="AB240" s="2"/>
      <c r="AC240" s="2"/>
      <c r="AD240" s="2"/>
      <c r="AE240" s="2"/>
      <c r="AF240" s="2"/>
    </row>
    <row r="241" ht="15.75" customHeight="1">
      <c r="A241" s="2"/>
      <c r="B241" s="363"/>
      <c r="C241" s="3"/>
      <c r="D241" s="364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82"/>
      <c r="X241" s="382"/>
      <c r="Y241" s="382"/>
      <c r="Z241" s="382"/>
      <c r="AA241" s="3"/>
      <c r="AB241" s="2"/>
      <c r="AC241" s="2"/>
      <c r="AD241" s="2"/>
      <c r="AE241" s="2"/>
      <c r="AF241" s="2"/>
    </row>
    <row r="242" ht="15.75" customHeight="1">
      <c r="A242" s="2"/>
      <c r="B242" s="363"/>
      <c r="C242" s="3"/>
      <c r="D242" s="364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82"/>
      <c r="X242" s="382"/>
      <c r="Y242" s="382"/>
      <c r="Z242" s="382"/>
      <c r="AA242" s="3"/>
      <c r="AB242" s="2"/>
      <c r="AC242" s="2"/>
      <c r="AD242" s="2"/>
      <c r="AE242" s="2"/>
      <c r="AF242" s="2"/>
    </row>
    <row r="243" ht="15.75" customHeight="1">
      <c r="A243" s="2"/>
      <c r="B243" s="363"/>
      <c r="C243" s="3"/>
      <c r="D243" s="364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82"/>
      <c r="X243" s="382"/>
      <c r="Y243" s="382"/>
      <c r="Z243" s="382"/>
      <c r="AA243" s="3"/>
      <c r="AB243" s="2"/>
      <c r="AC243" s="2"/>
      <c r="AD243" s="2"/>
      <c r="AE243" s="2"/>
      <c r="AF243" s="2"/>
    </row>
    <row r="244" ht="15.75" customHeight="1">
      <c r="A244" s="2"/>
      <c r="B244" s="363"/>
      <c r="C244" s="3"/>
      <c r="D244" s="364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82"/>
      <c r="X244" s="382"/>
      <c r="Y244" s="382"/>
      <c r="Z244" s="382"/>
      <c r="AA244" s="3"/>
      <c r="AB244" s="2"/>
      <c r="AC244" s="2"/>
      <c r="AD244" s="2"/>
      <c r="AE244" s="2"/>
      <c r="AF244" s="2"/>
    </row>
    <row r="245" ht="15.75" customHeight="1">
      <c r="A245" s="2"/>
      <c r="B245" s="363"/>
      <c r="C245" s="3"/>
      <c r="D245" s="364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82"/>
      <c r="X245" s="382"/>
      <c r="Y245" s="382"/>
      <c r="Z245" s="382"/>
      <c r="AA245" s="3"/>
      <c r="AB245" s="2"/>
      <c r="AC245" s="2"/>
      <c r="AD245" s="2"/>
      <c r="AE245" s="2"/>
      <c r="AF245" s="2"/>
    </row>
    <row r="246" ht="15.75" customHeight="1">
      <c r="A246" s="2"/>
      <c r="B246" s="363"/>
      <c r="C246" s="3"/>
      <c r="D246" s="364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82"/>
      <c r="X246" s="382"/>
      <c r="Y246" s="382"/>
      <c r="Z246" s="382"/>
      <c r="AA246" s="3"/>
      <c r="AB246" s="2"/>
      <c r="AC246" s="2"/>
      <c r="AD246" s="2"/>
      <c r="AE246" s="2"/>
      <c r="AF246" s="2"/>
    </row>
    <row r="247" ht="15.75" customHeight="1">
      <c r="A247" s="2"/>
      <c r="B247" s="363"/>
      <c r="C247" s="3"/>
      <c r="D247" s="364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82"/>
      <c r="X247" s="382"/>
      <c r="Y247" s="382"/>
      <c r="Z247" s="382"/>
      <c r="AA247" s="3"/>
      <c r="AB247" s="2"/>
      <c r="AC247" s="2"/>
      <c r="AD247" s="2"/>
      <c r="AE247" s="2"/>
      <c r="AF247" s="2"/>
    </row>
    <row r="248" ht="15.75" customHeight="1">
      <c r="A248" s="2"/>
      <c r="B248" s="363"/>
      <c r="C248" s="3"/>
      <c r="D248" s="364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82"/>
      <c r="X248" s="382"/>
      <c r="Y248" s="382"/>
      <c r="Z248" s="382"/>
      <c r="AA248" s="3"/>
      <c r="AB248" s="2"/>
      <c r="AC248" s="2"/>
      <c r="AD248" s="2"/>
      <c r="AE248" s="2"/>
      <c r="AF248" s="2"/>
    </row>
    <row r="249" ht="15.75" customHeight="1">
      <c r="A249" s="2"/>
      <c r="B249" s="363"/>
      <c r="C249" s="3"/>
      <c r="D249" s="364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82"/>
      <c r="X249" s="382"/>
      <c r="Y249" s="382"/>
      <c r="Z249" s="382"/>
      <c r="AA249" s="3"/>
      <c r="AB249" s="2"/>
      <c r="AC249" s="2"/>
      <c r="AD249" s="2"/>
      <c r="AE249" s="2"/>
      <c r="AF249" s="2"/>
    </row>
    <row r="250" ht="15.75" customHeight="1">
      <c r="A250" s="2"/>
      <c r="B250" s="363"/>
      <c r="C250" s="3"/>
      <c r="D250" s="364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82"/>
      <c r="X250" s="382"/>
      <c r="Y250" s="382"/>
      <c r="Z250" s="382"/>
      <c r="AA250" s="3"/>
      <c r="AB250" s="2"/>
      <c r="AC250" s="2"/>
      <c r="AD250" s="2"/>
      <c r="AE250" s="2"/>
      <c r="AF250" s="2"/>
    </row>
    <row r="251" ht="15.75" customHeight="1">
      <c r="A251" s="2"/>
      <c r="B251" s="363"/>
      <c r="C251" s="3"/>
      <c r="D251" s="364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82"/>
      <c r="X251" s="382"/>
      <c r="Y251" s="382"/>
      <c r="Z251" s="382"/>
      <c r="AA251" s="3"/>
      <c r="AB251" s="2"/>
      <c r="AC251" s="2"/>
      <c r="AD251" s="2"/>
      <c r="AE251" s="2"/>
      <c r="AF251" s="2"/>
    </row>
    <row r="252" ht="15.75" customHeight="1">
      <c r="A252" s="2"/>
      <c r="B252" s="363"/>
      <c r="C252" s="3"/>
      <c r="D252" s="364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82"/>
      <c r="X252" s="382"/>
      <c r="Y252" s="382"/>
      <c r="Z252" s="382"/>
      <c r="AA252" s="3"/>
      <c r="AB252" s="2"/>
      <c r="AC252" s="2"/>
      <c r="AD252" s="2"/>
      <c r="AE252" s="2"/>
      <c r="AF252" s="2"/>
    </row>
    <row r="253" ht="15.75" customHeight="1">
      <c r="A253" s="2"/>
      <c r="B253" s="363"/>
      <c r="C253" s="3"/>
      <c r="D253" s="364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82"/>
      <c r="X253" s="382"/>
      <c r="Y253" s="382"/>
      <c r="Z253" s="382"/>
      <c r="AA253" s="3"/>
      <c r="AB253" s="2"/>
      <c r="AC253" s="2"/>
      <c r="AD253" s="2"/>
      <c r="AE253" s="2"/>
      <c r="AF253" s="2"/>
    </row>
    <row r="254" ht="15.75" customHeight="1">
      <c r="A254" s="2"/>
      <c r="B254" s="363"/>
      <c r="C254" s="3"/>
      <c r="D254" s="364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82"/>
      <c r="X254" s="382"/>
      <c r="Y254" s="382"/>
      <c r="Z254" s="382"/>
      <c r="AA254" s="3"/>
      <c r="AB254" s="2"/>
      <c r="AC254" s="2"/>
      <c r="AD254" s="2"/>
      <c r="AE254" s="2"/>
      <c r="AF254" s="2"/>
    </row>
    <row r="255" ht="15.75" customHeight="1">
      <c r="A255" s="2"/>
      <c r="B255" s="363"/>
      <c r="C255" s="3"/>
      <c r="D255" s="364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82"/>
      <c r="X255" s="382"/>
      <c r="Y255" s="382"/>
      <c r="Z255" s="382"/>
      <c r="AA255" s="3"/>
      <c r="AB255" s="2"/>
      <c r="AC255" s="2"/>
      <c r="AD255" s="2"/>
      <c r="AE255" s="2"/>
      <c r="AF255" s="2"/>
    </row>
    <row r="256" ht="15.75" customHeight="1">
      <c r="A256" s="2"/>
      <c r="B256" s="363"/>
      <c r="C256" s="3"/>
      <c r="D256" s="364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82"/>
      <c r="X256" s="382"/>
      <c r="Y256" s="382"/>
      <c r="Z256" s="382"/>
      <c r="AA256" s="3"/>
      <c r="AB256" s="2"/>
      <c r="AC256" s="2"/>
      <c r="AD256" s="2"/>
      <c r="AE256" s="2"/>
      <c r="AF256" s="2"/>
    </row>
    <row r="257" ht="15.75" customHeight="1">
      <c r="A257" s="2"/>
      <c r="B257" s="363"/>
      <c r="C257" s="3"/>
      <c r="D257" s="364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82"/>
      <c r="X257" s="382"/>
      <c r="Y257" s="382"/>
      <c r="Z257" s="382"/>
      <c r="AA257" s="3"/>
      <c r="AB257" s="2"/>
      <c r="AC257" s="2"/>
      <c r="AD257" s="2"/>
      <c r="AE257" s="2"/>
      <c r="AF257" s="2"/>
    </row>
    <row r="258" ht="15.75" customHeight="1">
      <c r="A258" s="2"/>
      <c r="B258" s="363"/>
      <c r="C258" s="3"/>
      <c r="D258" s="364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82"/>
      <c r="X258" s="382"/>
      <c r="Y258" s="382"/>
      <c r="Z258" s="382"/>
      <c r="AA258" s="3"/>
      <c r="AB258" s="2"/>
      <c r="AC258" s="2"/>
      <c r="AD258" s="2"/>
      <c r="AE258" s="2"/>
      <c r="AF258" s="2"/>
    </row>
    <row r="259" ht="15.75" customHeight="1">
      <c r="A259" s="2"/>
      <c r="B259" s="363"/>
      <c r="C259" s="3"/>
      <c r="D259" s="364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82"/>
      <c r="X259" s="382"/>
      <c r="Y259" s="382"/>
      <c r="Z259" s="382"/>
      <c r="AA259" s="3"/>
      <c r="AB259" s="2"/>
      <c r="AC259" s="2"/>
      <c r="AD259" s="2"/>
      <c r="AE259" s="2"/>
      <c r="AF259" s="2"/>
    </row>
    <row r="260" ht="15.75" customHeight="1">
      <c r="A260" s="2"/>
      <c r="B260" s="363"/>
      <c r="C260" s="3"/>
      <c r="D260" s="364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82"/>
      <c r="X260" s="382"/>
      <c r="Y260" s="382"/>
      <c r="Z260" s="382"/>
      <c r="AA260" s="3"/>
      <c r="AB260" s="2"/>
      <c r="AC260" s="2"/>
      <c r="AD260" s="2"/>
      <c r="AE260" s="2"/>
      <c r="AF260" s="2"/>
    </row>
    <row r="261" ht="15.75" customHeight="1">
      <c r="A261" s="2"/>
      <c r="B261" s="363"/>
      <c r="C261" s="3"/>
      <c r="D261" s="364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82"/>
      <c r="X261" s="382"/>
      <c r="Y261" s="382"/>
      <c r="Z261" s="382"/>
      <c r="AA261" s="3"/>
      <c r="AB261" s="2"/>
      <c r="AC261" s="2"/>
      <c r="AD261" s="2"/>
      <c r="AE261" s="2"/>
      <c r="AF261" s="2"/>
    </row>
    <row r="262" ht="15.75" customHeight="1">
      <c r="A262" s="2"/>
      <c r="B262" s="363"/>
      <c r="C262" s="3"/>
      <c r="D262" s="364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82"/>
      <c r="X262" s="382"/>
      <c r="Y262" s="382"/>
      <c r="Z262" s="382"/>
      <c r="AA262" s="3"/>
      <c r="AB262" s="2"/>
      <c r="AC262" s="2"/>
      <c r="AD262" s="2"/>
      <c r="AE262" s="2"/>
      <c r="AF262" s="2"/>
    </row>
    <row r="263" ht="15.75" customHeight="1">
      <c r="A263" s="2"/>
      <c r="B263" s="363"/>
      <c r="C263" s="3"/>
      <c r="D263" s="364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82"/>
      <c r="X263" s="382"/>
      <c r="Y263" s="382"/>
      <c r="Z263" s="382"/>
      <c r="AA263" s="3"/>
      <c r="AB263" s="2"/>
      <c r="AC263" s="2"/>
      <c r="AD263" s="2"/>
      <c r="AE263" s="2"/>
      <c r="AF263" s="2"/>
    </row>
    <row r="264" ht="15.75" customHeight="1">
      <c r="A264" s="2"/>
      <c r="B264" s="363"/>
      <c r="C264" s="3"/>
      <c r="D264" s="364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82"/>
      <c r="X264" s="382"/>
      <c r="Y264" s="382"/>
      <c r="Z264" s="382"/>
      <c r="AA264" s="3"/>
      <c r="AB264" s="2"/>
      <c r="AC264" s="2"/>
      <c r="AD264" s="2"/>
      <c r="AE264" s="2"/>
      <c r="AF264" s="2"/>
    </row>
    <row r="265" ht="15.75" customHeight="1">
      <c r="A265" s="2"/>
      <c r="B265" s="363"/>
      <c r="C265" s="3"/>
      <c r="D265" s="364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82"/>
      <c r="X265" s="382"/>
      <c r="Y265" s="382"/>
      <c r="Z265" s="382"/>
      <c r="AA265" s="3"/>
      <c r="AB265" s="2"/>
      <c r="AC265" s="2"/>
      <c r="AD265" s="2"/>
      <c r="AE265" s="2"/>
      <c r="AF265" s="2"/>
    </row>
    <row r="266" ht="15.75" customHeight="1">
      <c r="A266" s="2"/>
      <c r="B266" s="363"/>
      <c r="C266" s="3"/>
      <c r="D266" s="364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82"/>
      <c r="X266" s="382"/>
      <c r="Y266" s="382"/>
      <c r="Z266" s="382"/>
      <c r="AA266" s="3"/>
      <c r="AB266" s="2"/>
      <c r="AC266" s="2"/>
      <c r="AD266" s="2"/>
      <c r="AE266" s="2"/>
      <c r="AF266" s="2"/>
    </row>
    <row r="267" ht="15.75" customHeight="1">
      <c r="A267" s="2"/>
      <c r="B267" s="363"/>
      <c r="C267" s="3"/>
      <c r="D267" s="364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82"/>
      <c r="X267" s="382"/>
      <c r="Y267" s="382"/>
      <c r="Z267" s="382"/>
      <c r="AA267" s="3"/>
      <c r="AB267" s="2"/>
      <c r="AC267" s="2"/>
      <c r="AD267" s="2"/>
      <c r="AE267" s="2"/>
      <c r="AF267" s="2"/>
    </row>
    <row r="268" ht="15.75" customHeight="1">
      <c r="A268" s="2"/>
      <c r="B268" s="363"/>
      <c r="C268" s="3"/>
      <c r="D268" s="364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82"/>
      <c r="X268" s="382"/>
      <c r="Y268" s="382"/>
      <c r="Z268" s="382"/>
      <c r="AA268" s="3"/>
      <c r="AB268" s="2"/>
      <c r="AC268" s="2"/>
      <c r="AD268" s="2"/>
      <c r="AE268" s="2"/>
      <c r="AF268" s="2"/>
    </row>
    <row r="269" ht="15.75" customHeight="1">
      <c r="A269" s="2"/>
      <c r="B269" s="363"/>
      <c r="C269" s="3"/>
      <c r="D269" s="364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82"/>
      <c r="X269" s="382"/>
      <c r="Y269" s="382"/>
      <c r="Z269" s="382"/>
      <c r="AA269" s="3"/>
      <c r="AB269" s="2"/>
      <c r="AC269" s="2"/>
      <c r="AD269" s="2"/>
      <c r="AE269" s="2"/>
      <c r="AF269" s="2"/>
    </row>
    <row r="270" ht="15.75" customHeight="1">
      <c r="A270" s="2"/>
      <c r="B270" s="363"/>
      <c r="C270" s="3"/>
      <c r="D270" s="364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82"/>
      <c r="X270" s="382"/>
      <c r="Y270" s="382"/>
      <c r="Z270" s="382"/>
      <c r="AA270" s="3"/>
      <c r="AB270" s="2"/>
      <c r="AC270" s="2"/>
      <c r="AD270" s="2"/>
      <c r="AE270" s="2"/>
      <c r="AF270" s="2"/>
    </row>
    <row r="271" ht="15.75" customHeight="1">
      <c r="A271" s="2"/>
      <c r="B271" s="363"/>
      <c r="C271" s="3"/>
      <c r="D271" s="364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82"/>
      <c r="X271" s="382"/>
      <c r="Y271" s="382"/>
      <c r="Z271" s="382"/>
      <c r="AA271" s="3"/>
      <c r="AB271" s="2"/>
      <c r="AC271" s="2"/>
      <c r="AD271" s="2"/>
      <c r="AE271" s="2"/>
      <c r="AF271" s="2"/>
    </row>
    <row r="272" ht="15.75" customHeight="1">
      <c r="A272" s="2"/>
      <c r="B272" s="363"/>
      <c r="C272" s="3"/>
      <c r="D272" s="364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82"/>
      <c r="X272" s="382"/>
      <c r="Y272" s="382"/>
      <c r="Z272" s="382"/>
      <c r="AA272" s="3"/>
      <c r="AB272" s="2"/>
      <c r="AC272" s="2"/>
      <c r="AD272" s="2"/>
      <c r="AE272" s="2"/>
      <c r="AF272" s="2"/>
    </row>
    <row r="273" ht="15.75" customHeight="1">
      <c r="A273" s="2"/>
      <c r="B273" s="363"/>
      <c r="C273" s="3"/>
      <c r="D273" s="364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82"/>
      <c r="X273" s="382"/>
      <c r="Y273" s="382"/>
      <c r="Z273" s="382"/>
      <c r="AA273" s="3"/>
      <c r="AB273" s="2"/>
      <c r="AC273" s="2"/>
      <c r="AD273" s="2"/>
      <c r="AE273" s="2"/>
      <c r="AF273" s="2"/>
    </row>
    <row r="274" ht="15.75" customHeight="1">
      <c r="A274" s="2"/>
      <c r="B274" s="363"/>
      <c r="C274" s="3"/>
      <c r="D274" s="364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82"/>
      <c r="X274" s="382"/>
      <c r="Y274" s="382"/>
      <c r="Z274" s="382"/>
      <c r="AA274" s="3"/>
      <c r="AB274" s="2"/>
      <c r="AC274" s="2"/>
      <c r="AD274" s="2"/>
      <c r="AE274" s="2"/>
      <c r="AF274" s="2"/>
    </row>
    <row r="275" ht="15.75" customHeight="1">
      <c r="A275" s="2"/>
      <c r="B275" s="363"/>
      <c r="C275" s="3"/>
      <c r="D275" s="364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82"/>
      <c r="X275" s="382"/>
      <c r="Y275" s="382"/>
      <c r="Z275" s="382"/>
      <c r="AA275" s="3"/>
      <c r="AB275" s="2"/>
      <c r="AC275" s="2"/>
      <c r="AD275" s="2"/>
      <c r="AE275" s="2"/>
      <c r="AF275" s="2"/>
    </row>
    <row r="276" ht="15.75" customHeight="1">
      <c r="A276" s="2"/>
      <c r="B276" s="363"/>
      <c r="C276" s="3"/>
      <c r="D276" s="364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82"/>
      <c r="X276" s="382"/>
      <c r="Y276" s="382"/>
      <c r="Z276" s="382"/>
      <c r="AA276" s="3"/>
      <c r="AB276" s="2"/>
      <c r="AC276" s="2"/>
      <c r="AD276" s="2"/>
      <c r="AE276" s="2"/>
      <c r="AF276" s="2"/>
    </row>
    <row r="277" ht="15.75" customHeight="1">
      <c r="A277" s="2"/>
      <c r="B277" s="363"/>
      <c r="C277" s="3"/>
      <c r="D277" s="364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82"/>
      <c r="X277" s="382"/>
      <c r="Y277" s="382"/>
      <c r="Z277" s="382"/>
      <c r="AA277" s="3"/>
      <c r="AB277" s="2"/>
      <c r="AC277" s="2"/>
      <c r="AD277" s="2"/>
      <c r="AE277" s="2"/>
      <c r="AF277" s="2"/>
    </row>
    <row r="278" ht="15.75" customHeight="1">
      <c r="A278" s="2"/>
      <c r="B278" s="363"/>
      <c r="C278" s="3"/>
      <c r="D278" s="364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82"/>
      <c r="X278" s="382"/>
      <c r="Y278" s="382"/>
      <c r="Z278" s="382"/>
      <c r="AA278" s="3"/>
      <c r="AB278" s="2"/>
      <c r="AC278" s="2"/>
      <c r="AD278" s="2"/>
      <c r="AE278" s="2"/>
      <c r="AF278" s="2"/>
    </row>
    <row r="279" ht="15.75" customHeight="1">
      <c r="A279" s="2"/>
      <c r="B279" s="363"/>
      <c r="C279" s="3"/>
      <c r="D279" s="364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82"/>
      <c r="X279" s="382"/>
      <c r="Y279" s="382"/>
      <c r="Z279" s="382"/>
      <c r="AA279" s="3"/>
      <c r="AB279" s="2"/>
      <c r="AC279" s="2"/>
      <c r="AD279" s="2"/>
      <c r="AE279" s="2"/>
      <c r="AF279" s="2"/>
    </row>
    <row r="280" ht="15.75" customHeight="1">
      <c r="A280" s="2"/>
      <c r="B280" s="363"/>
      <c r="C280" s="3"/>
      <c r="D280" s="364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82"/>
      <c r="X280" s="382"/>
      <c r="Y280" s="382"/>
      <c r="Z280" s="382"/>
      <c r="AA280" s="3"/>
      <c r="AB280" s="2"/>
      <c r="AC280" s="2"/>
      <c r="AD280" s="2"/>
      <c r="AE280" s="2"/>
      <c r="AF280" s="2"/>
    </row>
    <row r="281" ht="15.75" customHeight="1">
      <c r="A281" s="2"/>
      <c r="B281" s="363"/>
      <c r="C281" s="3"/>
      <c r="D281" s="364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82"/>
      <c r="X281" s="382"/>
      <c r="Y281" s="382"/>
      <c r="Z281" s="382"/>
      <c r="AA281" s="3"/>
      <c r="AB281" s="2"/>
      <c r="AC281" s="2"/>
      <c r="AD281" s="2"/>
      <c r="AE281" s="2"/>
      <c r="AF281" s="2"/>
    </row>
    <row r="282" ht="15.75" customHeight="1">
      <c r="A282" s="2"/>
      <c r="B282" s="363"/>
      <c r="C282" s="3"/>
      <c r="D282" s="364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82"/>
      <c r="X282" s="382"/>
      <c r="Y282" s="382"/>
      <c r="Z282" s="382"/>
      <c r="AA282" s="3"/>
      <c r="AB282" s="2"/>
      <c r="AC282" s="2"/>
      <c r="AD282" s="2"/>
      <c r="AE282" s="2"/>
      <c r="AF282" s="2"/>
    </row>
    <row r="283" ht="15.75" customHeight="1">
      <c r="A283" s="2"/>
      <c r="B283" s="363"/>
      <c r="C283" s="3"/>
      <c r="D283" s="364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82"/>
      <c r="X283" s="382"/>
      <c r="Y283" s="382"/>
      <c r="Z283" s="382"/>
      <c r="AA283" s="3"/>
      <c r="AB283" s="2"/>
      <c r="AC283" s="2"/>
      <c r="AD283" s="2"/>
      <c r="AE283" s="2"/>
      <c r="AF283" s="2"/>
    </row>
    <row r="284" ht="15.75" customHeight="1">
      <c r="A284" s="2"/>
      <c r="B284" s="363"/>
      <c r="C284" s="3"/>
      <c r="D284" s="364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82"/>
      <c r="X284" s="382"/>
      <c r="Y284" s="382"/>
      <c r="Z284" s="382"/>
      <c r="AA284" s="3"/>
      <c r="AB284" s="2"/>
      <c r="AC284" s="2"/>
      <c r="AD284" s="2"/>
      <c r="AE284" s="2"/>
      <c r="AF284" s="2"/>
    </row>
    <row r="285" ht="15.75" customHeight="1">
      <c r="A285" s="2"/>
      <c r="B285" s="363"/>
      <c r="C285" s="3"/>
      <c r="D285" s="364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82"/>
      <c r="X285" s="382"/>
      <c r="Y285" s="382"/>
      <c r="Z285" s="382"/>
      <c r="AA285" s="3"/>
      <c r="AB285" s="2"/>
      <c r="AC285" s="2"/>
      <c r="AD285" s="2"/>
      <c r="AE285" s="2"/>
      <c r="AF285" s="2"/>
    </row>
    <row r="286" ht="15.75" customHeight="1">
      <c r="A286" s="2"/>
      <c r="B286" s="363"/>
      <c r="C286" s="3"/>
      <c r="D286" s="364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82"/>
      <c r="X286" s="382"/>
      <c r="Y286" s="382"/>
      <c r="Z286" s="382"/>
      <c r="AA286" s="3"/>
      <c r="AB286" s="2"/>
      <c r="AC286" s="2"/>
      <c r="AD286" s="2"/>
      <c r="AE286" s="2"/>
      <c r="AF286" s="2"/>
    </row>
    <row r="287" ht="15.75" customHeight="1">
      <c r="A287" s="2"/>
      <c r="B287" s="363"/>
      <c r="C287" s="3"/>
      <c r="D287" s="364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82"/>
      <c r="X287" s="382"/>
      <c r="Y287" s="382"/>
      <c r="Z287" s="382"/>
      <c r="AA287" s="3"/>
      <c r="AB287" s="2"/>
      <c r="AC287" s="2"/>
      <c r="AD287" s="2"/>
      <c r="AE287" s="2"/>
      <c r="AF287" s="2"/>
    </row>
    <row r="288" ht="15.75" customHeight="1">
      <c r="A288" s="2"/>
      <c r="B288" s="363"/>
      <c r="C288" s="3"/>
      <c r="D288" s="364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82"/>
      <c r="X288" s="382"/>
      <c r="Y288" s="382"/>
      <c r="Z288" s="382"/>
      <c r="AA288" s="3"/>
      <c r="AB288" s="2"/>
      <c r="AC288" s="2"/>
      <c r="AD288" s="2"/>
      <c r="AE288" s="2"/>
      <c r="AF288" s="2"/>
    </row>
    <row r="289" ht="15.75" customHeight="1">
      <c r="A289" s="2"/>
      <c r="B289" s="363"/>
      <c r="C289" s="3"/>
      <c r="D289" s="364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82"/>
      <c r="X289" s="382"/>
      <c r="Y289" s="382"/>
      <c r="Z289" s="382"/>
      <c r="AA289" s="3"/>
      <c r="AB289" s="2"/>
      <c r="AC289" s="2"/>
      <c r="AD289" s="2"/>
      <c r="AE289" s="2"/>
      <c r="AF289" s="2"/>
    </row>
    <row r="290" ht="15.75" customHeight="1">
      <c r="A290" s="2"/>
      <c r="B290" s="363"/>
      <c r="C290" s="3"/>
      <c r="D290" s="364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82"/>
      <c r="X290" s="382"/>
      <c r="Y290" s="382"/>
      <c r="Z290" s="382"/>
      <c r="AA290" s="3"/>
      <c r="AB290" s="2"/>
      <c r="AC290" s="2"/>
      <c r="AD290" s="2"/>
      <c r="AE290" s="2"/>
      <c r="AF290" s="2"/>
    </row>
    <row r="291" ht="15.75" customHeight="1">
      <c r="A291" s="2"/>
      <c r="B291" s="363"/>
      <c r="C291" s="3"/>
      <c r="D291" s="364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82"/>
      <c r="X291" s="382"/>
      <c r="Y291" s="382"/>
      <c r="Z291" s="382"/>
      <c r="AA291" s="3"/>
      <c r="AB291" s="2"/>
      <c r="AC291" s="2"/>
      <c r="AD291" s="2"/>
      <c r="AE291" s="2"/>
      <c r="AF291" s="2"/>
    </row>
    <row r="292" ht="15.75" customHeight="1">
      <c r="A292" s="2"/>
      <c r="B292" s="363"/>
      <c r="C292" s="3"/>
      <c r="D292" s="364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82"/>
      <c r="X292" s="382"/>
      <c r="Y292" s="382"/>
      <c r="Z292" s="382"/>
      <c r="AA292" s="3"/>
      <c r="AB292" s="2"/>
      <c r="AC292" s="2"/>
      <c r="AD292" s="2"/>
      <c r="AE292" s="2"/>
      <c r="AF292" s="2"/>
    </row>
    <row r="293" ht="15.75" customHeight="1">
      <c r="A293" s="2"/>
      <c r="B293" s="363"/>
      <c r="C293" s="3"/>
      <c r="D293" s="364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82"/>
      <c r="X293" s="382"/>
      <c r="Y293" s="382"/>
      <c r="Z293" s="382"/>
      <c r="AA293" s="3"/>
      <c r="AB293" s="2"/>
      <c r="AC293" s="2"/>
      <c r="AD293" s="2"/>
      <c r="AE293" s="2"/>
      <c r="AF293" s="2"/>
    </row>
    <row r="294" ht="15.75" customHeight="1">
      <c r="A294" s="2"/>
      <c r="B294" s="363"/>
      <c r="C294" s="3"/>
      <c r="D294" s="364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82"/>
      <c r="X294" s="382"/>
      <c r="Y294" s="382"/>
      <c r="Z294" s="382"/>
      <c r="AA294" s="3"/>
      <c r="AB294" s="2"/>
      <c r="AC294" s="2"/>
      <c r="AD294" s="2"/>
      <c r="AE294" s="2"/>
      <c r="AF294" s="2"/>
    </row>
    <row r="295" ht="15.75" customHeight="1">
      <c r="A295" s="2"/>
      <c r="B295" s="363"/>
      <c r="C295" s="3"/>
      <c r="D295" s="364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82"/>
      <c r="X295" s="382"/>
      <c r="Y295" s="382"/>
      <c r="Z295" s="382"/>
      <c r="AA295" s="3"/>
      <c r="AB295" s="2"/>
      <c r="AC295" s="2"/>
      <c r="AD295" s="2"/>
      <c r="AE295" s="2"/>
      <c r="AF295" s="2"/>
    </row>
    <row r="296" ht="15.75" customHeight="1">
      <c r="A296" s="2"/>
      <c r="B296" s="363"/>
      <c r="C296" s="3"/>
      <c r="D296" s="364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82"/>
      <c r="X296" s="382"/>
      <c r="Y296" s="382"/>
      <c r="Z296" s="382"/>
      <c r="AA296" s="3"/>
      <c r="AB296" s="2"/>
      <c r="AC296" s="2"/>
      <c r="AD296" s="2"/>
      <c r="AE296" s="2"/>
      <c r="AF296" s="2"/>
    </row>
    <row r="297" ht="15.75" customHeight="1">
      <c r="A297" s="2"/>
      <c r="B297" s="363"/>
      <c r="C297" s="3"/>
      <c r="D297" s="364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82"/>
      <c r="X297" s="382"/>
      <c r="Y297" s="382"/>
      <c r="Z297" s="382"/>
      <c r="AA297" s="3"/>
      <c r="AB297" s="2"/>
      <c r="AC297" s="2"/>
      <c r="AD297" s="2"/>
      <c r="AE297" s="2"/>
      <c r="AF297" s="2"/>
    </row>
    <row r="298" ht="15.75" customHeight="1">
      <c r="A298" s="2"/>
      <c r="B298" s="363"/>
      <c r="C298" s="3"/>
      <c r="D298" s="364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82"/>
      <c r="X298" s="382"/>
      <c r="Y298" s="382"/>
      <c r="Z298" s="382"/>
      <c r="AA298" s="3"/>
      <c r="AB298" s="2"/>
      <c r="AC298" s="2"/>
      <c r="AD298" s="2"/>
      <c r="AE298" s="2"/>
      <c r="AF298" s="2"/>
    </row>
    <row r="299" ht="15.75" customHeight="1">
      <c r="A299" s="2"/>
      <c r="B299" s="363"/>
      <c r="C299" s="3"/>
      <c r="D299" s="364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82"/>
      <c r="X299" s="382"/>
      <c r="Y299" s="382"/>
      <c r="Z299" s="382"/>
      <c r="AA299" s="3"/>
      <c r="AB299" s="2"/>
      <c r="AC299" s="2"/>
      <c r="AD299" s="2"/>
      <c r="AE299" s="2"/>
      <c r="AF299" s="2"/>
    </row>
    <row r="300" ht="15.75" customHeight="1">
      <c r="A300" s="2"/>
      <c r="B300" s="363"/>
      <c r="C300" s="3"/>
      <c r="D300" s="364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82"/>
      <c r="X300" s="382"/>
      <c r="Y300" s="382"/>
      <c r="Z300" s="382"/>
      <c r="AA300" s="3"/>
      <c r="AB300" s="2"/>
      <c r="AC300" s="2"/>
      <c r="AD300" s="2"/>
      <c r="AE300" s="2"/>
      <c r="AF300" s="2"/>
    </row>
    <row r="301" ht="15.75" customHeight="1">
      <c r="A301" s="2"/>
      <c r="B301" s="363"/>
      <c r="C301" s="3"/>
      <c r="D301" s="364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82"/>
      <c r="X301" s="382"/>
      <c r="Y301" s="382"/>
      <c r="Z301" s="382"/>
      <c r="AA301" s="3"/>
      <c r="AB301" s="2"/>
      <c r="AC301" s="2"/>
      <c r="AD301" s="2"/>
      <c r="AE301" s="2"/>
      <c r="AF301" s="2"/>
    </row>
    <row r="302" ht="15.75" customHeight="1">
      <c r="A302" s="2"/>
      <c r="B302" s="363"/>
      <c r="C302" s="3"/>
      <c r="D302" s="364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82"/>
      <c r="X302" s="382"/>
      <c r="Y302" s="382"/>
      <c r="Z302" s="382"/>
      <c r="AA302" s="3"/>
      <c r="AB302" s="2"/>
      <c r="AC302" s="2"/>
      <c r="AD302" s="2"/>
      <c r="AE302" s="2"/>
      <c r="AF302" s="2"/>
    </row>
    <row r="303" ht="15.75" customHeight="1">
      <c r="A303" s="2"/>
      <c r="B303" s="363"/>
      <c r="C303" s="3"/>
      <c r="D303" s="364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82"/>
      <c r="X303" s="382"/>
      <c r="Y303" s="382"/>
      <c r="Z303" s="382"/>
      <c r="AA303" s="3"/>
      <c r="AB303" s="2"/>
      <c r="AC303" s="2"/>
      <c r="AD303" s="2"/>
      <c r="AE303" s="2"/>
      <c r="AF303" s="2"/>
    </row>
    <row r="304" ht="15.75" customHeight="1">
      <c r="A304" s="2"/>
      <c r="B304" s="363"/>
      <c r="C304" s="3"/>
      <c r="D304" s="364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82"/>
      <c r="X304" s="382"/>
      <c r="Y304" s="382"/>
      <c r="Z304" s="382"/>
      <c r="AA304" s="3"/>
      <c r="AB304" s="2"/>
      <c r="AC304" s="2"/>
      <c r="AD304" s="2"/>
      <c r="AE304" s="2"/>
      <c r="AF304" s="2"/>
    </row>
    <row r="305" ht="15.75" customHeight="1">
      <c r="A305" s="2"/>
      <c r="B305" s="363"/>
      <c r="C305" s="3"/>
      <c r="D305" s="364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82"/>
      <c r="X305" s="382"/>
      <c r="Y305" s="382"/>
      <c r="Z305" s="382"/>
      <c r="AA305" s="3"/>
      <c r="AB305" s="2"/>
      <c r="AC305" s="2"/>
      <c r="AD305" s="2"/>
      <c r="AE305" s="2"/>
      <c r="AF305" s="2"/>
    </row>
    <row r="306" ht="15.75" customHeight="1">
      <c r="A306" s="2"/>
      <c r="B306" s="363"/>
      <c r="C306" s="3"/>
      <c r="D306" s="364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82"/>
      <c r="X306" s="382"/>
      <c r="Y306" s="382"/>
      <c r="Z306" s="382"/>
      <c r="AA306" s="3"/>
      <c r="AB306" s="2"/>
      <c r="AC306" s="2"/>
      <c r="AD306" s="2"/>
      <c r="AE306" s="2"/>
      <c r="AF306" s="2"/>
    </row>
    <row r="307" ht="15.75" customHeight="1">
      <c r="A307" s="2"/>
      <c r="B307" s="363"/>
      <c r="C307" s="3"/>
      <c r="D307" s="364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82"/>
      <c r="X307" s="382"/>
      <c r="Y307" s="382"/>
      <c r="Z307" s="382"/>
      <c r="AA307" s="3"/>
      <c r="AB307" s="2"/>
      <c r="AC307" s="2"/>
      <c r="AD307" s="2"/>
      <c r="AE307" s="2"/>
      <c r="AF307" s="2"/>
    </row>
    <row r="308" ht="15.75" customHeight="1">
      <c r="A308" s="2"/>
      <c r="B308" s="363"/>
      <c r="C308" s="3"/>
      <c r="D308" s="364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82"/>
      <c r="X308" s="382"/>
      <c r="Y308" s="382"/>
      <c r="Z308" s="382"/>
      <c r="AA308" s="3"/>
      <c r="AB308" s="2"/>
      <c r="AC308" s="2"/>
      <c r="AD308" s="2"/>
      <c r="AE308" s="2"/>
      <c r="AF308" s="2"/>
    </row>
    <row r="309" ht="15.75" customHeight="1">
      <c r="A309" s="2"/>
      <c r="B309" s="363"/>
      <c r="C309" s="3"/>
      <c r="D309" s="364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82"/>
      <c r="X309" s="382"/>
      <c r="Y309" s="382"/>
      <c r="Z309" s="382"/>
      <c r="AA309" s="3"/>
      <c r="AB309" s="2"/>
      <c r="AC309" s="2"/>
      <c r="AD309" s="2"/>
      <c r="AE309" s="2"/>
      <c r="AF309" s="2"/>
    </row>
    <row r="310" ht="15.75" customHeight="1">
      <c r="A310" s="2"/>
      <c r="B310" s="363"/>
      <c r="C310" s="3"/>
      <c r="D310" s="364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82"/>
      <c r="X310" s="382"/>
      <c r="Y310" s="382"/>
      <c r="Z310" s="382"/>
      <c r="AA310" s="3"/>
      <c r="AB310" s="2"/>
      <c r="AC310" s="2"/>
      <c r="AD310" s="2"/>
      <c r="AE310" s="2"/>
      <c r="AF310" s="2"/>
    </row>
    <row r="311" ht="15.75" customHeight="1">
      <c r="A311" s="2"/>
      <c r="B311" s="363"/>
      <c r="C311" s="3"/>
      <c r="D311" s="364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82"/>
      <c r="X311" s="382"/>
      <c r="Y311" s="382"/>
      <c r="Z311" s="382"/>
      <c r="AA311" s="3"/>
      <c r="AB311" s="2"/>
      <c r="AC311" s="2"/>
      <c r="AD311" s="2"/>
      <c r="AE311" s="2"/>
      <c r="AF311" s="2"/>
    </row>
    <row r="312" ht="15.75" customHeight="1">
      <c r="A312" s="2"/>
      <c r="B312" s="363"/>
      <c r="C312" s="3"/>
      <c r="D312" s="364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82"/>
      <c r="X312" s="382"/>
      <c r="Y312" s="382"/>
      <c r="Z312" s="382"/>
      <c r="AA312" s="3"/>
      <c r="AB312" s="2"/>
      <c r="AC312" s="2"/>
      <c r="AD312" s="2"/>
      <c r="AE312" s="2"/>
      <c r="AF312" s="2"/>
    </row>
    <row r="313" ht="15.75" customHeight="1">
      <c r="A313" s="2"/>
      <c r="B313" s="363"/>
      <c r="C313" s="3"/>
      <c r="D313" s="364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82"/>
      <c r="X313" s="382"/>
      <c r="Y313" s="382"/>
      <c r="Z313" s="382"/>
      <c r="AA313" s="3"/>
      <c r="AB313" s="2"/>
      <c r="AC313" s="2"/>
      <c r="AD313" s="2"/>
      <c r="AE313" s="2"/>
      <c r="AF313" s="2"/>
    </row>
    <row r="314" ht="15.75" customHeight="1">
      <c r="A314" s="2"/>
      <c r="B314" s="363"/>
      <c r="C314" s="3"/>
      <c r="D314" s="364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82"/>
      <c r="X314" s="382"/>
      <c r="Y314" s="382"/>
      <c r="Z314" s="382"/>
      <c r="AA314" s="3"/>
      <c r="AB314" s="2"/>
      <c r="AC314" s="2"/>
      <c r="AD314" s="2"/>
      <c r="AE314" s="2"/>
      <c r="AF314" s="2"/>
    </row>
    <row r="315" ht="15.75" customHeight="1">
      <c r="A315" s="2"/>
      <c r="B315" s="363"/>
      <c r="C315" s="3"/>
      <c r="D315" s="364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82"/>
      <c r="X315" s="382"/>
      <c r="Y315" s="382"/>
      <c r="Z315" s="382"/>
      <c r="AA315" s="3"/>
      <c r="AB315" s="2"/>
      <c r="AC315" s="2"/>
      <c r="AD315" s="2"/>
      <c r="AE315" s="2"/>
      <c r="AF315" s="2"/>
    </row>
    <row r="316" ht="15.75" customHeight="1">
      <c r="A316" s="2"/>
      <c r="B316" s="363"/>
      <c r="C316" s="3"/>
      <c r="D316" s="364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82"/>
      <c r="X316" s="382"/>
      <c r="Y316" s="382"/>
      <c r="Z316" s="382"/>
      <c r="AA316" s="3"/>
      <c r="AB316" s="2"/>
      <c r="AC316" s="2"/>
      <c r="AD316" s="2"/>
      <c r="AE316" s="2"/>
      <c r="AF316" s="2"/>
    </row>
    <row r="317" ht="15.75" customHeight="1">
      <c r="A317" s="2"/>
      <c r="B317" s="363"/>
      <c r="C317" s="3"/>
      <c r="D317" s="364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82"/>
      <c r="X317" s="382"/>
      <c r="Y317" s="382"/>
      <c r="Z317" s="382"/>
      <c r="AA317" s="3"/>
      <c r="AB317" s="2"/>
      <c r="AC317" s="2"/>
      <c r="AD317" s="2"/>
      <c r="AE317" s="2"/>
      <c r="AF317" s="2"/>
    </row>
    <row r="318" ht="15.75" customHeight="1">
      <c r="A318" s="2"/>
      <c r="B318" s="363"/>
      <c r="C318" s="3"/>
      <c r="D318" s="364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82"/>
      <c r="X318" s="382"/>
      <c r="Y318" s="382"/>
      <c r="Z318" s="382"/>
      <c r="AA318" s="3"/>
      <c r="AB318" s="2"/>
      <c r="AC318" s="2"/>
      <c r="AD318" s="2"/>
      <c r="AE318" s="2"/>
      <c r="AF318" s="2"/>
    </row>
    <row r="319" ht="15.75" customHeight="1">
      <c r="A319" s="2"/>
      <c r="B319" s="363"/>
      <c r="C319" s="3"/>
      <c r="D319" s="364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82"/>
      <c r="X319" s="382"/>
      <c r="Y319" s="382"/>
      <c r="Z319" s="382"/>
      <c r="AA319" s="3"/>
      <c r="AB319" s="2"/>
      <c r="AC319" s="2"/>
      <c r="AD319" s="2"/>
      <c r="AE319" s="2"/>
      <c r="AF319" s="2"/>
    </row>
    <row r="320" ht="15.75" customHeight="1">
      <c r="A320" s="2"/>
      <c r="B320" s="363"/>
      <c r="C320" s="3"/>
      <c r="D320" s="364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82"/>
      <c r="X320" s="382"/>
      <c r="Y320" s="382"/>
      <c r="Z320" s="382"/>
      <c r="AA320" s="3"/>
      <c r="AB320" s="2"/>
      <c r="AC320" s="2"/>
      <c r="AD320" s="2"/>
      <c r="AE320" s="2"/>
      <c r="AF320" s="2"/>
    </row>
    <row r="321" ht="15.75" customHeight="1">
      <c r="A321" s="2"/>
      <c r="B321" s="363"/>
      <c r="C321" s="3"/>
      <c r="D321" s="364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82"/>
      <c r="X321" s="382"/>
      <c r="Y321" s="382"/>
      <c r="Z321" s="382"/>
      <c r="AA321" s="3"/>
      <c r="AB321" s="2"/>
      <c r="AC321" s="2"/>
      <c r="AD321" s="2"/>
      <c r="AE321" s="2"/>
      <c r="AF321" s="2"/>
    </row>
    <row r="322" ht="15.75" customHeight="1">
      <c r="A322" s="2"/>
      <c r="B322" s="363"/>
      <c r="C322" s="3"/>
      <c r="D322" s="364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82"/>
      <c r="X322" s="382"/>
      <c r="Y322" s="382"/>
      <c r="Z322" s="382"/>
      <c r="AA322" s="3"/>
      <c r="AB322" s="2"/>
      <c r="AC322" s="2"/>
      <c r="AD322" s="2"/>
      <c r="AE322" s="2"/>
      <c r="AF322" s="2"/>
    </row>
    <row r="323" ht="15.75" customHeight="1">
      <c r="A323" s="2"/>
      <c r="B323" s="363"/>
      <c r="C323" s="3"/>
      <c r="D323" s="364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82"/>
      <c r="X323" s="382"/>
      <c r="Y323" s="382"/>
      <c r="Z323" s="382"/>
      <c r="AA323" s="3"/>
      <c r="AB323" s="2"/>
      <c r="AC323" s="2"/>
      <c r="AD323" s="2"/>
      <c r="AE323" s="2"/>
      <c r="AF323" s="2"/>
    </row>
    <row r="324" ht="15.75" customHeight="1">
      <c r="A324" s="2"/>
      <c r="B324" s="363"/>
      <c r="C324" s="3"/>
      <c r="D324" s="364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82"/>
      <c r="X324" s="382"/>
      <c r="Y324" s="382"/>
      <c r="Z324" s="382"/>
      <c r="AA324" s="3"/>
      <c r="AB324" s="2"/>
      <c r="AC324" s="2"/>
      <c r="AD324" s="2"/>
      <c r="AE324" s="2"/>
      <c r="AF324" s="2"/>
    </row>
    <row r="325" ht="15.75" customHeight="1">
      <c r="A325" s="2"/>
      <c r="B325" s="363"/>
      <c r="C325" s="3"/>
      <c r="D325" s="364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82"/>
      <c r="X325" s="382"/>
      <c r="Y325" s="382"/>
      <c r="Z325" s="382"/>
      <c r="AA325" s="3"/>
      <c r="AB325" s="2"/>
      <c r="AC325" s="2"/>
      <c r="AD325" s="2"/>
      <c r="AE325" s="2"/>
      <c r="AF325" s="2"/>
    </row>
    <row r="326" ht="15.75" customHeight="1">
      <c r="A326" s="2"/>
      <c r="B326" s="363"/>
      <c r="C326" s="3"/>
      <c r="D326" s="364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82"/>
      <c r="X326" s="382"/>
      <c r="Y326" s="382"/>
      <c r="Z326" s="382"/>
      <c r="AA326" s="3"/>
      <c r="AB326" s="2"/>
      <c r="AC326" s="2"/>
      <c r="AD326" s="2"/>
      <c r="AE326" s="2"/>
      <c r="AF326" s="2"/>
    </row>
    <row r="327" ht="15.75" customHeight="1">
      <c r="A327" s="2"/>
      <c r="B327" s="363"/>
      <c r="C327" s="3"/>
      <c r="D327" s="364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82"/>
      <c r="X327" s="382"/>
      <c r="Y327" s="382"/>
      <c r="Z327" s="382"/>
      <c r="AA327" s="3"/>
      <c r="AB327" s="2"/>
      <c r="AC327" s="2"/>
      <c r="AD327" s="2"/>
      <c r="AE327" s="2"/>
      <c r="AF327" s="2"/>
    </row>
    <row r="328" ht="15.75" customHeight="1">
      <c r="A328" s="2"/>
      <c r="B328" s="363"/>
      <c r="C328" s="3"/>
      <c r="D328" s="364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82"/>
      <c r="X328" s="382"/>
      <c r="Y328" s="382"/>
      <c r="Z328" s="382"/>
      <c r="AA328" s="3"/>
      <c r="AB328" s="2"/>
      <c r="AC328" s="2"/>
      <c r="AD328" s="2"/>
      <c r="AE328" s="2"/>
      <c r="AF328" s="2"/>
    </row>
    <row r="329" ht="15.75" customHeight="1">
      <c r="A329" s="2"/>
      <c r="B329" s="363"/>
      <c r="C329" s="3"/>
      <c r="D329" s="364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82"/>
      <c r="X329" s="382"/>
      <c r="Y329" s="382"/>
      <c r="Z329" s="382"/>
      <c r="AA329" s="3"/>
      <c r="AB329" s="2"/>
      <c r="AC329" s="2"/>
      <c r="AD329" s="2"/>
      <c r="AE329" s="2"/>
      <c r="AF329" s="2"/>
    </row>
    <row r="330" ht="15.75" customHeight="1">
      <c r="A330" s="2"/>
      <c r="B330" s="363"/>
      <c r="C330" s="3"/>
      <c r="D330" s="364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82"/>
      <c r="X330" s="382"/>
      <c r="Y330" s="382"/>
      <c r="Z330" s="382"/>
      <c r="AA330" s="3"/>
      <c r="AB330" s="2"/>
      <c r="AC330" s="2"/>
      <c r="AD330" s="2"/>
      <c r="AE330" s="2"/>
      <c r="AF330" s="2"/>
    </row>
    <row r="331" ht="15.75" customHeight="1">
      <c r="A331" s="2"/>
      <c r="B331" s="363"/>
      <c r="C331" s="3"/>
      <c r="D331" s="364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82"/>
      <c r="X331" s="382"/>
      <c r="Y331" s="382"/>
      <c r="Z331" s="382"/>
      <c r="AA331" s="3"/>
      <c r="AB331" s="2"/>
      <c r="AC331" s="2"/>
      <c r="AD331" s="2"/>
      <c r="AE331" s="2"/>
      <c r="AF331" s="2"/>
    </row>
    <row r="332" ht="15.75" customHeight="1">
      <c r="A332" s="2"/>
      <c r="B332" s="363"/>
      <c r="C332" s="3"/>
      <c r="D332" s="364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82"/>
      <c r="X332" s="382"/>
      <c r="Y332" s="382"/>
      <c r="Z332" s="382"/>
      <c r="AA332" s="3"/>
      <c r="AB332" s="2"/>
      <c r="AC332" s="2"/>
      <c r="AD332" s="2"/>
      <c r="AE332" s="2"/>
      <c r="AF332" s="2"/>
    </row>
    <row r="333" ht="15.75" customHeight="1">
      <c r="A333" s="2"/>
      <c r="B333" s="363"/>
      <c r="C333" s="3"/>
      <c r="D333" s="364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82"/>
      <c r="X333" s="382"/>
      <c r="Y333" s="382"/>
      <c r="Z333" s="382"/>
      <c r="AA333" s="3"/>
      <c r="AB333" s="2"/>
      <c r="AC333" s="2"/>
      <c r="AD333" s="2"/>
      <c r="AE333" s="2"/>
      <c r="AF333" s="2"/>
    </row>
    <row r="334" ht="15.75" customHeight="1">
      <c r="A334" s="2"/>
      <c r="B334" s="363"/>
      <c r="C334" s="3"/>
      <c r="D334" s="364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82"/>
      <c r="X334" s="382"/>
      <c r="Y334" s="382"/>
      <c r="Z334" s="382"/>
      <c r="AA334" s="3"/>
      <c r="AB334" s="2"/>
      <c r="AC334" s="2"/>
      <c r="AD334" s="2"/>
      <c r="AE334" s="2"/>
      <c r="AF334" s="2"/>
    </row>
    <row r="335" ht="15.75" customHeight="1">
      <c r="A335" s="2"/>
      <c r="B335" s="363"/>
      <c r="C335" s="3"/>
      <c r="D335" s="364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82"/>
      <c r="X335" s="382"/>
      <c r="Y335" s="382"/>
      <c r="Z335" s="382"/>
      <c r="AA335" s="3"/>
      <c r="AB335" s="2"/>
      <c r="AC335" s="2"/>
      <c r="AD335" s="2"/>
      <c r="AE335" s="2"/>
      <c r="AF335" s="2"/>
    </row>
    <row r="336" ht="15.75" customHeight="1">
      <c r="A336" s="2"/>
      <c r="B336" s="363"/>
      <c r="C336" s="3"/>
      <c r="D336" s="364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82"/>
      <c r="X336" s="382"/>
      <c r="Y336" s="382"/>
      <c r="Z336" s="382"/>
      <c r="AA336" s="3"/>
      <c r="AB336" s="2"/>
      <c r="AC336" s="2"/>
      <c r="AD336" s="2"/>
      <c r="AE336" s="2"/>
      <c r="AF336" s="2"/>
    </row>
    <row r="337" ht="15.75" customHeight="1">
      <c r="A337" s="2"/>
      <c r="B337" s="363"/>
      <c r="C337" s="3"/>
      <c r="D337" s="364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82"/>
      <c r="X337" s="382"/>
      <c r="Y337" s="382"/>
      <c r="Z337" s="382"/>
      <c r="AA337" s="3"/>
      <c r="AB337" s="2"/>
      <c r="AC337" s="2"/>
      <c r="AD337" s="2"/>
      <c r="AE337" s="2"/>
      <c r="AF337" s="2"/>
    </row>
    <row r="338" ht="15.75" customHeight="1">
      <c r="A338" s="2"/>
      <c r="B338" s="363"/>
      <c r="C338" s="3"/>
      <c r="D338" s="364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82"/>
      <c r="X338" s="382"/>
      <c r="Y338" s="382"/>
      <c r="Z338" s="382"/>
      <c r="AA338" s="3"/>
      <c r="AB338" s="2"/>
      <c r="AC338" s="2"/>
      <c r="AD338" s="2"/>
      <c r="AE338" s="2"/>
      <c r="AF338" s="2"/>
    </row>
    <row r="339" ht="15.75" customHeight="1">
      <c r="A339" s="2"/>
      <c r="B339" s="363"/>
      <c r="C339" s="3"/>
      <c r="D339" s="364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82"/>
      <c r="X339" s="382"/>
      <c r="Y339" s="382"/>
      <c r="Z339" s="382"/>
      <c r="AA339" s="3"/>
      <c r="AB339" s="2"/>
      <c r="AC339" s="2"/>
      <c r="AD339" s="2"/>
      <c r="AE339" s="2"/>
      <c r="AF339" s="2"/>
    </row>
    <row r="340" ht="15.75" customHeight="1">
      <c r="A340" s="2"/>
      <c r="B340" s="363"/>
      <c r="C340" s="3"/>
      <c r="D340" s="364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82"/>
      <c r="X340" s="382"/>
      <c r="Y340" s="382"/>
      <c r="Z340" s="382"/>
      <c r="AA340" s="3"/>
      <c r="AB340" s="2"/>
      <c r="AC340" s="2"/>
      <c r="AD340" s="2"/>
      <c r="AE340" s="2"/>
      <c r="AF340" s="2"/>
    </row>
    <row r="341" ht="15.75" customHeight="1">
      <c r="A341" s="2"/>
      <c r="B341" s="363"/>
      <c r="C341" s="3"/>
      <c r="D341" s="364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82"/>
      <c r="X341" s="382"/>
      <c r="Y341" s="382"/>
      <c r="Z341" s="382"/>
      <c r="AA341" s="3"/>
      <c r="AB341" s="2"/>
      <c r="AC341" s="2"/>
      <c r="AD341" s="2"/>
      <c r="AE341" s="2"/>
      <c r="AF341" s="2"/>
    </row>
    <row r="342" ht="15.75" customHeight="1">
      <c r="A342" s="2"/>
      <c r="B342" s="363"/>
      <c r="C342" s="3"/>
      <c r="D342" s="364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82"/>
      <c r="X342" s="382"/>
      <c r="Y342" s="382"/>
      <c r="Z342" s="382"/>
      <c r="AA342" s="3"/>
      <c r="AB342" s="2"/>
      <c r="AC342" s="2"/>
      <c r="AD342" s="2"/>
      <c r="AE342" s="2"/>
      <c r="AF342" s="2"/>
    </row>
    <row r="343" ht="15.75" customHeight="1">
      <c r="A343" s="2"/>
      <c r="B343" s="363"/>
      <c r="C343" s="3"/>
      <c r="D343" s="364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82"/>
      <c r="X343" s="382"/>
      <c r="Y343" s="382"/>
      <c r="Z343" s="382"/>
      <c r="AA343" s="3"/>
      <c r="AB343" s="2"/>
      <c r="AC343" s="2"/>
      <c r="AD343" s="2"/>
      <c r="AE343" s="2"/>
      <c r="AF343" s="2"/>
    </row>
    <row r="344" ht="15.75" customHeight="1">
      <c r="A344" s="2"/>
      <c r="B344" s="363"/>
      <c r="C344" s="3"/>
      <c r="D344" s="364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82"/>
      <c r="X344" s="382"/>
      <c r="Y344" s="382"/>
      <c r="Z344" s="382"/>
      <c r="AA344" s="3"/>
      <c r="AB344" s="2"/>
      <c r="AC344" s="2"/>
      <c r="AD344" s="2"/>
      <c r="AE344" s="2"/>
      <c r="AF344" s="2"/>
    </row>
    <row r="345" ht="15.75" customHeight="1">
      <c r="A345" s="2"/>
      <c r="B345" s="363"/>
      <c r="C345" s="3"/>
      <c r="D345" s="364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82"/>
      <c r="X345" s="382"/>
      <c r="Y345" s="382"/>
      <c r="Z345" s="382"/>
      <c r="AA345" s="3"/>
      <c r="AB345" s="2"/>
      <c r="AC345" s="2"/>
      <c r="AD345" s="2"/>
      <c r="AE345" s="2"/>
      <c r="AF345" s="2"/>
    </row>
    <row r="346" ht="15.75" customHeight="1">
      <c r="A346" s="2"/>
      <c r="B346" s="363"/>
      <c r="C346" s="3"/>
      <c r="D346" s="364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82"/>
      <c r="X346" s="382"/>
      <c r="Y346" s="382"/>
      <c r="Z346" s="382"/>
      <c r="AA346" s="3"/>
      <c r="AB346" s="2"/>
      <c r="AC346" s="2"/>
      <c r="AD346" s="2"/>
      <c r="AE346" s="2"/>
      <c r="AF346" s="2"/>
    </row>
    <row r="347" ht="15.75" customHeight="1">
      <c r="A347" s="2"/>
      <c r="B347" s="363"/>
      <c r="C347" s="3"/>
      <c r="D347" s="364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82"/>
      <c r="X347" s="382"/>
      <c r="Y347" s="382"/>
      <c r="Z347" s="382"/>
      <c r="AA347" s="3"/>
      <c r="AB347" s="2"/>
      <c r="AC347" s="2"/>
      <c r="AD347" s="2"/>
      <c r="AE347" s="2"/>
      <c r="AF347" s="2"/>
    </row>
    <row r="348" ht="15.75" customHeight="1">
      <c r="A348" s="2"/>
      <c r="B348" s="363"/>
      <c r="C348" s="3"/>
      <c r="D348" s="364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82"/>
      <c r="X348" s="382"/>
      <c r="Y348" s="382"/>
      <c r="Z348" s="382"/>
      <c r="AA348" s="3"/>
      <c r="AB348" s="2"/>
      <c r="AC348" s="2"/>
      <c r="AD348" s="2"/>
      <c r="AE348" s="2"/>
      <c r="AF348" s="2"/>
    </row>
    <row r="349" ht="15.75" customHeight="1">
      <c r="A349" s="2"/>
      <c r="B349" s="363"/>
      <c r="C349" s="3"/>
      <c r="D349" s="364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82"/>
      <c r="X349" s="382"/>
      <c r="Y349" s="382"/>
      <c r="Z349" s="382"/>
      <c r="AA349" s="3"/>
      <c r="AB349" s="2"/>
      <c r="AC349" s="2"/>
      <c r="AD349" s="2"/>
      <c r="AE349" s="2"/>
      <c r="AF349" s="2"/>
    </row>
    <row r="350" ht="15.75" customHeight="1">
      <c r="A350" s="2"/>
      <c r="B350" s="363"/>
      <c r="C350" s="3"/>
      <c r="D350" s="364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82"/>
      <c r="X350" s="382"/>
      <c r="Y350" s="382"/>
      <c r="Z350" s="382"/>
      <c r="AA350" s="3"/>
      <c r="AB350" s="2"/>
      <c r="AC350" s="2"/>
      <c r="AD350" s="2"/>
      <c r="AE350" s="2"/>
      <c r="AF350" s="2"/>
    </row>
    <row r="351" ht="15.75" customHeight="1">
      <c r="A351" s="2"/>
      <c r="B351" s="363"/>
      <c r="C351" s="3"/>
      <c r="D351" s="364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82"/>
      <c r="X351" s="382"/>
      <c r="Y351" s="382"/>
      <c r="Z351" s="382"/>
      <c r="AA351" s="3"/>
      <c r="AB351" s="2"/>
      <c r="AC351" s="2"/>
      <c r="AD351" s="2"/>
      <c r="AE351" s="2"/>
      <c r="AF351" s="2"/>
    </row>
    <row r="352" ht="15.75" customHeight="1">
      <c r="A352" s="2"/>
      <c r="B352" s="363"/>
      <c r="C352" s="3"/>
      <c r="D352" s="364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82"/>
      <c r="X352" s="382"/>
      <c r="Y352" s="382"/>
      <c r="Z352" s="382"/>
      <c r="AA352" s="3"/>
      <c r="AB352" s="2"/>
      <c r="AC352" s="2"/>
      <c r="AD352" s="2"/>
      <c r="AE352" s="2"/>
      <c r="AF352" s="2"/>
    </row>
    <row r="353" ht="15.75" customHeight="1">
      <c r="A353" s="2"/>
      <c r="B353" s="363"/>
      <c r="C353" s="3"/>
      <c r="D353" s="364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82"/>
      <c r="X353" s="382"/>
      <c r="Y353" s="382"/>
      <c r="Z353" s="382"/>
      <c r="AA353" s="3"/>
      <c r="AB353" s="2"/>
      <c r="AC353" s="2"/>
      <c r="AD353" s="2"/>
      <c r="AE353" s="2"/>
      <c r="AF353" s="2"/>
    </row>
    <row r="354" ht="15.75" customHeight="1">
      <c r="A354" s="2"/>
      <c r="B354" s="363"/>
      <c r="C354" s="3"/>
      <c r="D354" s="364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82"/>
      <c r="X354" s="382"/>
      <c r="Y354" s="382"/>
      <c r="Z354" s="382"/>
      <c r="AA354" s="3"/>
      <c r="AB354" s="2"/>
      <c r="AC354" s="2"/>
      <c r="AD354" s="2"/>
      <c r="AE354" s="2"/>
      <c r="AF354" s="2"/>
    </row>
    <row r="355" ht="15.75" customHeight="1">
      <c r="A355" s="2"/>
      <c r="B355" s="363"/>
      <c r="C355" s="3"/>
      <c r="D355" s="364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82"/>
      <c r="X355" s="382"/>
      <c r="Y355" s="382"/>
      <c r="Z355" s="382"/>
      <c r="AA355" s="3"/>
      <c r="AB355" s="2"/>
      <c r="AC355" s="2"/>
      <c r="AD355" s="2"/>
      <c r="AE355" s="2"/>
      <c r="AF355" s="2"/>
    </row>
    <row r="356" ht="15.75" customHeight="1">
      <c r="A356" s="2"/>
      <c r="B356" s="363"/>
      <c r="C356" s="3"/>
      <c r="D356" s="364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82"/>
      <c r="X356" s="382"/>
      <c r="Y356" s="382"/>
      <c r="Z356" s="382"/>
      <c r="AA356" s="3"/>
      <c r="AB356" s="2"/>
      <c r="AC356" s="2"/>
      <c r="AD356" s="2"/>
      <c r="AE356" s="2"/>
      <c r="AF356" s="2"/>
    </row>
    <row r="357" ht="15.75" customHeight="1">
      <c r="A357" s="2"/>
      <c r="B357" s="363"/>
      <c r="C357" s="3"/>
      <c r="D357" s="364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82"/>
      <c r="X357" s="382"/>
      <c r="Y357" s="382"/>
      <c r="Z357" s="382"/>
      <c r="AA357" s="3"/>
      <c r="AB357" s="2"/>
      <c r="AC357" s="2"/>
      <c r="AD357" s="2"/>
      <c r="AE357" s="2"/>
      <c r="AF357" s="2"/>
    </row>
    <row r="358" ht="15.75" customHeight="1">
      <c r="A358" s="2"/>
      <c r="B358" s="363"/>
      <c r="C358" s="3"/>
      <c r="D358" s="364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82"/>
      <c r="X358" s="382"/>
      <c r="Y358" s="382"/>
      <c r="Z358" s="382"/>
      <c r="AA358" s="3"/>
      <c r="AB358" s="2"/>
      <c r="AC358" s="2"/>
      <c r="AD358" s="2"/>
      <c r="AE358" s="2"/>
      <c r="AF358" s="2"/>
    </row>
    <row r="359" ht="15.75" customHeight="1">
      <c r="A359" s="2"/>
      <c r="B359" s="363"/>
      <c r="C359" s="3"/>
      <c r="D359" s="364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82"/>
      <c r="X359" s="382"/>
      <c r="Y359" s="382"/>
      <c r="Z359" s="382"/>
      <c r="AA359" s="3"/>
      <c r="AB359" s="2"/>
      <c r="AC359" s="2"/>
      <c r="AD359" s="2"/>
      <c r="AE359" s="2"/>
      <c r="AF359" s="2"/>
    </row>
    <row r="360" ht="15.75" customHeight="1">
      <c r="A360" s="2"/>
      <c r="B360" s="363"/>
      <c r="C360" s="3"/>
      <c r="D360" s="364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82"/>
      <c r="X360" s="382"/>
      <c r="Y360" s="382"/>
      <c r="Z360" s="382"/>
      <c r="AA360" s="3"/>
      <c r="AB360" s="2"/>
      <c r="AC360" s="2"/>
      <c r="AD360" s="2"/>
      <c r="AE360" s="2"/>
      <c r="AF360" s="2"/>
    </row>
    <row r="361" ht="15.75" customHeight="1">
      <c r="A361" s="2"/>
      <c r="B361" s="363"/>
      <c r="C361" s="3"/>
      <c r="D361" s="364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82"/>
      <c r="X361" s="382"/>
      <c r="Y361" s="382"/>
      <c r="Z361" s="382"/>
      <c r="AA361" s="3"/>
      <c r="AB361" s="2"/>
      <c r="AC361" s="2"/>
      <c r="AD361" s="2"/>
      <c r="AE361" s="2"/>
      <c r="AF361" s="2"/>
    </row>
    <row r="362" ht="15.75" customHeight="1">
      <c r="A362" s="2"/>
      <c r="B362" s="363"/>
      <c r="C362" s="3"/>
      <c r="D362" s="364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82"/>
      <c r="X362" s="382"/>
      <c r="Y362" s="382"/>
      <c r="Z362" s="382"/>
      <c r="AA362" s="3"/>
      <c r="AB362" s="2"/>
      <c r="AC362" s="2"/>
      <c r="AD362" s="2"/>
      <c r="AE362" s="2"/>
      <c r="AF362" s="2"/>
    </row>
    <row r="363" ht="15.75" customHeight="1">
      <c r="A363" s="2"/>
      <c r="B363" s="363"/>
      <c r="C363" s="3"/>
      <c r="D363" s="364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82"/>
      <c r="X363" s="382"/>
      <c r="Y363" s="382"/>
      <c r="Z363" s="382"/>
      <c r="AA363" s="3"/>
      <c r="AB363" s="2"/>
      <c r="AC363" s="2"/>
      <c r="AD363" s="2"/>
      <c r="AE363" s="2"/>
      <c r="AF363" s="2"/>
    </row>
    <row r="364" ht="15.75" customHeight="1">
      <c r="A364" s="2"/>
      <c r="B364" s="363"/>
      <c r="C364" s="3"/>
      <c r="D364" s="364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82"/>
      <c r="X364" s="382"/>
      <c r="Y364" s="382"/>
      <c r="Z364" s="382"/>
      <c r="AA364" s="3"/>
      <c r="AB364" s="2"/>
      <c r="AC364" s="2"/>
      <c r="AD364" s="2"/>
      <c r="AE364" s="2"/>
      <c r="AF364" s="2"/>
    </row>
    <row r="365" ht="15.75" customHeight="1">
      <c r="A365" s="2"/>
      <c r="B365" s="363"/>
      <c r="C365" s="3"/>
      <c r="D365" s="364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82"/>
      <c r="X365" s="382"/>
      <c r="Y365" s="382"/>
      <c r="Z365" s="382"/>
      <c r="AA365" s="3"/>
      <c r="AB365" s="2"/>
      <c r="AC365" s="2"/>
      <c r="AD365" s="2"/>
      <c r="AE365" s="2"/>
      <c r="AF365" s="2"/>
    </row>
    <row r="366" ht="15.75" customHeight="1">
      <c r="A366" s="2"/>
      <c r="B366" s="363"/>
      <c r="C366" s="3"/>
      <c r="D366" s="364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82"/>
      <c r="X366" s="382"/>
      <c r="Y366" s="382"/>
      <c r="Z366" s="382"/>
      <c r="AA366" s="3"/>
      <c r="AB366" s="2"/>
      <c r="AC366" s="2"/>
      <c r="AD366" s="2"/>
      <c r="AE366" s="2"/>
      <c r="AF366" s="2"/>
    </row>
    <row r="367" ht="15.75" customHeight="1">
      <c r="A367" s="2"/>
      <c r="B367" s="363"/>
      <c r="C367" s="3"/>
      <c r="D367" s="364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82"/>
      <c r="X367" s="382"/>
      <c r="Y367" s="382"/>
      <c r="Z367" s="382"/>
      <c r="AA367" s="3"/>
      <c r="AB367" s="2"/>
      <c r="AC367" s="2"/>
      <c r="AD367" s="2"/>
      <c r="AE367" s="2"/>
      <c r="AF367" s="2"/>
    </row>
    <row r="368" ht="15.75" customHeight="1">
      <c r="A368" s="2"/>
      <c r="B368" s="363"/>
      <c r="C368" s="3"/>
      <c r="D368" s="364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82"/>
      <c r="X368" s="382"/>
      <c r="Y368" s="382"/>
      <c r="Z368" s="382"/>
      <c r="AA368" s="3"/>
      <c r="AB368" s="2"/>
      <c r="AC368" s="2"/>
      <c r="AD368" s="2"/>
      <c r="AE368" s="2"/>
      <c r="AF368" s="2"/>
    </row>
    <row r="369" ht="15.75" customHeight="1">
      <c r="A369" s="2"/>
      <c r="B369" s="363"/>
      <c r="C369" s="3"/>
      <c r="D369" s="364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82"/>
      <c r="X369" s="382"/>
      <c r="Y369" s="382"/>
      <c r="Z369" s="382"/>
      <c r="AA369" s="3"/>
      <c r="AB369" s="2"/>
      <c r="AC369" s="2"/>
      <c r="AD369" s="2"/>
      <c r="AE369" s="2"/>
      <c r="AF369" s="2"/>
    </row>
    <row r="370" ht="15.75" customHeight="1">
      <c r="A370" s="2"/>
      <c r="B370" s="363"/>
      <c r="C370" s="3"/>
      <c r="D370" s="364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82"/>
      <c r="X370" s="382"/>
      <c r="Y370" s="382"/>
      <c r="Z370" s="382"/>
      <c r="AA370" s="3"/>
      <c r="AB370" s="2"/>
      <c r="AC370" s="2"/>
      <c r="AD370" s="2"/>
      <c r="AE370" s="2"/>
      <c r="AF370" s="2"/>
    </row>
    <row r="371" ht="15.75" customHeight="1">
      <c r="A371" s="2"/>
      <c r="B371" s="363"/>
      <c r="C371" s="3"/>
      <c r="D371" s="364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82"/>
      <c r="X371" s="382"/>
      <c r="Y371" s="382"/>
      <c r="Z371" s="382"/>
      <c r="AA371" s="3"/>
      <c r="AB371" s="2"/>
      <c r="AC371" s="2"/>
      <c r="AD371" s="2"/>
      <c r="AE371" s="2"/>
      <c r="AF371" s="2"/>
    </row>
    <row r="372" ht="15.75" customHeight="1">
      <c r="A372" s="2"/>
      <c r="B372" s="363"/>
      <c r="C372" s="3"/>
      <c r="D372" s="364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82"/>
      <c r="X372" s="382"/>
      <c r="Y372" s="382"/>
      <c r="Z372" s="382"/>
      <c r="AA372" s="3"/>
      <c r="AB372" s="2"/>
      <c r="AC372" s="2"/>
      <c r="AD372" s="2"/>
      <c r="AE372" s="2"/>
      <c r="AF372" s="2"/>
    </row>
    <row r="373" ht="15.75" customHeight="1">
      <c r="A373" s="2"/>
      <c r="B373" s="363"/>
      <c r="C373" s="3"/>
      <c r="D373" s="364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82"/>
      <c r="X373" s="382"/>
      <c r="Y373" s="382"/>
      <c r="Z373" s="382"/>
      <c r="AA373" s="3"/>
      <c r="AB373" s="2"/>
      <c r="AC373" s="2"/>
      <c r="AD373" s="2"/>
      <c r="AE373" s="2"/>
      <c r="AF373" s="2"/>
    </row>
    <row r="374" ht="15.75" customHeight="1">
      <c r="A374" s="2"/>
      <c r="B374" s="363"/>
      <c r="C374" s="3"/>
      <c r="D374" s="364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82"/>
      <c r="X374" s="382"/>
      <c r="Y374" s="382"/>
      <c r="Z374" s="382"/>
      <c r="AA374" s="3"/>
      <c r="AB374" s="2"/>
      <c r="AC374" s="2"/>
      <c r="AD374" s="2"/>
      <c r="AE374" s="2"/>
      <c r="AF374" s="2"/>
    </row>
    <row r="375" ht="15.75" customHeight="1">
      <c r="A375" s="2"/>
      <c r="B375" s="363"/>
      <c r="C375" s="3"/>
      <c r="D375" s="364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82"/>
      <c r="X375" s="382"/>
      <c r="Y375" s="382"/>
      <c r="Z375" s="382"/>
      <c r="AA375" s="3"/>
      <c r="AB375" s="2"/>
      <c r="AC375" s="2"/>
      <c r="AD375" s="2"/>
      <c r="AE375" s="2"/>
      <c r="AF375" s="2"/>
    </row>
    <row r="376" ht="15.75" customHeight="1">
      <c r="A376" s="2"/>
      <c r="B376" s="363"/>
      <c r="C376" s="3"/>
      <c r="D376" s="364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82"/>
      <c r="X376" s="382"/>
      <c r="Y376" s="382"/>
      <c r="Z376" s="382"/>
      <c r="AA376" s="3"/>
      <c r="AB376" s="2"/>
      <c r="AC376" s="2"/>
      <c r="AD376" s="2"/>
      <c r="AE376" s="2"/>
      <c r="AF376" s="2"/>
    </row>
    <row r="377" ht="15.75" customHeight="1">
      <c r="A377" s="2"/>
      <c r="B377" s="363"/>
      <c r="C377" s="3"/>
      <c r="D377" s="364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82"/>
      <c r="X377" s="382"/>
      <c r="Y377" s="382"/>
      <c r="Z377" s="382"/>
      <c r="AA377" s="3"/>
      <c r="AB377" s="2"/>
      <c r="AC377" s="2"/>
      <c r="AD377" s="2"/>
      <c r="AE377" s="2"/>
      <c r="AF377" s="2"/>
    </row>
    <row r="378" ht="15.75" customHeight="1">
      <c r="A378" s="2"/>
      <c r="B378" s="363"/>
      <c r="C378" s="3"/>
      <c r="D378" s="364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82"/>
      <c r="X378" s="382"/>
      <c r="Y378" s="382"/>
      <c r="Z378" s="382"/>
      <c r="AA378" s="3"/>
      <c r="AB378" s="2"/>
      <c r="AC378" s="2"/>
      <c r="AD378" s="2"/>
      <c r="AE378" s="2"/>
      <c r="AF378" s="2"/>
    </row>
    <row r="379" ht="15.75" customHeight="1">
      <c r="A379" s="2"/>
      <c r="B379" s="363"/>
      <c r="C379" s="3"/>
      <c r="D379" s="364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82"/>
      <c r="X379" s="382"/>
      <c r="Y379" s="382"/>
      <c r="Z379" s="382"/>
      <c r="AA379" s="3"/>
      <c r="AB379" s="2"/>
      <c r="AC379" s="2"/>
      <c r="AD379" s="2"/>
      <c r="AE379" s="2"/>
      <c r="AF379" s="2"/>
    </row>
    <row r="380" ht="15.75" customHeight="1">
      <c r="A380" s="2"/>
      <c r="B380" s="363"/>
      <c r="C380" s="3"/>
      <c r="D380" s="364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82"/>
      <c r="X380" s="382"/>
      <c r="Y380" s="382"/>
      <c r="Z380" s="382"/>
      <c r="AA380" s="3"/>
      <c r="AB380" s="2"/>
      <c r="AC380" s="2"/>
      <c r="AD380" s="2"/>
      <c r="AE380" s="2"/>
      <c r="AF380" s="2"/>
    </row>
    <row r="381" ht="15.75" customHeight="1">
      <c r="A381" s="2"/>
      <c r="B381" s="2"/>
      <c r="C381" s="3"/>
      <c r="D381" s="364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82"/>
      <c r="X381" s="382"/>
      <c r="Y381" s="382"/>
      <c r="Z381" s="382"/>
      <c r="AA381" s="3"/>
      <c r="AB381" s="2"/>
      <c r="AC381" s="2"/>
      <c r="AD381" s="2"/>
      <c r="AE381" s="2"/>
      <c r="AF381" s="2"/>
    </row>
    <row r="382" ht="15.75" customHeight="1">
      <c r="A382" s="2"/>
      <c r="B382" s="2"/>
      <c r="C382" s="3"/>
      <c r="D382" s="364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82"/>
      <c r="X382" s="382"/>
      <c r="Y382" s="382"/>
      <c r="Z382" s="382"/>
      <c r="AA382" s="3"/>
      <c r="AB382" s="2"/>
      <c r="AC382" s="2"/>
      <c r="AD382" s="2"/>
      <c r="AE382" s="2"/>
      <c r="AF382" s="2"/>
    </row>
    <row r="383" ht="15.75" customHeight="1">
      <c r="A383" s="2"/>
      <c r="B383" s="2"/>
      <c r="C383" s="3"/>
      <c r="D383" s="364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82"/>
      <c r="X383" s="382"/>
      <c r="Y383" s="382"/>
      <c r="Z383" s="382"/>
      <c r="AA383" s="3"/>
      <c r="AB383" s="2"/>
      <c r="AC383" s="2"/>
      <c r="AD383" s="2"/>
      <c r="AE383" s="2"/>
      <c r="AF383" s="2"/>
    </row>
    <row r="384" ht="15.75" customHeight="1">
      <c r="A384" s="2"/>
      <c r="B384" s="2"/>
      <c r="C384" s="3"/>
      <c r="D384" s="364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82"/>
      <c r="X384" s="382"/>
      <c r="Y384" s="382"/>
      <c r="Z384" s="382"/>
      <c r="AA384" s="3"/>
      <c r="AB384" s="2"/>
      <c r="AC384" s="2"/>
      <c r="AD384" s="2"/>
      <c r="AE384" s="2"/>
      <c r="AF384" s="2"/>
    </row>
    <row r="385" ht="15.75" customHeight="1">
      <c r="A385" s="2"/>
      <c r="B385" s="2"/>
      <c r="C385" s="3"/>
      <c r="D385" s="364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82"/>
      <c r="X385" s="382"/>
      <c r="Y385" s="382"/>
      <c r="Z385" s="382"/>
      <c r="AA385" s="3"/>
      <c r="AB385" s="2"/>
      <c r="AC385" s="2"/>
      <c r="AD385" s="2"/>
      <c r="AE385" s="2"/>
      <c r="AF385" s="2"/>
    </row>
    <row r="386" ht="15.75" customHeight="1">
      <c r="H386" s="7"/>
      <c r="I386" s="7"/>
      <c r="J386" s="7"/>
      <c r="N386" s="7"/>
      <c r="O386" s="7"/>
      <c r="P386" s="7"/>
      <c r="T386" s="7"/>
      <c r="U386" s="7"/>
      <c r="V386" s="7"/>
      <c r="W386" s="7"/>
      <c r="X386" s="7"/>
      <c r="Y386" s="7"/>
      <c r="Z386" s="7"/>
      <c r="AA386" s="7"/>
    </row>
    <row r="387" ht="15.75" customHeight="1">
      <c r="H387" s="7"/>
      <c r="I387" s="7"/>
      <c r="J387" s="7"/>
      <c r="N387" s="7"/>
      <c r="O387" s="7"/>
      <c r="P387" s="7"/>
      <c r="T387" s="7"/>
      <c r="U387" s="7"/>
      <c r="V387" s="7"/>
      <c r="W387" s="7"/>
      <c r="X387" s="7"/>
      <c r="Y387" s="7"/>
      <c r="Z387" s="7"/>
      <c r="AA387" s="7"/>
    </row>
    <row r="388" ht="15.75" customHeight="1">
      <c r="H388" s="7"/>
      <c r="I388" s="7"/>
      <c r="J388" s="7"/>
      <c r="N388" s="7"/>
      <c r="O388" s="7"/>
      <c r="P388" s="7"/>
      <c r="T388" s="7"/>
      <c r="U388" s="7"/>
      <c r="V388" s="7"/>
      <c r="W388" s="7"/>
      <c r="X388" s="7"/>
      <c r="Y388" s="7"/>
      <c r="Z388" s="7"/>
      <c r="AA388" s="7"/>
    </row>
    <row r="389" ht="15.75" customHeight="1">
      <c r="H389" s="7"/>
      <c r="I389" s="7"/>
      <c r="J389" s="7"/>
      <c r="N389" s="7"/>
      <c r="O389" s="7"/>
      <c r="P389" s="7"/>
      <c r="T389" s="7"/>
      <c r="U389" s="7"/>
      <c r="V389" s="7"/>
      <c r="W389" s="7"/>
      <c r="X389" s="7"/>
      <c r="Y389" s="7"/>
      <c r="Z389" s="7"/>
      <c r="AA389" s="7"/>
    </row>
    <row r="390" ht="15.75" customHeight="1">
      <c r="H390" s="7"/>
      <c r="I390" s="7"/>
      <c r="J390" s="7"/>
      <c r="N390" s="7"/>
      <c r="O390" s="7"/>
      <c r="P390" s="7"/>
      <c r="T390" s="7"/>
      <c r="U390" s="7"/>
      <c r="V390" s="7"/>
      <c r="W390" s="7"/>
      <c r="X390" s="7"/>
      <c r="Y390" s="7"/>
      <c r="Z390" s="7"/>
      <c r="AA390" s="7"/>
    </row>
    <row r="391" ht="15.75" customHeight="1">
      <c r="H391" s="7"/>
      <c r="I391" s="7"/>
      <c r="J391" s="7"/>
      <c r="N391" s="7"/>
      <c r="O391" s="7"/>
      <c r="P391" s="7"/>
      <c r="T391" s="7"/>
      <c r="U391" s="7"/>
      <c r="V391" s="7"/>
      <c r="W391" s="7"/>
      <c r="X391" s="7"/>
      <c r="Y391" s="7"/>
      <c r="Z391" s="7"/>
      <c r="AA391" s="7"/>
    </row>
    <row r="392" ht="15.75" customHeight="1">
      <c r="H392" s="7"/>
      <c r="I392" s="7"/>
      <c r="J392" s="7"/>
      <c r="N392" s="7"/>
      <c r="O392" s="7"/>
      <c r="P392" s="7"/>
      <c r="T392" s="7"/>
      <c r="U392" s="7"/>
      <c r="V392" s="7"/>
      <c r="W392" s="7"/>
      <c r="X392" s="7"/>
      <c r="Y392" s="7"/>
      <c r="Z392" s="7"/>
      <c r="AA392" s="7"/>
    </row>
    <row r="393" ht="15.75" customHeight="1">
      <c r="H393" s="7"/>
      <c r="I393" s="7"/>
      <c r="J393" s="7"/>
      <c r="N393" s="7"/>
      <c r="O393" s="7"/>
      <c r="P393" s="7"/>
      <c r="T393" s="7"/>
      <c r="U393" s="7"/>
      <c r="V393" s="7"/>
      <c r="W393" s="7"/>
      <c r="X393" s="7"/>
      <c r="Y393" s="7"/>
      <c r="Z393" s="7"/>
      <c r="AA393" s="7"/>
    </row>
    <row r="394" ht="15.75" customHeight="1">
      <c r="H394" s="7"/>
      <c r="I394" s="7"/>
      <c r="J394" s="7"/>
      <c r="N394" s="7"/>
      <c r="O394" s="7"/>
      <c r="P394" s="7"/>
      <c r="T394" s="7"/>
      <c r="U394" s="7"/>
      <c r="V394" s="7"/>
      <c r="W394" s="7"/>
      <c r="X394" s="7"/>
      <c r="Y394" s="7"/>
      <c r="Z394" s="7"/>
      <c r="AA394" s="7"/>
    </row>
    <row r="395" ht="15.75" customHeight="1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</row>
    <row r="396" ht="15.75" customHeight="1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63"/>
    <col customWidth="1" min="3" max="3" width="32.75"/>
    <col customWidth="1" min="4" max="4" width="11.0"/>
    <col customWidth="1" min="5" max="5" width="19.88"/>
    <col customWidth="1" min="6" max="6" width="11.0"/>
    <col customWidth="1" min="7" max="7" width="21.25"/>
    <col customWidth="1" min="8" max="8" width="22.75"/>
    <col customWidth="1" min="9" max="9" width="10.5"/>
    <col customWidth="1" min="10" max="10" width="14.38"/>
    <col customWidth="1" min="11" max="11" width="7.75"/>
    <col customWidth="1" min="12" max="12" width="9.38"/>
    <col customWidth="1" min="13" max="13" width="8.75"/>
    <col customWidth="1" min="14" max="14" width="6.63"/>
    <col customWidth="1" min="15" max="15" width="8.88"/>
    <col customWidth="1" min="16" max="16" width="8.25"/>
    <col customWidth="1" min="17" max="26" width="6.63"/>
  </cols>
  <sheetData>
    <row r="1" ht="14.25" customHeight="1">
      <c r="A1" s="383"/>
      <c r="B1" s="383"/>
      <c r="C1" s="383"/>
      <c r="D1" s="384"/>
      <c r="E1" s="383"/>
      <c r="F1" s="384"/>
      <c r="G1" s="383"/>
      <c r="H1" s="383"/>
      <c r="I1" s="7"/>
      <c r="J1" s="385" t="s">
        <v>353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383"/>
      <c r="B2" s="383"/>
      <c r="C2" s="383"/>
      <c r="D2" s="384"/>
      <c r="E2" s="383"/>
      <c r="F2" s="384"/>
      <c r="G2" s="383"/>
      <c r="H2" s="386" t="s">
        <v>354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383"/>
      <c r="B3" s="383"/>
      <c r="C3" s="383"/>
      <c r="D3" s="384"/>
      <c r="E3" s="383"/>
      <c r="F3" s="384"/>
      <c r="G3" s="383"/>
      <c r="H3" s="3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2.5" customHeight="1">
      <c r="A4" s="383"/>
      <c r="B4" s="387" t="s">
        <v>355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383"/>
      <c r="B5" s="388" t="s">
        <v>356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383"/>
      <c r="B6" s="389" t="s">
        <v>357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1.0" customHeight="1">
      <c r="A7" s="383"/>
      <c r="B7" s="390" t="s">
        <v>358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383"/>
      <c r="B8" s="383"/>
      <c r="C8" s="383"/>
      <c r="D8" s="384"/>
      <c r="E8" s="383"/>
      <c r="F8" s="384"/>
      <c r="G8" s="383"/>
      <c r="H8" s="38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5"/>
      <c r="B9" s="391" t="s">
        <v>359</v>
      </c>
      <c r="C9" s="392"/>
      <c r="D9" s="393"/>
      <c r="E9" s="394" t="s">
        <v>360</v>
      </c>
      <c r="F9" s="392"/>
      <c r="G9" s="392"/>
      <c r="H9" s="392"/>
      <c r="I9" s="392"/>
      <c r="J9" s="393"/>
      <c r="K9" s="25"/>
      <c r="L9" s="395"/>
      <c r="M9" s="396"/>
      <c r="N9" s="7"/>
      <c r="O9" s="7"/>
      <c r="P9" s="7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397" t="s">
        <v>361</v>
      </c>
      <c r="B10" s="397" t="s">
        <v>362</v>
      </c>
      <c r="C10" s="397" t="s">
        <v>51</v>
      </c>
      <c r="D10" s="398" t="s">
        <v>363</v>
      </c>
      <c r="E10" s="397" t="s">
        <v>364</v>
      </c>
      <c r="F10" s="398" t="s">
        <v>363</v>
      </c>
      <c r="G10" s="397" t="s">
        <v>365</v>
      </c>
      <c r="H10" s="397" t="s">
        <v>366</v>
      </c>
      <c r="I10" s="397" t="s">
        <v>367</v>
      </c>
      <c r="J10" s="397" t="s">
        <v>368</v>
      </c>
      <c r="K10" s="25"/>
      <c r="L10" s="395"/>
      <c r="M10" s="396"/>
      <c r="N10" s="7"/>
      <c r="O10" s="7"/>
      <c r="P10" s="7"/>
      <c r="Q10" s="7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399"/>
      <c r="B11" s="400" t="s">
        <v>93</v>
      </c>
      <c r="C11" s="401" t="s">
        <v>369</v>
      </c>
      <c r="D11" s="402">
        <f>'Кошторис  витрат'!J22</f>
        <v>200000</v>
      </c>
      <c r="E11" s="401" t="s">
        <v>370</v>
      </c>
      <c r="F11" s="402">
        <f t="shared" ref="F11:F25" si="1">D11</f>
        <v>200000</v>
      </c>
      <c r="G11" s="403" t="s">
        <v>371</v>
      </c>
      <c r="H11" s="404" t="s">
        <v>372</v>
      </c>
      <c r="I11" s="402">
        <f>64400+14400+1200+10800+900+48300+10800+900</f>
        <v>151700</v>
      </c>
      <c r="J11" s="405" t="s">
        <v>373</v>
      </c>
      <c r="K11" s="7"/>
      <c r="L11" s="395"/>
      <c r="M11" s="39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51.0" customHeight="1">
      <c r="A12" s="399"/>
      <c r="B12" s="400" t="s">
        <v>96</v>
      </c>
      <c r="C12" s="401" t="s">
        <v>374</v>
      </c>
      <c r="D12" s="402">
        <f>'Кошторис  витрат'!J23</f>
        <v>120000</v>
      </c>
      <c r="E12" s="401" t="s">
        <v>375</v>
      </c>
      <c r="F12" s="402">
        <f t="shared" si="1"/>
        <v>120000</v>
      </c>
      <c r="G12" s="403" t="s">
        <v>376</v>
      </c>
      <c r="H12" s="404" t="s">
        <v>377</v>
      </c>
      <c r="I12" s="402">
        <f>21600+1800</f>
        <v>23400</v>
      </c>
      <c r="J12" s="405" t="s">
        <v>378</v>
      </c>
      <c r="L12" s="395"/>
      <c r="M12" s="39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99"/>
      <c r="B13" s="400" t="s">
        <v>99</v>
      </c>
      <c r="C13" s="401" t="s">
        <v>379</v>
      </c>
      <c r="D13" s="402">
        <f>'Кошторис  витрат'!J24</f>
        <v>100000</v>
      </c>
      <c r="E13" s="401" t="s">
        <v>380</v>
      </c>
      <c r="F13" s="402">
        <f t="shared" si="1"/>
        <v>100000</v>
      </c>
      <c r="G13" s="403" t="s">
        <v>381</v>
      </c>
      <c r="H13" s="404" t="s">
        <v>382</v>
      </c>
      <c r="I13" s="402">
        <f>9000+750+40250+9000+750</f>
        <v>59750</v>
      </c>
      <c r="J13" s="401" t="s">
        <v>383</v>
      </c>
      <c r="K13" s="7"/>
      <c r="L13" s="395"/>
      <c r="M13" s="39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99"/>
      <c r="B14" s="400" t="s">
        <v>102</v>
      </c>
      <c r="C14" s="406" t="s">
        <v>103</v>
      </c>
      <c r="D14" s="402">
        <f>'Кошторис  витрат'!J25</f>
        <v>92400</v>
      </c>
      <c r="E14" s="407" t="s">
        <v>384</v>
      </c>
      <c r="F14" s="402">
        <f t="shared" si="1"/>
        <v>92400</v>
      </c>
      <c r="G14" s="408" t="s">
        <v>385</v>
      </c>
      <c r="H14" s="393"/>
      <c r="I14" s="409">
        <f>17600+13200+11000+50600</f>
        <v>92400</v>
      </c>
      <c r="J14" s="405" t="s">
        <v>386</v>
      </c>
      <c r="K14" s="7"/>
      <c r="L14" s="395"/>
      <c r="M14" s="39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57.0" customHeight="1">
      <c r="A15" s="399"/>
      <c r="B15" s="400" t="s">
        <v>111</v>
      </c>
      <c r="C15" s="401" t="s">
        <v>374</v>
      </c>
      <c r="D15" s="402">
        <f>'Кошторис  витрат'!J30</f>
        <v>140000</v>
      </c>
      <c r="E15" s="401" t="s">
        <v>387</v>
      </c>
      <c r="F15" s="402">
        <f t="shared" si="1"/>
        <v>140000</v>
      </c>
      <c r="G15" s="403" t="s">
        <v>388</v>
      </c>
      <c r="H15" s="404" t="s">
        <v>389</v>
      </c>
      <c r="I15" s="410">
        <v>70000.0</v>
      </c>
      <c r="J15" s="405" t="s">
        <v>390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60.75" customHeight="1">
      <c r="A16" s="399"/>
      <c r="B16" s="400" t="s">
        <v>113</v>
      </c>
      <c r="C16" s="401" t="s">
        <v>391</v>
      </c>
      <c r="D16" s="402">
        <f>'Кошторис  витрат'!J31</f>
        <v>135000</v>
      </c>
      <c r="E16" s="401" t="s">
        <v>392</v>
      </c>
      <c r="F16" s="402">
        <f t="shared" si="1"/>
        <v>135000</v>
      </c>
      <c r="G16" s="403" t="s">
        <v>393</v>
      </c>
      <c r="H16" s="404" t="s">
        <v>394</v>
      </c>
      <c r="I16" s="410">
        <f>45000+45000</f>
        <v>90000</v>
      </c>
      <c r="J16" s="405" t="s">
        <v>395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54.0" customHeight="1">
      <c r="A17" s="399"/>
      <c r="B17" s="400" t="s">
        <v>225</v>
      </c>
      <c r="C17" s="411" t="s">
        <v>226</v>
      </c>
      <c r="D17" s="402">
        <f>'Кошторис  витрат'!J100</f>
        <v>3181.5</v>
      </c>
      <c r="E17" s="401" t="s">
        <v>396</v>
      </c>
      <c r="F17" s="402">
        <f t="shared" si="1"/>
        <v>3181.5</v>
      </c>
      <c r="G17" s="412" t="s">
        <v>397</v>
      </c>
      <c r="H17" s="413" t="s">
        <v>398</v>
      </c>
      <c r="I17" s="402">
        <v>3181.5</v>
      </c>
      <c r="J17" s="405" t="s">
        <v>399</v>
      </c>
      <c r="K17" s="7"/>
      <c r="L17" s="41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399"/>
      <c r="B18" s="415" t="s">
        <v>400</v>
      </c>
      <c r="C18" s="411" t="s">
        <v>277</v>
      </c>
      <c r="D18" s="402">
        <f>'Кошторис  витрат'!J130</f>
        <v>48500</v>
      </c>
      <c r="E18" s="401" t="s">
        <v>401</v>
      </c>
      <c r="F18" s="402">
        <f t="shared" si="1"/>
        <v>48500</v>
      </c>
      <c r="G18" s="403" t="s">
        <v>402</v>
      </c>
      <c r="H18" s="403" t="s">
        <v>403</v>
      </c>
      <c r="I18" s="402">
        <f>40000+8500</f>
        <v>48500</v>
      </c>
      <c r="J18" s="405" t="s">
        <v>404</v>
      </c>
      <c r="K18" s="7"/>
      <c r="L18" s="395"/>
      <c r="M18" s="39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399"/>
      <c r="B19" s="400" t="s">
        <v>405</v>
      </c>
      <c r="C19" s="411" t="s">
        <v>279</v>
      </c>
      <c r="D19" s="402">
        <f>'Кошторис  витрат'!J131</f>
        <v>97100</v>
      </c>
      <c r="E19" s="401" t="s">
        <v>406</v>
      </c>
      <c r="F19" s="402">
        <f t="shared" si="1"/>
        <v>97100</v>
      </c>
      <c r="G19" s="403" t="s">
        <v>407</v>
      </c>
      <c r="H19" s="403" t="s">
        <v>408</v>
      </c>
      <c r="I19" s="410">
        <f t="shared" ref="I19:I21" si="2">F19</f>
        <v>97100</v>
      </c>
      <c r="J19" s="405" t="s">
        <v>409</v>
      </c>
      <c r="K19" s="7"/>
      <c r="L19" s="396"/>
      <c r="M19" s="396"/>
      <c r="N19" s="41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99"/>
      <c r="B20" s="400" t="s">
        <v>303</v>
      </c>
      <c r="C20" s="411" t="s">
        <v>304</v>
      </c>
      <c r="D20" s="402">
        <f>'Кошторис  витрат'!J155</f>
        <v>25000</v>
      </c>
      <c r="E20" s="401" t="s">
        <v>410</v>
      </c>
      <c r="F20" s="402">
        <f t="shared" si="1"/>
        <v>25000</v>
      </c>
      <c r="G20" s="403" t="s">
        <v>411</v>
      </c>
      <c r="H20" s="403" t="s">
        <v>389</v>
      </c>
      <c r="I20" s="402">
        <f t="shared" si="2"/>
        <v>25000</v>
      </c>
      <c r="J20" s="405" t="s">
        <v>412</v>
      </c>
      <c r="K20" s="7"/>
      <c r="L20" s="395"/>
      <c r="M20" s="41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57.75" customHeight="1">
      <c r="A21" s="399"/>
      <c r="B21" s="400" t="s">
        <v>305</v>
      </c>
      <c r="C21" s="411" t="s">
        <v>306</v>
      </c>
      <c r="D21" s="402">
        <f>'Кошторис  витрат'!J156</f>
        <v>20000</v>
      </c>
      <c r="E21" s="401" t="s">
        <v>413</v>
      </c>
      <c r="F21" s="402">
        <f t="shared" si="1"/>
        <v>20000</v>
      </c>
      <c r="G21" s="403" t="s">
        <v>414</v>
      </c>
      <c r="H21" s="403" t="s">
        <v>415</v>
      </c>
      <c r="I21" s="402">
        <f t="shared" si="2"/>
        <v>20000</v>
      </c>
      <c r="J21" s="405" t="s">
        <v>416</v>
      </c>
      <c r="K21" s="7"/>
      <c r="L21" s="395"/>
      <c r="M21" s="41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49.5" customHeight="1">
      <c r="A22" s="399"/>
      <c r="B22" s="400" t="s">
        <v>313</v>
      </c>
      <c r="C22" s="411" t="s">
        <v>314</v>
      </c>
      <c r="D22" s="402">
        <f>'Кошторис  витрат'!J160</f>
        <v>44468.5</v>
      </c>
      <c r="E22" s="401" t="s">
        <v>417</v>
      </c>
      <c r="F22" s="402">
        <f t="shared" si="1"/>
        <v>44468.5</v>
      </c>
      <c r="G22" s="403" t="s">
        <v>418</v>
      </c>
      <c r="H22" s="403" t="s">
        <v>419</v>
      </c>
      <c r="I22" s="410">
        <v>44468.5</v>
      </c>
      <c r="J22" s="405" t="s">
        <v>420</v>
      </c>
      <c r="K22" s="395"/>
      <c r="L22" s="418"/>
      <c r="M22" s="4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399"/>
      <c r="B23" s="400" t="s">
        <v>316</v>
      </c>
      <c r="C23" s="411" t="s">
        <v>317</v>
      </c>
      <c r="D23" s="402">
        <f>'Кошторис  витрат'!J161</f>
        <v>100000</v>
      </c>
      <c r="E23" s="401" t="s">
        <v>406</v>
      </c>
      <c r="F23" s="402">
        <f t="shared" si="1"/>
        <v>100000</v>
      </c>
      <c r="G23" s="403" t="s">
        <v>407</v>
      </c>
      <c r="H23" s="403" t="s">
        <v>408</v>
      </c>
      <c r="I23" s="410">
        <f>48193.75+49806.25</f>
        <v>98000</v>
      </c>
      <c r="J23" s="405" t="s">
        <v>421</v>
      </c>
      <c r="K23" s="7"/>
      <c r="L23" s="420"/>
      <c r="M23" s="39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399"/>
      <c r="B24" s="400" t="s">
        <v>333</v>
      </c>
      <c r="C24" s="411" t="s">
        <v>334</v>
      </c>
      <c r="D24" s="402">
        <f>'Кошторис  витрат'!J171</f>
        <v>700</v>
      </c>
      <c r="E24" s="411" t="s">
        <v>422</v>
      </c>
      <c r="F24" s="402">
        <f t="shared" si="1"/>
        <v>700</v>
      </c>
      <c r="G24" s="408" t="s">
        <v>423</v>
      </c>
      <c r="H24" s="393"/>
      <c r="I24" s="410">
        <f>175+175+175+175</f>
        <v>700</v>
      </c>
      <c r="J24" s="421" t="s">
        <v>424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99"/>
      <c r="B25" s="400" t="s">
        <v>338</v>
      </c>
      <c r="C25" s="411" t="s">
        <v>339</v>
      </c>
      <c r="D25" s="402">
        <f>'Кошторис  витрат'!J173</f>
        <v>82250</v>
      </c>
      <c r="E25" s="401" t="s">
        <v>425</v>
      </c>
      <c r="F25" s="402">
        <f t="shared" si="1"/>
        <v>82250</v>
      </c>
      <c r="G25" s="403" t="s">
        <v>426</v>
      </c>
      <c r="H25" s="403" t="s">
        <v>427</v>
      </c>
      <c r="I25" s="410">
        <f>F25</f>
        <v>82250</v>
      </c>
      <c r="J25" s="405" t="s">
        <v>428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422"/>
      <c r="B26" s="423" t="s">
        <v>429</v>
      </c>
      <c r="C26" s="392"/>
      <c r="D26" s="424">
        <f>SUM(D11:D25)</f>
        <v>1208600</v>
      </c>
      <c r="E26" s="425"/>
      <c r="F26" s="424">
        <f>SUM(F11:F25)</f>
        <v>1208600</v>
      </c>
      <c r="G26" s="425"/>
      <c r="H26" s="425"/>
      <c r="I26" s="424">
        <f>SUM(I11:I25)</f>
        <v>906450</v>
      </c>
      <c r="J26" s="425"/>
      <c r="L26" s="7"/>
      <c r="N26" s="7"/>
      <c r="O26" s="7"/>
      <c r="P26" s="7"/>
      <c r="Q26" s="426"/>
      <c r="R26" s="426"/>
      <c r="S26" s="426"/>
      <c r="T26" s="426"/>
      <c r="U26" s="426"/>
      <c r="V26" s="426"/>
      <c r="W26" s="426"/>
      <c r="X26" s="426"/>
      <c r="Y26" s="426"/>
      <c r="Z26" s="426"/>
    </row>
    <row r="27" ht="14.25" customHeight="1">
      <c r="A27" s="383"/>
      <c r="B27" s="383"/>
      <c r="C27" s="383"/>
      <c r="D27" s="384"/>
      <c r="E27" s="383"/>
      <c r="F27" s="384"/>
      <c r="G27" s="383"/>
      <c r="H27" s="383"/>
      <c r="I27" s="7"/>
      <c r="J27" s="7"/>
      <c r="K27" s="414"/>
      <c r="L27" s="7"/>
      <c r="M27" s="41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25"/>
      <c r="B28" s="391" t="s">
        <v>430</v>
      </c>
      <c r="C28" s="392"/>
      <c r="D28" s="393"/>
      <c r="E28" s="394" t="s">
        <v>360</v>
      </c>
      <c r="F28" s="392"/>
      <c r="G28" s="392"/>
      <c r="H28" s="392"/>
      <c r="I28" s="392"/>
      <c r="J28" s="393"/>
      <c r="K28" s="25"/>
      <c r="L28" s="7"/>
      <c r="M28" s="25"/>
      <c r="N28" s="7"/>
      <c r="O28" s="7"/>
      <c r="P28" s="7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4.25" customHeight="1">
      <c r="A29" s="397" t="s">
        <v>361</v>
      </c>
      <c r="B29" s="397" t="s">
        <v>362</v>
      </c>
      <c r="C29" s="397" t="s">
        <v>51</v>
      </c>
      <c r="D29" s="398" t="s">
        <v>363</v>
      </c>
      <c r="E29" s="397" t="s">
        <v>364</v>
      </c>
      <c r="F29" s="398" t="s">
        <v>363</v>
      </c>
      <c r="G29" s="397" t="s">
        <v>365</v>
      </c>
      <c r="H29" s="397" t="s">
        <v>366</v>
      </c>
      <c r="I29" s="397" t="s">
        <v>367</v>
      </c>
      <c r="J29" s="397" t="s">
        <v>368</v>
      </c>
      <c r="K29" s="25"/>
      <c r="L29" s="7"/>
      <c r="M29" s="25"/>
      <c r="N29" s="7"/>
      <c r="O29" s="7"/>
      <c r="P29" s="7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399"/>
      <c r="B30" s="399" t="s">
        <v>78</v>
      </c>
      <c r="C30" s="427"/>
      <c r="D30" s="428"/>
      <c r="E30" s="427"/>
      <c r="F30" s="428"/>
      <c r="G30" s="427"/>
      <c r="H30" s="427"/>
      <c r="I30" s="428"/>
      <c r="J30" s="4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399"/>
      <c r="B31" s="399" t="s">
        <v>119</v>
      </c>
      <c r="C31" s="427"/>
      <c r="D31" s="428"/>
      <c r="E31" s="427"/>
      <c r="F31" s="428"/>
      <c r="G31" s="427"/>
      <c r="H31" s="427"/>
      <c r="I31" s="428"/>
      <c r="J31" s="4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399"/>
      <c r="B32" s="399" t="s">
        <v>126</v>
      </c>
      <c r="C32" s="427"/>
      <c r="D32" s="428"/>
      <c r="E32" s="427"/>
      <c r="F32" s="428"/>
      <c r="G32" s="427"/>
      <c r="H32" s="427"/>
      <c r="I32" s="428"/>
      <c r="J32" s="4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399"/>
      <c r="B33" s="399" t="s">
        <v>142</v>
      </c>
      <c r="C33" s="427"/>
      <c r="D33" s="428"/>
      <c r="E33" s="427"/>
      <c r="F33" s="428"/>
      <c r="G33" s="427"/>
      <c r="H33" s="427"/>
      <c r="I33" s="428"/>
      <c r="J33" s="4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399"/>
      <c r="B34" s="399" t="s">
        <v>160</v>
      </c>
      <c r="C34" s="427"/>
      <c r="D34" s="428"/>
      <c r="E34" s="427"/>
      <c r="F34" s="428"/>
      <c r="G34" s="427"/>
      <c r="H34" s="427"/>
      <c r="I34" s="428"/>
      <c r="J34" s="4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399"/>
      <c r="B35" s="399"/>
      <c r="C35" s="427"/>
      <c r="D35" s="428"/>
      <c r="E35" s="427"/>
      <c r="F35" s="428"/>
      <c r="G35" s="427"/>
      <c r="H35" s="427"/>
      <c r="I35" s="428"/>
      <c r="J35" s="4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422"/>
      <c r="B36" s="423" t="s">
        <v>429</v>
      </c>
      <c r="C36" s="392"/>
      <c r="D36" s="424">
        <f>SUM(D30:D35)</f>
        <v>0</v>
      </c>
      <c r="E36" s="425"/>
      <c r="F36" s="424">
        <f>SUM(F30:F35)</f>
        <v>0</v>
      </c>
      <c r="G36" s="425"/>
      <c r="H36" s="425"/>
      <c r="I36" s="424">
        <f>SUM(I30:I35)</f>
        <v>0</v>
      </c>
      <c r="J36" s="425"/>
      <c r="K36" s="426"/>
      <c r="L36" s="426"/>
      <c r="M36" s="426"/>
      <c r="N36" s="7"/>
      <c r="O36" s="7"/>
      <c r="P36" s="7"/>
      <c r="Q36" s="426"/>
      <c r="R36" s="426"/>
      <c r="S36" s="426"/>
      <c r="T36" s="426"/>
      <c r="U36" s="426"/>
      <c r="V36" s="426"/>
      <c r="W36" s="426"/>
      <c r="X36" s="426"/>
      <c r="Y36" s="426"/>
      <c r="Z36" s="426"/>
    </row>
    <row r="37" ht="14.25" customHeight="1">
      <c r="A37" s="383"/>
      <c r="B37" s="383"/>
      <c r="C37" s="383"/>
      <c r="D37" s="384"/>
      <c r="E37" s="383"/>
      <c r="F37" s="384"/>
      <c r="G37" s="383"/>
      <c r="H37" s="38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25"/>
      <c r="B38" s="391" t="s">
        <v>431</v>
      </c>
      <c r="C38" s="392"/>
      <c r="D38" s="393"/>
      <c r="E38" s="394" t="s">
        <v>360</v>
      </c>
      <c r="F38" s="392"/>
      <c r="G38" s="392"/>
      <c r="H38" s="392"/>
      <c r="I38" s="392"/>
      <c r="J38" s="393"/>
      <c r="K38" s="25"/>
      <c r="L38" s="25"/>
      <c r="M38" s="25"/>
      <c r="N38" s="7"/>
      <c r="O38" s="7"/>
      <c r="P38" s="7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4.25" customHeight="1">
      <c r="A39" s="397" t="s">
        <v>361</v>
      </c>
      <c r="B39" s="397" t="s">
        <v>362</v>
      </c>
      <c r="C39" s="397" t="s">
        <v>51</v>
      </c>
      <c r="D39" s="398" t="s">
        <v>363</v>
      </c>
      <c r="E39" s="397" t="s">
        <v>364</v>
      </c>
      <c r="F39" s="398" t="s">
        <v>363</v>
      </c>
      <c r="G39" s="397" t="s">
        <v>365</v>
      </c>
      <c r="H39" s="397" t="s">
        <v>366</v>
      </c>
      <c r="I39" s="397" t="s">
        <v>367</v>
      </c>
      <c r="J39" s="397" t="s">
        <v>368</v>
      </c>
      <c r="K39" s="25"/>
      <c r="L39" s="25"/>
      <c r="M39" s="25"/>
      <c r="N39" s="7"/>
      <c r="O39" s="7"/>
      <c r="P39" s="7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399"/>
      <c r="B40" s="399" t="s">
        <v>78</v>
      </c>
      <c r="C40" s="427"/>
      <c r="D40" s="428"/>
      <c r="E40" s="427"/>
      <c r="F40" s="428"/>
      <c r="G40" s="427"/>
      <c r="H40" s="427"/>
      <c r="I40" s="428"/>
      <c r="J40" s="4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399"/>
      <c r="B41" s="399" t="s">
        <v>119</v>
      </c>
      <c r="C41" s="427"/>
      <c r="D41" s="428"/>
      <c r="E41" s="427"/>
      <c r="F41" s="428"/>
      <c r="G41" s="427"/>
      <c r="H41" s="427"/>
      <c r="I41" s="428"/>
      <c r="J41" s="4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399"/>
      <c r="B42" s="399" t="s">
        <v>126</v>
      </c>
      <c r="C42" s="427"/>
      <c r="D42" s="428"/>
      <c r="E42" s="427"/>
      <c r="F42" s="428"/>
      <c r="G42" s="427"/>
      <c r="H42" s="427"/>
      <c r="I42" s="428"/>
      <c r="J42" s="4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399"/>
      <c r="B43" s="399" t="s">
        <v>142</v>
      </c>
      <c r="C43" s="427"/>
      <c r="D43" s="428"/>
      <c r="E43" s="427"/>
      <c r="F43" s="428"/>
      <c r="G43" s="427"/>
      <c r="H43" s="427"/>
      <c r="I43" s="428"/>
      <c r="J43" s="4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399"/>
      <c r="B44" s="399" t="s">
        <v>160</v>
      </c>
      <c r="C44" s="427"/>
      <c r="D44" s="428"/>
      <c r="E44" s="427"/>
      <c r="F44" s="428"/>
      <c r="G44" s="427"/>
      <c r="H44" s="427"/>
      <c r="I44" s="428"/>
      <c r="J44" s="4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399"/>
      <c r="B45" s="399"/>
      <c r="C45" s="427"/>
      <c r="D45" s="428"/>
      <c r="E45" s="427"/>
      <c r="F45" s="428"/>
      <c r="G45" s="427"/>
      <c r="H45" s="427"/>
      <c r="I45" s="428"/>
      <c r="J45" s="4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422"/>
      <c r="B46" s="423" t="s">
        <v>429</v>
      </c>
      <c r="C46" s="392"/>
      <c r="D46" s="424">
        <f>SUM(D40:D45)</f>
        <v>0</v>
      </c>
      <c r="E46" s="425"/>
      <c r="F46" s="424">
        <f>SUM(F40:F45)</f>
        <v>0</v>
      </c>
      <c r="G46" s="425"/>
      <c r="H46" s="425"/>
      <c r="I46" s="424">
        <f>SUM(I40:I45)</f>
        <v>0</v>
      </c>
      <c r="J46" s="425"/>
      <c r="K46" s="426"/>
      <c r="L46" s="426"/>
      <c r="M46" s="426"/>
      <c r="N46" s="7"/>
      <c r="O46" s="7"/>
      <c r="P46" s="7"/>
      <c r="Q46" s="426"/>
      <c r="R46" s="426"/>
      <c r="S46" s="426"/>
      <c r="T46" s="426"/>
      <c r="U46" s="426"/>
      <c r="V46" s="426"/>
      <c r="W46" s="426"/>
      <c r="X46" s="426"/>
      <c r="Y46" s="426"/>
      <c r="Z46" s="426"/>
    </row>
    <row r="47" ht="14.25" customHeight="1">
      <c r="A47" s="383"/>
      <c r="B47" s="383"/>
      <c r="C47" s="383"/>
      <c r="D47" s="384"/>
      <c r="E47" s="383"/>
      <c r="F47" s="384"/>
      <c r="G47" s="383"/>
      <c r="H47" s="38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429"/>
      <c r="B48" s="429" t="s">
        <v>432</v>
      </c>
      <c r="C48" s="429"/>
      <c r="D48" s="430"/>
      <c r="E48" s="429"/>
      <c r="F48" s="430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</row>
    <row r="49" ht="14.25" customHeight="1">
      <c r="A49" s="383"/>
      <c r="B49" s="383"/>
      <c r="C49" s="383"/>
      <c r="D49" s="384"/>
      <c r="E49" s="383"/>
      <c r="F49" s="384"/>
      <c r="G49" s="383"/>
      <c r="H49" s="38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383"/>
      <c r="B50" s="383"/>
      <c r="C50" s="383"/>
      <c r="D50" s="384"/>
      <c r="E50" s="383"/>
      <c r="F50" s="384"/>
      <c r="G50" s="383"/>
      <c r="H50" s="38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383"/>
      <c r="B51" s="383"/>
      <c r="C51" s="383"/>
      <c r="D51" s="384"/>
      <c r="E51" s="383"/>
      <c r="F51" s="384"/>
      <c r="G51" s="383"/>
      <c r="H51" s="38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383"/>
      <c r="B52" s="383"/>
      <c r="C52" s="383"/>
      <c r="D52" s="384"/>
      <c r="E52" s="383"/>
      <c r="F52" s="384"/>
      <c r="G52" s="383"/>
      <c r="H52" s="38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383"/>
      <c r="B53" s="383"/>
      <c r="C53" s="383"/>
      <c r="D53" s="384"/>
      <c r="E53" s="383"/>
      <c r="F53" s="384"/>
      <c r="G53" s="383"/>
      <c r="H53" s="38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383"/>
      <c r="B54" s="383"/>
      <c r="C54" s="383"/>
      <c r="D54" s="384"/>
      <c r="E54" s="383"/>
      <c r="F54" s="384"/>
      <c r="G54" s="383"/>
      <c r="H54" s="38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383"/>
      <c r="B55" s="383"/>
      <c r="C55" s="383"/>
      <c r="D55" s="384"/>
      <c r="E55" s="383"/>
      <c r="F55" s="384"/>
      <c r="G55" s="383"/>
      <c r="H55" s="38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383"/>
      <c r="B56" s="383"/>
      <c r="C56" s="383"/>
      <c r="D56" s="384"/>
      <c r="E56" s="383"/>
      <c r="F56" s="384"/>
      <c r="G56" s="383"/>
      <c r="H56" s="38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383"/>
      <c r="B57" s="383"/>
      <c r="C57" s="383"/>
      <c r="D57" s="384"/>
      <c r="E57" s="383"/>
      <c r="F57" s="384"/>
      <c r="G57" s="383"/>
      <c r="H57" s="38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383"/>
      <c r="B58" s="383"/>
      <c r="C58" s="383"/>
      <c r="D58" s="384"/>
      <c r="E58" s="383"/>
      <c r="F58" s="384"/>
      <c r="G58" s="383"/>
      <c r="H58" s="38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383"/>
      <c r="B59" s="383"/>
      <c r="C59" s="383"/>
      <c r="D59" s="384"/>
      <c r="E59" s="383"/>
      <c r="F59" s="384"/>
      <c r="G59" s="383"/>
      <c r="H59" s="38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383"/>
      <c r="B60" s="383"/>
      <c r="C60" s="383"/>
      <c r="D60" s="384"/>
      <c r="E60" s="383"/>
      <c r="F60" s="384"/>
      <c r="G60" s="383"/>
      <c r="H60" s="38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383"/>
      <c r="B61" s="383"/>
      <c r="C61" s="383"/>
      <c r="D61" s="384"/>
      <c r="E61" s="383"/>
      <c r="F61" s="384"/>
      <c r="G61" s="383"/>
      <c r="H61" s="38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383"/>
      <c r="B62" s="383"/>
      <c r="C62" s="383"/>
      <c r="D62" s="384"/>
      <c r="E62" s="383"/>
      <c r="F62" s="384"/>
      <c r="G62" s="383"/>
      <c r="H62" s="38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383"/>
      <c r="B63" s="383"/>
      <c r="C63" s="383"/>
      <c r="D63" s="384"/>
      <c r="E63" s="383"/>
      <c r="F63" s="384"/>
      <c r="G63" s="383"/>
      <c r="H63" s="38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383"/>
      <c r="B64" s="383"/>
      <c r="C64" s="383"/>
      <c r="D64" s="384"/>
      <c r="E64" s="383"/>
      <c r="F64" s="384"/>
      <c r="G64" s="383"/>
      <c r="H64" s="38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383"/>
      <c r="B65" s="383"/>
      <c r="C65" s="383"/>
      <c r="D65" s="384"/>
      <c r="E65" s="383"/>
      <c r="F65" s="384"/>
      <c r="G65" s="383"/>
      <c r="H65" s="38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383"/>
      <c r="B66" s="383"/>
      <c r="C66" s="383"/>
      <c r="D66" s="384"/>
      <c r="E66" s="383"/>
      <c r="F66" s="384"/>
      <c r="G66" s="383"/>
      <c r="H66" s="38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383"/>
      <c r="B67" s="383"/>
      <c r="C67" s="383"/>
      <c r="D67" s="384"/>
      <c r="E67" s="383"/>
      <c r="F67" s="384"/>
      <c r="G67" s="383"/>
      <c r="H67" s="38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383"/>
      <c r="B68" s="383"/>
      <c r="C68" s="383"/>
      <c r="D68" s="384"/>
      <c r="E68" s="383"/>
      <c r="F68" s="384"/>
      <c r="G68" s="383"/>
      <c r="H68" s="38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383"/>
      <c r="B69" s="383"/>
      <c r="C69" s="383"/>
      <c r="D69" s="384"/>
      <c r="E69" s="383"/>
      <c r="F69" s="384"/>
      <c r="G69" s="383"/>
      <c r="H69" s="38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383"/>
      <c r="B70" s="383"/>
      <c r="C70" s="383"/>
      <c r="D70" s="384"/>
      <c r="E70" s="383"/>
      <c r="F70" s="384"/>
      <c r="G70" s="383"/>
      <c r="H70" s="38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383"/>
      <c r="B71" s="383"/>
      <c r="C71" s="383"/>
      <c r="D71" s="384"/>
      <c r="E71" s="383"/>
      <c r="F71" s="384"/>
      <c r="G71" s="383"/>
      <c r="H71" s="38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383"/>
      <c r="B72" s="383"/>
      <c r="C72" s="383"/>
      <c r="D72" s="384"/>
      <c r="E72" s="383"/>
      <c r="F72" s="384"/>
      <c r="G72" s="383"/>
      <c r="H72" s="38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383"/>
      <c r="B73" s="383"/>
      <c r="C73" s="383"/>
      <c r="D73" s="384"/>
      <c r="E73" s="383"/>
      <c r="F73" s="384"/>
      <c r="G73" s="383"/>
      <c r="H73" s="38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383"/>
      <c r="B74" s="383"/>
      <c r="C74" s="383"/>
      <c r="D74" s="384"/>
      <c r="E74" s="383"/>
      <c r="F74" s="384"/>
      <c r="G74" s="383"/>
      <c r="H74" s="38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383"/>
      <c r="B75" s="383"/>
      <c r="C75" s="383"/>
      <c r="D75" s="384"/>
      <c r="E75" s="383"/>
      <c r="F75" s="384"/>
      <c r="G75" s="383"/>
      <c r="H75" s="38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383"/>
      <c r="B76" s="383"/>
      <c r="C76" s="383"/>
      <c r="D76" s="384"/>
      <c r="E76" s="383"/>
      <c r="F76" s="384"/>
      <c r="G76" s="383"/>
      <c r="H76" s="38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383"/>
      <c r="B77" s="383"/>
      <c r="C77" s="383"/>
      <c r="D77" s="384"/>
      <c r="E77" s="383"/>
      <c r="F77" s="384"/>
      <c r="G77" s="383"/>
      <c r="H77" s="38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383"/>
      <c r="B78" s="383"/>
      <c r="C78" s="383"/>
      <c r="D78" s="384"/>
      <c r="E78" s="383"/>
      <c r="F78" s="384"/>
      <c r="G78" s="383"/>
      <c r="H78" s="38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383"/>
      <c r="B79" s="383"/>
      <c r="C79" s="383"/>
      <c r="D79" s="384"/>
      <c r="E79" s="383"/>
      <c r="F79" s="384"/>
      <c r="G79" s="383"/>
      <c r="H79" s="38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383"/>
      <c r="B80" s="383"/>
      <c r="C80" s="383"/>
      <c r="D80" s="384"/>
      <c r="E80" s="383"/>
      <c r="F80" s="384"/>
      <c r="G80" s="383"/>
      <c r="H80" s="38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383"/>
      <c r="B81" s="383"/>
      <c r="C81" s="383"/>
      <c r="D81" s="384"/>
      <c r="E81" s="383"/>
      <c r="F81" s="384"/>
      <c r="G81" s="383"/>
      <c r="H81" s="38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383"/>
      <c r="B82" s="383"/>
      <c r="C82" s="383"/>
      <c r="D82" s="384"/>
      <c r="E82" s="383"/>
      <c r="F82" s="384"/>
      <c r="G82" s="383"/>
      <c r="H82" s="38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383"/>
      <c r="B83" s="383"/>
      <c r="C83" s="383"/>
      <c r="D83" s="384"/>
      <c r="E83" s="383"/>
      <c r="F83" s="384"/>
      <c r="G83" s="383"/>
      <c r="H83" s="38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383"/>
      <c r="B84" s="383"/>
      <c r="C84" s="383"/>
      <c r="D84" s="384"/>
      <c r="E84" s="383"/>
      <c r="F84" s="384"/>
      <c r="G84" s="383"/>
      <c r="H84" s="38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383"/>
      <c r="B85" s="383"/>
      <c r="C85" s="383"/>
      <c r="D85" s="384"/>
      <c r="E85" s="383"/>
      <c r="F85" s="384"/>
      <c r="G85" s="383"/>
      <c r="H85" s="38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383"/>
      <c r="B86" s="383"/>
      <c r="C86" s="383"/>
      <c r="D86" s="384"/>
      <c r="E86" s="383"/>
      <c r="F86" s="384"/>
      <c r="G86" s="383"/>
      <c r="H86" s="38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383"/>
      <c r="B87" s="383"/>
      <c r="C87" s="383"/>
      <c r="D87" s="384"/>
      <c r="E87" s="383"/>
      <c r="F87" s="384"/>
      <c r="G87" s="383"/>
      <c r="H87" s="38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383"/>
      <c r="B88" s="383"/>
      <c r="C88" s="383"/>
      <c r="D88" s="384"/>
      <c r="E88" s="383"/>
      <c r="F88" s="384"/>
      <c r="G88" s="383"/>
      <c r="H88" s="38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383"/>
      <c r="B89" s="383"/>
      <c r="C89" s="383"/>
      <c r="D89" s="384"/>
      <c r="E89" s="383"/>
      <c r="F89" s="384"/>
      <c r="G89" s="383"/>
      <c r="H89" s="38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383"/>
      <c r="B90" s="383"/>
      <c r="C90" s="383"/>
      <c r="D90" s="384"/>
      <c r="E90" s="383"/>
      <c r="F90" s="384"/>
      <c r="G90" s="383"/>
      <c r="H90" s="38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383"/>
      <c r="B91" s="383"/>
      <c r="C91" s="383"/>
      <c r="D91" s="384"/>
      <c r="E91" s="383"/>
      <c r="F91" s="384"/>
      <c r="G91" s="383"/>
      <c r="H91" s="38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383"/>
      <c r="B92" s="383"/>
      <c r="C92" s="383"/>
      <c r="D92" s="384"/>
      <c r="E92" s="383"/>
      <c r="F92" s="384"/>
      <c r="G92" s="383"/>
      <c r="H92" s="38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383"/>
      <c r="B93" s="383"/>
      <c r="C93" s="383"/>
      <c r="D93" s="384"/>
      <c r="E93" s="383"/>
      <c r="F93" s="384"/>
      <c r="G93" s="383"/>
      <c r="H93" s="38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383"/>
      <c r="B94" s="383"/>
      <c r="C94" s="383"/>
      <c r="D94" s="384"/>
      <c r="E94" s="383"/>
      <c r="F94" s="384"/>
      <c r="G94" s="383"/>
      <c r="H94" s="38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383"/>
      <c r="B95" s="383"/>
      <c r="C95" s="383"/>
      <c r="D95" s="384"/>
      <c r="E95" s="383"/>
      <c r="F95" s="384"/>
      <c r="G95" s="383"/>
      <c r="H95" s="38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383"/>
      <c r="B96" s="383"/>
      <c r="C96" s="383"/>
      <c r="D96" s="384"/>
      <c r="E96" s="383"/>
      <c r="F96" s="384"/>
      <c r="G96" s="383"/>
      <c r="H96" s="38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383"/>
      <c r="B97" s="383"/>
      <c r="C97" s="383"/>
      <c r="D97" s="384"/>
      <c r="E97" s="383"/>
      <c r="F97" s="384"/>
      <c r="G97" s="383"/>
      <c r="H97" s="38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383"/>
      <c r="B98" s="383"/>
      <c r="C98" s="383"/>
      <c r="D98" s="384"/>
      <c r="E98" s="383"/>
      <c r="F98" s="384"/>
      <c r="G98" s="383"/>
      <c r="H98" s="38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383"/>
      <c r="B99" s="383"/>
      <c r="C99" s="383"/>
      <c r="D99" s="384"/>
      <c r="E99" s="383"/>
      <c r="F99" s="384"/>
      <c r="G99" s="383"/>
      <c r="H99" s="38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383"/>
      <c r="B100" s="383"/>
      <c r="C100" s="383"/>
      <c r="D100" s="384"/>
      <c r="E100" s="383"/>
      <c r="F100" s="384"/>
      <c r="G100" s="383"/>
      <c r="H100" s="38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383"/>
      <c r="B101" s="383"/>
      <c r="C101" s="383"/>
      <c r="D101" s="384"/>
      <c r="E101" s="383"/>
      <c r="F101" s="384"/>
      <c r="G101" s="383"/>
      <c r="H101" s="38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383"/>
      <c r="B102" s="383"/>
      <c r="C102" s="383"/>
      <c r="D102" s="384"/>
      <c r="E102" s="383"/>
      <c r="F102" s="384"/>
      <c r="G102" s="383"/>
      <c r="H102" s="38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383"/>
      <c r="B103" s="383"/>
      <c r="C103" s="383"/>
      <c r="D103" s="384"/>
      <c r="E103" s="383"/>
      <c r="F103" s="384"/>
      <c r="G103" s="383"/>
      <c r="H103" s="38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383"/>
      <c r="B104" s="383"/>
      <c r="C104" s="383"/>
      <c r="D104" s="384"/>
      <c r="E104" s="383"/>
      <c r="F104" s="384"/>
      <c r="G104" s="383"/>
      <c r="H104" s="38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383"/>
      <c r="B105" s="383"/>
      <c r="C105" s="383"/>
      <c r="D105" s="384"/>
      <c r="E105" s="383"/>
      <c r="F105" s="384"/>
      <c r="G105" s="383"/>
      <c r="H105" s="38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383"/>
      <c r="B106" s="383"/>
      <c r="C106" s="383"/>
      <c r="D106" s="384"/>
      <c r="E106" s="383"/>
      <c r="F106" s="384"/>
      <c r="G106" s="383"/>
      <c r="H106" s="38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383"/>
      <c r="B107" s="383"/>
      <c r="C107" s="383"/>
      <c r="D107" s="384"/>
      <c r="E107" s="383"/>
      <c r="F107" s="384"/>
      <c r="G107" s="383"/>
      <c r="H107" s="38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383"/>
      <c r="B108" s="383"/>
      <c r="C108" s="383"/>
      <c r="D108" s="384"/>
      <c r="E108" s="383"/>
      <c r="F108" s="384"/>
      <c r="G108" s="383"/>
      <c r="H108" s="38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383"/>
      <c r="B109" s="383"/>
      <c r="C109" s="383"/>
      <c r="D109" s="384"/>
      <c r="E109" s="383"/>
      <c r="F109" s="384"/>
      <c r="G109" s="383"/>
      <c r="H109" s="38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383"/>
      <c r="B110" s="383"/>
      <c r="C110" s="383"/>
      <c r="D110" s="384"/>
      <c r="E110" s="383"/>
      <c r="F110" s="384"/>
      <c r="G110" s="383"/>
      <c r="H110" s="38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383"/>
      <c r="B111" s="383"/>
      <c r="C111" s="383"/>
      <c r="D111" s="384"/>
      <c r="E111" s="383"/>
      <c r="F111" s="384"/>
      <c r="G111" s="383"/>
      <c r="H111" s="38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383"/>
      <c r="B112" s="383"/>
      <c r="C112" s="383"/>
      <c r="D112" s="384"/>
      <c r="E112" s="383"/>
      <c r="F112" s="384"/>
      <c r="G112" s="383"/>
      <c r="H112" s="38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383"/>
      <c r="B113" s="383"/>
      <c r="C113" s="383"/>
      <c r="D113" s="384"/>
      <c r="E113" s="383"/>
      <c r="F113" s="384"/>
      <c r="G113" s="383"/>
      <c r="H113" s="38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383"/>
      <c r="B114" s="383"/>
      <c r="C114" s="383"/>
      <c r="D114" s="384"/>
      <c r="E114" s="383"/>
      <c r="F114" s="384"/>
      <c r="G114" s="383"/>
      <c r="H114" s="38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383"/>
      <c r="B115" s="383"/>
      <c r="C115" s="383"/>
      <c r="D115" s="384"/>
      <c r="E115" s="383"/>
      <c r="F115" s="384"/>
      <c r="G115" s="383"/>
      <c r="H115" s="38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383"/>
      <c r="B116" s="383"/>
      <c r="C116" s="383"/>
      <c r="D116" s="384"/>
      <c r="E116" s="383"/>
      <c r="F116" s="384"/>
      <c r="G116" s="383"/>
      <c r="H116" s="38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383"/>
      <c r="B117" s="383"/>
      <c r="C117" s="383"/>
      <c r="D117" s="384"/>
      <c r="E117" s="383"/>
      <c r="F117" s="384"/>
      <c r="G117" s="383"/>
      <c r="H117" s="38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383"/>
      <c r="B118" s="383"/>
      <c r="C118" s="383"/>
      <c r="D118" s="384"/>
      <c r="E118" s="383"/>
      <c r="F118" s="384"/>
      <c r="G118" s="383"/>
      <c r="H118" s="38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383"/>
      <c r="B119" s="383"/>
      <c r="C119" s="383"/>
      <c r="D119" s="384"/>
      <c r="E119" s="383"/>
      <c r="F119" s="384"/>
      <c r="G119" s="383"/>
      <c r="H119" s="38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383"/>
      <c r="B120" s="383"/>
      <c r="C120" s="383"/>
      <c r="D120" s="384"/>
      <c r="E120" s="383"/>
      <c r="F120" s="384"/>
      <c r="G120" s="383"/>
      <c r="H120" s="38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383"/>
      <c r="B121" s="383"/>
      <c r="C121" s="383"/>
      <c r="D121" s="384"/>
      <c r="E121" s="383"/>
      <c r="F121" s="384"/>
      <c r="G121" s="383"/>
      <c r="H121" s="38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383"/>
      <c r="B122" s="383"/>
      <c r="C122" s="383"/>
      <c r="D122" s="384"/>
      <c r="E122" s="383"/>
      <c r="F122" s="384"/>
      <c r="G122" s="383"/>
      <c r="H122" s="38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383"/>
      <c r="B123" s="383"/>
      <c r="C123" s="383"/>
      <c r="D123" s="384"/>
      <c r="E123" s="383"/>
      <c r="F123" s="384"/>
      <c r="G123" s="383"/>
      <c r="H123" s="38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383"/>
      <c r="B124" s="383"/>
      <c r="C124" s="383"/>
      <c r="D124" s="384"/>
      <c r="E124" s="383"/>
      <c r="F124" s="384"/>
      <c r="G124" s="383"/>
      <c r="H124" s="38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383"/>
      <c r="B125" s="383"/>
      <c r="C125" s="383"/>
      <c r="D125" s="384"/>
      <c r="E125" s="383"/>
      <c r="F125" s="384"/>
      <c r="G125" s="383"/>
      <c r="H125" s="38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383"/>
      <c r="B126" s="383"/>
      <c r="C126" s="383"/>
      <c r="D126" s="384"/>
      <c r="E126" s="383"/>
      <c r="F126" s="384"/>
      <c r="G126" s="383"/>
      <c r="H126" s="38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383"/>
      <c r="B127" s="383"/>
      <c r="C127" s="383"/>
      <c r="D127" s="384"/>
      <c r="E127" s="383"/>
      <c r="F127" s="384"/>
      <c r="G127" s="383"/>
      <c r="H127" s="383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383"/>
      <c r="B128" s="383"/>
      <c r="C128" s="383"/>
      <c r="D128" s="384"/>
      <c r="E128" s="383"/>
      <c r="F128" s="384"/>
      <c r="G128" s="383"/>
      <c r="H128" s="38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383"/>
      <c r="B129" s="383"/>
      <c r="C129" s="383"/>
      <c r="D129" s="384"/>
      <c r="E129" s="383"/>
      <c r="F129" s="384"/>
      <c r="G129" s="383"/>
      <c r="H129" s="38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383"/>
      <c r="B130" s="383"/>
      <c r="C130" s="383"/>
      <c r="D130" s="384"/>
      <c r="E130" s="383"/>
      <c r="F130" s="384"/>
      <c r="G130" s="383"/>
      <c r="H130" s="38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383"/>
      <c r="B131" s="383"/>
      <c r="C131" s="383"/>
      <c r="D131" s="384"/>
      <c r="E131" s="383"/>
      <c r="F131" s="384"/>
      <c r="G131" s="383"/>
      <c r="H131" s="383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383"/>
      <c r="B132" s="383"/>
      <c r="C132" s="383"/>
      <c r="D132" s="384"/>
      <c r="E132" s="383"/>
      <c r="F132" s="384"/>
      <c r="G132" s="383"/>
      <c r="H132" s="38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383"/>
      <c r="B133" s="383"/>
      <c r="C133" s="383"/>
      <c r="D133" s="384"/>
      <c r="E133" s="383"/>
      <c r="F133" s="384"/>
      <c r="G133" s="383"/>
      <c r="H133" s="383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383"/>
      <c r="B134" s="383"/>
      <c r="C134" s="383"/>
      <c r="D134" s="384"/>
      <c r="E134" s="383"/>
      <c r="F134" s="384"/>
      <c r="G134" s="383"/>
      <c r="H134" s="383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383"/>
      <c r="B135" s="383"/>
      <c r="C135" s="383"/>
      <c r="D135" s="384"/>
      <c r="E135" s="383"/>
      <c r="F135" s="384"/>
      <c r="G135" s="383"/>
      <c r="H135" s="38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383"/>
      <c r="B136" s="383"/>
      <c r="C136" s="383"/>
      <c r="D136" s="384"/>
      <c r="E136" s="383"/>
      <c r="F136" s="384"/>
      <c r="G136" s="383"/>
      <c r="H136" s="383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383"/>
      <c r="B137" s="383"/>
      <c r="C137" s="383"/>
      <c r="D137" s="384"/>
      <c r="E137" s="383"/>
      <c r="F137" s="384"/>
      <c r="G137" s="383"/>
      <c r="H137" s="383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383"/>
      <c r="B138" s="383"/>
      <c r="C138" s="383"/>
      <c r="D138" s="384"/>
      <c r="E138" s="383"/>
      <c r="F138" s="384"/>
      <c r="G138" s="383"/>
      <c r="H138" s="38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383"/>
      <c r="B139" s="383"/>
      <c r="C139" s="383"/>
      <c r="D139" s="384"/>
      <c r="E139" s="383"/>
      <c r="F139" s="384"/>
      <c r="G139" s="383"/>
      <c r="H139" s="383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383"/>
      <c r="B140" s="383"/>
      <c r="C140" s="383"/>
      <c r="D140" s="384"/>
      <c r="E140" s="383"/>
      <c r="F140" s="384"/>
      <c r="G140" s="383"/>
      <c r="H140" s="383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383"/>
      <c r="B141" s="383"/>
      <c r="C141" s="383"/>
      <c r="D141" s="384"/>
      <c r="E141" s="383"/>
      <c r="F141" s="384"/>
      <c r="G141" s="383"/>
      <c r="H141" s="383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383"/>
      <c r="B142" s="383"/>
      <c r="C142" s="383"/>
      <c r="D142" s="384"/>
      <c r="E142" s="383"/>
      <c r="F142" s="384"/>
      <c r="G142" s="383"/>
      <c r="H142" s="38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383"/>
      <c r="B143" s="383"/>
      <c r="C143" s="383"/>
      <c r="D143" s="384"/>
      <c r="E143" s="383"/>
      <c r="F143" s="384"/>
      <c r="G143" s="383"/>
      <c r="H143" s="383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383"/>
      <c r="B144" s="383"/>
      <c r="C144" s="383"/>
      <c r="D144" s="384"/>
      <c r="E144" s="383"/>
      <c r="F144" s="384"/>
      <c r="G144" s="383"/>
      <c r="H144" s="383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383"/>
      <c r="B145" s="383"/>
      <c r="C145" s="383"/>
      <c r="D145" s="384"/>
      <c r="E145" s="383"/>
      <c r="F145" s="384"/>
      <c r="G145" s="383"/>
      <c r="H145" s="383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383"/>
      <c r="B146" s="383"/>
      <c r="C146" s="383"/>
      <c r="D146" s="384"/>
      <c r="E146" s="383"/>
      <c r="F146" s="384"/>
      <c r="G146" s="383"/>
      <c r="H146" s="383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383"/>
      <c r="B147" s="383"/>
      <c r="C147" s="383"/>
      <c r="D147" s="384"/>
      <c r="E147" s="383"/>
      <c r="F147" s="384"/>
      <c r="G147" s="383"/>
      <c r="H147" s="383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383"/>
      <c r="B148" s="383"/>
      <c r="C148" s="383"/>
      <c r="D148" s="384"/>
      <c r="E148" s="383"/>
      <c r="F148" s="384"/>
      <c r="G148" s="383"/>
      <c r="H148" s="38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383"/>
      <c r="B149" s="383"/>
      <c r="C149" s="383"/>
      <c r="D149" s="384"/>
      <c r="E149" s="383"/>
      <c r="F149" s="384"/>
      <c r="G149" s="383"/>
      <c r="H149" s="383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383"/>
      <c r="B150" s="383"/>
      <c r="C150" s="383"/>
      <c r="D150" s="384"/>
      <c r="E150" s="383"/>
      <c r="F150" s="384"/>
      <c r="G150" s="383"/>
      <c r="H150" s="383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383"/>
      <c r="B151" s="383"/>
      <c r="C151" s="383"/>
      <c r="D151" s="384"/>
      <c r="E151" s="383"/>
      <c r="F151" s="384"/>
      <c r="G151" s="383"/>
      <c r="H151" s="383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383"/>
      <c r="B152" s="383"/>
      <c r="C152" s="383"/>
      <c r="D152" s="384"/>
      <c r="E152" s="383"/>
      <c r="F152" s="384"/>
      <c r="G152" s="383"/>
      <c r="H152" s="38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383"/>
      <c r="B153" s="383"/>
      <c r="C153" s="383"/>
      <c r="D153" s="384"/>
      <c r="E153" s="383"/>
      <c r="F153" s="384"/>
      <c r="G153" s="383"/>
      <c r="H153" s="383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383"/>
      <c r="B154" s="383"/>
      <c r="C154" s="383"/>
      <c r="D154" s="384"/>
      <c r="E154" s="383"/>
      <c r="F154" s="384"/>
      <c r="G154" s="383"/>
      <c r="H154" s="38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383"/>
      <c r="B155" s="383"/>
      <c r="C155" s="383"/>
      <c r="D155" s="384"/>
      <c r="E155" s="383"/>
      <c r="F155" s="384"/>
      <c r="G155" s="383"/>
      <c r="H155" s="38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383"/>
      <c r="B156" s="383"/>
      <c r="C156" s="383"/>
      <c r="D156" s="384"/>
      <c r="E156" s="383"/>
      <c r="F156" s="384"/>
      <c r="G156" s="383"/>
      <c r="H156" s="38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383"/>
      <c r="B157" s="383"/>
      <c r="C157" s="383"/>
      <c r="D157" s="384"/>
      <c r="E157" s="383"/>
      <c r="F157" s="384"/>
      <c r="G157" s="383"/>
      <c r="H157" s="38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383"/>
      <c r="B158" s="383"/>
      <c r="C158" s="383"/>
      <c r="D158" s="384"/>
      <c r="E158" s="383"/>
      <c r="F158" s="384"/>
      <c r="G158" s="383"/>
      <c r="H158" s="38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383"/>
      <c r="B159" s="383"/>
      <c r="C159" s="383"/>
      <c r="D159" s="384"/>
      <c r="E159" s="383"/>
      <c r="F159" s="384"/>
      <c r="G159" s="383"/>
      <c r="H159" s="38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383"/>
      <c r="B160" s="383"/>
      <c r="C160" s="383"/>
      <c r="D160" s="384"/>
      <c r="E160" s="383"/>
      <c r="F160" s="384"/>
      <c r="G160" s="383"/>
      <c r="H160" s="38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383"/>
      <c r="B161" s="383"/>
      <c r="C161" s="383"/>
      <c r="D161" s="384"/>
      <c r="E161" s="383"/>
      <c r="F161" s="384"/>
      <c r="G161" s="383"/>
      <c r="H161" s="38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383"/>
      <c r="B162" s="383"/>
      <c r="C162" s="383"/>
      <c r="D162" s="384"/>
      <c r="E162" s="383"/>
      <c r="F162" s="384"/>
      <c r="G162" s="383"/>
      <c r="H162" s="38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383"/>
      <c r="B163" s="383"/>
      <c r="C163" s="383"/>
      <c r="D163" s="384"/>
      <c r="E163" s="383"/>
      <c r="F163" s="384"/>
      <c r="G163" s="383"/>
      <c r="H163" s="38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383"/>
      <c r="B164" s="383"/>
      <c r="C164" s="383"/>
      <c r="D164" s="384"/>
      <c r="E164" s="383"/>
      <c r="F164" s="384"/>
      <c r="G164" s="383"/>
      <c r="H164" s="38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383"/>
      <c r="B165" s="383"/>
      <c r="C165" s="383"/>
      <c r="D165" s="384"/>
      <c r="E165" s="383"/>
      <c r="F165" s="384"/>
      <c r="G165" s="383"/>
      <c r="H165" s="38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383"/>
      <c r="B166" s="383"/>
      <c r="C166" s="383"/>
      <c r="D166" s="384"/>
      <c r="E166" s="383"/>
      <c r="F166" s="384"/>
      <c r="G166" s="383"/>
      <c r="H166" s="38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383"/>
      <c r="B167" s="383"/>
      <c r="C167" s="383"/>
      <c r="D167" s="384"/>
      <c r="E167" s="383"/>
      <c r="F167" s="384"/>
      <c r="G167" s="383"/>
      <c r="H167" s="38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383"/>
      <c r="B168" s="383"/>
      <c r="C168" s="383"/>
      <c r="D168" s="384"/>
      <c r="E168" s="383"/>
      <c r="F168" s="384"/>
      <c r="G168" s="383"/>
      <c r="H168" s="38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383"/>
      <c r="B169" s="383"/>
      <c r="C169" s="383"/>
      <c r="D169" s="384"/>
      <c r="E169" s="383"/>
      <c r="F169" s="384"/>
      <c r="G169" s="383"/>
      <c r="H169" s="38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383"/>
      <c r="B170" s="383"/>
      <c r="C170" s="383"/>
      <c r="D170" s="384"/>
      <c r="E170" s="383"/>
      <c r="F170" s="384"/>
      <c r="G170" s="383"/>
      <c r="H170" s="38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383"/>
      <c r="B171" s="383"/>
      <c r="C171" s="383"/>
      <c r="D171" s="384"/>
      <c r="E171" s="383"/>
      <c r="F171" s="384"/>
      <c r="G171" s="383"/>
      <c r="H171" s="38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383"/>
      <c r="B172" s="383"/>
      <c r="C172" s="383"/>
      <c r="D172" s="384"/>
      <c r="E172" s="383"/>
      <c r="F172" s="384"/>
      <c r="G172" s="383"/>
      <c r="H172" s="38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383"/>
      <c r="B173" s="383"/>
      <c r="C173" s="383"/>
      <c r="D173" s="384"/>
      <c r="E173" s="383"/>
      <c r="F173" s="384"/>
      <c r="G173" s="383"/>
      <c r="H173" s="38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383"/>
      <c r="B174" s="383"/>
      <c r="C174" s="383"/>
      <c r="D174" s="384"/>
      <c r="E174" s="383"/>
      <c r="F174" s="384"/>
      <c r="G174" s="383"/>
      <c r="H174" s="38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383"/>
      <c r="B175" s="383"/>
      <c r="C175" s="383"/>
      <c r="D175" s="384"/>
      <c r="E175" s="383"/>
      <c r="F175" s="384"/>
      <c r="G175" s="383"/>
      <c r="H175" s="38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383"/>
      <c r="B176" s="383"/>
      <c r="C176" s="383"/>
      <c r="D176" s="384"/>
      <c r="E176" s="383"/>
      <c r="F176" s="384"/>
      <c r="G176" s="383"/>
      <c r="H176" s="38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383"/>
      <c r="B177" s="383"/>
      <c r="C177" s="383"/>
      <c r="D177" s="384"/>
      <c r="E177" s="383"/>
      <c r="F177" s="384"/>
      <c r="G177" s="383"/>
      <c r="H177" s="38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383"/>
      <c r="B178" s="383"/>
      <c r="C178" s="383"/>
      <c r="D178" s="384"/>
      <c r="E178" s="383"/>
      <c r="F178" s="384"/>
      <c r="G178" s="383"/>
      <c r="H178" s="38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383"/>
      <c r="B179" s="383"/>
      <c r="C179" s="383"/>
      <c r="D179" s="384"/>
      <c r="E179" s="383"/>
      <c r="F179" s="384"/>
      <c r="G179" s="383"/>
      <c r="H179" s="38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383"/>
      <c r="B180" s="383"/>
      <c r="C180" s="383"/>
      <c r="D180" s="384"/>
      <c r="E180" s="383"/>
      <c r="F180" s="384"/>
      <c r="G180" s="383"/>
      <c r="H180" s="38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383"/>
      <c r="B181" s="383"/>
      <c r="C181" s="383"/>
      <c r="D181" s="384"/>
      <c r="E181" s="383"/>
      <c r="F181" s="384"/>
      <c r="G181" s="383"/>
      <c r="H181" s="38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383"/>
      <c r="B182" s="383"/>
      <c r="C182" s="383"/>
      <c r="D182" s="384"/>
      <c r="E182" s="383"/>
      <c r="F182" s="384"/>
      <c r="G182" s="383"/>
      <c r="H182" s="38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383"/>
      <c r="B183" s="383"/>
      <c r="C183" s="383"/>
      <c r="D183" s="384"/>
      <c r="E183" s="383"/>
      <c r="F183" s="384"/>
      <c r="G183" s="383"/>
      <c r="H183" s="38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383"/>
      <c r="B184" s="383"/>
      <c r="C184" s="383"/>
      <c r="D184" s="384"/>
      <c r="E184" s="383"/>
      <c r="F184" s="384"/>
      <c r="G184" s="383"/>
      <c r="H184" s="38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383"/>
      <c r="B185" s="383"/>
      <c r="C185" s="383"/>
      <c r="D185" s="384"/>
      <c r="E185" s="383"/>
      <c r="F185" s="384"/>
      <c r="G185" s="383"/>
      <c r="H185" s="38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383"/>
      <c r="B186" s="383"/>
      <c r="C186" s="383"/>
      <c r="D186" s="384"/>
      <c r="E186" s="383"/>
      <c r="F186" s="384"/>
      <c r="G186" s="383"/>
      <c r="H186" s="38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383"/>
      <c r="B187" s="383"/>
      <c r="C187" s="383"/>
      <c r="D187" s="384"/>
      <c r="E187" s="383"/>
      <c r="F187" s="384"/>
      <c r="G187" s="383"/>
      <c r="H187" s="38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383"/>
      <c r="B188" s="383"/>
      <c r="C188" s="383"/>
      <c r="D188" s="384"/>
      <c r="E188" s="383"/>
      <c r="F188" s="384"/>
      <c r="G188" s="383"/>
      <c r="H188" s="38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383"/>
      <c r="B189" s="383"/>
      <c r="C189" s="383"/>
      <c r="D189" s="384"/>
      <c r="E189" s="383"/>
      <c r="F189" s="384"/>
      <c r="G189" s="383"/>
      <c r="H189" s="38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383"/>
      <c r="B190" s="383"/>
      <c r="C190" s="383"/>
      <c r="D190" s="384"/>
      <c r="E190" s="383"/>
      <c r="F190" s="384"/>
      <c r="G190" s="383"/>
      <c r="H190" s="38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383"/>
      <c r="B191" s="383"/>
      <c r="C191" s="383"/>
      <c r="D191" s="384"/>
      <c r="E191" s="383"/>
      <c r="F191" s="384"/>
      <c r="G191" s="383"/>
      <c r="H191" s="38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383"/>
      <c r="B192" s="383"/>
      <c r="C192" s="383"/>
      <c r="D192" s="384"/>
      <c r="E192" s="383"/>
      <c r="F192" s="384"/>
      <c r="G192" s="383"/>
      <c r="H192" s="38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383"/>
      <c r="B193" s="383"/>
      <c r="C193" s="383"/>
      <c r="D193" s="384"/>
      <c r="E193" s="383"/>
      <c r="F193" s="384"/>
      <c r="G193" s="383"/>
      <c r="H193" s="38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383"/>
      <c r="B194" s="383"/>
      <c r="C194" s="383"/>
      <c r="D194" s="384"/>
      <c r="E194" s="383"/>
      <c r="F194" s="384"/>
      <c r="G194" s="383"/>
      <c r="H194" s="38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383"/>
      <c r="B195" s="383"/>
      <c r="C195" s="383"/>
      <c r="D195" s="384"/>
      <c r="E195" s="383"/>
      <c r="F195" s="384"/>
      <c r="G195" s="383"/>
      <c r="H195" s="38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383"/>
      <c r="B196" s="383"/>
      <c r="C196" s="383"/>
      <c r="D196" s="384"/>
      <c r="E196" s="383"/>
      <c r="F196" s="384"/>
      <c r="G196" s="383"/>
      <c r="H196" s="38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383"/>
      <c r="B197" s="383"/>
      <c r="C197" s="383"/>
      <c r="D197" s="384"/>
      <c r="E197" s="383"/>
      <c r="F197" s="384"/>
      <c r="G197" s="383"/>
      <c r="H197" s="38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383"/>
      <c r="B198" s="383"/>
      <c r="C198" s="383"/>
      <c r="D198" s="384"/>
      <c r="E198" s="383"/>
      <c r="F198" s="384"/>
      <c r="G198" s="383"/>
      <c r="H198" s="38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383"/>
      <c r="B199" s="383"/>
      <c r="C199" s="383"/>
      <c r="D199" s="384"/>
      <c r="E199" s="383"/>
      <c r="F199" s="384"/>
      <c r="G199" s="383"/>
      <c r="H199" s="38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383"/>
      <c r="B200" s="383"/>
      <c r="C200" s="383"/>
      <c r="D200" s="384"/>
      <c r="E200" s="383"/>
      <c r="F200" s="384"/>
      <c r="G200" s="383"/>
      <c r="H200" s="38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383"/>
      <c r="B201" s="383"/>
      <c r="C201" s="383"/>
      <c r="D201" s="384"/>
      <c r="E201" s="383"/>
      <c r="F201" s="384"/>
      <c r="G201" s="383"/>
      <c r="H201" s="38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383"/>
      <c r="B202" s="383"/>
      <c r="C202" s="383"/>
      <c r="D202" s="384"/>
      <c r="E202" s="383"/>
      <c r="F202" s="384"/>
      <c r="G202" s="383"/>
      <c r="H202" s="38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383"/>
      <c r="B203" s="383"/>
      <c r="C203" s="383"/>
      <c r="D203" s="384"/>
      <c r="E203" s="383"/>
      <c r="F203" s="384"/>
      <c r="G203" s="383"/>
      <c r="H203" s="38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383"/>
      <c r="B204" s="383"/>
      <c r="C204" s="383"/>
      <c r="D204" s="384"/>
      <c r="E204" s="383"/>
      <c r="F204" s="384"/>
      <c r="G204" s="383"/>
      <c r="H204" s="38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383"/>
      <c r="B205" s="383"/>
      <c r="C205" s="383"/>
      <c r="D205" s="384"/>
      <c r="E205" s="383"/>
      <c r="F205" s="384"/>
      <c r="G205" s="383"/>
      <c r="H205" s="38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383"/>
      <c r="B206" s="383"/>
      <c r="C206" s="383"/>
      <c r="D206" s="384"/>
      <c r="E206" s="383"/>
      <c r="F206" s="384"/>
      <c r="G206" s="383"/>
      <c r="H206" s="38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383"/>
      <c r="B207" s="383"/>
      <c r="C207" s="383"/>
      <c r="D207" s="384"/>
      <c r="E207" s="383"/>
      <c r="F207" s="384"/>
      <c r="G207" s="383"/>
      <c r="H207" s="38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383"/>
      <c r="B208" s="383"/>
      <c r="C208" s="383"/>
      <c r="D208" s="384"/>
      <c r="E208" s="383"/>
      <c r="F208" s="384"/>
      <c r="G208" s="383"/>
      <c r="H208" s="38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383"/>
      <c r="B209" s="383"/>
      <c r="C209" s="383"/>
      <c r="D209" s="384"/>
      <c r="E209" s="383"/>
      <c r="F209" s="384"/>
      <c r="G209" s="383"/>
      <c r="H209" s="38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383"/>
      <c r="B210" s="383"/>
      <c r="C210" s="383"/>
      <c r="D210" s="384"/>
      <c r="E210" s="383"/>
      <c r="F210" s="384"/>
      <c r="G210" s="383"/>
      <c r="H210" s="38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383"/>
      <c r="B211" s="383"/>
      <c r="C211" s="383"/>
      <c r="D211" s="384"/>
      <c r="E211" s="383"/>
      <c r="F211" s="384"/>
      <c r="G211" s="383"/>
      <c r="H211" s="38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383"/>
      <c r="B212" s="383"/>
      <c r="C212" s="383"/>
      <c r="D212" s="384"/>
      <c r="E212" s="383"/>
      <c r="F212" s="384"/>
      <c r="G212" s="383"/>
      <c r="H212" s="38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383"/>
      <c r="B213" s="383"/>
      <c r="C213" s="383"/>
      <c r="D213" s="384"/>
      <c r="E213" s="383"/>
      <c r="F213" s="384"/>
      <c r="G213" s="383"/>
      <c r="H213" s="38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383"/>
      <c r="B214" s="383"/>
      <c r="C214" s="383"/>
      <c r="D214" s="384"/>
      <c r="E214" s="383"/>
      <c r="F214" s="384"/>
      <c r="G214" s="383"/>
      <c r="H214" s="38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383"/>
      <c r="B215" s="383"/>
      <c r="C215" s="383"/>
      <c r="D215" s="384"/>
      <c r="E215" s="383"/>
      <c r="F215" s="384"/>
      <c r="G215" s="383"/>
      <c r="H215" s="38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383"/>
      <c r="B216" s="383"/>
      <c r="C216" s="383"/>
      <c r="D216" s="384"/>
      <c r="E216" s="383"/>
      <c r="F216" s="384"/>
      <c r="G216" s="383"/>
      <c r="H216" s="38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383"/>
      <c r="B217" s="383"/>
      <c r="C217" s="383"/>
      <c r="D217" s="384"/>
      <c r="E217" s="383"/>
      <c r="F217" s="384"/>
      <c r="G217" s="383"/>
      <c r="H217" s="38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383"/>
      <c r="B218" s="383"/>
      <c r="C218" s="383"/>
      <c r="D218" s="384"/>
      <c r="E218" s="383"/>
      <c r="F218" s="384"/>
      <c r="G218" s="383"/>
      <c r="H218" s="38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383"/>
      <c r="B219" s="383"/>
      <c r="C219" s="383"/>
      <c r="D219" s="384"/>
      <c r="E219" s="383"/>
      <c r="F219" s="384"/>
      <c r="G219" s="383"/>
      <c r="H219" s="38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383"/>
      <c r="B220" s="383"/>
      <c r="C220" s="383"/>
      <c r="D220" s="384"/>
      <c r="E220" s="383"/>
      <c r="F220" s="384"/>
      <c r="G220" s="383"/>
      <c r="H220" s="38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383"/>
      <c r="B221" s="383"/>
      <c r="C221" s="383"/>
      <c r="D221" s="384"/>
      <c r="E221" s="383"/>
      <c r="F221" s="384"/>
      <c r="G221" s="383"/>
      <c r="H221" s="38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383"/>
      <c r="B222" s="383"/>
      <c r="C222" s="383"/>
      <c r="D222" s="384"/>
      <c r="E222" s="383"/>
      <c r="F222" s="384"/>
      <c r="G222" s="383"/>
      <c r="H222" s="38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383"/>
      <c r="B223" s="383"/>
      <c r="C223" s="383"/>
      <c r="D223" s="384"/>
      <c r="E223" s="383"/>
      <c r="F223" s="384"/>
      <c r="G223" s="383"/>
      <c r="H223" s="38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383"/>
      <c r="B224" s="383"/>
      <c r="C224" s="383"/>
      <c r="D224" s="384"/>
      <c r="E224" s="383"/>
      <c r="F224" s="384"/>
      <c r="G224" s="383"/>
      <c r="H224" s="38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383"/>
      <c r="B225" s="383"/>
      <c r="C225" s="383"/>
      <c r="D225" s="384"/>
      <c r="E225" s="383"/>
      <c r="F225" s="384"/>
      <c r="G225" s="383"/>
      <c r="H225" s="38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383"/>
      <c r="B226" s="383"/>
      <c r="C226" s="383"/>
      <c r="D226" s="384"/>
      <c r="E226" s="383"/>
      <c r="F226" s="384"/>
      <c r="G226" s="383"/>
      <c r="H226" s="38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383"/>
      <c r="B227" s="383"/>
      <c r="C227" s="383"/>
      <c r="D227" s="384"/>
      <c r="E227" s="383"/>
      <c r="F227" s="384"/>
      <c r="G227" s="383"/>
      <c r="H227" s="38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383"/>
      <c r="B228" s="383"/>
      <c r="C228" s="383"/>
      <c r="D228" s="384"/>
      <c r="E228" s="383"/>
      <c r="F228" s="384"/>
      <c r="G228" s="383"/>
      <c r="H228" s="38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383"/>
      <c r="B229" s="383"/>
      <c r="C229" s="383"/>
      <c r="D229" s="384"/>
      <c r="E229" s="383"/>
      <c r="F229" s="384"/>
      <c r="G229" s="383"/>
      <c r="H229" s="38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383"/>
      <c r="B230" s="383"/>
      <c r="C230" s="383"/>
      <c r="D230" s="384"/>
      <c r="E230" s="383"/>
      <c r="F230" s="384"/>
      <c r="G230" s="383"/>
      <c r="H230" s="38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383"/>
      <c r="B231" s="383"/>
      <c r="C231" s="383"/>
      <c r="D231" s="384"/>
      <c r="E231" s="383"/>
      <c r="F231" s="384"/>
      <c r="G231" s="383"/>
      <c r="H231" s="38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383"/>
      <c r="B232" s="383"/>
      <c r="C232" s="383"/>
      <c r="D232" s="384"/>
      <c r="E232" s="383"/>
      <c r="F232" s="384"/>
      <c r="G232" s="383"/>
      <c r="H232" s="38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383"/>
      <c r="B233" s="383"/>
      <c r="C233" s="383"/>
      <c r="D233" s="384"/>
      <c r="E233" s="383"/>
      <c r="F233" s="384"/>
      <c r="G233" s="383"/>
      <c r="H233" s="38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383"/>
      <c r="B234" s="383"/>
      <c r="C234" s="383"/>
      <c r="D234" s="384"/>
      <c r="E234" s="383"/>
      <c r="F234" s="384"/>
      <c r="G234" s="383"/>
      <c r="H234" s="38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383"/>
      <c r="B235" s="383"/>
      <c r="C235" s="383"/>
      <c r="D235" s="384"/>
      <c r="E235" s="383"/>
      <c r="F235" s="384"/>
      <c r="G235" s="383"/>
      <c r="H235" s="38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383"/>
      <c r="B236" s="383"/>
      <c r="C236" s="383"/>
      <c r="D236" s="384"/>
      <c r="E236" s="383"/>
      <c r="F236" s="384"/>
      <c r="G236" s="383"/>
      <c r="H236" s="38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383"/>
      <c r="B237" s="383"/>
      <c r="C237" s="383"/>
      <c r="D237" s="384"/>
      <c r="E237" s="383"/>
      <c r="F237" s="384"/>
      <c r="G237" s="383"/>
      <c r="H237" s="38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383"/>
      <c r="B238" s="383"/>
      <c r="C238" s="383"/>
      <c r="D238" s="384"/>
      <c r="E238" s="383"/>
      <c r="F238" s="384"/>
      <c r="G238" s="383"/>
      <c r="H238" s="38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383"/>
      <c r="B239" s="383"/>
      <c r="C239" s="383"/>
      <c r="D239" s="384"/>
      <c r="E239" s="383"/>
      <c r="F239" s="384"/>
      <c r="G239" s="383"/>
      <c r="H239" s="38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383"/>
      <c r="B240" s="383"/>
      <c r="C240" s="383"/>
      <c r="D240" s="384"/>
      <c r="E240" s="383"/>
      <c r="F240" s="384"/>
      <c r="G240" s="383"/>
      <c r="H240" s="38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383"/>
      <c r="B241" s="383"/>
      <c r="C241" s="383"/>
      <c r="D241" s="384"/>
      <c r="E241" s="383"/>
      <c r="F241" s="384"/>
      <c r="G241" s="383"/>
      <c r="H241" s="38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383"/>
      <c r="B242" s="383"/>
      <c r="C242" s="383"/>
      <c r="D242" s="384"/>
      <c r="E242" s="383"/>
      <c r="F242" s="384"/>
      <c r="G242" s="383"/>
      <c r="H242" s="38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383"/>
      <c r="B243" s="383"/>
      <c r="C243" s="383"/>
      <c r="D243" s="384"/>
      <c r="E243" s="383"/>
      <c r="F243" s="384"/>
      <c r="G243" s="383"/>
      <c r="H243" s="38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383"/>
      <c r="B244" s="383"/>
      <c r="C244" s="383"/>
      <c r="D244" s="384"/>
      <c r="E244" s="383"/>
      <c r="F244" s="384"/>
      <c r="G244" s="383"/>
      <c r="H244" s="38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383"/>
      <c r="B245" s="383"/>
      <c r="C245" s="383"/>
      <c r="D245" s="384"/>
      <c r="E245" s="383"/>
      <c r="F245" s="384"/>
      <c r="G245" s="383"/>
      <c r="H245" s="38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383"/>
      <c r="B246" s="383"/>
      <c r="C246" s="383"/>
      <c r="D246" s="384"/>
      <c r="E246" s="383"/>
      <c r="F246" s="384"/>
      <c r="G246" s="383"/>
      <c r="H246" s="38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383"/>
      <c r="B247" s="383"/>
      <c r="C247" s="383"/>
      <c r="D247" s="384"/>
      <c r="E247" s="383"/>
      <c r="F247" s="384"/>
      <c r="G247" s="383"/>
      <c r="H247" s="38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383"/>
      <c r="B248" s="383"/>
      <c r="C248" s="383"/>
      <c r="D248" s="384"/>
      <c r="E248" s="383"/>
      <c r="F248" s="384"/>
      <c r="G248" s="383"/>
      <c r="H248" s="38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383"/>
      <c r="B249" s="383"/>
      <c r="C249" s="383"/>
      <c r="D249" s="384"/>
      <c r="E249" s="383"/>
      <c r="F249" s="384"/>
      <c r="G249" s="383"/>
      <c r="H249" s="38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383"/>
      <c r="B250" s="383"/>
      <c r="C250" s="383"/>
      <c r="D250" s="384"/>
      <c r="E250" s="383"/>
      <c r="F250" s="384"/>
      <c r="G250" s="383"/>
      <c r="H250" s="38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383"/>
      <c r="B251" s="383"/>
      <c r="C251" s="383"/>
      <c r="D251" s="384"/>
      <c r="E251" s="383"/>
      <c r="F251" s="384"/>
      <c r="G251" s="383"/>
      <c r="H251" s="38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383"/>
      <c r="B252" s="383"/>
      <c r="C252" s="383"/>
      <c r="D252" s="384"/>
      <c r="E252" s="383"/>
      <c r="F252" s="384"/>
      <c r="G252" s="383"/>
      <c r="H252" s="38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383"/>
      <c r="B253" s="383"/>
      <c r="C253" s="383"/>
      <c r="D253" s="384"/>
      <c r="E253" s="383"/>
      <c r="F253" s="384"/>
      <c r="G253" s="383"/>
      <c r="H253" s="38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383"/>
      <c r="B254" s="383"/>
      <c r="C254" s="383"/>
      <c r="D254" s="384"/>
      <c r="E254" s="383"/>
      <c r="F254" s="384"/>
      <c r="G254" s="383"/>
      <c r="H254" s="38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383"/>
      <c r="B255" s="383"/>
      <c r="C255" s="383"/>
      <c r="D255" s="384"/>
      <c r="E255" s="383"/>
      <c r="F255" s="384"/>
      <c r="G255" s="383"/>
      <c r="H255" s="38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383"/>
      <c r="B256" s="383"/>
      <c r="C256" s="383"/>
      <c r="D256" s="384"/>
      <c r="E256" s="383"/>
      <c r="F256" s="384"/>
      <c r="G256" s="383"/>
      <c r="H256" s="38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383"/>
      <c r="B257" s="383"/>
      <c r="C257" s="383"/>
      <c r="D257" s="384"/>
      <c r="E257" s="383"/>
      <c r="F257" s="384"/>
      <c r="G257" s="383"/>
      <c r="H257" s="38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383"/>
      <c r="B258" s="383"/>
      <c r="C258" s="383"/>
      <c r="D258" s="384"/>
      <c r="E258" s="383"/>
      <c r="F258" s="384"/>
      <c r="G258" s="383"/>
      <c r="H258" s="38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383"/>
      <c r="B259" s="383"/>
      <c r="C259" s="383"/>
      <c r="D259" s="384"/>
      <c r="E259" s="383"/>
      <c r="F259" s="384"/>
      <c r="G259" s="383"/>
      <c r="H259" s="38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383"/>
      <c r="B260" s="383"/>
      <c r="C260" s="383"/>
      <c r="D260" s="384"/>
      <c r="E260" s="383"/>
      <c r="F260" s="384"/>
      <c r="G260" s="383"/>
      <c r="H260" s="38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383"/>
      <c r="B261" s="383"/>
      <c r="C261" s="383"/>
      <c r="D261" s="384"/>
      <c r="E261" s="383"/>
      <c r="F261" s="384"/>
      <c r="G261" s="383"/>
      <c r="H261" s="38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383"/>
      <c r="B262" s="383"/>
      <c r="C262" s="383"/>
      <c r="D262" s="384"/>
      <c r="E262" s="383"/>
      <c r="F262" s="384"/>
      <c r="G262" s="383"/>
      <c r="H262" s="38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383"/>
      <c r="B263" s="383"/>
      <c r="C263" s="383"/>
      <c r="D263" s="384"/>
      <c r="E263" s="383"/>
      <c r="F263" s="384"/>
      <c r="G263" s="383"/>
      <c r="H263" s="38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383"/>
      <c r="B264" s="383"/>
      <c r="C264" s="383"/>
      <c r="D264" s="384"/>
      <c r="E264" s="383"/>
      <c r="F264" s="384"/>
      <c r="G264" s="383"/>
      <c r="H264" s="38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383"/>
      <c r="B265" s="383"/>
      <c r="C265" s="383"/>
      <c r="D265" s="384"/>
      <c r="E265" s="383"/>
      <c r="F265" s="384"/>
      <c r="G265" s="383"/>
      <c r="H265" s="38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383"/>
      <c r="B266" s="383"/>
      <c r="C266" s="383"/>
      <c r="D266" s="384"/>
      <c r="E266" s="383"/>
      <c r="F266" s="384"/>
      <c r="G266" s="383"/>
      <c r="H266" s="38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383"/>
      <c r="B267" s="383"/>
      <c r="C267" s="383"/>
      <c r="D267" s="384"/>
      <c r="E267" s="383"/>
      <c r="F267" s="384"/>
      <c r="G267" s="383"/>
      <c r="H267" s="38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383"/>
      <c r="B268" s="383"/>
      <c r="C268" s="383"/>
      <c r="D268" s="384"/>
      <c r="E268" s="383"/>
      <c r="F268" s="384"/>
      <c r="G268" s="383"/>
      <c r="H268" s="38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383"/>
      <c r="B269" s="383"/>
      <c r="C269" s="383"/>
      <c r="D269" s="384"/>
      <c r="E269" s="383"/>
      <c r="F269" s="384"/>
      <c r="G269" s="383"/>
      <c r="H269" s="38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383"/>
      <c r="B270" s="383"/>
      <c r="C270" s="383"/>
      <c r="D270" s="384"/>
      <c r="E270" s="383"/>
      <c r="F270" s="384"/>
      <c r="G270" s="383"/>
      <c r="H270" s="38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383"/>
      <c r="B271" s="383"/>
      <c r="C271" s="383"/>
      <c r="D271" s="384"/>
      <c r="E271" s="383"/>
      <c r="F271" s="384"/>
      <c r="G271" s="383"/>
      <c r="H271" s="38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383"/>
      <c r="B272" s="383"/>
      <c r="C272" s="383"/>
      <c r="D272" s="384"/>
      <c r="E272" s="383"/>
      <c r="F272" s="384"/>
      <c r="G272" s="383"/>
      <c r="H272" s="38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383"/>
      <c r="B273" s="383"/>
      <c r="C273" s="383"/>
      <c r="D273" s="384"/>
      <c r="E273" s="383"/>
      <c r="F273" s="384"/>
      <c r="G273" s="383"/>
      <c r="H273" s="38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383"/>
      <c r="B274" s="383"/>
      <c r="C274" s="383"/>
      <c r="D274" s="384"/>
      <c r="E274" s="383"/>
      <c r="F274" s="384"/>
      <c r="G274" s="383"/>
      <c r="H274" s="38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383"/>
      <c r="B275" s="383"/>
      <c r="C275" s="383"/>
      <c r="D275" s="384"/>
      <c r="E275" s="383"/>
      <c r="F275" s="384"/>
      <c r="G275" s="383"/>
      <c r="H275" s="38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383"/>
      <c r="B276" s="383"/>
      <c r="C276" s="383"/>
      <c r="D276" s="384"/>
      <c r="E276" s="383"/>
      <c r="F276" s="384"/>
      <c r="G276" s="383"/>
      <c r="H276" s="38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383"/>
      <c r="B277" s="383"/>
      <c r="C277" s="383"/>
      <c r="D277" s="384"/>
      <c r="E277" s="383"/>
      <c r="F277" s="384"/>
      <c r="G277" s="383"/>
      <c r="H277" s="38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383"/>
      <c r="B278" s="383"/>
      <c r="C278" s="383"/>
      <c r="D278" s="384"/>
      <c r="E278" s="383"/>
      <c r="F278" s="384"/>
      <c r="G278" s="383"/>
      <c r="H278" s="38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383"/>
      <c r="B279" s="383"/>
      <c r="C279" s="383"/>
      <c r="D279" s="384"/>
      <c r="E279" s="383"/>
      <c r="F279" s="384"/>
      <c r="G279" s="383"/>
      <c r="H279" s="38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383"/>
      <c r="B280" s="383"/>
      <c r="C280" s="383"/>
      <c r="D280" s="384"/>
      <c r="E280" s="383"/>
      <c r="F280" s="384"/>
      <c r="G280" s="383"/>
      <c r="H280" s="38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383"/>
      <c r="B281" s="383"/>
      <c r="C281" s="383"/>
      <c r="D281" s="384"/>
      <c r="E281" s="383"/>
      <c r="F281" s="384"/>
      <c r="G281" s="383"/>
      <c r="H281" s="38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383"/>
      <c r="B282" s="383"/>
      <c r="C282" s="383"/>
      <c r="D282" s="384"/>
      <c r="E282" s="383"/>
      <c r="F282" s="384"/>
      <c r="G282" s="383"/>
      <c r="H282" s="38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383"/>
      <c r="B283" s="383"/>
      <c r="C283" s="383"/>
      <c r="D283" s="384"/>
      <c r="E283" s="383"/>
      <c r="F283" s="384"/>
      <c r="G283" s="383"/>
      <c r="H283" s="38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383"/>
      <c r="B284" s="383"/>
      <c r="C284" s="383"/>
      <c r="D284" s="384"/>
      <c r="E284" s="383"/>
      <c r="F284" s="384"/>
      <c r="G284" s="383"/>
      <c r="H284" s="38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383"/>
      <c r="B285" s="383"/>
      <c r="C285" s="383"/>
      <c r="D285" s="384"/>
      <c r="E285" s="383"/>
      <c r="F285" s="384"/>
      <c r="G285" s="383"/>
      <c r="H285" s="38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383"/>
      <c r="B286" s="383"/>
      <c r="C286" s="383"/>
      <c r="D286" s="384"/>
      <c r="E286" s="383"/>
      <c r="F286" s="384"/>
      <c r="G286" s="383"/>
      <c r="H286" s="38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383"/>
      <c r="B287" s="383"/>
      <c r="C287" s="383"/>
      <c r="D287" s="384"/>
      <c r="E287" s="383"/>
      <c r="F287" s="384"/>
      <c r="G287" s="383"/>
      <c r="H287" s="38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383"/>
      <c r="B288" s="383"/>
      <c r="C288" s="383"/>
      <c r="D288" s="384"/>
      <c r="E288" s="383"/>
      <c r="F288" s="384"/>
      <c r="G288" s="383"/>
      <c r="H288" s="38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383"/>
      <c r="B289" s="383"/>
      <c r="C289" s="383"/>
      <c r="D289" s="384"/>
      <c r="E289" s="383"/>
      <c r="F289" s="384"/>
      <c r="G289" s="383"/>
      <c r="H289" s="38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383"/>
      <c r="B290" s="383"/>
      <c r="C290" s="383"/>
      <c r="D290" s="384"/>
      <c r="E290" s="383"/>
      <c r="F290" s="384"/>
      <c r="G290" s="383"/>
      <c r="H290" s="38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383"/>
      <c r="B291" s="383"/>
      <c r="C291" s="383"/>
      <c r="D291" s="384"/>
      <c r="E291" s="383"/>
      <c r="F291" s="384"/>
      <c r="G291" s="383"/>
      <c r="H291" s="38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383"/>
      <c r="B292" s="383"/>
      <c r="C292" s="383"/>
      <c r="D292" s="384"/>
      <c r="E292" s="383"/>
      <c r="F292" s="384"/>
      <c r="G292" s="383"/>
      <c r="H292" s="38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383"/>
      <c r="B293" s="383"/>
      <c r="C293" s="383"/>
      <c r="D293" s="384"/>
      <c r="E293" s="383"/>
      <c r="F293" s="384"/>
      <c r="G293" s="383"/>
      <c r="H293" s="38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383"/>
      <c r="B294" s="383"/>
      <c r="C294" s="383"/>
      <c r="D294" s="384"/>
      <c r="E294" s="383"/>
      <c r="F294" s="384"/>
      <c r="G294" s="383"/>
      <c r="H294" s="38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383"/>
      <c r="B295" s="383"/>
      <c r="C295" s="383"/>
      <c r="D295" s="384"/>
      <c r="E295" s="383"/>
      <c r="F295" s="384"/>
      <c r="G295" s="383"/>
      <c r="H295" s="38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383"/>
      <c r="B296" s="383"/>
      <c r="C296" s="383"/>
      <c r="D296" s="384"/>
      <c r="E296" s="383"/>
      <c r="F296" s="384"/>
      <c r="G296" s="383"/>
      <c r="H296" s="38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383"/>
      <c r="B297" s="383"/>
      <c r="C297" s="383"/>
      <c r="D297" s="384"/>
      <c r="E297" s="383"/>
      <c r="F297" s="384"/>
      <c r="G297" s="383"/>
      <c r="H297" s="38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383"/>
      <c r="B298" s="383"/>
      <c r="C298" s="383"/>
      <c r="D298" s="384"/>
      <c r="E298" s="383"/>
      <c r="F298" s="384"/>
      <c r="G298" s="383"/>
      <c r="H298" s="38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383"/>
      <c r="B299" s="383"/>
      <c r="C299" s="383"/>
      <c r="D299" s="384"/>
      <c r="E299" s="383"/>
      <c r="F299" s="384"/>
      <c r="G299" s="383"/>
      <c r="H299" s="38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383"/>
      <c r="B300" s="383"/>
      <c r="C300" s="383"/>
      <c r="D300" s="384"/>
      <c r="E300" s="383"/>
      <c r="F300" s="384"/>
      <c r="G300" s="383"/>
      <c r="H300" s="38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383"/>
      <c r="B301" s="383"/>
      <c r="C301" s="383"/>
      <c r="D301" s="384"/>
      <c r="E301" s="383"/>
      <c r="F301" s="384"/>
      <c r="G301" s="383"/>
      <c r="H301" s="38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383"/>
      <c r="B302" s="383"/>
      <c r="C302" s="383"/>
      <c r="D302" s="384"/>
      <c r="E302" s="383"/>
      <c r="F302" s="384"/>
      <c r="G302" s="383"/>
      <c r="H302" s="38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383"/>
      <c r="B303" s="383"/>
      <c r="C303" s="383"/>
      <c r="D303" s="384"/>
      <c r="E303" s="383"/>
      <c r="F303" s="384"/>
      <c r="G303" s="383"/>
      <c r="H303" s="38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383"/>
      <c r="B304" s="383"/>
      <c r="C304" s="383"/>
      <c r="D304" s="384"/>
      <c r="E304" s="383"/>
      <c r="F304" s="384"/>
      <c r="G304" s="383"/>
      <c r="H304" s="38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383"/>
      <c r="B305" s="383"/>
      <c r="C305" s="383"/>
      <c r="D305" s="384"/>
      <c r="E305" s="383"/>
      <c r="F305" s="384"/>
      <c r="G305" s="383"/>
      <c r="H305" s="38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383"/>
      <c r="B306" s="383"/>
      <c r="C306" s="383"/>
      <c r="D306" s="384"/>
      <c r="E306" s="383"/>
      <c r="F306" s="384"/>
      <c r="G306" s="383"/>
      <c r="H306" s="38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383"/>
      <c r="B307" s="383"/>
      <c r="C307" s="383"/>
      <c r="D307" s="384"/>
      <c r="E307" s="383"/>
      <c r="F307" s="384"/>
      <c r="G307" s="383"/>
      <c r="H307" s="38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383"/>
      <c r="B308" s="383"/>
      <c r="C308" s="383"/>
      <c r="D308" s="384"/>
      <c r="E308" s="383"/>
      <c r="F308" s="384"/>
      <c r="G308" s="383"/>
      <c r="H308" s="38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383"/>
      <c r="B309" s="383"/>
      <c r="C309" s="383"/>
      <c r="D309" s="384"/>
      <c r="E309" s="383"/>
      <c r="F309" s="384"/>
      <c r="G309" s="383"/>
      <c r="H309" s="38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383"/>
      <c r="B310" s="383"/>
      <c r="C310" s="383"/>
      <c r="D310" s="384"/>
      <c r="E310" s="383"/>
      <c r="F310" s="384"/>
      <c r="G310" s="383"/>
      <c r="H310" s="38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383"/>
      <c r="B311" s="383"/>
      <c r="C311" s="383"/>
      <c r="D311" s="384"/>
      <c r="E311" s="383"/>
      <c r="F311" s="384"/>
      <c r="G311" s="383"/>
      <c r="H311" s="38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383"/>
      <c r="B312" s="383"/>
      <c r="C312" s="383"/>
      <c r="D312" s="384"/>
      <c r="E312" s="383"/>
      <c r="F312" s="384"/>
      <c r="G312" s="383"/>
      <c r="H312" s="38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383"/>
      <c r="B313" s="383"/>
      <c r="C313" s="383"/>
      <c r="D313" s="384"/>
      <c r="E313" s="383"/>
      <c r="F313" s="384"/>
      <c r="G313" s="383"/>
      <c r="H313" s="38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383"/>
      <c r="B314" s="383"/>
      <c r="C314" s="383"/>
      <c r="D314" s="384"/>
      <c r="E314" s="383"/>
      <c r="F314" s="384"/>
      <c r="G314" s="383"/>
      <c r="H314" s="38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383"/>
      <c r="B315" s="383"/>
      <c r="C315" s="383"/>
      <c r="D315" s="384"/>
      <c r="E315" s="383"/>
      <c r="F315" s="384"/>
      <c r="G315" s="383"/>
      <c r="H315" s="38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383"/>
      <c r="B316" s="383"/>
      <c r="C316" s="383"/>
      <c r="D316" s="384"/>
      <c r="E316" s="383"/>
      <c r="F316" s="384"/>
      <c r="G316" s="383"/>
      <c r="H316" s="38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383"/>
      <c r="B317" s="383"/>
      <c r="C317" s="383"/>
      <c r="D317" s="384"/>
      <c r="E317" s="383"/>
      <c r="F317" s="384"/>
      <c r="G317" s="383"/>
      <c r="H317" s="38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383"/>
      <c r="B318" s="383"/>
      <c r="C318" s="383"/>
      <c r="D318" s="384"/>
      <c r="E318" s="383"/>
      <c r="F318" s="384"/>
      <c r="G318" s="383"/>
      <c r="H318" s="38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383"/>
      <c r="B319" s="383"/>
      <c r="C319" s="383"/>
      <c r="D319" s="384"/>
      <c r="E319" s="383"/>
      <c r="F319" s="384"/>
      <c r="G319" s="383"/>
      <c r="H319" s="38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383"/>
      <c r="B320" s="383"/>
      <c r="C320" s="383"/>
      <c r="D320" s="384"/>
      <c r="E320" s="383"/>
      <c r="F320" s="384"/>
      <c r="G320" s="383"/>
      <c r="H320" s="38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383"/>
      <c r="B321" s="383"/>
      <c r="C321" s="383"/>
      <c r="D321" s="384"/>
      <c r="E321" s="383"/>
      <c r="F321" s="384"/>
      <c r="G321" s="383"/>
      <c r="H321" s="38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383"/>
      <c r="B322" s="383"/>
      <c r="C322" s="383"/>
      <c r="D322" s="384"/>
      <c r="E322" s="383"/>
      <c r="F322" s="384"/>
      <c r="G322" s="383"/>
      <c r="H322" s="38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383"/>
      <c r="B323" s="383"/>
      <c r="C323" s="383"/>
      <c r="D323" s="384"/>
      <c r="E323" s="383"/>
      <c r="F323" s="384"/>
      <c r="G323" s="383"/>
      <c r="H323" s="38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383"/>
      <c r="B324" s="383"/>
      <c r="C324" s="383"/>
      <c r="D324" s="384"/>
      <c r="E324" s="383"/>
      <c r="F324" s="384"/>
      <c r="G324" s="383"/>
      <c r="H324" s="38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383"/>
      <c r="B325" s="383"/>
      <c r="C325" s="383"/>
      <c r="D325" s="384"/>
      <c r="E325" s="383"/>
      <c r="F325" s="384"/>
      <c r="G325" s="383"/>
      <c r="H325" s="38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383"/>
      <c r="B326" s="383"/>
      <c r="C326" s="383"/>
      <c r="D326" s="384"/>
      <c r="E326" s="383"/>
      <c r="F326" s="384"/>
      <c r="G326" s="383"/>
      <c r="H326" s="38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383"/>
      <c r="B327" s="383"/>
      <c r="C327" s="383"/>
      <c r="D327" s="384"/>
      <c r="E327" s="383"/>
      <c r="F327" s="384"/>
      <c r="G327" s="383"/>
      <c r="H327" s="38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383"/>
      <c r="B328" s="383"/>
      <c r="C328" s="383"/>
      <c r="D328" s="384"/>
      <c r="E328" s="383"/>
      <c r="F328" s="384"/>
      <c r="G328" s="383"/>
      <c r="H328" s="38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383"/>
      <c r="B329" s="383"/>
      <c r="C329" s="383"/>
      <c r="D329" s="384"/>
      <c r="E329" s="383"/>
      <c r="F329" s="384"/>
      <c r="G329" s="383"/>
      <c r="H329" s="38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383"/>
      <c r="B330" s="383"/>
      <c r="C330" s="383"/>
      <c r="D330" s="384"/>
      <c r="E330" s="383"/>
      <c r="F330" s="384"/>
      <c r="G330" s="383"/>
      <c r="H330" s="38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383"/>
      <c r="B331" s="383"/>
      <c r="C331" s="383"/>
      <c r="D331" s="384"/>
      <c r="E331" s="383"/>
      <c r="F331" s="384"/>
      <c r="G331" s="383"/>
      <c r="H331" s="38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383"/>
      <c r="B332" s="383"/>
      <c r="C332" s="383"/>
      <c r="D332" s="384"/>
      <c r="E332" s="383"/>
      <c r="F332" s="384"/>
      <c r="G332" s="383"/>
      <c r="H332" s="38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383"/>
      <c r="B333" s="383"/>
      <c r="C333" s="383"/>
      <c r="D333" s="384"/>
      <c r="E333" s="383"/>
      <c r="F333" s="384"/>
      <c r="G333" s="383"/>
      <c r="H333" s="38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383"/>
      <c r="B334" s="383"/>
      <c r="C334" s="383"/>
      <c r="D334" s="384"/>
      <c r="E334" s="383"/>
      <c r="F334" s="384"/>
      <c r="G334" s="383"/>
      <c r="H334" s="38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383"/>
      <c r="B335" s="383"/>
      <c r="C335" s="383"/>
      <c r="D335" s="384"/>
      <c r="E335" s="383"/>
      <c r="F335" s="384"/>
      <c r="G335" s="383"/>
      <c r="H335" s="38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383"/>
      <c r="B336" s="383"/>
      <c r="C336" s="383"/>
      <c r="D336" s="384"/>
      <c r="E336" s="383"/>
      <c r="F336" s="384"/>
      <c r="G336" s="383"/>
      <c r="H336" s="38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383"/>
      <c r="B337" s="383"/>
      <c r="C337" s="383"/>
      <c r="D337" s="384"/>
      <c r="E337" s="383"/>
      <c r="F337" s="384"/>
      <c r="G337" s="383"/>
      <c r="H337" s="38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383"/>
      <c r="B338" s="383"/>
      <c r="C338" s="383"/>
      <c r="D338" s="384"/>
      <c r="E338" s="383"/>
      <c r="F338" s="384"/>
      <c r="G338" s="383"/>
      <c r="H338" s="38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383"/>
      <c r="B339" s="383"/>
      <c r="C339" s="383"/>
      <c r="D339" s="384"/>
      <c r="E339" s="383"/>
      <c r="F339" s="384"/>
      <c r="G339" s="383"/>
      <c r="H339" s="38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383"/>
      <c r="B340" s="383"/>
      <c r="C340" s="383"/>
      <c r="D340" s="384"/>
      <c r="E340" s="383"/>
      <c r="F340" s="384"/>
      <c r="G340" s="383"/>
      <c r="H340" s="38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383"/>
      <c r="B341" s="383"/>
      <c r="C341" s="383"/>
      <c r="D341" s="384"/>
      <c r="E341" s="383"/>
      <c r="F341" s="384"/>
      <c r="G341" s="383"/>
      <c r="H341" s="38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383"/>
      <c r="B342" s="383"/>
      <c r="C342" s="383"/>
      <c r="D342" s="384"/>
      <c r="E342" s="383"/>
      <c r="F342" s="384"/>
      <c r="G342" s="383"/>
      <c r="H342" s="38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383"/>
      <c r="B343" s="383"/>
      <c r="C343" s="383"/>
      <c r="D343" s="384"/>
      <c r="E343" s="383"/>
      <c r="F343" s="384"/>
      <c r="G343" s="383"/>
      <c r="H343" s="38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383"/>
      <c r="B344" s="383"/>
      <c r="C344" s="383"/>
      <c r="D344" s="384"/>
      <c r="E344" s="383"/>
      <c r="F344" s="384"/>
      <c r="G344" s="383"/>
      <c r="H344" s="38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383"/>
      <c r="B345" s="383"/>
      <c r="C345" s="383"/>
      <c r="D345" s="384"/>
      <c r="E345" s="383"/>
      <c r="F345" s="384"/>
      <c r="G345" s="383"/>
      <c r="H345" s="38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383"/>
      <c r="B346" s="383"/>
      <c r="C346" s="383"/>
      <c r="D346" s="384"/>
      <c r="E346" s="383"/>
      <c r="F346" s="384"/>
      <c r="G346" s="383"/>
      <c r="H346" s="38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383"/>
      <c r="B347" s="383"/>
      <c r="C347" s="383"/>
      <c r="D347" s="384"/>
      <c r="E347" s="383"/>
      <c r="F347" s="384"/>
      <c r="G347" s="383"/>
      <c r="H347" s="38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383"/>
      <c r="B348" s="383"/>
      <c r="C348" s="383"/>
      <c r="D348" s="384"/>
      <c r="E348" s="383"/>
      <c r="F348" s="384"/>
      <c r="G348" s="383"/>
      <c r="H348" s="38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383"/>
      <c r="B349" s="383"/>
      <c r="C349" s="383"/>
      <c r="D349" s="384"/>
      <c r="E349" s="383"/>
      <c r="F349" s="384"/>
      <c r="G349" s="383"/>
      <c r="H349" s="38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383"/>
      <c r="B350" s="383"/>
      <c r="C350" s="383"/>
      <c r="D350" s="384"/>
      <c r="E350" s="383"/>
      <c r="F350" s="384"/>
      <c r="G350" s="383"/>
      <c r="H350" s="38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383"/>
      <c r="B351" s="383"/>
      <c r="C351" s="383"/>
      <c r="D351" s="384"/>
      <c r="E351" s="383"/>
      <c r="F351" s="384"/>
      <c r="G351" s="383"/>
      <c r="H351" s="38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383"/>
      <c r="B352" s="383"/>
      <c r="C352" s="383"/>
      <c r="D352" s="384"/>
      <c r="E352" s="383"/>
      <c r="F352" s="384"/>
      <c r="G352" s="383"/>
      <c r="H352" s="38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383"/>
      <c r="B353" s="383"/>
      <c r="C353" s="383"/>
      <c r="D353" s="384"/>
      <c r="E353" s="383"/>
      <c r="F353" s="384"/>
      <c r="G353" s="383"/>
      <c r="H353" s="38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383"/>
      <c r="B354" s="383"/>
      <c r="C354" s="383"/>
      <c r="D354" s="384"/>
      <c r="E354" s="383"/>
      <c r="F354" s="384"/>
      <c r="G354" s="383"/>
      <c r="H354" s="38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383"/>
      <c r="B355" s="383"/>
      <c r="C355" s="383"/>
      <c r="D355" s="384"/>
      <c r="E355" s="383"/>
      <c r="F355" s="384"/>
      <c r="G355" s="383"/>
      <c r="H355" s="38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383"/>
      <c r="B356" s="383"/>
      <c r="C356" s="383"/>
      <c r="D356" s="384"/>
      <c r="E356" s="383"/>
      <c r="F356" s="384"/>
      <c r="G356" s="383"/>
      <c r="H356" s="38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383"/>
      <c r="B357" s="383"/>
      <c r="C357" s="383"/>
      <c r="D357" s="384"/>
      <c r="E357" s="383"/>
      <c r="F357" s="384"/>
      <c r="G357" s="383"/>
      <c r="H357" s="38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383"/>
      <c r="B358" s="383"/>
      <c r="C358" s="383"/>
      <c r="D358" s="384"/>
      <c r="E358" s="383"/>
      <c r="F358" s="384"/>
      <c r="G358" s="383"/>
      <c r="H358" s="38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383"/>
      <c r="B359" s="383"/>
      <c r="C359" s="383"/>
      <c r="D359" s="384"/>
      <c r="E359" s="383"/>
      <c r="F359" s="384"/>
      <c r="G359" s="383"/>
      <c r="H359" s="38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383"/>
      <c r="B360" s="383"/>
      <c r="C360" s="383"/>
      <c r="D360" s="384"/>
      <c r="E360" s="383"/>
      <c r="F360" s="384"/>
      <c r="G360" s="383"/>
      <c r="H360" s="38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383"/>
      <c r="B361" s="383"/>
      <c r="C361" s="383"/>
      <c r="D361" s="384"/>
      <c r="E361" s="383"/>
      <c r="F361" s="384"/>
      <c r="G361" s="383"/>
      <c r="H361" s="38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383"/>
      <c r="B362" s="383"/>
      <c r="C362" s="383"/>
      <c r="D362" s="384"/>
      <c r="E362" s="383"/>
      <c r="F362" s="384"/>
      <c r="G362" s="383"/>
      <c r="H362" s="38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383"/>
      <c r="B363" s="383"/>
      <c r="C363" s="383"/>
      <c r="D363" s="384"/>
      <c r="E363" s="383"/>
      <c r="F363" s="384"/>
      <c r="G363" s="383"/>
      <c r="H363" s="38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383"/>
      <c r="B364" s="383"/>
      <c r="C364" s="383"/>
      <c r="D364" s="384"/>
      <c r="E364" s="383"/>
      <c r="F364" s="384"/>
      <c r="G364" s="383"/>
      <c r="H364" s="38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383"/>
      <c r="B365" s="383"/>
      <c r="C365" s="383"/>
      <c r="D365" s="384"/>
      <c r="E365" s="383"/>
      <c r="F365" s="384"/>
      <c r="G365" s="383"/>
      <c r="H365" s="38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383"/>
      <c r="B366" s="383"/>
      <c r="C366" s="383"/>
      <c r="D366" s="384"/>
      <c r="E366" s="383"/>
      <c r="F366" s="384"/>
      <c r="G366" s="383"/>
      <c r="H366" s="38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383"/>
      <c r="B367" s="383"/>
      <c r="C367" s="383"/>
      <c r="D367" s="384"/>
      <c r="E367" s="383"/>
      <c r="F367" s="384"/>
      <c r="G367" s="383"/>
      <c r="H367" s="38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383"/>
      <c r="B368" s="383"/>
      <c r="C368" s="383"/>
      <c r="D368" s="384"/>
      <c r="E368" s="383"/>
      <c r="F368" s="384"/>
      <c r="G368" s="383"/>
      <c r="H368" s="38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383"/>
      <c r="B369" s="383"/>
      <c r="C369" s="383"/>
      <c r="D369" s="384"/>
      <c r="E369" s="383"/>
      <c r="F369" s="384"/>
      <c r="G369" s="383"/>
      <c r="H369" s="38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383"/>
      <c r="B370" s="383"/>
      <c r="C370" s="383"/>
      <c r="D370" s="384"/>
      <c r="E370" s="383"/>
      <c r="F370" s="384"/>
      <c r="G370" s="383"/>
      <c r="H370" s="38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383"/>
      <c r="B371" s="383"/>
      <c r="C371" s="383"/>
      <c r="D371" s="384"/>
      <c r="E371" s="383"/>
      <c r="F371" s="384"/>
      <c r="G371" s="383"/>
      <c r="H371" s="38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383"/>
      <c r="B372" s="383"/>
      <c r="C372" s="383"/>
      <c r="D372" s="384"/>
      <c r="E372" s="383"/>
      <c r="F372" s="384"/>
      <c r="G372" s="383"/>
      <c r="H372" s="38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383"/>
      <c r="B373" s="383"/>
      <c r="C373" s="383"/>
      <c r="D373" s="384"/>
      <c r="E373" s="383"/>
      <c r="F373" s="384"/>
      <c r="G373" s="383"/>
      <c r="H373" s="38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383"/>
      <c r="B374" s="383"/>
      <c r="C374" s="383"/>
      <c r="D374" s="384"/>
      <c r="E374" s="383"/>
      <c r="F374" s="384"/>
      <c r="G374" s="383"/>
      <c r="H374" s="38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383"/>
      <c r="B375" s="383"/>
      <c r="C375" s="383"/>
      <c r="D375" s="384"/>
      <c r="E375" s="383"/>
      <c r="F375" s="384"/>
      <c r="G375" s="383"/>
      <c r="H375" s="38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383"/>
      <c r="B376" s="383"/>
      <c r="C376" s="383"/>
      <c r="D376" s="384"/>
      <c r="E376" s="383"/>
      <c r="F376" s="384"/>
      <c r="G376" s="383"/>
      <c r="H376" s="38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383"/>
      <c r="B377" s="383"/>
      <c r="C377" s="383"/>
      <c r="D377" s="384"/>
      <c r="E377" s="383"/>
      <c r="F377" s="384"/>
      <c r="G377" s="383"/>
      <c r="H377" s="38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383"/>
      <c r="B378" s="383"/>
      <c r="C378" s="383"/>
      <c r="D378" s="384"/>
      <c r="E378" s="383"/>
      <c r="F378" s="384"/>
      <c r="G378" s="383"/>
      <c r="H378" s="38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383"/>
      <c r="B379" s="383"/>
      <c r="C379" s="383"/>
      <c r="D379" s="384"/>
      <c r="E379" s="383"/>
      <c r="F379" s="384"/>
      <c r="G379" s="383"/>
      <c r="H379" s="38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383"/>
      <c r="B380" s="383"/>
      <c r="C380" s="383"/>
      <c r="D380" s="384"/>
      <c r="E380" s="383"/>
      <c r="F380" s="384"/>
      <c r="G380" s="383"/>
      <c r="H380" s="38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383"/>
      <c r="B381" s="383"/>
      <c r="C381" s="383"/>
      <c r="D381" s="384"/>
      <c r="E381" s="383"/>
      <c r="F381" s="384"/>
      <c r="G381" s="383"/>
      <c r="H381" s="38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383"/>
      <c r="B382" s="383"/>
      <c r="C382" s="383"/>
      <c r="D382" s="384"/>
      <c r="E382" s="383"/>
      <c r="F382" s="384"/>
      <c r="G382" s="383"/>
      <c r="H382" s="38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383"/>
      <c r="B383" s="383"/>
      <c r="C383" s="383"/>
      <c r="D383" s="384"/>
      <c r="E383" s="383"/>
      <c r="F383" s="384"/>
      <c r="G383" s="383"/>
      <c r="H383" s="38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383"/>
      <c r="B384" s="383"/>
      <c r="C384" s="383"/>
      <c r="D384" s="384"/>
      <c r="E384" s="383"/>
      <c r="F384" s="384"/>
      <c r="G384" s="383"/>
      <c r="H384" s="38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383"/>
      <c r="B385" s="383"/>
      <c r="C385" s="383"/>
      <c r="D385" s="384"/>
      <c r="E385" s="383"/>
      <c r="F385" s="384"/>
      <c r="G385" s="383"/>
      <c r="H385" s="38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383"/>
      <c r="B386" s="383"/>
      <c r="C386" s="383"/>
      <c r="D386" s="384"/>
      <c r="E386" s="383"/>
      <c r="F386" s="384"/>
      <c r="G386" s="383"/>
      <c r="H386" s="38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383"/>
      <c r="B387" s="383"/>
      <c r="C387" s="383"/>
      <c r="D387" s="384"/>
      <c r="E387" s="383"/>
      <c r="F387" s="384"/>
      <c r="G387" s="383"/>
      <c r="H387" s="38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383"/>
      <c r="B388" s="383"/>
      <c r="C388" s="383"/>
      <c r="D388" s="384"/>
      <c r="E388" s="383"/>
      <c r="F388" s="384"/>
      <c r="G388" s="383"/>
      <c r="H388" s="38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383"/>
      <c r="B389" s="383"/>
      <c r="C389" s="383"/>
      <c r="D389" s="384"/>
      <c r="E389" s="383"/>
      <c r="F389" s="384"/>
      <c r="G389" s="383"/>
      <c r="H389" s="38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383"/>
      <c r="B390" s="383"/>
      <c r="C390" s="383"/>
      <c r="D390" s="384"/>
      <c r="E390" s="383"/>
      <c r="F390" s="384"/>
      <c r="G390" s="383"/>
      <c r="H390" s="38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383"/>
      <c r="B391" s="383"/>
      <c r="C391" s="383"/>
      <c r="D391" s="384"/>
      <c r="E391" s="383"/>
      <c r="F391" s="384"/>
      <c r="G391" s="383"/>
      <c r="H391" s="38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383"/>
      <c r="B392" s="383"/>
      <c r="C392" s="383"/>
      <c r="D392" s="384"/>
      <c r="E392" s="383"/>
      <c r="F392" s="384"/>
      <c r="G392" s="383"/>
      <c r="H392" s="38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383"/>
      <c r="B393" s="383"/>
      <c r="C393" s="383"/>
      <c r="D393" s="384"/>
      <c r="E393" s="383"/>
      <c r="F393" s="384"/>
      <c r="G393" s="383"/>
      <c r="H393" s="38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383"/>
      <c r="B394" s="383"/>
      <c r="C394" s="383"/>
      <c r="D394" s="384"/>
      <c r="E394" s="383"/>
      <c r="F394" s="384"/>
      <c r="G394" s="383"/>
      <c r="H394" s="38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383"/>
      <c r="B395" s="383"/>
      <c r="C395" s="383"/>
      <c r="D395" s="384"/>
      <c r="E395" s="383"/>
      <c r="F395" s="384"/>
      <c r="G395" s="383"/>
      <c r="H395" s="38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383"/>
      <c r="B396" s="383"/>
      <c r="C396" s="383"/>
      <c r="D396" s="384"/>
      <c r="E396" s="383"/>
      <c r="F396" s="384"/>
      <c r="G396" s="383"/>
      <c r="H396" s="38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383"/>
      <c r="B397" s="383"/>
      <c r="C397" s="383"/>
      <c r="D397" s="384"/>
      <c r="E397" s="383"/>
      <c r="F397" s="384"/>
      <c r="G397" s="383"/>
      <c r="H397" s="38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383"/>
      <c r="B398" s="383"/>
      <c r="C398" s="383"/>
      <c r="D398" s="384"/>
      <c r="E398" s="383"/>
      <c r="F398" s="384"/>
      <c r="G398" s="383"/>
      <c r="H398" s="38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383"/>
      <c r="B399" s="383"/>
      <c r="C399" s="383"/>
      <c r="D399" s="384"/>
      <c r="E399" s="383"/>
      <c r="F399" s="384"/>
      <c r="G399" s="383"/>
      <c r="H399" s="38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383"/>
      <c r="B400" s="383"/>
      <c r="C400" s="383"/>
      <c r="D400" s="384"/>
      <c r="E400" s="383"/>
      <c r="F400" s="384"/>
      <c r="G400" s="383"/>
      <c r="H400" s="38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383"/>
      <c r="B401" s="383"/>
      <c r="C401" s="383"/>
      <c r="D401" s="384"/>
      <c r="E401" s="383"/>
      <c r="F401" s="384"/>
      <c r="G401" s="383"/>
      <c r="H401" s="38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383"/>
      <c r="B402" s="383"/>
      <c r="C402" s="383"/>
      <c r="D402" s="384"/>
      <c r="E402" s="383"/>
      <c r="F402" s="384"/>
      <c r="G402" s="383"/>
      <c r="H402" s="38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383"/>
      <c r="B403" s="383"/>
      <c r="C403" s="383"/>
      <c r="D403" s="384"/>
      <c r="E403" s="383"/>
      <c r="F403" s="384"/>
      <c r="G403" s="383"/>
      <c r="H403" s="38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383"/>
      <c r="B404" s="383"/>
      <c r="C404" s="383"/>
      <c r="D404" s="384"/>
      <c r="E404" s="383"/>
      <c r="F404" s="384"/>
      <c r="G404" s="383"/>
      <c r="H404" s="38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383"/>
      <c r="B405" s="383"/>
      <c r="C405" s="383"/>
      <c r="D405" s="384"/>
      <c r="E405" s="383"/>
      <c r="F405" s="384"/>
      <c r="G405" s="383"/>
      <c r="H405" s="38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383"/>
      <c r="B406" s="383"/>
      <c r="C406" s="383"/>
      <c r="D406" s="384"/>
      <c r="E406" s="383"/>
      <c r="F406" s="384"/>
      <c r="G406" s="383"/>
      <c r="H406" s="38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383"/>
      <c r="B407" s="383"/>
      <c r="C407" s="383"/>
      <c r="D407" s="384"/>
      <c r="E407" s="383"/>
      <c r="F407" s="384"/>
      <c r="G407" s="383"/>
      <c r="H407" s="38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383"/>
      <c r="B408" s="383"/>
      <c r="C408" s="383"/>
      <c r="D408" s="384"/>
      <c r="E408" s="383"/>
      <c r="F408" s="384"/>
      <c r="G408" s="383"/>
      <c r="H408" s="38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383"/>
      <c r="B409" s="383"/>
      <c r="C409" s="383"/>
      <c r="D409" s="384"/>
      <c r="E409" s="383"/>
      <c r="F409" s="384"/>
      <c r="G409" s="383"/>
      <c r="H409" s="38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383"/>
      <c r="B410" s="383"/>
      <c r="C410" s="383"/>
      <c r="D410" s="384"/>
      <c r="E410" s="383"/>
      <c r="F410" s="384"/>
      <c r="G410" s="383"/>
      <c r="H410" s="38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383"/>
      <c r="B411" s="383"/>
      <c r="C411" s="383"/>
      <c r="D411" s="384"/>
      <c r="E411" s="383"/>
      <c r="F411" s="384"/>
      <c r="G411" s="383"/>
      <c r="H411" s="38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383"/>
      <c r="B412" s="383"/>
      <c r="C412" s="383"/>
      <c r="D412" s="384"/>
      <c r="E412" s="383"/>
      <c r="F412" s="384"/>
      <c r="G412" s="383"/>
      <c r="H412" s="38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383"/>
      <c r="B413" s="383"/>
      <c r="C413" s="383"/>
      <c r="D413" s="384"/>
      <c r="E413" s="383"/>
      <c r="F413" s="384"/>
      <c r="G413" s="383"/>
      <c r="H413" s="38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383"/>
      <c r="B414" s="383"/>
      <c r="C414" s="383"/>
      <c r="D414" s="384"/>
      <c r="E414" s="383"/>
      <c r="F414" s="384"/>
      <c r="G414" s="383"/>
      <c r="H414" s="38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383"/>
      <c r="B415" s="383"/>
      <c r="C415" s="383"/>
      <c r="D415" s="384"/>
      <c r="E415" s="383"/>
      <c r="F415" s="384"/>
      <c r="G415" s="383"/>
      <c r="H415" s="38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383"/>
      <c r="B416" s="383"/>
      <c r="C416" s="383"/>
      <c r="D416" s="384"/>
      <c r="E416" s="383"/>
      <c r="F416" s="384"/>
      <c r="G416" s="383"/>
      <c r="H416" s="38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383"/>
      <c r="B417" s="383"/>
      <c r="C417" s="383"/>
      <c r="D417" s="384"/>
      <c r="E417" s="383"/>
      <c r="F417" s="384"/>
      <c r="G417" s="383"/>
      <c r="H417" s="38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383"/>
      <c r="B418" s="383"/>
      <c r="C418" s="383"/>
      <c r="D418" s="384"/>
      <c r="E418" s="383"/>
      <c r="F418" s="384"/>
      <c r="G418" s="383"/>
      <c r="H418" s="38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383"/>
      <c r="B419" s="383"/>
      <c r="C419" s="383"/>
      <c r="D419" s="384"/>
      <c r="E419" s="383"/>
      <c r="F419" s="384"/>
      <c r="G419" s="383"/>
      <c r="H419" s="38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383"/>
      <c r="B420" s="383"/>
      <c r="C420" s="383"/>
      <c r="D420" s="384"/>
      <c r="E420" s="383"/>
      <c r="F420" s="384"/>
      <c r="G420" s="383"/>
      <c r="H420" s="38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383"/>
      <c r="B421" s="383"/>
      <c r="C421" s="383"/>
      <c r="D421" s="384"/>
      <c r="E421" s="383"/>
      <c r="F421" s="384"/>
      <c r="G421" s="383"/>
      <c r="H421" s="38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383"/>
      <c r="B422" s="383"/>
      <c r="C422" s="383"/>
      <c r="D422" s="384"/>
      <c r="E422" s="383"/>
      <c r="F422" s="384"/>
      <c r="G422" s="383"/>
      <c r="H422" s="38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383"/>
      <c r="B423" s="383"/>
      <c r="C423" s="383"/>
      <c r="D423" s="384"/>
      <c r="E423" s="383"/>
      <c r="F423" s="384"/>
      <c r="G423" s="383"/>
      <c r="H423" s="38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383"/>
      <c r="B424" s="383"/>
      <c r="C424" s="383"/>
      <c r="D424" s="384"/>
      <c r="E424" s="383"/>
      <c r="F424" s="384"/>
      <c r="G424" s="383"/>
      <c r="H424" s="38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383"/>
      <c r="B425" s="383"/>
      <c r="C425" s="383"/>
      <c r="D425" s="384"/>
      <c r="E425" s="383"/>
      <c r="F425" s="384"/>
      <c r="G425" s="383"/>
      <c r="H425" s="38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383"/>
      <c r="B426" s="383"/>
      <c r="C426" s="383"/>
      <c r="D426" s="384"/>
      <c r="E426" s="383"/>
      <c r="F426" s="384"/>
      <c r="G426" s="383"/>
      <c r="H426" s="38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383"/>
      <c r="B427" s="383"/>
      <c r="C427" s="383"/>
      <c r="D427" s="384"/>
      <c r="E427" s="383"/>
      <c r="F427" s="384"/>
      <c r="G427" s="383"/>
      <c r="H427" s="38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383"/>
      <c r="B428" s="383"/>
      <c r="C428" s="383"/>
      <c r="D428" s="384"/>
      <c r="E428" s="383"/>
      <c r="F428" s="384"/>
      <c r="G428" s="383"/>
      <c r="H428" s="38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383"/>
      <c r="B429" s="383"/>
      <c r="C429" s="383"/>
      <c r="D429" s="384"/>
      <c r="E429" s="383"/>
      <c r="F429" s="384"/>
      <c r="G429" s="383"/>
      <c r="H429" s="38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383"/>
      <c r="B430" s="383"/>
      <c r="C430" s="383"/>
      <c r="D430" s="384"/>
      <c r="E430" s="383"/>
      <c r="F430" s="384"/>
      <c r="G430" s="383"/>
      <c r="H430" s="38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383"/>
      <c r="B431" s="383"/>
      <c r="C431" s="383"/>
      <c r="D431" s="384"/>
      <c r="E431" s="383"/>
      <c r="F431" s="384"/>
      <c r="G431" s="383"/>
      <c r="H431" s="38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383"/>
      <c r="B432" s="383"/>
      <c r="C432" s="383"/>
      <c r="D432" s="384"/>
      <c r="E432" s="383"/>
      <c r="F432" s="384"/>
      <c r="G432" s="383"/>
      <c r="H432" s="38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383"/>
      <c r="B433" s="383"/>
      <c r="C433" s="383"/>
      <c r="D433" s="384"/>
      <c r="E433" s="383"/>
      <c r="F433" s="384"/>
      <c r="G433" s="383"/>
      <c r="H433" s="38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383"/>
      <c r="B434" s="383"/>
      <c r="C434" s="383"/>
      <c r="D434" s="384"/>
      <c r="E434" s="383"/>
      <c r="F434" s="384"/>
      <c r="G434" s="383"/>
      <c r="H434" s="38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383"/>
      <c r="B435" s="383"/>
      <c r="C435" s="383"/>
      <c r="D435" s="384"/>
      <c r="E435" s="383"/>
      <c r="F435" s="384"/>
      <c r="G435" s="383"/>
      <c r="H435" s="38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383"/>
      <c r="B436" s="383"/>
      <c r="C436" s="383"/>
      <c r="D436" s="384"/>
      <c r="E436" s="383"/>
      <c r="F436" s="384"/>
      <c r="G436" s="383"/>
      <c r="H436" s="38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383"/>
      <c r="B437" s="383"/>
      <c r="C437" s="383"/>
      <c r="D437" s="384"/>
      <c r="E437" s="383"/>
      <c r="F437" s="384"/>
      <c r="G437" s="383"/>
      <c r="H437" s="38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383"/>
      <c r="B438" s="383"/>
      <c r="C438" s="383"/>
      <c r="D438" s="384"/>
      <c r="E438" s="383"/>
      <c r="F438" s="384"/>
      <c r="G438" s="383"/>
      <c r="H438" s="38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383"/>
      <c r="B439" s="383"/>
      <c r="C439" s="383"/>
      <c r="D439" s="384"/>
      <c r="E439" s="383"/>
      <c r="F439" s="384"/>
      <c r="G439" s="383"/>
      <c r="H439" s="38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383"/>
      <c r="B440" s="383"/>
      <c r="C440" s="383"/>
      <c r="D440" s="384"/>
      <c r="E440" s="383"/>
      <c r="F440" s="384"/>
      <c r="G440" s="383"/>
      <c r="H440" s="38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383"/>
      <c r="B441" s="383"/>
      <c r="C441" s="383"/>
      <c r="D441" s="384"/>
      <c r="E441" s="383"/>
      <c r="F441" s="384"/>
      <c r="G441" s="383"/>
      <c r="H441" s="38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383"/>
      <c r="B442" s="383"/>
      <c r="C442" s="383"/>
      <c r="D442" s="384"/>
      <c r="E442" s="383"/>
      <c r="F442" s="384"/>
      <c r="G442" s="383"/>
      <c r="H442" s="38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383"/>
      <c r="B443" s="383"/>
      <c r="C443" s="383"/>
      <c r="D443" s="384"/>
      <c r="E443" s="383"/>
      <c r="F443" s="384"/>
      <c r="G443" s="383"/>
      <c r="H443" s="38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383"/>
      <c r="B444" s="383"/>
      <c r="C444" s="383"/>
      <c r="D444" s="384"/>
      <c r="E444" s="383"/>
      <c r="F444" s="384"/>
      <c r="G444" s="383"/>
      <c r="H444" s="38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383"/>
      <c r="B445" s="383"/>
      <c r="C445" s="383"/>
      <c r="D445" s="384"/>
      <c r="E445" s="383"/>
      <c r="F445" s="384"/>
      <c r="G445" s="383"/>
      <c r="H445" s="38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383"/>
      <c r="B446" s="383"/>
      <c r="C446" s="383"/>
      <c r="D446" s="384"/>
      <c r="E446" s="383"/>
      <c r="F446" s="384"/>
      <c r="G446" s="383"/>
      <c r="H446" s="38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383"/>
      <c r="B447" s="383"/>
      <c r="C447" s="383"/>
      <c r="D447" s="384"/>
      <c r="E447" s="383"/>
      <c r="F447" s="384"/>
      <c r="G447" s="383"/>
      <c r="H447" s="38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383"/>
      <c r="B448" s="383"/>
      <c r="C448" s="383"/>
      <c r="D448" s="384"/>
      <c r="E448" s="383"/>
      <c r="F448" s="384"/>
      <c r="G448" s="383"/>
      <c r="H448" s="38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383"/>
      <c r="B449" s="383"/>
      <c r="C449" s="383"/>
      <c r="D449" s="384"/>
      <c r="E449" s="383"/>
      <c r="F449" s="384"/>
      <c r="G449" s="383"/>
      <c r="H449" s="38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383"/>
      <c r="B450" s="383"/>
      <c r="C450" s="383"/>
      <c r="D450" s="384"/>
      <c r="E450" s="383"/>
      <c r="F450" s="384"/>
      <c r="G450" s="383"/>
      <c r="H450" s="38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383"/>
      <c r="B451" s="383"/>
      <c r="C451" s="383"/>
      <c r="D451" s="384"/>
      <c r="E451" s="383"/>
      <c r="F451" s="384"/>
      <c r="G451" s="383"/>
      <c r="H451" s="38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383"/>
      <c r="B452" s="383"/>
      <c r="C452" s="383"/>
      <c r="D452" s="384"/>
      <c r="E452" s="383"/>
      <c r="F452" s="384"/>
      <c r="G452" s="383"/>
      <c r="H452" s="38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383"/>
      <c r="B453" s="383"/>
      <c r="C453" s="383"/>
      <c r="D453" s="384"/>
      <c r="E453" s="383"/>
      <c r="F453" s="384"/>
      <c r="G453" s="383"/>
      <c r="H453" s="38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383"/>
      <c r="B454" s="383"/>
      <c r="C454" s="383"/>
      <c r="D454" s="384"/>
      <c r="E454" s="383"/>
      <c r="F454" s="384"/>
      <c r="G454" s="383"/>
      <c r="H454" s="38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383"/>
      <c r="B455" s="383"/>
      <c r="C455" s="383"/>
      <c r="D455" s="384"/>
      <c r="E455" s="383"/>
      <c r="F455" s="384"/>
      <c r="G455" s="383"/>
      <c r="H455" s="38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383"/>
      <c r="B456" s="383"/>
      <c r="C456" s="383"/>
      <c r="D456" s="384"/>
      <c r="E456" s="383"/>
      <c r="F456" s="384"/>
      <c r="G456" s="383"/>
      <c r="H456" s="38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383"/>
      <c r="B457" s="383"/>
      <c r="C457" s="383"/>
      <c r="D457" s="384"/>
      <c r="E457" s="383"/>
      <c r="F457" s="384"/>
      <c r="G457" s="383"/>
      <c r="H457" s="38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383"/>
      <c r="B458" s="383"/>
      <c r="C458" s="383"/>
      <c r="D458" s="384"/>
      <c r="E458" s="383"/>
      <c r="F458" s="384"/>
      <c r="G458" s="383"/>
      <c r="H458" s="38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383"/>
      <c r="B459" s="383"/>
      <c r="C459" s="383"/>
      <c r="D459" s="384"/>
      <c r="E459" s="383"/>
      <c r="F459" s="384"/>
      <c r="G459" s="383"/>
      <c r="H459" s="38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383"/>
      <c r="B460" s="383"/>
      <c r="C460" s="383"/>
      <c r="D460" s="384"/>
      <c r="E460" s="383"/>
      <c r="F460" s="384"/>
      <c r="G460" s="383"/>
      <c r="H460" s="38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383"/>
      <c r="B461" s="383"/>
      <c r="C461" s="383"/>
      <c r="D461" s="384"/>
      <c r="E461" s="383"/>
      <c r="F461" s="384"/>
      <c r="G461" s="383"/>
      <c r="H461" s="38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383"/>
      <c r="B462" s="383"/>
      <c r="C462" s="383"/>
      <c r="D462" s="384"/>
      <c r="E462" s="383"/>
      <c r="F462" s="384"/>
      <c r="G462" s="383"/>
      <c r="H462" s="38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383"/>
      <c r="B463" s="383"/>
      <c r="C463" s="383"/>
      <c r="D463" s="384"/>
      <c r="E463" s="383"/>
      <c r="F463" s="384"/>
      <c r="G463" s="383"/>
      <c r="H463" s="38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383"/>
      <c r="B464" s="383"/>
      <c r="C464" s="383"/>
      <c r="D464" s="384"/>
      <c r="E464" s="383"/>
      <c r="F464" s="384"/>
      <c r="G464" s="383"/>
      <c r="H464" s="38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383"/>
      <c r="B465" s="383"/>
      <c r="C465" s="383"/>
      <c r="D465" s="384"/>
      <c r="E465" s="383"/>
      <c r="F465" s="384"/>
      <c r="G465" s="383"/>
      <c r="H465" s="38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383"/>
      <c r="B466" s="383"/>
      <c r="C466" s="383"/>
      <c r="D466" s="384"/>
      <c r="E466" s="383"/>
      <c r="F466" s="384"/>
      <c r="G466" s="383"/>
      <c r="H466" s="38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383"/>
      <c r="B467" s="383"/>
      <c r="C467" s="383"/>
      <c r="D467" s="384"/>
      <c r="E467" s="383"/>
      <c r="F467" s="384"/>
      <c r="G467" s="383"/>
      <c r="H467" s="38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383"/>
      <c r="B468" s="383"/>
      <c r="C468" s="383"/>
      <c r="D468" s="384"/>
      <c r="E468" s="383"/>
      <c r="F468" s="384"/>
      <c r="G468" s="383"/>
      <c r="H468" s="38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383"/>
      <c r="B469" s="383"/>
      <c r="C469" s="383"/>
      <c r="D469" s="384"/>
      <c r="E469" s="383"/>
      <c r="F469" s="384"/>
      <c r="G469" s="383"/>
      <c r="H469" s="38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383"/>
      <c r="B470" s="383"/>
      <c r="C470" s="383"/>
      <c r="D470" s="384"/>
      <c r="E470" s="383"/>
      <c r="F470" s="384"/>
      <c r="G470" s="383"/>
      <c r="H470" s="38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383"/>
      <c r="B471" s="383"/>
      <c r="C471" s="383"/>
      <c r="D471" s="384"/>
      <c r="E471" s="383"/>
      <c r="F471" s="384"/>
      <c r="G471" s="383"/>
      <c r="H471" s="38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383"/>
      <c r="B472" s="383"/>
      <c r="C472" s="383"/>
      <c r="D472" s="384"/>
      <c r="E472" s="383"/>
      <c r="F472" s="384"/>
      <c r="G472" s="383"/>
      <c r="H472" s="38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383"/>
      <c r="B473" s="383"/>
      <c r="C473" s="383"/>
      <c r="D473" s="384"/>
      <c r="E473" s="383"/>
      <c r="F473" s="384"/>
      <c r="G473" s="383"/>
      <c r="H473" s="38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383"/>
      <c r="B474" s="383"/>
      <c r="C474" s="383"/>
      <c r="D474" s="384"/>
      <c r="E474" s="383"/>
      <c r="F474" s="384"/>
      <c r="G474" s="383"/>
      <c r="H474" s="38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383"/>
      <c r="B475" s="383"/>
      <c r="C475" s="383"/>
      <c r="D475" s="384"/>
      <c r="E475" s="383"/>
      <c r="F475" s="384"/>
      <c r="G475" s="383"/>
      <c r="H475" s="38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383"/>
      <c r="B476" s="383"/>
      <c r="C476" s="383"/>
      <c r="D476" s="384"/>
      <c r="E476" s="383"/>
      <c r="F476" s="384"/>
      <c r="G476" s="383"/>
      <c r="H476" s="38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383"/>
      <c r="B477" s="383"/>
      <c r="C477" s="383"/>
      <c r="D477" s="384"/>
      <c r="E477" s="383"/>
      <c r="F477" s="384"/>
      <c r="G477" s="383"/>
      <c r="H477" s="38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383"/>
      <c r="B478" s="383"/>
      <c r="C478" s="383"/>
      <c r="D478" s="384"/>
      <c r="E478" s="383"/>
      <c r="F478" s="384"/>
      <c r="G478" s="383"/>
      <c r="H478" s="38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383"/>
      <c r="B479" s="383"/>
      <c r="C479" s="383"/>
      <c r="D479" s="384"/>
      <c r="E479" s="383"/>
      <c r="F479" s="384"/>
      <c r="G479" s="383"/>
      <c r="H479" s="38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383"/>
      <c r="B480" s="383"/>
      <c r="C480" s="383"/>
      <c r="D480" s="384"/>
      <c r="E480" s="383"/>
      <c r="F480" s="384"/>
      <c r="G480" s="383"/>
      <c r="H480" s="38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383"/>
      <c r="B481" s="383"/>
      <c r="C481" s="383"/>
      <c r="D481" s="384"/>
      <c r="E481" s="383"/>
      <c r="F481" s="384"/>
      <c r="G481" s="383"/>
      <c r="H481" s="38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383"/>
      <c r="B482" s="383"/>
      <c r="C482" s="383"/>
      <c r="D482" s="384"/>
      <c r="E482" s="383"/>
      <c r="F482" s="384"/>
      <c r="G482" s="383"/>
      <c r="H482" s="38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383"/>
      <c r="B483" s="383"/>
      <c r="C483" s="383"/>
      <c r="D483" s="384"/>
      <c r="E483" s="383"/>
      <c r="F483" s="384"/>
      <c r="G483" s="383"/>
      <c r="H483" s="38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383"/>
      <c r="B484" s="383"/>
      <c r="C484" s="383"/>
      <c r="D484" s="384"/>
      <c r="E484" s="383"/>
      <c r="F484" s="384"/>
      <c r="G484" s="383"/>
      <c r="H484" s="38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383"/>
      <c r="B485" s="383"/>
      <c r="C485" s="383"/>
      <c r="D485" s="384"/>
      <c r="E485" s="383"/>
      <c r="F485" s="384"/>
      <c r="G485" s="383"/>
      <c r="H485" s="38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383"/>
      <c r="B486" s="383"/>
      <c r="C486" s="383"/>
      <c r="D486" s="384"/>
      <c r="E486" s="383"/>
      <c r="F486" s="384"/>
      <c r="G486" s="383"/>
      <c r="H486" s="38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383"/>
      <c r="B487" s="383"/>
      <c r="C487" s="383"/>
      <c r="D487" s="384"/>
      <c r="E487" s="383"/>
      <c r="F487" s="384"/>
      <c r="G487" s="383"/>
      <c r="H487" s="38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383"/>
      <c r="B488" s="383"/>
      <c r="C488" s="383"/>
      <c r="D488" s="384"/>
      <c r="E488" s="383"/>
      <c r="F488" s="384"/>
      <c r="G488" s="383"/>
      <c r="H488" s="38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383"/>
      <c r="B489" s="383"/>
      <c r="C489" s="383"/>
      <c r="D489" s="384"/>
      <c r="E489" s="383"/>
      <c r="F489" s="384"/>
      <c r="G489" s="383"/>
      <c r="H489" s="38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383"/>
      <c r="B490" s="383"/>
      <c r="C490" s="383"/>
      <c r="D490" s="384"/>
      <c r="E490" s="383"/>
      <c r="F490" s="384"/>
      <c r="G490" s="383"/>
      <c r="H490" s="38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383"/>
      <c r="B491" s="383"/>
      <c r="C491" s="383"/>
      <c r="D491" s="384"/>
      <c r="E491" s="383"/>
      <c r="F491" s="384"/>
      <c r="G491" s="383"/>
      <c r="H491" s="38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383"/>
      <c r="B492" s="383"/>
      <c r="C492" s="383"/>
      <c r="D492" s="384"/>
      <c r="E492" s="383"/>
      <c r="F492" s="384"/>
      <c r="G492" s="383"/>
      <c r="H492" s="38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383"/>
      <c r="B493" s="383"/>
      <c r="C493" s="383"/>
      <c r="D493" s="384"/>
      <c r="E493" s="383"/>
      <c r="F493" s="384"/>
      <c r="G493" s="383"/>
      <c r="H493" s="38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383"/>
      <c r="B494" s="383"/>
      <c r="C494" s="383"/>
      <c r="D494" s="384"/>
      <c r="E494" s="383"/>
      <c r="F494" s="384"/>
      <c r="G494" s="383"/>
      <c r="H494" s="38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383"/>
      <c r="B495" s="383"/>
      <c r="C495" s="383"/>
      <c r="D495" s="384"/>
      <c r="E495" s="383"/>
      <c r="F495" s="384"/>
      <c r="G495" s="383"/>
      <c r="H495" s="38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383"/>
      <c r="B496" s="383"/>
      <c r="C496" s="383"/>
      <c r="D496" s="384"/>
      <c r="E496" s="383"/>
      <c r="F496" s="384"/>
      <c r="G496" s="383"/>
      <c r="H496" s="38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383"/>
      <c r="B497" s="383"/>
      <c r="C497" s="383"/>
      <c r="D497" s="384"/>
      <c r="E497" s="383"/>
      <c r="F497" s="384"/>
      <c r="G497" s="383"/>
      <c r="H497" s="38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383"/>
      <c r="B498" s="383"/>
      <c r="C498" s="383"/>
      <c r="D498" s="384"/>
      <c r="E498" s="383"/>
      <c r="F498" s="384"/>
      <c r="G498" s="383"/>
      <c r="H498" s="38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383"/>
      <c r="B499" s="383"/>
      <c r="C499" s="383"/>
      <c r="D499" s="384"/>
      <c r="E499" s="383"/>
      <c r="F499" s="384"/>
      <c r="G499" s="383"/>
      <c r="H499" s="38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383"/>
      <c r="B500" s="383"/>
      <c r="C500" s="383"/>
      <c r="D500" s="384"/>
      <c r="E500" s="383"/>
      <c r="F500" s="384"/>
      <c r="G500" s="383"/>
      <c r="H500" s="38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383"/>
      <c r="B501" s="383"/>
      <c r="C501" s="383"/>
      <c r="D501" s="384"/>
      <c r="E501" s="383"/>
      <c r="F501" s="384"/>
      <c r="G501" s="383"/>
      <c r="H501" s="38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383"/>
      <c r="B502" s="383"/>
      <c r="C502" s="383"/>
      <c r="D502" s="384"/>
      <c r="E502" s="383"/>
      <c r="F502" s="384"/>
      <c r="G502" s="383"/>
      <c r="H502" s="38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383"/>
      <c r="B503" s="383"/>
      <c r="C503" s="383"/>
      <c r="D503" s="384"/>
      <c r="E503" s="383"/>
      <c r="F503" s="384"/>
      <c r="G503" s="383"/>
      <c r="H503" s="38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383"/>
      <c r="B504" s="383"/>
      <c r="C504" s="383"/>
      <c r="D504" s="384"/>
      <c r="E504" s="383"/>
      <c r="F504" s="384"/>
      <c r="G504" s="383"/>
      <c r="H504" s="38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383"/>
      <c r="B505" s="383"/>
      <c r="C505" s="383"/>
      <c r="D505" s="384"/>
      <c r="E505" s="383"/>
      <c r="F505" s="384"/>
      <c r="G505" s="383"/>
      <c r="H505" s="38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383"/>
      <c r="B506" s="383"/>
      <c r="C506" s="383"/>
      <c r="D506" s="384"/>
      <c r="E506" s="383"/>
      <c r="F506" s="384"/>
      <c r="G506" s="383"/>
      <c r="H506" s="38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383"/>
      <c r="B507" s="383"/>
      <c r="C507" s="383"/>
      <c r="D507" s="384"/>
      <c r="E507" s="383"/>
      <c r="F507" s="384"/>
      <c r="G507" s="383"/>
      <c r="H507" s="38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383"/>
      <c r="B508" s="383"/>
      <c r="C508" s="383"/>
      <c r="D508" s="384"/>
      <c r="E508" s="383"/>
      <c r="F508" s="384"/>
      <c r="G508" s="383"/>
      <c r="H508" s="38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383"/>
      <c r="B509" s="383"/>
      <c r="C509" s="383"/>
      <c r="D509" s="384"/>
      <c r="E509" s="383"/>
      <c r="F509" s="384"/>
      <c r="G509" s="383"/>
      <c r="H509" s="38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383"/>
      <c r="B510" s="383"/>
      <c r="C510" s="383"/>
      <c r="D510" s="384"/>
      <c r="E510" s="383"/>
      <c r="F510" s="384"/>
      <c r="G510" s="383"/>
      <c r="H510" s="38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383"/>
      <c r="B511" s="383"/>
      <c r="C511" s="383"/>
      <c r="D511" s="384"/>
      <c r="E511" s="383"/>
      <c r="F511" s="384"/>
      <c r="G511" s="383"/>
      <c r="H511" s="38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383"/>
      <c r="B512" s="383"/>
      <c r="C512" s="383"/>
      <c r="D512" s="384"/>
      <c r="E512" s="383"/>
      <c r="F512" s="384"/>
      <c r="G512" s="383"/>
      <c r="H512" s="38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383"/>
      <c r="B513" s="383"/>
      <c r="C513" s="383"/>
      <c r="D513" s="384"/>
      <c r="E513" s="383"/>
      <c r="F513" s="384"/>
      <c r="G513" s="383"/>
      <c r="H513" s="38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383"/>
      <c r="B514" s="383"/>
      <c r="C514" s="383"/>
      <c r="D514" s="384"/>
      <c r="E514" s="383"/>
      <c r="F514" s="384"/>
      <c r="G514" s="383"/>
      <c r="H514" s="38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383"/>
      <c r="B515" s="383"/>
      <c r="C515" s="383"/>
      <c r="D515" s="384"/>
      <c r="E515" s="383"/>
      <c r="F515" s="384"/>
      <c r="G515" s="383"/>
      <c r="H515" s="38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383"/>
      <c r="B516" s="383"/>
      <c r="C516" s="383"/>
      <c r="D516" s="384"/>
      <c r="E516" s="383"/>
      <c r="F516" s="384"/>
      <c r="G516" s="383"/>
      <c r="H516" s="38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383"/>
      <c r="B517" s="383"/>
      <c r="C517" s="383"/>
      <c r="D517" s="384"/>
      <c r="E517" s="383"/>
      <c r="F517" s="384"/>
      <c r="G517" s="383"/>
      <c r="H517" s="38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383"/>
      <c r="B518" s="383"/>
      <c r="C518" s="383"/>
      <c r="D518" s="384"/>
      <c r="E518" s="383"/>
      <c r="F518" s="384"/>
      <c r="G518" s="383"/>
      <c r="H518" s="38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383"/>
      <c r="B519" s="383"/>
      <c r="C519" s="383"/>
      <c r="D519" s="384"/>
      <c r="E519" s="383"/>
      <c r="F519" s="384"/>
      <c r="G519" s="383"/>
      <c r="H519" s="38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383"/>
      <c r="B520" s="383"/>
      <c r="C520" s="383"/>
      <c r="D520" s="384"/>
      <c r="E520" s="383"/>
      <c r="F520" s="384"/>
      <c r="G520" s="383"/>
      <c r="H520" s="38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383"/>
      <c r="B521" s="383"/>
      <c r="C521" s="383"/>
      <c r="D521" s="384"/>
      <c r="E521" s="383"/>
      <c r="F521" s="384"/>
      <c r="G521" s="383"/>
      <c r="H521" s="38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383"/>
      <c r="B522" s="383"/>
      <c r="C522" s="383"/>
      <c r="D522" s="384"/>
      <c r="E522" s="383"/>
      <c r="F522" s="384"/>
      <c r="G522" s="383"/>
      <c r="H522" s="38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383"/>
      <c r="B523" s="383"/>
      <c r="C523" s="383"/>
      <c r="D523" s="384"/>
      <c r="E523" s="383"/>
      <c r="F523" s="384"/>
      <c r="G523" s="383"/>
      <c r="H523" s="38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383"/>
      <c r="B524" s="383"/>
      <c r="C524" s="383"/>
      <c r="D524" s="384"/>
      <c r="E524" s="383"/>
      <c r="F524" s="384"/>
      <c r="G524" s="383"/>
      <c r="H524" s="38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383"/>
      <c r="B525" s="383"/>
      <c r="C525" s="383"/>
      <c r="D525" s="384"/>
      <c r="E525" s="383"/>
      <c r="F525" s="384"/>
      <c r="G525" s="383"/>
      <c r="H525" s="38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383"/>
      <c r="B526" s="383"/>
      <c r="C526" s="383"/>
      <c r="D526" s="384"/>
      <c r="E526" s="383"/>
      <c r="F526" s="384"/>
      <c r="G526" s="383"/>
      <c r="H526" s="38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383"/>
      <c r="B527" s="383"/>
      <c r="C527" s="383"/>
      <c r="D527" s="384"/>
      <c r="E527" s="383"/>
      <c r="F527" s="384"/>
      <c r="G527" s="383"/>
      <c r="H527" s="38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383"/>
      <c r="B528" s="383"/>
      <c r="C528" s="383"/>
      <c r="D528" s="384"/>
      <c r="E528" s="383"/>
      <c r="F528" s="384"/>
      <c r="G528" s="383"/>
      <c r="H528" s="38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383"/>
      <c r="B529" s="383"/>
      <c r="C529" s="383"/>
      <c r="D529" s="384"/>
      <c r="E529" s="383"/>
      <c r="F529" s="384"/>
      <c r="G529" s="383"/>
      <c r="H529" s="38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383"/>
      <c r="B530" s="383"/>
      <c r="C530" s="383"/>
      <c r="D530" s="384"/>
      <c r="E530" s="383"/>
      <c r="F530" s="384"/>
      <c r="G530" s="383"/>
      <c r="H530" s="38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383"/>
      <c r="B531" s="383"/>
      <c r="C531" s="383"/>
      <c r="D531" s="384"/>
      <c r="E531" s="383"/>
      <c r="F531" s="384"/>
      <c r="G531" s="383"/>
      <c r="H531" s="38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383"/>
      <c r="B532" s="383"/>
      <c r="C532" s="383"/>
      <c r="D532" s="384"/>
      <c r="E532" s="383"/>
      <c r="F532" s="384"/>
      <c r="G532" s="383"/>
      <c r="H532" s="38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383"/>
      <c r="B533" s="383"/>
      <c r="C533" s="383"/>
      <c r="D533" s="384"/>
      <c r="E533" s="383"/>
      <c r="F533" s="384"/>
      <c r="G533" s="383"/>
      <c r="H533" s="38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383"/>
      <c r="B534" s="383"/>
      <c r="C534" s="383"/>
      <c r="D534" s="384"/>
      <c r="E534" s="383"/>
      <c r="F534" s="384"/>
      <c r="G534" s="383"/>
      <c r="H534" s="38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383"/>
      <c r="B535" s="383"/>
      <c r="C535" s="383"/>
      <c r="D535" s="384"/>
      <c r="E535" s="383"/>
      <c r="F535" s="384"/>
      <c r="G535" s="383"/>
      <c r="H535" s="38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383"/>
      <c r="B536" s="383"/>
      <c r="C536" s="383"/>
      <c r="D536" s="384"/>
      <c r="E536" s="383"/>
      <c r="F536" s="384"/>
      <c r="G536" s="383"/>
      <c r="H536" s="38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383"/>
      <c r="B537" s="383"/>
      <c r="C537" s="383"/>
      <c r="D537" s="384"/>
      <c r="E537" s="383"/>
      <c r="F537" s="384"/>
      <c r="G537" s="383"/>
      <c r="H537" s="38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383"/>
      <c r="B538" s="383"/>
      <c r="C538" s="383"/>
      <c r="D538" s="384"/>
      <c r="E538" s="383"/>
      <c r="F538" s="384"/>
      <c r="G538" s="383"/>
      <c r="H538" s="38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383"/>
      <c r="B539" s="383"/>
      <c r="C539" s="383"/>
      <c r="D539" s="384"/>
      <c r="E539" s="383"/>
      <c r="F539" s="384"/>
      <c r="G539" s="383"/>
      <c r="H539" s="38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383"/>
      <c r="B540" s="383"/>
      <c r="C540" s="383"/>
      <c r="D540" s="384"/>
      <c r="E540" s="383"/>
      <c r="F540" s="384"/>
      <c r="G540" s="383"/>
      <c r="H540" s="38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383"/>
      <c r="B541" s="383"/>
      <c r="C541" s="383"/>
      <c r="D541" s="384"/>
      <c r="E541" s="383"/>
      <c r="F541" s="384"/>
      <c r="G541" s="383"/>
      <c r="H541" s="38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383"/>
      <c r="B542" s="383"/>
      <c r="C542" s="383"/>
      <c r="D542" s="384"/>
      <c r="E542" s="383"/>
      <c r="F542" s="384"/>
      <c r="G542" s="383"/>
      <c r="H542" s="38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383"/>
      <c r="B543" s="383"/>
      <c r="C543" s="383"/>
      <c r="D543" s="384"/>
      <c r="E543" s="383"/>
      <c r="F543" s="384"/>
      <c r="G543" s="383"/>
      <c r="H543" s="38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383"/>
      <c r="B544" s="383"/>
      <c r="C544" s="383"/>
      <c r="D544" s="384"/>
      <c r="E544" s="383"/>
      <c r="F544" s="384"/>
      <c r="G544" s="383"/>
      <c r="H544" s="38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383"/>
      <c r="B545" s="383"/>
      <c r="C545" s="383"/>
      <c r="D545" s="384"/>
      <c r="E545" s="383"/>
      <c r="F545" s="384"/>
      <c r="G545" s="383"/>
      <c r="H545" s="38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383"/>
      <c r="B546" s="383"/>
      <c r="C546" s="383"/>
      <c r="D546" s="384"/>
      <c r="E546" s="383"/>
      <c r="F546" s="384"/>
      <c r="G546" s="383"/>
      <c r="H546" s="38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383"/>
      <c r="B547" s="383"/>
      <c r="C547" s="383"/>
      <c r="D547" s="384"/>
      <c r="E547" s="383"/>
      <c r="F547" s="384"/>
      <c r="G547" s="383"/>
      <c r="H547" s="38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383"/>
      <c r="B548" s="383"/>
      <c r="C548" s="383"/>
      <c r="D548" s="384"/>
      <c r="E548" s="383"/>
      <c r="F548" s="384"/>
      <c r="G548" s="383"/>
      <c r="H548" s="38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383"/>
      <c r="B549" s="383"/>
      <c r="C549" s="383"/>
      <c r="D549" s="384"/>
      <c r="E549" s="383"/>
      <c r="F549" s="384"/>
      <c r="G549" s="383"/>
      <c r="H549" s="38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383"/>
      <c r="B550" s="383"/>
      <c r="C550" s="383"/>
      <c r="D550" s="384"/>
      <c r="E550" s="383"/>
      <c r="F550" s="384"/>
      <c r="G550" s="383"/>
      <c r="H550" s="38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383"/>
      <c r="B551" s="383"/>
      <c r="C551" s="383"/>
      <c r="D551" s="384"/>
      <c r="E551" s="383"/>
      <c r="F551" s="384"/>
      <c r="G551" s="383"/>
      <c r="H551" s="38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383"/>
      <c r="B552" s="383"/>
      <c r="C552" s="383"/>
      <c r="D552" s="384"/>
      <c r="E552" s="383"/>
      <c r="F552" s="384"/>
      <c r="G552" s="383"/>
      <c r="H552" s="38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383"/>
      <c r="B553" s="383"/>
      <c r="C553" s="383"/>
      <c r="D553" s="384"/>
      <c r="E553" s="383"/>
      <c r="F553" s="384"/>
      <c r="G553" s="383"/>
      <c r="H553" s="38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383"/>
      <c r="B554" s="383"/>
      <c r="C554" s="383"/>
      <c r="D554" s="384"/>
      <c r="E554" s="383"/>
      <c r="F554" s="384"/>
      <c r="G554" s="383"/>
      <c r="H554" s="38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383"/>
      <c r="B555" s="383"/>
      <c r="C555" s="383"/>
      <c r="D555" s="384"/>
      <c r="E555" s="383"/>
      <c r="F555" s="384"/>
      <c r="G555" s="383"/>
      <c r="H555" s="38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383"/>
      <c r="B556" s="383"/>
      <c r="C556" s="383"/>
      <c r="D556" s="384"/>
      <c r="E556" s="383"/>
      <c r="F556" s="384"/>
      <c r="G556" s="383"/>
      <c r="H556" s="38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383"/>
      <c r="B557" s="383"/>
      <c r="C557" s="383"/>
      <c r="D557" s="384"/>
      <c r="E557" s="383"/>
      <c r="F557" s="384"/>
      <c r="G557" s="383"/>
      <c r="H557" s="38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383"/>
      <c r="B558" s="383"/>
      <c r="C558" s="383"/>
      <c r="D558" s="384"/>
      <c r="E558" s="383"/>
      <c r="F558" s="384"/>
      <c r="G558" s="383"/>
      <c r="H558" s="38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383"/>
      <c r="B559" s="383"/>
      <c r="C559" s="383"/>
      <c r="D559" s="384"/>
      <c r="E559" s="383"/>
      <c r="F559" s="384"/>
      <c r="G559" s="383"/>
      <c r="H559" s="38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383"/>
      <c r="B560" s="383"/>
      <c r="C560" s="383"/>
      <c r="D560" s="384"/>
      <c r="E560" s="383"/>
      <c r="F560" s="384"/>
      <c r="G560" s="383"/>
      <c r="H560" s="38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383"/>
      <c r="B561" s="383"/>
      <c r="C561" s="383"/>
      <c r="D561" s="384"/>
      <c r="E561" s="383"/>
      <c r="F561" s="384"/>
      <c r="G561" s="383"/>
      <c r="H561" s="38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383"/>
      <c r="B562" s="383"/>
      <c r="C562" s="383"/>
      <c r="D562" s="384"/>
      <c r="E562" s="383"/>
      <c r="F562" s="384"/>
      <c r="G562" s="383"/>
      <c r="H562" s="38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383"/>
      <c r="B563" s="383"/>
      <c r="C563" s="383"/>
      <c r="D563" s="384"/>
      <c r="E563" s="383"/>
      <c r="F563" s="384"/>
      <c r="G563" s="383"/>
      <c r="H563" s="38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383"/>
      <c r="B564" s="383"/>
      <c r="C564" s="383"/>
      <c r="D564" s="384"/>
      <c r="E564" s="383"/>
      <c r="F564" s="384"/>
      <c r="G564" s="383"/>
      <c r="H564" s="38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383"/>
      <c r="B565" s="383"/>
      <c r="C565" s="383"/>
      <c r="D565" s="384"/>
      <c r="E565" s="383"/>
      <c r="F565" s="384"/>
      <c r="G565" s="383"/>
      <c r="H565" s="38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383"/>
      <c r="B566" s="383"/>
      <c r="C566" s="383"/>
      <c r="D566" s="384"/>
      <c r="E566" s="383"/>
      <c r="F566" s="384"/>
      <c r="G566" s="383"/>
      <c r="H566" s="38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383"/>
      <c r="B567" s="383"/>
      <c r="C567" s="383"/>
      <c r="D567" s="384"/>
      <c r="E567" s="383"/>
      <c r="F567" s="384"/>
      <c r="G567" s="383"/>
      <c r="H567" s="38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383"/>
      <c r="B568" s="383"/>
      <c r="C568" s="383"/>
      <c r="D568" s="384"/>
      <c r="E568" s="383"/>
      <c r="F568" s="384"/>
      <c r="G568" s="383"/>
      <c r="H568" s="38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383"/>
      <c r="B569" s="383"/>
      <c r="C569" s="383"/>
      <c r="D569" s="384"/>
      <c r="E569" s="383"/>
      <c r="F569" s="384"/>
      <c r="G569" s="383"/>
      <c r="H569" s="38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383"/>
      <c r="B570" s="383"/>
      <c r="C570" s="383"/>
      <c r="D570" s="384"/>
      <c r="E570" s="383"/>
      <c r="F570" s="384"/>
      <c r="G570" s="383"/>
      <c r="H570" s="38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383"/>
      <c r="B571" s="383"/>
      <c r="C571" s="383"/>
      <c r="D571" s="384"/>
      <c r="E571" s="383"/>
      <c r="F571" s="384"/>
      <c r="G571" s="383"/>
      <c r="H571" s="38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383"/>
      <c r="B572" s="383"/>
      <c r="C572" s="383"/>
      <c r="D572" s="384"/>
      <c r="E572" s="383"/>
      <c r="F572" s="384"/>
      <c r="G572" s="383"/>
      <c r="H572" s="38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383"/>
      <c r="B573" s="383"/>
      <c r="C573" s="383"/>
      <c r="D573" s="384"/>
      <c r="E573" s="383"/>
      <c r="F573" s="384"/>
      <c r="G573" s="383"/>
      <c r="H573" s="38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383"/>
      <c r="B574" s="383"/>
      <c r="C574" s="383"/>
      <c r="D574" s="384"/>
      <c r="E574" s="383"/>
      <c r="F574" s="384"/>
      <c r="G574" s="383"/>
      <c r="H574" s="38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383"/>
      <c r="B575" s="383"/>
      <c r="C575" s="383"/>
      <c r="D575" s="384"/>
      <c r="E575" s="383"/>
      <c r="F575" s="384"/>
      <c r="G575" s="383"/>
      <c r="H575" s="38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383"/>
      <c r="B576" s="383"/>
      <c r="C576" s="383"/>
      <c r="D576" s="384"/>
      <c r="E576" s="383"/>
      <c r="F576" s="384"/>
      <c r="G576" s="383"/>
      <c r="H576" s="38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383"/>
      <c r="B577" s="383"/>
      <c r="C577" s="383"/>
      <c r="D577" s="384"/>
      <c r="E577" s="383"/>
      <c r="F577" s="384"/>
      <c r="G577" s="383"/>
      <c r="H577" s="38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383"/>
      <c r="B578" s="383"/>
      <c r="C578" s="383"/>
      <c r="D578" s="384"/>
      <c r="E578" s="383"/>
      <c r="F578" s="384"/>
      <c r="G578" s="383"/>
      <c r="H578" s="38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383"/>
      <c r="B579" s="383"/>
      <c r="C579" s="383"/>
      <c r="D579" s="384"/>
      <c r="E579" s="383"/>
      <c r="F579" s="384"/>
      <c r="G579" s="383"/>
      <c r="H579" s="38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383"/>
      <c r="B580" s="383"/>
      <c r="C580" s="383"/>
      <c r="D580" s="384"/>
      <c r="E580" s="383"/>
      <c r="F580" s="384"/>
      <c r="G580" s="383"/>
      <c r="H580" s="38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383"/>
      <c r="B581" s="383"/>
      <c r="C581" s="383"/>
      <c r="D581" s="384"/>
      <c r="E581" s="383"/>
      <c r="F581" s="384"/>
      <c r="G581" s="383"/>
      <c r="H581" s="38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383"/>
      <c r="B582" s="383"/>
      <c r="C582" s="383"/>
      <c r="D582" s="384"/>
      <c r="E582" s="383"/>
      <c r="F582" s="384"/>
      <c r="G582" s="383"/>
      <c r="H582" s="38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383"/>
      <c r="B583" s="383"/>
      <c r="C583" s="383"/>
      <c r="D583" s="384"/>
      <c r="E583" s="383"/>
      <c r="F583" s="384"/>
      <c r="G583" s="383"/>
      <c r="H583" s="38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383"/>
      <c r="B584" s="383"/>
      <c r="C584" s="383"/>
      <c r="D584" s="384"/>
      <c r="E584" s="383"/>
      <c r="F584" s="384"/>
      <c r="G584" s="383"/>
      <c r="H584" s="38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383"/>
      <c r="B585" s="383"/>
      <c r="C585" s="383"/>
      <c r="D585" s="384"/>
      <c r="E585" s="383"/>
      <c r="F585" s="384"/>
      <c r="G585" s="383"/>
      <c r="H585" s="38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383"/>
      <c r="B586" s="383"/>
      <c r="C586" s="383"/>
      <c r="D586" s="384"/>
      <c r="E586" s="383"/>
      <c r="F586" s="384"/>
      <c r="G586" s="383"/>
      <c r="H586" s="38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383"/>
      <c r="B587" s="383"/>
      <c r="C587" s="383"/>
      <c r="D587" s="384"/>
      <c r="E587" s="383"/>
      <c r="F587" s="384"/>
      <c r="G587" s="383"/>
      <c r="H587" s="38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383"/>
      <c r="B588" s="383"/>
      <c r="C588" s="383"/>
      <c r="D588" s="384"/>
      <c r="E588" s="383"/>
      <c r="F588" s="384"/>
      <c r="G588" s="383"/>
      <c r="H588" s="38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383"/>
      <c r="B589" s="383"/>
      <c r="C589" s="383"/>
      <c r="D589" s="384"/>
      <c r="E589" s="383"/>
      <c r="F589" s="384"/>
      <c r="G589" s="383"/>
      <c r="H589" s="38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383"/>
      <c r="B590" s="383"/>
      <c r="C590" s="383"/>
      <c r="D590" s="384"/>
      <c r="E590" s="383"/>
      <c r="F590" s="384"/>
      <c r="G590" s="383"/>
      <c r="H590" s="38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383"/>
      <c r="B591" s="383"/>
      <c r="C591" s="383"/>
      <c r="D591" s="384"/>
      <c r="E591" s="383"/>
      <c r="F591" s="384"/>
      <c r="G591" s="383"/>
      <c r="H591" s="38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383"/>
      <c r="B592" s="383"/>
      <c r="C592" s="383"/>
      <c r="D592" s="384"/>
      <c r="E592" s="383"/>
      <c r="F592" s="384"/>
      <c r="G592" s="383"/>
      <c r="H592" s="38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383"/>
      <c r="B593" s="383"/>
      <c r="C593" s="383"/>
      <c r="D593" s="384"/>
      <c r="E593" s="383"/>
      <c r="F593" s="384"/>
      <c r="G593" s="383"/>
      <c r="H593" s="38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383"/>
      <c r="B594" s="383"/>
      <c r="C594" s="383"/>
      <c r="D594" s="384"/>
      <c r="E594" s="383"/>
      <c r="F594" s="384"/>
      <c r="G594" s="383"/>
      <c r="H594" s="38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383"/>
      <c r="B595" s="383"/>
      <c r="C595" s="383"/>
      <c r="D595" s="384"/>
      <c r="E595" s="383"/>
      <c r="F595" s="384"/>
      <c r="G595" s="383"/>
      <c r="H595" s="38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383"/>
      <c r="B596" s="383"/>
      <c r="C596" s="383"/>
      <c r="D596" s="384"/>
      <c r="E596" s="383"/>
      <c r="F596" s="384"/>
      <c r="G596" s="383"/>
      <c r="H596" s="38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383"/>
      <c r="B597" s="383"/>
      <c r="C597" s="383"/>
      <c r="D597" s="384"/>
      <c r="E597" s="383"/>
      <c r="F597" s="384"/>
      <c r="G597" s="383"/>
      <c r="H597" s="38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383"/>
      <c r="B598" s="383"/>
      <c r="C598" s="383"/>
      <c r="D598" s="384"/>
      <c r="E598" s="383"/>
      <c r="F598" s="384"/>
      <c r="G598" s="383"/>
      <c r="H598" s="38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383"/>
      <c r="B599" s="383"/>
      <c r="C599" s="383"/>
      <c r="D599" s="384"/>
      <c r="E599" s="383"/>
      <c r="F599" s="384"/>
      <c r="G599" s="383"/>
      <c r="H599" s="38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383"/>
      <c r="B600" s="383"/>
      <c r="C600" s="383"/>
      <c r="D600" s="384"/>
      <c r="E600" s="383"/>
      <c r="F600" s="384"/>
      <c r="G600" s="383"/>
      <c r="H600" s="38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383"/>
      <c r="B601" s="383"/>
      <c r="C601" s="383"/>
      <c r="D601" s="384"/>
      <c r="E601" s="383"/>
      <c r="F601" s="384"/>
      <c r="G601" s="383"/>
      <c r="H601" s="38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383"/>
      <c r="B602" s="383"/>
      <c r="C602" s="383"/>
      <c r="D602" s="384"/>
      <c r="E602" s="383"/>
      <c r="F602" s="384"/>
      <c r="G602" s="383"/>
      <c r="H602" s="38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383"/>
      <c r="B603" s="383"/>
      <c r="C603" s="383"/>
      <c r="D603" s="384"/>
      <c r="E603" s="383"/>
      <c r="F603" s="384"/>
      <c r="G603" s="383"/>
      <c r="H603" s="38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383"/>
      <c r="B604" s="383"/>
      <c r="C604" s="383"/>
      <c r="D604" s="384"/>
      <c r="E604" s="383"/>
      <c r="F604" s="384"/>
      <c r="G604" s="383"/>
      <c r="H604" s="38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383"/>
      <c r="B605" s="383"/>
      <c r="C605" s="383"/>
      <c r="D605" s="384"/>
      <c r="E605" s="383"/>
      <c r="F605" s="384"/>
      <c r="G605" s="383"/>
      <c r="H605" s="38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383"/>
      <c r="B606" s="383"/>
      <c r="C606" s="383"/>
      <c r="D606" s="384"/>
      <c r="E606" s="383"/>
      <c r="F606" s="384"/>
      <c r="G606" s="383"/>
      <c r="H606" s="38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383"/>
      <c r="B607" s="383"/>
      <c r="C607" s="383"/>
      <c r="D607" s="384"/>
      <c r="E607" s="383"/>
      <c r="F607" s="384"/>
      <c r="G607" s="383"/>
      <c r="H607" s="38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383"/>
      <c r="B608" s="383"/>
      <c r="C608" s="383"/>
      <c r="D608" s="384"/>
      <c r="E608" s="383"/>
      <c r="F608" s="384"/>
      <c r="G608" s="383"/>
      <c r="H608" s="38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383"/>
      <c r="B609" s="383"/>
      <c r="C609" s="383"/>
      <c r="D609" s="384"/>
      <c r="E609" s="383"/>
      <c r="F609" s="384"/>
      <c r="G609" s="383"/>
      <c r="H609" s="38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383"/>
      <c r="B610" s="383"/>
      <c r="C610" s="383"/>
      <c r="D610" s="384"/>
      <c r="E610" s="383"/>
      <c r="F610" s="384"/>
      <c r="G610" s="383"/>
      <c r="H610" s="38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383"/>
      <c r="B611" s="383"/>
      <c r="C611" s="383"/>
      <c r="D611" s="384"/>
      <c r="E611" s="383"/>
      <c r="F611" s="384"/>
      <c r="G611" s="383"/>
      <c r="H611" s="38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383"/>
      <c r="B612" s="383"/>
      <c r="C612" s="383"/>
      <c r="D612" s="384"/>
      <c r="E612" s="383"/>
      <c r="F612" s="384"/>
      <c r="G612" s="383"/>
      <c r="H612" s="38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383"/>
      <c r="B613" s="383"/>
      <c r="C613" s="383"/>
      <c r="D613" s="384"/>
      <c r="E613" s="383"/>
      <c r="F613" s="384"/>
      <c r="G613" s="383"/>
      <c r="H613" s="38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383"/>
      <c r="B614" s="383"/>
      <c r="C614" s="383"/>
      <c r="D614" s="384"/>
      <c r="E614" s="383"/>
      <c r="F614" s="384"/>
      <c r="G614" s="383"/>
      <c r="H614" s="38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383"/>
      <c r="B615" s="383"/>
      <c r="C615" s="383"/>
      <c r="D615" s="384"/>
      <c r="E615" s="383"/>
      <c r="F615" s="384"/>
      <c r="G615" s="383"/>
      <c r="H615" s="38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383"/>
      <c r="B616" s="383"/>
      <c r="C616" s="383"/>
      <c r="D616" s="384"/>
      <c r="E616" s="383"/>
      <c r="F616" s="384"/>
      <c r="G616" s="383"/>
      <c r="H616" s="38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383"/>
      <c r="B617" s="383"/>
      <c r="C617" s="383"/>
      <c r="D617" s="384"/>
      <c r="E617" s="383"/>
      <c r="F617" s="384"/>
      <c r="G617" s="383"/>
      <c r="H617" s="38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383"/>
      <c r="B618" s="383"/>
      <c r="C618" s="383"/>
      <c r="D618" s="384"/>
      <c r="E618" s="383"/>
      <c r="F618" s="384"/>
      <c r="G618" s="383"/>
      <c r="H618" s="38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383"/>
      <c r="B619" s="383"/>
      <c r="C619" s="383"/>
      <c r="D619" s="384"/>
      <c r="E619" s="383"/>
      <c r="F619" s="384"/>
      <c r="G619" s="383"/>
      <c r="H619" s="38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383"/>
      <c r="B620" s="383"/>
      <c r="C620" s="383"/>
      <c r="D620" s="384"/>
      <c r="E620" s="383"/>
      <c r="F620" s="384"/>
      <c r="G620" s="383"/>
      <c r="H620" s="38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383"/>
      <c r="B621" s="383"/>
      <c r="C621" s="383"/>
      <c r="D621" s="384"/>
      <c r="E621" s="383"/>
      <c r="F621" s="384"/>
      <c r="G621" s="383"/>
      <c r="H621" s="38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383"/>
      <c r="B622" s="383"/>
      <c r="C622" s="383"/>
      <c r="D622" s="384"/>
      <c r="E622" s="383"/>
      <c r="F622" s="384"/>
      <c r="G622" s="383"/>
      <c r="H622" s="38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383"/>
      <c r="B623" s="383"/>
      <c r="C623" s="383"/>
      <c r="D623" s="384"/>
      <c r="E623" s="383"/>
      <c r="F623" s="384"/>
      <c r="G623" s="383"/>
      <c r="H623" s="38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383"/>
      <c r="B624" s="383"/>
      <c r="C624" s="383"/>
      <c r="D624" s="384"/>
      <c r="E624" s="383"/>
      <c r="F624" s="384"/>
      <c r="G624" s="383"/>
      <c r="H624" s="38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383"/>
      <c r="B625" s="383"/>
      <c r="C625" s="383"/>
      <c r="D625" s="384"/>
      <c r="E625" s="383"/>
      <c r="F625" s="384"/>
      <c r="G625" s="383"/>
      <c r="H625" s="38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383"/>
      <c r="B626" s="383"/>
      <c r="C626" s="383"/>
      <c r="D626" s="384"/>
      <c r="E626" s="383"/>
      <c r="F626" s="384"/>
      <c r="G626" s="383"/>
      <c r="H626" s="38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383"/>
      <c r="B627" s="383"/>
      <c r="C627" s="383"/>
      <c r="D627" s="384"/>
      <c r="E627" s="383"/>
      <c r="F627" s="384"/>
      <c r="G627" s="383"/>
      <c r="H627" s="38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383"/>
      <c r="B628" s="383"/>
      <c r="C628" s="383"/>
      <c r="D628" s="384"/>
      <c r="E628" s="383"/>
      <c r="F628" s="384"/>
      <c r="G628" s="383"/>
      <c r="H628" s="38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383"/>
      <c r="B629" s="383"/>
      <c r="C629" s="383"/>
      <c r="D629" s="384"/>
      <c r="E629" s="383"/>
      <c r="F629" s="384"/>
      <c r="G629" s="383"/>
      <c r="H629" s="38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383"/>
      <c r="B630" s="383"/>
      <c r="C630" s="383"/>
      <c r="D630" s="384"/>
      <c r="E630" s="383"/>
      <c r="F630" s="384"/>
      <c r="G630" s="383"/>
      <c r="H630" s="38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383"/>
      <c r="B631" s="383"/>
      <c r="C631" s="383"/>
      <c r="D631" s="384"/>
      <c r="E631" s="383"/>
      <c r="F631" s="384"/>
      <c r="G631" s="383"/>
      <c r="H631" s="38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383"/>
      <c r="B632" s="383"/>
      <c r="C632" s="383"/>
      <c r="D632" s="384"/>
      <c r="E632" s="383"/>
      <c r="F632" s="384"/>
      <c r="G632" s="383"/>
      <c r="H632" s="38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383"/>
      <c r="B633" s="383"/>
      <c r="C633" s="383"/>
      <c r="D633" s="384"/>
      <c r="E633" s="383"/>
      <c r="F633" s="384"/>
      <c r="G633" s="383"/>
      <c r="H633" s="38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383"/>
      <c r="B634" s="383"/>
      <c r="C634" s="383"/>
      <c r="D634" s="384"/>
      <c r="E634" s="383"/>
      <c r="F634" s="384"/>
      <c r="G634" s="383"/>
      <c r="H634" s="38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383"/>
      <c r="B635" s="383"/>
      <c r="C635" s="383"/>
      <c r="D635" s="384"/>
      <c r="E635" s="383"/>
      <c r="F635" s="384"/>
      <c r="G635" s="383"/>
      <c r="H635" s="38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383"/>
      <c r="B636" s="383"/>
      <c r="C636" s="383"/>
      <c r="D636" s="384"/>
      <c r="E636" s="383"/>
      <c r="F636" s="384"/>
      <c r="G636" s="383"/>
      <c r="H636" s="38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383"/>
      <c r="B637" s="383"/>
      <c r="C637" s="383"/>
      <c r="D637" s="384"/>
      <c r="E637" s="383"/>
      <c r="F637" s="384"/>
      <c r="G637" s="383"/>
      <c r="H637" s="38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383"/>
      <c r="B638" s="383"/>
      <c r="C638" s="383"/>
      <c r="D638" s="384"/>
      <c r="E638" s="383"/>
      <c r="F638" s="384"/>
      <c r="G638" s="383"/>
      <c r="H638" s="38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383"/>
      <c r="B639" s="383"/>
      <c r="C639" s="383"/>
      <c r="D639" s="384"/>
      <c r="E639" s="383"/>
      <c r="F639" s="384"/>
      <c r="G639" s="383"/>
      <c r="H639" s="38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383"/>
      <c r="B640" s="383"/>
      <c r="C640" s="383"/>
      <c r="D640" s="384"/>
      <c r="E640" s="383"/>
      <c r="F640" s="384"/>
      <c r="G640" s="383"/>
      <c r="H640" s="38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383"/>
      <c r="B641" s="383"/>
      <c r="C641" s="383"/>
      <c r="D641" s="384"/>
      <c r="E641" s="383"/>
      <c r="F641" s="384"/>
      <c r="G641" s="383"/>
      <c r="H641" s="38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383"/>
      <c r="B642" s="383"/>
      <c r="C642" s="383"/>
      <c r="D642" s="384"/>
      <c r="E642" s="383"/>
      <c r="F642" s="384"/>
      <c r="G642" s="383"/>
      <c r="H642" s="38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383"/>
      <c r="B643" s="383"/>
      <c r="C643" s="383"/>
      <c r="D643" s="384"/>
      <c r="E643" s="383"/>
      <c r="F643" s="384"/>
      <c r="G643" s="383"/>
      <c r="H643" s="38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383"/>
      <c r="B644" s="383"/>
      <c r="C644" s="383"/>
      <c r="D644" s="384"/>
      <c r="E644" s="383"/>
      <c r="F644" s="384"/>
      <c r="G644" s="383"/>
      <c r="H644" s="38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383"/>
      <c r="B645" s="383"/>
      <c r="C645" s="383"/>
      <c r="D645" s="384"/>
      <c r="E645" s="383"/>
      <c r="F645" s="384"/>
      <c r="G645" s="383"/>
      <c r="H645" s="38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383"/>
      <c r="B646" s="383"/>
      <c r="C646" s="383"/>
      <c r="D646" s="384"/>
      <c r="E646" s="383"/>
      <c r="F646" s="384"/>
      <c r="G646" s="383"/>
      <c r="H646" s="38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383"/>
      <c r="B647" s="383"/>
      <c r="C647" s="383"/>
      <c r="D647" s="384"/>
      <c r="E647" s="383"/>
      <c r="F647" s="384"/>
      <c r="G647" s="383"/>
      <c r="H647" s="38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383"/>
      <c r="B648" s="383"/>
      <c r="C648" s="383"/>
      <c r="D648" s="384"/>
      <c r="E648" s="383"/>
      <c r="F648" s="384"/>
      <c r="G648" s="383"/>
      <c r="H648" s="38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383"/>
      <c r="B649" s="383"/>
      <c r="C649" s="383"/>
      <c r="D649" s="384"/>
      <c r="E649" s="383"/>
      <c r="F649" s="384"/>
      <c r="G649" s="383"/>
      <c r="H649" s="38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383"/>
      <c r="B650" s="383"/>
      <c r="C650" s="383"/>
      <c r="D650" s="384"/>
      <c r="E650" s="383"/>
      <c r="F650" s="384"/>
      <c r="G650" s="383"/>
      <c r="H650" s="38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383"/>
      <c r="B651" s="383"/>
      <c r="C651" s="383"/>
      <c r="D651" s="384"/>
      <c r="E651" s="383"/>
      <c r="F651" s="384"/>
      <c r="G651" s="383"/>
      <c r="H651" s="38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383"/>
      <c r="B652" s="383"/>
      <c r="C652" s="383"/>
      <c r="D652" s="384"/>
      <c r="E652" s="383"/>
      <c r="F652" s="384"/>
      <c r="G652" s="383"/>
      <c r="H652" s="38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383"/>
      <c r="B653" s="383"/>
      <c r="C653" s="383"/>
      <c r="D653" s="384"/>
      <c r="E653" s="383"/>
      <c r="F653" s="384"/>
      <c r="G653" s="383"/>
      <c r="H653" s="38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383"/>
      <c r="B654" s="383"/>
      <c r="C654" s="383"/>
      <c r="D654" s="384"/>
      <c r="E654" s="383"/>
      <c r="F654" s="384"/>
      <c r="G654" s="383"/>
      <c r="H654" s="38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383"/>
      <c r="B655" s="383"/>
      <c r="C655" s="383"/>
      <c r="D655" s="384"/>
      <c r="E655" s="383"/>
      <c r="F655" s="384"/>
      <c r="G655" s="383"/>
      <c r="H655" s="38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383"/>
      <c r="B656" s="383"/>
      <c r="C656" s="383"/>
      <c r="D656" s="384"/>
      <c r="E656" s="383"/>
      <c r="F656" s="384"/>
      <c r="G656" s="383"/>
      <c r="H656" s="38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383"/>
      <c r="B657" s="383"/>
      <c r="C657" s="383"/>
      <c r="D657" s="384"/>
      <c r="E657" s="383"/>
      <c r="F657" s="384"/>
      <c r="G657" s="383"/>
      <c r="H657" s="38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383"/>
      <c r="B658" s="383"/>
      <c r="C658" s="383"/>
      <c r="D658" s="384"/>
      <c r="E658" s="383"/>
      <c r="F658" s="384"/>
      <c r="G658" s="383"/>
      <c r="H658" s="38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383"/>
      <c r="B659" s="383"/>
      <c r="C659" s="383"/>
      <c r="D659" s="384"/>
      <c r="E659" s="383"/>
      <c r="F659" s="384"/>
      <c r="G659" s="383"/>
      <c r="H659" s="38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383"/>
      <c r="B660" s="383"/>
      <c r="C660" s="383"/>
      <c r="D660" s="384"/>
      <c r="E660" s="383"/>
      <c r="F660" s="384"/>
      <c r="G660" s="383"/>
      <c r="H660" s="38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383"/>
      <c r="B661" s="383"/>
      <c r="C661" s="383"/>
      <c r="D661" s="384"/>
      <c r="E661" s="383"/>
      <c r="F661" s="384"/>
      <c r="G661" s="383"/>
      <c r="H661" s="38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383"/>
      <c r="B662" s="383"/>
      <c r="C662" s="383"/>
      <c r="D662" s="384"/>
      <c r="E662" s="383"/>
      <c r="F662" s="384"/>
      <c r="G662" s="383"/>
      <c r="H662" s="38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383"/>
      <c r="B663" s="383"/>
      <c r="C663" s="383"/>
      <c r="D663" s="384"/>
      <c r="E663" s="383"/>
      <c r="F663" s="384"/>
      <c r="G663" s="383"/>
      <c r="H663" s="38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383"/>
      <c r="B664" s="383"/>
      <c r="C664" s="383"/>
      <c r="D664" s="384"/>
      <c r="E664" s="383"/>
      <c r="F664" s="384"/>
      <c r="G664" s="383"/>
      <c r="H664" s="38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383"/>
      <c r="B665" s="383"/>
      <c r="C665" s="383"/>
      <c r="D665" s="384"/>
      <c r="E665" s="383"/>
      <c r="F665" s="384"/>
      <c r="G665" s="383"/>
      <c r="H665" s="38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383"/>
      <c r="B666" s="383"/>
      <c r="C666" s="383"/>
      <c r="D666" s="384"/>
      <c r="E666" s="383"/>
      <c r="F666" s="384"/>
      <c r="G666" s="383"/>
      <c r="H666" s="38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383"/>
      <c r="B667" s="383"/>
      <c r="C667" s="383"/>
      <c r="D667" s="384"/>
      <c r="E667" s="383"/>
      <c r="F667" s="384"/>
      <c r="G667" s="383"/>
      <c r="H667" s="38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383"/>
      <c r="B668" s="383"/>
      <c r="C668" s="383"/>
      <c r="D668" s="384"/>
      <c r="E668" s="383"/>
      <c r="F668" s="384"/>
      <c r="G668" s="383"/>
      <c r="H668" s="38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383"/>
      <c r="B669" s="383"/>
      <c r="C669" s="383"/>
      <c r="D669" s="384"/>
      <c r="E669" s="383"/>
      <c r="F669" s="384"/>
      <c r="G669" s="383"/>
      <c r="H669" s="38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383"/>
      <c r="B670" s="383"/>
      <c r="C670" s="383"/>
      <c r="D670" s="384"/>
      <c r="E670" s="383"/>
      <c r="F670" s="384"/>
      <c r="G670" s="383"/>
      <c r="H670" s="38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383"/>
      <c r="B671" s="383"/>
      <c r="C671" s="383"/>
      <c r="D671" s="384"/>
      <c r="E671" s="383"/>
      <c r="F671" s="384"/>
      <c r="G671" s="383"/>
      <c r="H671" s="38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383"/>
      <c r="B672" s="383"/>
      <c r="C672" s="383"/>
      <c r="D672" s="384"/>
      <c r="E672" s="383"/>
      <c r="F672" s="384"/>
      <c r="G672" s="383"/>
      <c r="H672" s="38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383"/>
      <c r="B673" s="383"/>
      <c r="C673" s="383"/>
      <c r="D673" s="384"/>
      <c r="E673" s="383"/>
      <c r="F673" s="384"/>
      <c r="G673" s="383"/>
      <c r="H673" s="38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383"/>
      <c r="B674" s="383"/>
      <c r="C674" s="383"/>
      <c r="D674" s="384"/>
      <c r="E674" s="383"/>
      <c r="F674" s="384"/>
      <c r="G674" s="383"/>
      <c r="H674" s="38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383"/>
      <c r="B675" s="383"/>
      <c r="C675" s="383"/>
      <c r="D675" s="384"/>
      <c r="E675" s="383"/>
      <c r="F675" s="384"/>
      <c r="G675" s="383"/>
      <c r="H675" s="38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383"/>
      <c r="B676" s="383"/>
      <c r="C676" s="383"/>
      <c r="D676" s="384"/>
      <c r="E676" s="383"/>
      <c r="F676" s="384"/>
      <c r="G676" s="383"/>
      <c r="H676" s="38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383"/>
      <c r="B677" s="383"/>
      <c r="C677" s="383"/>
      <c r="D677" s="384"/>
      <c r="E677" s="383"/>
      <c r="F677" s="384"/>
      <c r="G677" s="383"/>
      <c r="H677" s="38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383"/>
      <c r="B678" s="383"/>
      <c r="C678" s="383"/>
      <c r="D678" s="384"/>
      <c r="E678" s="383"/>
      <c r="F678" s="384"/>
      <c r="G678" s="383"/>
      <c r="H678" s="38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383"/>
      <c r="B679" s="383"/>
      <c r="C679" s="383"/>
      <c r="D679" s="384"/>
      <c r="E679" s="383"/>
      <c r="F679" s="384"/>
      <c r="G679" s="383"/>
      <c r="H679" s="38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383"/>
      <c r="B680" s="383"/>
      <c r="C680" s="383"/>
      <c r="D680" s="384"/>
      <c r="E680" s="383"/>
      <c r="F680" s="384"/>
      <c r="G680" s="383"/>
      <c r="H680" s="38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383"/>
      <c r="B681" s="383"/>
      <c r="C681" s="383"/>
      <c r="D681" s="384"/>
      <c r="E681" s="383"/>
      <c r="F681" s="384"/>
      <c r="G681" s="383"/>
      <c r="H681" s="38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383"/>
      <c r="B682" s="383"/>
      <c r="C682" s="383"/>
      <c r="D682" s="384"/>
      <c r="E682" s="383"/>
      <c r="F682" s="384"/>
      <c r="G682" s="383"/>
      <c r="H682" s="38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383"/>
      <c r="B683" s="383"/>
      <c r="C683" s="383"/>
      <c r="D683" s="384"/>
      <c r="E683" s="383"/>
      <c r="F683" s="384"/>
      <c r="G683" s="383"/>
      <c r="H683" s="38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383"/>
      <c r="B684" s="383"/>
      <c r="C684" s="383"/>
      <c r="D684" s="384"/>
      <c r="E684" s="383"/>
      <c r="F684" s="384"/>
      <c r="G684" s="383"/>
      <c r="H684" s="38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383"/>
      <c r="B685" s="383"/>
      <c r="C685" s="383"/>
      <c r="D685" s="384"/>
      <c r="E685" s="383"/>
      <c r="F685" s="384"/>
      <c r="G685" s="383"/>
      <c r="H685" s="38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383"/>
      <c r="B686" s="383"/>
      <c r="C686" s="383"/>
      <c r="D686" s="384"/>
      <c r="E686" s="383"/>
      <c r="F686" s="384"/>
      <c r="G686" s="383"/>
      <c r="H686" s="38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383"/>
      <c r="B687" s="383"/>
      <c r="C687" s="383"/>
      <c r="D687" s="384"/>
      <c r="E687" s="383"/>
      <c r="F687" s="384"/>
      <c r="G687" s="383"/>
      <c r="H687" s="38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383"/>
      <c r="B688" s="383"/>
      <c r="C688" s="383"/>
      <c r="D688" s="384"/>
      <c r="E688" s="383"/>
      <c r="F688" s="384"/>
      <c r="G688" s="383"/>
      <c r="H688" s="38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383"/>
      <c r="B689" s="383"/>
      <c r="C689" s="383"/>
      <c r="D689" s="384"/>
      <c r="E689" s="383"/>
      <c r="F689" s="384"/>
      <c r="G689" s="383"/>
      <c r="H689" s="38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383"/>
      <c r="B690" s="383"/>
      <c r="C690" s="383"/>
      <c r="D690" s="384"/>
      <c r="E690" s="383"/>
      <c r="F690" s="384"/>
      <c r="G690" s="383"/>
      <c r="H690" s="38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383"/>
      <c r="B691" s="383"/>
      <c r="C691" s="383"/>
      <c r="D691" s="384"/>
      <c r="E691" s="383"/>
      <c r="F691" s="384"/>
      <c r="G691" s="383"/>
      <c r="H691" s="38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383"/>
      <c r="B692" s="383"/>
      <c r="C692" s="383"/>
      <c r="D692" s="384"/>
      <c r="E692" s="383"/>
      <c r="F692" s="384"/>
      <c r="G692" s="383"/>
      <c r="H692" s="38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383"/>
      <c r="B693" s="383"/>
      <c r="C693" s="383"/>
      <c r="D693" s="384"/>
      <c r="E693" s="383"/>
      <c r="F693" s="384"/>
      <c r="G693" s="383"/>
      <c r="H693" s="38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383"/>
      <c r="B694" s="383"/>
      <c r="C694" s="383"/>
      <c r="D694" s="384"/>
      <c r="E694" s="383"/>
      <c r="F694" s="384"/>
      <c r="G694" s="383"/>
      <c r="H694" s="38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383"/>
      <c r="B695" s="383"/>
      <c r="C695" s="383"/>
      <c r="D695" s="384"/>
      <c r="E695" s="383"/>
      <c r="F695" s="384"/>
      <c r="G695" s="383"/>
      <c r="H695" s="38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383"/>
      <c r="B696" s="383"/>
      <c r="C696" s="383"/>
      <c r="D696" s="384"/>
      <c r="E696" s="383"/>
      <c r="F696" s="384"/>
      <c r="G696" s="383"/>
      <c r="H696" s="38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383"/>
      <c r="B697" s="383"/>
      <c r="C697" s="383"/>
      <c r="D697" s="384"/>
      <c r="E697" s="383"/>
      <c r="F697" s="384"/>
      <c r="G697" s="383"/>
      <c r="H697" s="38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383"/>
      <c r="B698" s="383"/>
      <c r="C698" s="383"/>
      <c r="D698" s="384"/>
      <c r="E698" s="383"/>
      <c r="F698" s="384"/>
      <c r="G698" s="383"/>
      <c r="H698" s="38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383"/>
      <c r="B699" s="383"/>
      <c r="C699" s="383"/>
      <c r="D699" s="384"/>
      <c r="E699" s="383"/>
      <c r="F699" s="384"/>
      <c r="G699" s="383"/>
      <c r="H699" s="38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383"/>
      <c r="B700" s="383"/>
      <c r="C700" s="383"/>
      <c r="D700" s="384"/>
      <c r="E700" s="383"/>
      <c r="F700" s="384"/>
      <c r="G700" s="383"/>
      <c r="H700" s="38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383"/>
      <c r="B701" s="383"/>
      <c r="C701" s="383"/>
      <c r="D701" s="384"/>
      <c r="E701" s="383"/>
      <c r="F701" s="384"/>
      <c r="G701" s="383"/>
      <c r="H701" s="38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383"/>
      <c r="B702" s="383"/>
      <c r="C702" s="383"/>
      <c r="D702" s="384"/>
      <c r="E702" s="383"/>
      <c r="F702" s="384"/>
      <c r="G702" s="383"/>
      <c r="H702" s="38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383"/>
      <c r="B703" s="383"/>
      <c r="C703" s="383"/>
      <c r="D703" s="384"/>
      <c r="E703" s="383"/>
      <c r="F703" s="384"/>
      <c r="G703" s="383"/>
      <c r="H703" s="38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383"/>
      <c r="B704" s="383"/>
      <c r="C704" s="383"/>
      <c r="D704" s="384"/>
      <c r="E704" s="383"/>
      <c r="F704" s="384"/>
      <c r="G704" s="383"/>
      <c r="H704" s="38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383"/>
      <c r="B705" s="383"/>
      <c r="C705" s="383"/>
      <c r="D705" s="384"/>
      <c r="E705" s="383"/>
      <c r="F705" s="384"/>
      <c r="G705" s="383"/>
      <c r="H705" s="38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383"/>
      <c r="B706" s="383"/>
      <c r="C706" s="383"/>
      <c r="D706" s="384"/>
      <c r="E706" s="383"/>
      <c r="F706" s="384"/>
      <c r="G706" s="383"/>
      <c r="H706" s="38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383"/>
      <c r="B707" s="383"/>
      <c r="C707" s="383"/>
      <c r="D707" s="384"/>
      <c r="E707" s="383"/>
      <c r="F707" s="384"/>
      <c r="G707" s="383"/>
      <c r="H707" s="38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383"/>
      <c r="B708" s="383"/>
      <c r="C708" s="383"/>
      <c r="D708" s="384"/>
      <c r="E708" s="383"/>
      <c r="F708" s="384"/>
      <c r="G708" s="383"/>
      <c r="H708" s="38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383"/>
      <c r="B709" s="383"/>
      <c r="C709" s="383"/>
      <c r="D709" s="384"/>
      <c r="E709" s="383"/>
      <c r="F709" s="384"/>
      <c r="G709" s="383"/>
      <c r="H709" s="38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383"/>
      <c r="B710" s="383"/>
      <c r="C710" s="383"/>
      <c r="D710" s="384"/>
      <c r="E710" s="383"/>
      <c r="F710" s="384"/>
      <c r="G710" s="383"/>
      <c r="H710" s="38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383"/>
      <c r="B711" s="383"/>
      <c r="C711" s="383"/>
      <c r="D711" s="384"/>
      <c r="E711" s="383"/>
      <c r="F711" s="384"/>
      <c r="G711" s="383"/>
      <c r="H711" s="38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383"/>
      <c r="B712" s="383"/>
      <c r="C712" s="383"/>
      <c r="D712" s="384"/>
      <c r="E712" s="383"/>
      <c r="F712" s="384"/>
      <c r="G712" s="383"/>
      <c r="H712" s="38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383"/>
      <c r="B713" s="383"/>
      <c r="C713" s="383"/>
      <c r="D713" s="384"/>
      <c r="E713" s="383"/>
      <c r="F713" s="384"/>
      <c r="G713" s="383"/>
      <c r="H713" s="38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383"/>
      <c r="B714" s="383"/>
      <c r="C714" s="383"/>
      <c r="D714" s="384"/>
      <c r="E714" s="383"/>
      <c r="F714" s="384"/>
      <c r="G714" s="383"/>
      <c r="H714" s="38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383"/>
      <c r="B715" s="383"/>
      <c r="C715" s="383"/>
      <c r="D715" s="384"/>
      <c r="E715" s="383"/>
      <c r="F715" s="384"/>
      <c r="G715" s="383"/>
      <c r="H715" s="38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383"/>
      <c r="B716" s="383"/>
      <c r="C716" s="383"/>
      <c r="D716" s="384"/>
      <c r="E716" s="383"/>
      <c r="F716" s="384"/>
      <c r="G716" s="383"/>
      <c r="H716" s="38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383"/>
      <c r="B717" s="383"/>
      <c r="C717" s="383"/>
      <c r="D717" s="384"/>
      <c r="E717" s="383"/>
      <c r="F717" s="384"/>
      <c r="G717" s="383"/>
      <c r="H717" s="38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383"/>
      <c r="B718" s="383"/>
      <c r="C718" s="383"/>
      <c r="D718" s="384"/>
      <c r="E718" s="383"/>
      <c r="F718" s="384"/>
      <c r="G718" s="383"/>
      <c r="H718" s="38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383"/>
      <c r="B719" s="383"/>
      <c r="C719" s="383"/>
      <c r="D719" s="384"/>
      <c r="E719" s="383"/>
      <c r="F719" s="384"/>
      <c r="G719" s="383"/>
      <c r="H719" s="38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383"/>
      <c r="B720" s="383"/>
      <c r="C720" s="383"/>
      <c r="D720" s="384"/>
      <c r="E720" s="383"/>
      <c r="F720" s="384"/>
      <c r="G720" s="383"/>
      <c r="H720" s="38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383"/>
      <c r="B721" s="383"/>
      <c r="C721" s="383"/>
      <c r="D721" s="384"/>
      <c r="E721" s="383"/>
      <c r="F721" s="384"/>
      <c r="G721" s="383"/>
      <c r="H721" s="38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383"/>
      <c r="B722" s="383"/>
      <c r="C722" s="383"/>
      <c r="D722" s="384"/>
      <c r="E722" s="383"/>
      <c r="F722" s="384"/>
      <c r="G722" s="383"/>
      <c r="H722" s="38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383"/>
      <c r="B723" s="383"/>
      <c r="C723" s="383"/>
      <c r="D723" s="384"/>
      <c r="E723" s="383"/>
      <c r="F723" s="384"/>
      <c r="G723" s="383"/>
      <c r="H723" s="38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383"/>
      <c r="B724" s="383"/>
      <c r="C724" s="383"/>
      <c r="D724" s="384"/>
      <c r="E724" s="383"/>
      <c r="F724" s="384"/>
      <c r="G724" s="383"/>
      <c r="H724" s="38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383"/>
      <c r="B725" s="383"/>
      <c r="C725" s="383"/>
      <c r="D725" s="384"/>
      <c r="E725" s="383"/>
      <c r="F725" s="384"/>
      <c r="G725" s="383"/>
      <c r="H725" s="38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383"/>
      <c r="B726" s="383"/>
      <c r="C726" s="383"/>
      <c r="D726" s="384"/>
      <c r="E726" s="383"/>
      <c r="F726" s="384"/>
      <c r="G726" s="383"/>
      <c r="H726" s="38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383"/>
      <c r="B727" s="383"/>
      <c r="C727" s="383"/>
      <c r="D727" s="384"/>
      <c r="E727" s="383"/>
      <c r="F727" s="384"/>
      <c r="G727" s="383"/>
      <c r="H727" s="38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383"/>
      <c r="B728" s="383"/>
      <c r="C728" s="383"/>
      <c r="D728" s="384"/>
      <c r="E728" s="383"/>
      <c r="F728" s="384"/>
      <c r="G728" s="383"/>
      <c r="H728" s="38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383"/>
      <c r="B729" s="383"/>
      <c r="C729" s="383"/>
      <c r="D729" s="384"/>
      <c r="E729" s="383"/>
      <c r="F729" s="384"/>
      <c r="G729" s="383"/>
      <c r="H729" s="38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383"/>
      <c r="B730" s="383"/>
      <c r="C730" s="383"/>
      <c r="D730" s="384"/>
      <c r="E730" s="383"/>
      <c r="F730" s="384"/>
      <c r="G730" s="383"/>
      <c r="H730" s="38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383"/>
      <c r="B731" s="383"/>
      <c r="C731" s="383"/>
      <c r="D731" s="384"/>
      <c r="E731" s="383"/>
      <c r="F731" s="384"/>
      <c r="G731" s="383"/>
      <c r="H731" s="38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383"/>
      <c r="B732" s="383"/>
      <c r="C732" s="383"/>
      <c r="D732" s="384"/>
      <c r="E732" s="383"/>
      <c r="F732" s="384"/>
      <c r="G732" s="383"/>
      <c r="H732" s="38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383"/>
      <c r="B733" s="383"/>
      <c r="C733" s="383"/>
      <c r="D733" s="384"/>
      <c r="E733" s="383"/>
      <c r="F733" s="384"/>
      <c r="G733" s="383"/>
      <c r="H733" s="38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383"/>
      <c r="B734" s="383"/>
      <c r="C734" s="383"/>
      <c r="D734" s="384"/>
      <c r="E734" s="383"/>
      <c r="F734" s="384"/>
      <c r="G734" s="383"/>
      <c r="H734" s="38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383"/>
      <c r="B735" s="383"/>
      <c r="C735" s="383"/>
      <c r="D735" s="384"/>
      <c r="E735" s="383"/>
      <c r="F735" s="384"/>
      <c r="G735" s="383"/>
      <c r="H735" s="38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383"/>
      <c r="B736" s="383"/>
      <c r="C736" s="383"/>
      <c r="D736" s="384"/>
      <c r="E736" s="383"/>
      <c r="F736" s="384"/>
      <c r="G736" s="383"/>
      <c r="H736" s="38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383"/>
      <c r="B737" s="383"/>
      <c r="C737" s="383"/>
      <c r="D737" s="384"/>
      <c r="E737" s="383"/>
      <c r="F737" s="384"/>
      <c r="G737" s="383"/>
      <c r="H737" s="38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383"/>
      <c r="B738" s="383"/>
      <c r="C738" s="383"/>
      <c r="D738" s="384"/>
      <c r="E738" s="383"/>
      <c r="F738" s="384"/>
      <c r="G738" s="383"/>
      <c r="H738" s="38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383"/>
      <c r="B739" s="383"/>
      <c r="C739" s="383"/>
      <c r="D739" s="384"/>
      <c r="E739" s="383"/>
      <c r="F739" s="384"/>
      <c r="G739" s="383"/>
      <c r="H739" s="38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383"/>
      <c r="B740" s="383"/>
      <c r="C740" s="383"/>
      <c r="D740" s="384"/>
      <c r="E740" s="383"/>
      <c r="F740" s="384"/>
      <c r="G740" s="383"/>
      <c r="H740" s="38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383"/>
      <c r="B741" s="383"/>
      <c r="C741" s="383"/>
      <c r="D741" s="384"/>
      <c r="E741" s="383"/>
      <c r="F741" s="384"/>
      <c r="G741" s="383"/>
      <c r="H741" s="38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383"/>
      <c r="B742" s="383"/>
      <c r="C742" s="383"/>
      <c r="D742" s="384"/>
      <c r="E742" s="383"/>
      <c r="F742" s="384"/>
      <c r="G742" s="383"/>
      <c r="H742" s="38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383"/>
      <c r="B743" s="383"/>
      <c r="C743" s="383"/>
      <c r="D743" s="384"/>
      <c r="E743" s="383"/>
      <c r="F743" s="384"/>
      <c r="G743" s="383"/>
      <c r="H743" s="38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383"/>
      <c r="B744" s="383"/>
      <c r="C744" s="383"/>
      <c r="D744" s="384"/>
      <c r="E744" s="383"/>
      <c r="F744" s="384"/>
      <c r="G744" s="383"/>
      <c r="H744" s="38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383"/>
      <c r="B745" s="383"/>
      <c r="C745" s="383"/>
      <c r="D745" s="384"/>
      <c r="E745" s="383"/>
      <c r="F745" s="384"/>
      <c r="G745" s="383"/>
      <c r="H745" s="38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383"/>
      <c r="B746" s="383"/>
      <c r="C746" s="383"/>
      <c r="D746" s="384"/>
      <c r="E746" s="383"/>
      <c r="F746" s="384"/>
      <c r="G746" s="383"/>
      <c r="H746" s="38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383"/>
      <c r="B747" s="383"/>
      <c r="C747" s="383"/>
      <c r="D747" s="384"/>
      <c r="E747" s="383"/>
      <c r="F747" s="384"/>
      <c r="G747" s="383"/>
      <c r="H747" s="38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383"/>
      <c r="B748" s="383"/>
      <c r="C748" s="383"/>
      <c r="D748" s="384"/>
      <c r="E748" s="383"/>
      <c r="F748" s="384"/>
      <c r="G748" s="383"/>
      <c r="H748" s="38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383"/>
      <c r="B749" s="383"/>
      <c r="C749" s="383"/>
      <c r="D749" s="384"/>
      <c r="E749" s="383"/>
      <c r="F749" s="384"/>
      <c r="G749" s="383"/>
      <c r="H749" s="38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383"/>
      <c r="B750" s="383"/>
      <c r="C750" s="383"/>
      <c r="D750" s="384"/>
      <c r="E750" s="383"/>
      <c r="F750" s="384"/>
      <c r="G750" s="383"/>
      <c r="H750" s="38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383"/>
      <c r="B751" s="383"/>
      <c r="C751" s="383"/>
      <c r="D751" s="384"/>
      <c r="E751" s="383"/>
      <c r="F751" s="384"/>
      <c r="G751" s="383"/>
      <c r="H751" s="38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383"/>
      <c r="B752" s="383"/>
      <c r="C752" s="383"/>
      <c r="D752" s="384"/>
      <c r="E752" s="383"/>
      <c r="F752" s="384"/>
      <c r="G752" s="383"/>
      <c r="H752" s="38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383"/>
      <c r="B753" s="383"/>
      <c r="C753" s="383"/>
      <c r="D753" s="384"/>
      <c r="E753" s="383"/>
      <c r="F753" s="384"/>
      <c r="G753" s="383"/>
      <c r="H753" s="38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383"/>
      <c r="B754" s="383"/>
      <c r="C754" s="383"/>
      <c r="D754" s="384"/>
      <c r="E754" s="383"/>
      <c r="F754" s="384"/>
      <c r="G754" s="383"/>
      <c r="H754" s="38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383"/>
      <c r="B755" s="383"/>
      <c r="C755" s="383"/>
      <c r="D755" s="384"/>
      <c r="E755" s="383"/>
      <c r="F755" s="384"/>
      <c r="G755" s="383"/>
      <c r="H755" s="38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383"/>
      <c r="B756" s="383"/>
      <c r="C756" s="383"/>
      <c r="D756" s="384"/>
      <c r="E756" s="383"/>
      <c r="F756" s="384"/>
      <c r="G756" s="383"/>
      <c r="H756" s="38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383"/>
      <c r="B757" s="383"/>
      <c r="C757" s="383"/>
      <c r="D757" s="384"/>
      <c r="E757" s="383"/>
      <c r="F757" s="384"/>
      <c r="G757" s="383"/>
      <c r="H757" s="38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383"/>
      <c r="B758" s="383"/>
      <c r="C758" s="383"/>
      <c r="D758" s="384"/>
      <c r="E758" s="383"/>
      <c r="F758" s="384"/>
      <c r="G758" s="383"/>
      <c r="H758" s="38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383"/>
      <c r="B759" s="383"/>
      <c r="C759" s="383"/>
      <c r="D759" s="384"/>
      <c r="E759" s="383"/>
      <c r="F759" s="384"/>
      <c r="G759" s="383"/>
      <c r="H759" s="38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383"/>
      <c r="B760" s="383"/>
      <c r="C760" s="383"/>
      <c r="D760" s="384"/>
      <c r="E760" s="383"/>
      <c r="F760" s="384"/>
      <c r="G760" s="383"/>
      <c r="H760" s="38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383"/>
      <c r="B761" s="383"/>
      <c r="C761" s="383"/>
      <c r="D761" s="384"/>
      <c r="E761" s="383"/>
      <c r="F761" s="384"/>
      <c r="G761" s="383"/>
      <c r="H761" s="38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383"/>
      <c r="B762" s="383"/>
      <c r="C762" s="383"/>
      <c r="D762" s="384"/>
      <c r="E762" s="383"/>
      <c r="F762" s="384"/>
      <c r="G762" s="383"/>
      <c r="H762" s="38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383"/>
      <c r="B763" s="383"/>
      <c r="C763" s="383"/>
      <c r="D763" s="384"/>
      <c r="E763" s="383"/>
      <c r="F763" s="384"/>
      <c r="G763" s="383"/>
      <c r="H763" s="38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383"/>
      <c r="B764" s="383"/>
      <c r="C764" s="383"/>
      <c r="D764" s="384"/>
      <c r="E764" s="383"/>
      <c r="F764" s="384"/>
      <c r="G764" s="383"/>
      <c r="H764" s="38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383"/>
      <c r="B765" s="383"/>
      <c r="C765" s="383"/>
      <c r="D765" s="384"/>
      <c r="E765" s="383"/>
      <c r="F765" s="384"/>
      <c r="G765" s="383"/>
      <c r="H765" s="38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383"/>
      <c r="B766" s="383"/>
      <c r="C766" s="383"/>
      <c r="D766" s="384"/>
      <c r="E766" s="383"/>
      <c r="F766" s="384"/>
      <c r="G766" s="383"/>
      <c r="H766" s="38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383"/>
      <c r="B767" s="383"/>
      <c r="C767" s="383"/>
      <c r="D767" s="384"/>
      <c r="E767" s="383"/>
      <c r="F767" s="384"/>
      <c r="G767" s="383"/>
      <c r="H767" s="38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383"/>
      <c r="B768" s="383"/>
      <c r="C768" s="383"/>
      <c r="D768" s="384"/>
      <c r="E768" s="383"/>
      <c r="F768" s="384"/>
      <c r="G768" s="383"/>
      <c r="H768" s="38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383"/>
      <c r="B769" s="383"/>
      <c r="C769" s="383"/>
      <c r="D769" s="384"/>
      <c r="E769" s="383"/>
      <c r="F769" s="384"/>
      <c r="G769" s="383"/>
      <c r="H769" s="38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383"/>
      <c r="B770" s="383"/>
      <c r="C770" s="383"/>
      <c r="D770" s="384"/>
      <c r="E770" s="383"/>
      <c r="F770" s="384"/>
      <c r="G770" s="383"/>
      <c r="H770" s="38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383"/>
      <c r="B771" s="383"/>
      <c r="C771" s="383"/>
      <c r="D771" s="384"/>
      <c r="E771" s="383"/>
      <c r="F771" s="384"/>
      <c r="G771" s="383"/>
      <c r="H771" s="38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383"/>
      <c r="B772" s="383"/>
      <c r="C772" s="383"/>
      <c r="D772" s="384"/>
      <c r="E772" s="383"/>
      <c r="F772" s="384"/>
      <c r="G772" s="383"/>
      <c r="H772" s="38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383"/>
      <c r="B773" s="383"/>
      <c r="C773" s="383"/>
      <c r="D773" s="384"/>
      <c r="E773" s="383"/>
      <c r="F773" s="384"/>
      <c r="G773" s="383"/>
      <c r="H773" s="38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383"/>
      <c r="B774" s="383"/>
      <c r="C774" s="383"/>
      <c r="D774" s="384"/>
      <c r="E774" s="383"/>
      <c r="F774" s="384"/>
      <c r="G774" s="383"/>
      <c r="H774" s="38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383"/>
      <c r="B775" s="383"/>
      <c r="C775" s="383"/>
      <c r="D775" s="384"/>
      <c r="E775" s="383"/>
      <c r="F775" s="384"/>
      <c r="G775" s="383"/>
      <c r="H775" s="38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383"/>
      <c r="B776" s="383"/>
      <c r="C776" s="383"/>
      <c r="D776" s="384"/>
      <c r="E776" s="383"/>
      <c r="F776" s="384"/>
      <c r="G776" s="383"/>
      <c r="H776" s="38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383"/>
      <c r="B777" s="383"/>
      <c r="C777" s="383"/>
      <c r="D777" s="384"/>
      <c r="E777" s="383"/>
      <c r="F777" s="384"/>
      <c r="G777" s="383"/>
      <c r="H777" s="38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383"/>
      <c r="B778" s="383"/>
      <c r="C778" s="383"/>
      <c r="D778" s="384"/>
      <c r="E778" s="383"/>
      <c r="F778" s="384"/>
      <c r="G778" s="383"/>
      <c r="H778" s="38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383"/>
      <c r="B779" s="383"/>
      <c r="C779" s="383"/>
      <c r="D779" s="384"/>
      <c r="E779" s="383"/>
      <c r="F779" s="384"/>
      <c r="G779" s="383"/>
      <c r="H779" s="38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383"/>
      <c r="B780" s="383"/>
      <c r="C780" s="383"/>
      <c r="D780" s="384"/>
      <c r="E780" s="383"/>
      <c r="F780" s="384"/>
      <c r="G780" s="383"/>
      <c r="H780" s="38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383"/>
      <c r="B781" s="383"/>
      <c r="C781" s="383"/>
      <c r="D781" s="384"/>
      <c r="E781" s="383"/>
      <c r="F781" s="384"/>
      <c r="G781" s="383"/>
      <c r="H781" s="38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383"/>
      <c r="B782" s="383"/>
      <c r="C782" s="383"/>
      <c r="D782" s="384"/>
      <c r="E782" s="383"/>
      <c r="F782" s="384"/>
      <c r="G782" s="383"/>
      <c r="H782" s="38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383"/>
      <c r="B783" s="383"/>
      <c r="C783" s="383"/>
      <c r="D783" s="384"/>
      <c r="E783" s="383"/>
      <c r="F783" s="384"/>
      <c r="G783" s="383"/>
      <c r="H783" s="38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383"/>
      <c r="B784" s="383"/>
      <c r="C784" s="383"/>
      <c r="D784" s="384"/>
      <c r="E784" s="383"/>
      <c r="F784" s="384"/>
      <c r="G784" s="383"/>
      <c r="H784" s="38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383"/>
      <c r="B785" s="383"/>
      <c r="C785" s="383"/>
      <c r="D785" s="384"/>
      <c r="E785" s="383"/>
      <c r="F785" s="384"/>
      <c r="G785" s="383"/>
      <c r="H785" s="38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383"/>
      <c r="B786" s="383"/>
      <c r="C786" s="383"/>
      <c r="D786" s="384"/>
      <c r="E786" s="383"/>
      <c r="F786" s="384"/>
      <c r="G786" s="383"/>
      <c r="H786" s="38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383"/>
      <c r="B787" s="383"/>
      <c r="C787" s="383"/>
      <c r="D787" s="384"/>
      <c r="E787" s="383"/>
      <c r="F787" s="384"/>
      <c r="G787" s="383"/>
      <c r="H787" s="38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383"/>
      <c r="B788" s="383"/>
      <c r="C788" s="383"/>
      <c r="D788" s="384"/>
      <c r="E788" s="383"/>
      <c r="F788" s="384"/>
      <c r="G788" s="383"/>
      <c r="H788" s="38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383"/>
      <c r="B789" s="383"/>
      <c r="C789" s="383"/>
      <c r="D789" s="384"/>
      <c r="E789" s="383"/>
      <c r="F789" s="384"/>
      <c r="G789" s="383"/>
      <c r="H789" s="38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383"/>
      <c r="B790" s="383"/>
      <c r="C790" s="383"/>
      <c r="D790" s="384"/>
      <c r="E790" s="383"/>
      <c r="F790" s="384"/>
      <c r="G790" s="383"/>
      <c r="H790" s="38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383"/>
      <c r="B791" s="383"/>
      <c r="C791" s="383"/>
      <c r="D791" s="384"/>
      <c r="E791" s="383"/>
      <c r="F791" s="384"/>
      <c r="G791" s="383"/>
      <c r="H791" s="38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383"/>
      <c r="B792" s="383"/>
      <c r="C792" s="383"/>
      <c r="D792" s="384"/>
      <c r="E792" s="383"/>
      <c r="F792" s="384"/>
      <c r="G792" s="383"/>
      <c r="H792" s="38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383"/>
      <c r="B793" s="383"/>
      <c r="C793" s="383"/>
      <c r="D793" s="384"/>
      <c r="E793" s="383"/>
      <c r="F793" s="384"/>
      <c r="G793" s="383"/>
      <c r="H793" s="38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383"/>
      <c r="B794" s="383"/>
      <c r="C794" s="383"/>
      <c r="D794" s="384"/>
      <c r="E794" s="383"/>
      <c r="F794" s="384"/>
      <c r="G794" s="383"/>
      <c r="H794" s="38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383"/>
      <c r="B795" s="383"/>
      <c r="C795" s="383"/>
      <c r="D795" s="384"/>
      <c r="E795" s="383"/>
      <c r="F795" s="384"/>
      <c r="G795" s="383"/>
      <c r="H795" s="38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383"/>
      <c r="B796" s="383"/>
      <c r="C796" s="383"/>
      <c r="D796" s="384"/>
      <c r="E796" s="383"/>
      <c r="F796" s="384"/>
      <c r="G796" s="383"/>
      <c r="H796" s="38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383"/>
      <c r="B797" s="383"/>
      <c r="C797" s="383"/>
      <c r="D797" s="384"/>
      <c r="E797" s="383"/>
      <c r="F797" s="384"/>
      <c r="G797" s="383"/>
      <c r="H797" s="38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383"/>
      <c r="B798" s="383"/>
      <c r="C798" s="383"/>
      <c r="D798" s="384"/>
      <c r="E798" s="383"/>
      <c r="F798" s="384"/>
      <c r="G798" s="383"/>
      <c r="H798" s="38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383"/>
      <c r="B799" s="383"/>
      <c r="C799" s="383"/>
      <c r="D799" s="384"/>
      <c r="E799" s="383"/>
      <c r="F799" s="384"/>
      <c r="G799" s="383"/>
      <c r="H799" s="38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383"/>
      <c r="B800" s="383"/>
      <c r="C800" s="383"/>
      <c r="D800" s="384"/>
      <c r="E800" s="383"/>
      <c r="F800" s="384"/>
      <c r="G800" s="383"/>
      <c r="H800" s="38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383"/>
      <c r="B801" s="383"/>
      <c r="C801" s="383"/>
      <c r="D801" s="384"/>
      <c r="E801" s="383"/>
      <c r="F801" s="384"/>
      <c r="G801" s="383"/>
      <c r="H801" s="38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383"/>
      <c r="B802" s="383"/>
      <c r="C802" s="383"/>
      <c r="D802" s="384"/>
      <c r="E802" s="383"/>
      <c r="F802" s="384"/>
      <c r="G802" s="383"/>
      <c r="H802" s="38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383"/>
      <c r="B803" s="383"/>
      <c r="C803" s="383"/>
      <c r="D803" s="384"/>
      <c r="E803" s="383"/>
      <c r="F803" s="384"/>
      <c r="G803" s="383"/>
      <c r="H803" s="38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383"/>
      <c r="B804" s="383"/>
      <c r="C804" s="383"/>
      <c r="D804" s="384"/>
      <c r="E804" s="383"/>
      <c r="F804" s="384"/>
      <c r="G804" s="383"/>
      <c r="H804" s="38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383"/>
      <c r="B805" s="383"/>
      <c r="C805" s="383"/>
      <c r="D805" s="384"/>
      <c r="E805" s="383"/>
      <c r="F805" s="384"/>
      <c r="G805" s="383"/>
      <c r="H805" s="38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383"/>
      <c r="B806" s="383"/>
      <c r="C806" s="383"/>
      <c r="D806" s="384"/>
      <c r="E806" s="383"/>
      <c r="F806" s="384"/>
      <c r="G806" s="383"/>
      <c r="H806" s="38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383"/>
      <c r="B807" s="383"/>
      <c r="C807" s="383"/>
      <c r="D807" s="384"/>
      <c r="E807" s="383"/>
      <c r="F807" s="384"/>
      <c r="G807" s="383"/>
      <c r="H807" s="38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383"/>
      <c r="B808" s="383"/>
      <c r="C808" s="383"/>
      <c r="D808" s="384"/>
      <c r="E808" s="383"/>
      <c r="F808" s="384"/>
      <c r="G808" s="383"/>
      <c r="H808" s="38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383"/>
      <c r="B809" s="383"/>
      <c r="C809" s="383"/>
      <c r="D809" s="384"/>
      <c r="E809" s="383"/>
      <c r="F809" s="384"/>
      <c r="G809" s="383"/>
      <c r="H809" s="38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383"/>
      <c r="B810" s="383"/>
      <c r="C810" s="383"/>
      <c r="D810" s="384"/>
      <c r="E810" s="383"/>
      <c r="F810" s="384"/>
      <c r="G810" s="383"/>
      <c r="H810" s="38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383"/>
      <c r="B811" s="383"/>
      <c r="C811" s="383"/>
      <c r="D811" s="384"/>
      <c r="E811" s="383"/>
      <c r="F811" s="384"/>
      <c r="G811" s="383"/>
      <c r="H811" s="38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383"/>
      <c r="B812" s="383"/>
      <c r="C812" s="383"/>
      <c r="D812" s="384"/>
      <c r="E812" s="383"/>
      <c r="F812" s="384"/>
      <c r="G812" s="383"/>
      <c r="H812" s="38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383"/>
      <c r="B813" s="383"/>
      <c r="C813" s="383"/>
      <c r="D813" s="384"/>
      <c r="E813" s="383"/>
      <c r="F813" s="384"/>
      <c r="G813" s="383"/>
      <c r="H813" s="38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383"/>
      <c r="B814" s="383"/>
      <c r="C814" s="383"/>
      <c r="D814" s="384"/>
      <c r="E814" s="383"/>
      <c r="F814" s="384"/>
      <c r="G814" s="383"/>
      <c r="H814" s="38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383"/>
      <c r="B815" s="383"/>
      <c r="C815" s="383"/>
      <c r="D815" s="384"/>
      <c r="E815" s="383"/>
      <c r="F815" s="384"/>
      <c r="G815" s="383"/>
      <c r="H815" s="38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383"/>
      <c r="B816" s="383"/>
      <c r="C816" s="383"/>
      <c r="D816" s="384"/>
      <c r="E816" s="383"/>
      <c r="F816" s="384"/>
      <c r="G816" s="383"/>
      <c r="H816" s="38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383"/>
      <c r="B817" s="383"/>
      <c r="C817" s="383"/>
      <c r="D817" s="384"/>
      <c r="E817" s="383"/>
      <c r="F817" s="384"/>
      <c r="G817" s="383"/>
      <c r="H817" s="38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383"/>
      <c r="B818" s="383"/>
      <c r="C818" s="383"/>
      <c r="D818" s="384"/>
      <c r="E818" s="383"/>
      <c r="F818" s="384"/>
      <c r="G818" s="383"/>
      <c r="H818" s="38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383"/>
      <c r="B819" s="383"/>
      <c r="C819" s="383"/>
      <c r="D819" s="384"/>
      <c r="E819" s="383"/>
      <c r="F819" s="384"/>
      <c r="G819" s="383"/>
      <c r="H819" s="38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383"/>
      <c r="B820" s="383"/>
      <c r="C820" s="383"/>
      <c r="D820" s="384"/>
      <c r="E820" s="383"/>
      <c r="F820" s="384"/>
      <c r="G820" s="383"/>
      <c r="H820" s="38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383"/>
      <c r="B821" s="383"/>
      <c r="C821" s="383"/>
      <c r="D821" s="384"/>
      <c r="E821" s="383"/>
      <c r="F821" s="384"/>
      <c r="G821" s="383"/>
      <c r="H821" s="38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383"/>
      <c r="B822" s="383"/>
      <c r="C822" s="383"/>
      <c r="D822" s="384"/>
      <c r="E822" s="383"/>
      <c r="F822" s="384"/>
      <c r="G822" s="383"/>
      <c r="H822" s="38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383"/>
      <c r="B823" s="383"/>
      <c r="C823" s="383"/>
      <c r="D823" s="384"/>
      <c r="E823" s="383"/>
      <c r="F823" s="384"/>
      <c r="G823" s="383"/>
      <c r="H823" s="38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383"/>
      <c r="B824" s="383"/>
      <c r="C824" s="383"/>
      <c r="D824" s="384"/>
      <c r="E824" s="383"/>
      <c r="F824" s="384"/>
      <c r="G824" s="383"/>
      <c r="H824" s="38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383"/>
      <c r="B825" s="383"/>
      <c r="C825" s="383"/>
      <c r="D825" s="384"/>
      <c r="E825" s="383"/>
      <c r="F825" s="384"/>
      <c r="G825" s="383"/>
      <c r="H825" s="38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383"/>
      <c r="B826" s="383"/>
      <c r="C826" s="383"/>
      <c r="D826" s="384"/>
      <c r="E826" s="383"/>
      <c r="F826" s="384"/>
      <c r="G826" s="383"/>
      <c r="H826" s="38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383"/>
      <c r="B827" s="383"/>
      <c r="C827" s="383"/>
      <c r="D827" s="384"/>
      <c r="E827" s="383"/>
      <c r="F827" s="384"/>
      <c r="G827" s="383"/>
      <c r="H827" s="38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383"/>
      <c r="B828" s="383"/>
      <c r="C828" s="383"/>
      <c r="D828" s="384"/>
      <c r="E828" s="383"/>
      <c r="F828" s="384"/>
      <c r="G828" s="383"/>
      <c r="H828" s="38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383"/>
      <c r="B829" s="383"/>
      <c r="C829" s="383"/>
      <c r="D829" s="384"/>
      <c r="E829" s="383"/>
      <c r="F829" s="384"/>
      <c r="G829" s="383"/>
      <c r="H829" s="38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383"/>
      <c r="B830" s="383"/>
      <c r="C830" s="383"/>
      <c r="D830" s="384"/>
      <c r="E830" s="383"/>
      <c r="F830" s="384"/>
      <c r="G830" s="383"/>
      <c r="H830" s="38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383"/>
      <c r="B831" s="383"/>
      <c r="C831" s="383"/>
      <c r="D831" s="384"/>
      <c r="E831" s="383"/>
      <c r="F831" s="384"/>
      <c r="G831" s="383"/>
      <c r="H831" s="38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383"/>
      <c r="B832" s="383"/>
      <c r="C832" s="383"/>
      <c r="D832" s="384"/>
      <c r="E832" s="383"/>
      <c r="F832" s="384"/>
      <c r="G832" s="383"/>
      <c r="H832" s="38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383"/>
      <c r="B833" s="383"/>
      <c r="C833" s="383"/>
      <c r="D833" s="384"/>
      <c r="E833" s="383"/>
      <c r="F833" s="384"/>
      <c r="G833" s="383"/>
      <c r="H833" s="38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383"/>
      <c r="B834" s="383"/>
      <c r="C834" s="383"/>
      <c r="D834" s="384"/>
      <c r="E834" s="383"/>
      <c r="F834" s="384"/>
      <c r="G834" s="383"/>
      <c r="H834" s="38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383"/>
      <c r="B835" s="383"/>
      <c r="C835" s="383"/>
      <c r="D835" s="384"/>
      <c r="E835" s="383"/>
      <c r="F835" s="384"/>
      <c r="G835" s="383"/>
      <c r="H835" s="38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383"/>
      <c r="B836" s="383"/>
      <c r="C836" s="383"/>
      <c r="D836" s="384"/>
      <c r="E836" s="383"/>
      <c r="F836" s="384"/>
      <c r="G836" s="383"/>
      <c r="H836" s="38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383"/>
      <c r="B837" s="383"/>
      <c r="C837" s="383"/>
      <c r="D837" s="384"/>
      <c r="E837" s="383"/>
      <c r="F837" s="384"/>
      <c r="G837" s="383"/>
      <c r="H837" s="38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383"/>
      <c r="B838" s="383"/>
      <c r="C838" s="383"/>
      <c r="D838" s="384"/>
      <c r="E838" s="383"/>
      <c r="F838" s="384"/>
      <c r="G838" s="383"/>
      <c r="H838" s="38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383"/>
      <c r="B839" s="383"/>
      <c r="C839" s="383"/>
      <c r="D839" s="384"/>
      <c r="E839" s="383"/>
      <c r="F839" s="384"/>
      <c r="G839" s="383"/>
      <c r="H839" s="38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383"/>
      <c r="B840" s="383"/>
      <c r="C840" s="383"/>
      <c r="D840" s="384"/>
      <c r="E840" s="383"/>
      <c r="F840" s="384"/>
      <c r="G840" s="383"/>
      <c r="H840" s="38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383"/>
      <c r="B841" s="383"/>
      <c r="C841" s="383"/>
      <c r="D841" s="384"/>
      <c r="E841" s="383"/>
      <c r="F841" s="384"/>
      <c r="G841" s="383"/>
      <c r="H841" s="38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383"/>
      <c r="B842" s="383"/>
      <c r="C842" s="383"/>
      <c r="D842" s="384"/>
      <c r="E842" s="383"/>
      <c r="F842" s="384"/>
      <c r="G842" s="383"/>
      <c r="H842" s="38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383"/>
      <c r="B843" s="383"/>
      <c r="C843" s="383"/>
      <c r="D843" s="384"/>
      <c r="E843" s="383"/>
      <c r="F843" s="384"/>
      <c r="G843" s="383"/>
      <c r="H843" s="38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383"/>
      <c r="B844" s="383"/>
      <c r="C844" s="383"/>
      <c r="D844" s="384"/>
      <c r="E844" s="383"/>
      <c r="F844" s="384"/>
      <c r="G844" s="383"/>
      <c r="H844" s="38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383"/>
      <c r="B845" s="383"/>
      <c r="C845" s="383"/>
      <c r="D845" s="384"/>
      <c r="E845" s="383"/>
      <c r="F845" s="384"/>
      <c r="G845" s="383"/>
      <c r="H845" s="38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383"/>
      <c r="B846" s="383"/>
      <c r="C846" s="383"/>
      <c r="D846" s="384"/>
      <c r="E846" s="383"/>
      <c r="F846" s="384"/>
      <c r="G846" s="383"/>
      <c r="H846" s="38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383"/>
      <c r="B847" s="383"/>
      <c r="C847" s="383"/>
      <c r="D847" s="384"/>
      <c r="E847" s="383"/>
      <c r="F847" s="384"/>
      <c r="G847" s="383"/>
      <c r="H847" s="38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383"/>
      <c r="B848" s="383"/>
      <c r="C848" s="383"/>
      <c r="D848" s="384"/>
      <c r="E848" s="383"/>
      <c r="F848" s="384"/>
      <c r="G848" s="383"/>
      <c r="H848" s="38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383"/>
      <c r="B849" s="383"/>
      <c r="C849" s="383"/>
      <c r="D849" s="384"/>
      <c r="E849" s="383"/>
      <c r="F849" s="384"/>
      <c r="G849" s="383"/>
      <c r="H849" s="38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383"/>
      <c r="B850" s="383"/>
      <c r="C850" s="383"/>
      <c r="D850" s="384"/>
      <c r="E850" s="383"/>
      <c r="F850" s="384"/>
      <c r="G850" s="383"/>
      <c r="H850" s="38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383"/>
      <c r="B851" s="383"/>
      <c r="C851" s="383"/>
      <c r="D851" s="384"/>
      <c r="E851" s="383"/>
      <c r="F851" s="384"/>
      <c r="G851" s="383"/>
      <c r="H851" s="38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383"/>
      <c r="B852" s="383"/>
      <c r="C852" s="383"/>
      <c r="D852" s="384"/>
      <c r="E852" s="383"/>
      <c r="F852" s="384"/>
      <c r="G852" s="383"/>
      <c r="H852" s="38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383"/>
      <c r="B853" s="383"/>
      <c r="C853" s="383"/>
      <c r="D853" s="384"/>
      <c r="E853" s="383"/>
      <c r="F853" s="384"/>
      <c r="G853" s="383"/>
      <c r="H853" s="38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383"/>
      <c r="B854" s="383"/>
      <c r="C854" s="383"/>
      <c r="D854" s="384"/>
      <c r="E854" s="383"/>
      <c r="F854" s="384"/>
      <c r="G854" s="383"/>
      <c r="H854" s="38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383"/>
      <c r="B855" s="383"/>
      <c r="C855" s="383"/>
      <c r="D855" s="384"/>
      <c r="E855" s="383"/>
      <c r="F855" s="384"/>
      <c r="G855" s="383"/>
      <c r="H855" s="38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383"/>
      <c r="B856" s="383"/>
      <c r="C856" s="383"/>
      <c r="D856" s="384"/>
      <c r="E856" s="383"/>
      <c r="F856" s="384"/>
      <c r="G856" s="383"/>
      <c r="H856" s="38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383"/>
      <c r="B857" s="383"/>
      <c r="C857" s="383"/>
      <c r="D857" s="384"/>
      <c r="E857" s="383"/>
      <c r="F857" s="384"/>
      <c r="G857" s="383"/>
      <c r="H857" s="38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383"/>
      <c r="B858" s="383"/>
      <c r="C858" s="383"/>
      <c r="D858" s="384"/>
      <c r="E858" s="383"/>
      <c r="F858" s="384"/>
      <c r="G858" s="383"/>
      <c r="H858" s="38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383"/>
      <c r="B859" s="383"/>
      <c r="C859" s="383"/>
      <c r="D859" s="384"/>
      <c r="E859" s="383"/>
      <c r="F859" s="384"/>
      <c r="G859" s="383"/>
      <c r="H859" s="38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383"/>
      <c r="B860" s="383"/>
      <c r="C860" s="383"/>
      <c r="D860" s="384"/>
      <c r="E860" s="383"/>
      <c r="F860" s="384"/>
      <c r="G860" s="383"/>
      <c r="H860" s="38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383"/>
      <c r="B861" s="383"/>
      <c r="C861" s="383"/>
      <c r="D861" s="384"/>
      <c r="E861" s="383"/>
      <c r="F861" s="384"/>
      <c r="G861" s="383"/>
      <c r="H861" s="38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383"/>
      <c r="B862" s="383"/>
      <c r="C862" s="383"/>
      <c r="D862" s="384"/>
      <c r="E862" s="383"/>
      <c r="F862" s="384"/>
      <c r="G862" s="383"/>
      <c r="H862" s="38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383"/>
      <c r="B863" s="383"/>
      <c r="C863" s="383"/>
      <c r="D863" s="384"/>
      <c r="E863" s="383"/>
      <c r="F863" s="384"/>
      <c r="G863" s="383"/>
      <c r="H863" s="38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383"/>
      <c r="B864" s="383"/>
      <c r="C864" s="383"/>
      <c r="D864" s="384"/>
      <c r="E864" s="383"/>
      <c r="F864" s="384"/>
      <c r="G864" s="383"/>
      <c r="H864" s="38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383"/>
      <c r="B865" s="383"/>
      <c r="C865" s="383"/>
      <c r="D865" s="384"/>
      <c r="E865" s="383"/>
      <c r="F865" s="384"/>
      <c r="G865" s="383"/>
      <c r="H865" s="38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383"/>
      <c r="B866" s="383"/>
      <c r="C866" s="383"/>
      <c r="D866" s="384"/>
      <c r="E866" s="383"/>
      <c r="F866" s="384"/>
      <c r="G866" s="383"/>
      <c r="H866" s="38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383"/>
      <c r="B867" s="383"/>
      <c r="C867" s="383"/>
      <c r="D867" s="384"/>
      <c r="E867" s="383"/>
      <c r="F867" s="384"/>
      <c r="G867" s="383"/>
      <c r="H867" s="38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383"/>
      <c r="B868" s="383"/>
      <c r="C868" s="383"/>
      <c r="D868" s="384"/>
      <c r="E868" s="383"/>
      <c r="F868" s="384"/>
      <c r="G868" s="383"/>
      <c r="H868" s="38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383"/>
      <c r="B869" s="383"/>
      <c r="C869" s="383"/>
      <c r="D869" s="384"/>
      <c r="E869" s="383"/>
      <c r="F869" s="384"/>
      <c r="G869" s="383"/>
      <c r="H869" s="38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383"/>
      <c r="B870" s="383"/>
      <c r="C870" s="383"/>
      <c r="D870" s="384"/>
      <c r="E870" s="383"/>
      <c r="F870" s="384"/>
      <c r="G870" s="383"/>
      <c r="H870" s="38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383"/>
      <c r="B871" s="383"/>
      <c r="C871" s="383"/>
      <c r="D871" s="384"/>
      <c r="E871" s="383"/>
      <c r="F871" s="384"/>
      <c r="G871" s="383"/>
      <c r="H871" s="38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383"/>
      <c r="B872" s="383"/>
      <c r="C872" s="383"/>
      <c r="D872" s="384"/>
      <c r="E872" s="383"/>
      <c r="F872" s="384"/>
      <c r="G872" s="383"/>
      <c r="H872" s="38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383"/>
      <c r="B873" s="383"/>
      <c r="C873" s="383"/>
      <c r="D873" s="384"/>
      <c r="E873" s="383"/>
      <c r="F873" s="384"/>
      <c r="G873" s="383"/>
      <c r="H873" s="38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383"/>
      <c r="B874" s="383"/>
      <c r="C874" s="383"/>
      <c r="D874" s="384"/>
      <c r="E874" s="383"/>
      <c r="F874" s="384"/>
      <c r="G874" s="383"/>
      <c r="H874" s="38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383"/>
      <c r="B875" s="383"/>
      <c r="C875" s="383"/>
      <c r="D875" s="384"/>
      <c r="E875" s="383"/>
      <c r="F875" s="384"/>
      <c r="G875" s="383"/>
      <c r="H875" s="38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383"/>
      <c r="B876" s="383"/>
      <c r="C876" s="383"/>
      <c r="D876" s="384"/>
      <c r="E876" s="383"/>
      <c r="F876" s="384"/>
      <c r="G876" s="383"/>
      <c r="H876" s="38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383"/>
      <c r="B877" s="383"/>
      <c r="C877" s="383"/>
      <c r="D877" s="384"/>
      <c r="E877" s="383"/>
      <c r="F877" s="384"/>
      <c r="G877" s="383"/>
      <c r="H877" s="38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383"/>
      <c r="B878" s="383"/>
      <c r="C878" s="383"/>
      <c r="D878" s="384"/>
      <c r="E878" s="383"/>
      <c r="F878" s="384"/>
      <c r="G878" s="383"/>
      <c r="H878" s="38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383"/>
      <c r="B879" s="383"/>
      <c r="C879" s="383"/>
      <c r="D879" s="384"/>
      <c r="E879" s="383"/>
      <c r="F879" s="384"/>
      <c r="G879" s="383"/>
      <c r="H879" s="38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383"/>
      <c r="B880" s="383"/>
      <c r="C880" s="383"/>
      <c r="D880" s="384"/>
      <c r="E880" s="383"/>
      <c r="F880" s="384"/>
      <c r="G880" s="383"/>
      <c r="H880" s="38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383"/>
      <c r="B881" s="383"/>
      <c r="C881" s="383"/>
      <c r="D881" s="384"/>
      <c r="E881" s="383"/>
      <c r="F881" s="384"/>
      <c r="G881" s="383"/>
      <c r="H881" s="38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383"/>
      <c r="B882" s="383"/>
      <c r="C882" s="383"/>
      <c r="D882" s="384"/>
      <c r="E882" s="383"/>
      <c r="F882" s="384"/>
      <c r="G882" s="383"/>
      <c r="H882" s="38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383"/>
      <c r="B883" s="383"/>
      <c r="C883" s="383"/>
      <c r="D883" s="384"/>
      <c r="E883" s="383"/>
      <c r="F883" s="384"/>
      <c r="G883" s="383"/>
      <c r="H883" s="38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383"/>
      <c r="B884" s="383"/>
      <c r="C884" s="383"/>
      <c r="D884" s="384"/>
      <c r="E884" s="383"/>
      <c r="F884" s="384"/>
      <c r="G884" s="383"/>
      <c r="H884" s="38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383"/>
      <c r="B885" s="383"/>
      <c r="C885" s="383"/>
      <c r="D885" s="384"/>
      <c r="E885" s="383"/>
      <c r="F885" s="384"/>
      <c r="G885" s="383"/>
      <c r="H885" s="38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383"/>
      <c r="B886" s="383"/>
      <c r="C886" s="383"/>
      <c r="D886" s="384"/>
      <c r="E886" s="383"/>
      <c r="F886" s="384"/>
      <c r="G886" s="383"/>
      <c r="H886" s="38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383"/>
      <c r="B887" s="383"/>
      <c r="C887" s="383"/>
      <c r="D887" s="384"/>
      <c r="E887" s="383"/>
      <c r="F887" s="384"/>
      <c r="G887" s="383"/>
      <c r="H887" s="38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383"/>
      <c r="B888" s="383"/>
      <c r="C888" s="383"/>
      <c r="D888" s="384"/>
      <c r="E888" s="383"/>
      <c r="F888" s="384"/>
      <c r="G888" s="383"/>
      <c r="H888" s="38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383"/>
      <c r="B889" s="383"/>
      <c r="C889" s="383"/>
      <c r="D889" s="384"/>
      <c r="E889" s="383"/>
      <c r="F889" s="384"/>
      <c r="G889" s="383"/>
      <c r="H889" s="38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383"/>
      <c r="B890" s="383"/>
      <c r="C890" s="383"/>
      <c r="D890" s="384"/>
      <c r="E890" s="383"/>
      <c r="F890" s="384"/>
      <c r="G890" s="383"/>
      <c r="H890" s="38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383"/>
      <c r="B891" s="383"/>
      <c r="C891" s="383"/>
      <c r="D891" s="384"/>
      <c r="E891" s="383"/>
      <c r="F891" s="384"/>
      <c r="G891" s="383"/>
      <c r="H891" s="38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383"/>
      <c r="B892" s="383"/>
      <c r="C892" s="383"/>
      <c r="D892" s="384"/>
      <c r="E892" s="383"/>
      <c r="F892" s="384"/>
      <c r="G892" s="383"/>
      <c r="H892" s="38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383"/>
      <c r="B893" s="383"/>
      <c r="C893" s="383"/>
      <c r="D893" s="384"/>
      <c r="E893" s="383"/>
      <c r="F893" s="384"/>
      <c r="G893" s="383"/>
      <c r="H893" s="38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383"/>
      <c r="B894" s="383"/>
      <c r="C894" s="383"/>
      <c r="D894" s="384"/>
      <c r="E894" s="383"/>
      <c r="F894" s="384"/>
      <c r="G894" s="383"/>
      <c r="H894" s="38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383"/>
      <c r="B895" s="383"/>
      <c r="C895" s="383"/>
      <c r="D895" s="384"/>
      <c r="E895" s="383"/>
      <c r="F895" s="384"/>
      <c r="G895" s="383"/>
      <c r="H895" s="38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383"/>
      <c r="B896" s="383"/>
      <c r="C896" s="383"/>
      <c r="D896" s="384"/>
      <c r="E896" s="383"/>
      <c r="F896" s="384"/>
      <c r="G896" s="383"/>
      <c r="H896" s="38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383"/>
      <c r="B897" s="383"/>
      <c r="C897" s="383"/>
      <c r="D897" s="384"/>
      <c r="E897" s="383"/>
      <c r="F897" s="384"/>
      <c r="G897" s="383"/>
      <c r="H897" s="38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383"/>
      <c r="B898" s="383"/>
      <c r="C898" s="383"/>
      <c r="D898" s="384"/>
      <c r="E898" s="383"/>
      <c r="F898" s="384"/>
      <c r="G898" s="383"/>
      <c r="H898" s="38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383"/>
      <c r="B899" s="383"/>
      <c r="C899" s="383"/>
      <c r="D899" s="384"/>
      <c r="E899" s="383"/>
      <c r="F899" s="384"/>
      <c r="G899" s="383"/>
      <c r="H899" s="38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383"/>
      <c r="B900" s="383"/>
      <c r="C900" s="383"/>
      <c r="D900" s="384"/>
      <c r="E900" s="383"/>
      <c r="F900" s="384"/>
      <c r="G900" s="383"/>
      <c r="H900" s="38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383"/>
      <c r="B901" s="383"/>
      <c r="C901" s="383"/>
      <c r="D901" s="384"/>
      <c r="E901" s="383"/>
      <c r="F901" s="384"/>
      <c r="G901" s="383"/>
      <c r="H901" s="38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383"/>
      <c r="B902" s="383"/>
      <c r="C902" s="383"/>
      <c r="D902" s="384"/>
      <c r="E902" s="383"/>
      <c r="F902" s="384"/>
      <c r="G902" s="383"/>
      <c r="H902" s="38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383"/>
      <c r="B903" s="383"/>
      <c r="C903" s="383"/>
      <c r="D903" s="384"/>
      <c r="E903" s="383"/>
      <c r="F903" s="384"/>
      <c r="G903" s="383"/>
      <c r="H903" s="38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383"/>
      <c r="B904" s="383"/>
      <c r="C904" s="383"/>
      <c r="D904" s="384"/>
      <c r="E904" s="383"/>
      <c r="F904" s="384"/>
      <c r="G904" s="383"/>
      <c r="H904" s="38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383"/>
      <c r="B905" s="383"/>
      <c r="C905" s="383"/>
      <c r="D905" s="384"/>
      <c r="E905" s="383"/>
      <c r="F905" s="384"/>
      <c r="G905" s="383"/>
      <c r="H905" s="38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383"/>
      <c r="B906" s="383"/>
      <c r="C906" s="383"/>
      <c r="D906" s="384"/>
      <c r="E906" s="383"/>
      <c r="F906" s="384"/>
      <c r="G906" s="383"/>
      <c r="H906" s="38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383"/>
      <c r="B907" s="383"/>
      <c r="C907" s="383"/>
      <c r="D907" s="384"/>
      <c r="E907" s="383"/>
      <c r="F907" s="384"/>
      <c r="G907" s="383"/>
      <c r="H907" s="38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383"/>
      <c r="B908" s="383"/>
      <c r="C908" s="383"/>
      <c r="D908" s="384"/>
      <c r="E908" s="383"/>
      <c r="F908" s="384"/>
      <c r="G908" s="383"/>
      <c r="H908" s="38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383"/>
      <c r="B909" s="383"/>
      <c r="C909" s="383"/>
      <c r="D909" s="384"/>
      <c r="E909" s="383"/>
      <c r="F909" s="384"/>
      <c r="G909" s="383"/>
      <c r="H909" s="38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383"/>
      <c r="B910" s="383"/>
      <c r="C910" s="383"/>
      <c r="D910" s="384"/>
      <c r="E910" s="383"/>
      <c r="F910" s="384"/>
      <c r="G910" s="383"/>
      <c r="H910" s="38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383"/>
      <c r="B911" s="383"/>
      <c r="C911" s="383"/>
      <c r="D911" s="384"/>
      <c r="E911" s="383"/>
      <c r="F911" s="384"/>
      <c r="G911" s="383"/>
      <c r="H911" s="38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383"/>
      <c r="B912" s="383"/>
      <c r="C912" s="383"/>
      <c r="D912" s="384"/>
      <c r="E912" s="383"/>
      <c r="F912" s="384"/>
      <c r="G912" s="383"/>
      <c r="H912" s="38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383"/>
      <c r="B913" s="383"/>
      <c r="C913" s="383"/>
      <c r="D913" s="384"/>
      <c r="E913" s="383"/>
      <c r="F913" s="384"/>
      <c r="G913" s="383"/>
      <c r="H913" s="38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383"/>
      <c r="B914" s="383"/>
      <c r="C914" s="383"/>
      <c r="D914" s="384"/>
      <c r="E914" s="383"/>
      <c r="F914" s="384"/>
      <c r="G914" s="383"/>
      <c r="H914" s="38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383"/>
      <c r="B915" s="383"/>
      <c r="C915" s="383"/>
      <c r="D915" s="384"/>
      <c r="E915" s="383"/>
      <c r="F915" s="384"/>
      <c r="G915" s="383"/>
      <c r="H915" s="38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383"/>
      <c r="B916" s="383"/>
      <c r="C916" s="383"/>
      <c r="D916" s="384"/>
      <c r="E916" s="383"/>
      <c r="F916" s="384"/>
      <c r="G916" s="383"/>
      <c r="H916" s="38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383"/>
      <c r="B917" s="383"/>
      <c r="C917" s="383"/>
      <c r="D917" s="384"/>
      <c r="E917" s="383"/>
      <c r="F917" s="384"/>
      <c r="G917" s="383"/>
      <c r="H917" s="38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383"/>
      <c r="B918" s="383"/>
      <c r="C918" s="383"/>
      <c r="D918" s="384"/>
      <c r="E918" s="383"/>
      <c r="F918" s="384"/>
      <c r="G918" s="383"/>
      <c r="H918" s="38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383"/>
      <c r="B919" s="383"/>
      <c r="C919" s="383"/>
      <c r="D919" s="384"/>
      <c r="E919" s="383"/>
      <c r="F919" s="384"/>
      <c r="G919" s="383"/>
      <c r="H919" s="38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383"/>
      <c r="B920" s="383"/>
      <c r="C920" s="383"/>
      <c r="D920" s="384"/>
      <c r="E920" s="383"/>
      <c r="F920" s="384"/>
      <c r="G920" s="383"/>
      <c r="H920" s="38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383"/>
      <c r="B921" s="383"/>
      <c r="C921" s="383"/>
      <c r="D921" s="384"/>
      <c r="E921" s="383"/>
      <c r="F921" s="384"/>
      <c r="G921" s="383"/>
      <c r="H921" s="38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383"/>
      <c r="B922" s="383"/>
      <c r="C922" s="383"/>
      <c r="D922" s="384"/>
      <c r="E922" s="383"/>
      <c r="F922" s="384"/>
      <c r="G922" s="383"/>
      <c r="H922" s="38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383"/>
      <c r="B923" s="383"/>
      <c r="C923" s="383"/>
      <c r="D923" s="384"/>
      <c r="E923" s="383"/>
      <c r="F923" s="384"/>
      <c r="G923" s="383"/>
      <c r="H923" s="38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383"/>
      <c r="B924" s="383"/>
      <c r="C924" s="383"/>
      <c r="D924" s="384"/>
      <c r="E924" s="383"/>
      <c r="F924" s="384"/>
      <c r="G924" s="383"/>
      <c r="H924" s="38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383"/>
      <c r="B925" s="383"/>
      <c r="C925" s="383"/>
      <c r="D925" s="384"/>
      <c r="E925" s="383"/>
      <c r="F925" s="384"/>
      <c r="G925" s="383"/>
      <c r="H925" s="38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383"/>
      <c r="B926" s="383"/>
      <c r="C926" s="383"/>
      <c r="D926" s="384"/>
      <c r="E926" s="383"/>
      <c r="F926" s="384"/>
      <c r="G926" s="383"/>
      <c r="H926" s="38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383"/>
      <c r="B927" s="383"/>
      <c r="C927" s="383"/>
      <c r="D927" s="384"/>
      <c r="E927" s="383"/>
      <c r="F927" s="384"/>
      <c r="G927" s="383"/>
      <c r="H927" s="38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383"/>
      <c r="B928" s="383"/>
      <c r="C928" s="383"/>
      <c r="D928" s="384"/>
      <c r="E928" s="383"/>
      <c r="F928" s="384"/>
      <c r="G928" s="383"/>
      <c r="H928" s="38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383"/>
      <c r="B929" s="383"/>
      <c r="C929" s="383"/>
      <c r="D929" s="384"/>
      <c r="E929" s="383"/>
      <c r="F929" s="384"/>
      <c r="G929" s="383"/>
      <c r="H929" s="38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383"/>
      <c r="B930" s="383"/>
      <c r="C930" s="383"/>
      <c r="D930" s="384"/>
      <c r="E930" s="383"/>
      <c r="F930" s="384"/>
      <c r="G930" s="383"/>
      <c r="H930" s="38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383"/>
      <c r="B931" s="383"/>
      <c r="C931" s="383"/>
      <c r="D931" s="384"/>
      <c r="E931" s="383"/>
      <c r="F931" s="384"/>
      <c r="G931" s="383"/>
      <c r="H931" s="38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383"/>
      <c r="B932" s="383"/>
      <c r="C932" s="383"/>
      <c r="D932" s="384"/>
      <c r="E932" s="383"/>
      <c r="F932" s="384"/>
      <c r="G932" s="383"/>
      <c r="H932" s="38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383"/>
      <c r="B933" s="383"/>
      <c r="C933" s="383"/>
      <c r="D933" s="384"/>
      <c r="E933" s="383"/>
      <c r="F933" s="384"/>
      <c r="G933" s="383"/>
      <c r="H933" s="38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383"/>
      <c r="B934" s="383"/>
      <c r="C934" s="383"/>
      <c r="D934" s="384"/>
      <c r="E934" s="383"/>
      <c r="F934" s="384"/>
      <c r="G934" s="383"/>
      <c r="H934" s="38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383"/>
      <c r="B935" s="383"/>
      <c r="C935" s="383"/>
      <c r="D935" s="384"/>
      <c r="E935" s="383"/>
      <c r="F935" s="384"/>
      <c r="G935" s="383"/>
      <c r="H935" s="38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383"/>
      <c r="B936" s="383"/>
      <c r="C936" s="383"/>
      <c r="D936" s="384"/>
      <c r="E936" s="383"/>
      <c r="F936" s="384"/>
      <c r="G936" s="383"/>
      <c r="H936" s="38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383"/>
      <c r="B937" s="383"/>
      <c r="C937" s="383"/>
      <c r="D937" s="384"/>
      <c r="E937" s="383"/>
      <c r="F937" s="384"/>
      <c r="G937" s="383"/>
      <c r="H937" s="38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383"/>
      <c r="B938" s="383"/>
      <c r="C938" s="383"/>
      <c r="D938" s="384"/>
      <c r="E938" s="383"/>
      <c r="F938" s="384"/>
      <c r="G938" s="383"/>
      <c r="H938" s="38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383"/>
      <c r="B939" s="383"/>
      <c r="C939" s="383"/>
      <c r="D939" s="384"/>
      <c r="E939" s="383"/>
      <c r="F939" s="384"/>
      <c r="G939" s="383"/>
      <c r="H939" s="38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383"/>
      <c r="B940" s="383"/>
      <c r="C940" s="383"/>
      <c r="D940" s="384"/>
      <c r="E940" s="383"/>
      <c r="F940" s="384"/>
      <c r="G940" s="383"/>
      <c r="H940" s="38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383"/>
      <c r="B941" s="383"/>
      <c r="C941" s="383"/>
      <c r="D941" s="384"/>
      <c r="E941" s="383"/>
      <c r="F941" s="384"/>
      <c r="G941" s="383"/>
      <c r="H941" s="38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383"/>
      <c r="B942" s="383"/>
      <c r="C942" s="383"/>
      <c r="D942" s="384"/>
      <c r="E942" s="383"/>
      <c r="F942" s="384"/>
      <c r="G942" s="383"/>
      <c r="H942" s="38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383"/>
      <c r="B943" s="383"/>
      <c r="C943" s="383"/>
      <c r="D943" s="384"/>
      <c r="E943" s="383"/>
      <c r="F943" s="384"/>
      <c r="G943" s="383"/>
      <c r="H943" s="38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383"/>
      <c r="B944" s="383"/>
      <c r="C944" s="383"/>
      <c r="D944" s="384"/>
      <c r="E944" s="383"/>
      <c r="F944" s="384"/>
      <c r="G944" s="383"/>
      <c r="H944" s="38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383"/>
      <c r="B945" s="383"/>
      <c r="C945" s="383"/>
      <c r="D945" s="384"/>
      <c r="E945" s="383"/>
      <c r="F945" s="384"/>
      <c r="G945" s="383"/>
      <c r="H945" s="38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383"/>
      <c r="B946" s="383"/>
      <c r="C946" s="383"/>
      <c r="D946" s="384"/>
      <c r="E946" s="383"/>
      <c r="F946" s="384"/>
      <c r="G946" s="383"/>
      <c r="H946" s="38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383"/>
      <c r="B947" s="383"/>
      <c r="C947" s="383"/>
      <c r="D947" s="384"/>
      <c r="E947" s="383"/>
      <c r="F947" s="384"/>
      <c r="G947" s="383"/>
      <c r="H947" s="38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383"/>
      <c r="B948" s="383"/>
      <c r="C948" s="383"/>
      <c r="D948" s="384"/>
      <c r="E948" s="383"/>
      <c r="F948" s="384"/>
      <c r="G948" s="383"/>
      <c r="H948" s="38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383"/>
      <c r="B949" s="383"/>
      <c r="C949" s="383"/>
      <c r="D949" s="384"/>
      <c r="E949" s="383"/>
      <c r="F949" s="384"/>
      <c r="G949" s="383"/>
      <c r="H949" s="38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383"/>
      <c r="B950" s="383"/>
      <c r="C950" s="383"/>
      <c r="D950" s="384"/>
      <c r="E950" s="383"/>
      <c r="F950" s="384"/>
      <c r="G950" s="383"/>
      <c r="H950" s="38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383"/>
      <c r="B951" s="383"/>
      <c r="C951" s="383"/>
      <c r="D951" s="384"/>
      <c r="E951" s="383"/>
      <c r="F951" s="384"/>
      <c r="G951" s="383"/>
      <c r="H951" s="38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383"/>
      <c r="B952" s="383"/>
      <c r="C952" s="383"/>
      <c r="D952" s="384"/>
      <c r="E952" s="383"/>
      <c r="F952" s="384"/>
      <c r="G952" s="383"/>
      <c r="H952" s="38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383"/>
      <c r="B953" s="383"/>
      <c r="C953" s="383"/>
      <c r="D953" s="384"/>
      <c r="E953" s="383"/>
      <c r="F953" s="384"/>
      <c r="G953" s="383"/>
      <c r="H953" s="38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383"/>
      <c r="B954" s="383"/>
      <c r="C954" s="383"/>
      <c r="D954" s="384"/>
      <c r="E954" s="383"/>
      <c r="F954" s="384"/>
      <c r="G954" s="383"/>
      <c r="H954" s="38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383"/>
      <c r="B955" s="383"/>
      <c r="C955" s="383"/>
      <c r="D955" s="384"/>
      <c r="E955" s="383"/>
      <c r="F955" s="384"/>
      <c r="G955" s="383"/>
      <c r="H955" s="38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383"/>
      <c r="B956" s="383"/>
      <c r="C956" s="383"/>
      <c r="D956" s="384"/>
      <c r="E956" s="383"/>
      <c r="F956" s="384"/>
      <c r="G956" s="383"/>
      <c r="H956" s="38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383"/>
      <c r="B957" s="383"/>
      <c r="C957" s="383"/>
      <c r="D957" s="384"/>
      <c r="E957" s="383"/>
      <c r="F957" s="384"/>
      <c r="G957" s="383"/>
      <c r="H957" s="38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383"/>
      <c r="B958" s="383"/>
      <c r="C958" s="383"/>
      <c r="D958" s="384"/>
      <c r="E958" s="383"/>
      <c r="F958" s="384"/>
      <c r="G958" s="383"/>
      <c r="H958" s="38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383"/>
      <c r="B959" s="383"/>
      <c r="C959" s="383"/>
      <c r="D959" s="384"/>
      <c r="E959" s="383"/>
      <c r="F959" s="384"/>
      <c r="G959" s="383"/>
      <c r="H959" s="38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383"/>
      <c r="B960" s="383"/>
      <c r="C960" s="383"/>
      <c r="D960" s="384"/>
      <c r="E960" s="383"/>
      <c r="F960" s="384"/>
      <c r="G960" s="383"/>
      <c r="H960" s="38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383"/>
      <c r="B961" s="383"/>
      <c r="C961" s="383"/>
      <c r="D961" s="384"/>
      <c r="E961" s="383"/>
      <c r="F961" s="384"/>
      <c r="G961" s="383"/>
      <c r="H961" s="38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383"/>
      <c r="B962" s="383"/>
      <c r="C962" s="383"/>
      <c r="D962" s="384"/>
      <c r="E962" s="383"/>
      <c r="F962" s="384"/>
      <c r="G962" s="383"/>
      <c r="H962" s="38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383"/>
      <c r="B963" s="383"/>
      <c r="C963" s="383"/>
      <c r="D963" s="384"/>
      <c r="E963" s="383"/>
      <c r="F963" s="384"/>
      <c r="G963" s="383"/>
      <c r="H963" s="38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383"/>
      <c r="B964" s="383"/>
      <c r="C964" s="383"/>
      <c r="D964" s="384"/>
      <c r="E964" s="383"/>
      <c r="F964" s="384"/>
      <c r="G964" s="383"/>
      <c r="H964" s="38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383"/>
      <c r="B965" s="383"/>
      <c r="C965" s="383"/>
      <c r="D965" s="384"/>
      <c r="E965" s="383"/>
      <c r="F965" s="384"/>
      <c r="G965" s="383"/>
      <c r="H965" s="38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383"/>
      <c r="B966" s="383"/>
      <c r="C966" s="383"/>
      <c r="D966" s="384"/>
      <c r="E966" s="383"/>
      <c r="F966" s="384"/>
      <c r="G966" s="383"/>
      <c r="H966" s="38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383"/>
      <c r="B967" s="383"/>
      <c r="C967" s="383"/>
      <c r="D967" s="384"/>
      <c r="E967" s="383"/>
      <c r="F967" s="384"/>
      <c r="G967" s="383"/>
      <c r="H967" s="38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383"/>
      <c r="B968" s="383"/>
      <c r="C968" s="383"/>
      <c r="D968" s="384"/>
      <c r="E968" s="383"/>
      <c r="F968" s="384"/>
      <c r="G968" s="383"/>
      <c r="H968" s="38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383"/>
      <c r="B969" s="383"/>
      <c r="C969" s="383"/>
      <c r="D969" s="384"/>
      <c r="E969" s="383"/>
      <c r="F969" s="384"/>
      <c r="G969" s="383"/>
      <c r="H969" s="38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383"/>
      <c r="B970" s="383"/>
      <c r="C970" s="383"/>
      <c r="D970" s="384"/>
      <c r="E970" s="383"/>
      <c r="F970" s="384"/>
      <c r="G970" s="383"/>
      <c r="H970" s="38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383"/>
      <c r="B971" s="383"/>
      <c r="C971" s="383"/>
      <c r="D971" s="384"/>
      <c r="E971" s="383"/>
      <c r="F971" s="384"/>
      <c r="G971" s="383"/>
      <c r="H971" s="38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383"/>
      <c r="B972" s="383"/>
      <c r="C972" s="383"/>
      <c r="D972" s="384"/>
      <c r="E972" s="383"/>
      <c r="F972" s="384"/>
      <c r="G972" s="383"/>
      <c r="H972" s="38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383"/>
      <c r="B973" s="383"/>
      <c r="C973" s="383"/>
      <c r="D973" s="384"/>
      <c r="E973" s="383"/>
      <c r="F973" s="384"/>
      <c r="G973" s="383"/>
      <c r="H973" s="38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383"/>
      <c r="B974" s="383"/>
      <c r="C974" s="383"/>
      <c r="D974" s="384"/>
      <c r="E974" s="383"/>
      <c r="F974" s="384"/>
      <c r="G974" s="383"/>
      <c r="H974" s="38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383"/>
      <c r="B975" s="383"/>
      <c r="C975" s="383"/>
      <c r="D975" s="384"/>
      <c r="E975" s="383"/>
      <c r="F975" s="384"/>
      <c r="G975" s="383"/>
      <c r="H975" s="38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383"/>
      <c r="B976" s="383"/>
      <c r="C976" s="383"/>
      <c r="D976" s="384"/>
      <c r="E976" s="383"/>
      <c r="F976" s="384"/>
      <c r="G976" s="383"/>
      <c r="H976" s="38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383"/>
      <c r="B977" s="383"/>
      <c r="C977" s="383"/>
      <c r="D977" s="384"/>
      <c r="E977" s="383"/>
      <c r="F977" s="384"/>
      <c r="G977" s="383"/>
      <c r="H977" s="38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383"/>
      <c r="B978" s="383"/>
      <c r="C978" s="383"/>
      <c r="D978" s="384"/>
      <c r="E978" s="383"/>
      <c r="F978" s="384"/>
      <c r="G978" s="383"/>
      <c r="H978" s="38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383"/>
      <c r="B979" s="383"/>
      <c r="C979" s="383"/>
      <c r="D979" s="384"/>
      <c r="E979" s="383"/>
      <c r="F979" s="384"/>
      <c r="G979" s="383"/>
      <c r="H979" s="38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383"/>
      <c r="B980" s="383"/>
      <c r="C980" s="383"/>
      <c r="D980" s="384"/>
      <c r="E980" s="383"/>
      <c r="F980" s="384"/>
      <c r="G980" s="383"/>
      <c r="H980" s="38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383"/>
      <c r="B981" s="383"/>
      <c r="C981" s="383"/>
      <c r="D981" s="384"/>
      <c r="E981" s="383"/>
      <c r="F981" s="384"/>
      <c r="G981" s="383"/>
      <c r="H981" s="38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383"/>
      <c r="B982" s="383"/>
      <c r="C982" s="383"/>
      <c r="D982" s="384"/>
      <c r="E982" s="383"/>
      <c r="F982" s="384"/>
      <c r="G982" s="383"/>
      <c r="H982" s="38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383"/>
      <c r="B983" s="383"/>
      <c r="C983" s="383"/>
      <c r="D983" s="384"/>
      <c r="E983" s="383"/>
      <c r="F983" s="384"/>
      <c r="G983" s="383"/>
      <c r="H983" s="38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383"/>
      <c r="B984" s="383"/>
      <c r="C984" s="383"/>
      <c r="D984" s="384"/>
      <c r="E984" s="383"/>
      <c r="F984" s="384"/>
      <c r="G984" s="383"/>
      <c r="H984" s="38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383"/>
      <c r="B985" s="383"/>
      <c r="C985" s="383"/>
      <c r="D985" s="384"/>
      <c r="E985" s="383"/>
      <c r="F985" s="384"/>
      <c r="G985" s="383"/>
      <c r="H985" s="38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383"/>
      <c r="B986" s="383"/>
      <c r="C986" s="383"/>
      <c r="D986" s="384"/>
      <c r="E986" s="383"/>
      <c r="F986" s="384"/>
      <c r="G986" s="383"/>
      <c r="H986" s="38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383"/>
      <c r="B987" s="383"/>
      <c r="C987" s="383"/>
      <c r="D987" s="384"/>
      <c r="E987" s="383"/>
      <c r="F987" s="384"/>
      <c r="G987" s="383"/>
      <c r="H987" s="38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383"/>
      <c r="B988" s="383"/>
      <c r="C988" s="383"/>
      <c r="D988" s="384"/>
      <c r="E988" s="383"/>
      <c r="F988" s="384"/>
      <c r="G988" s="383"/>
      <c r="H988" s="38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383"/>
      <c r="B989" s="383"/>
      <c r="C989" s="383"/>
      <c r="D989" s="384"/>
      <c r="E989" s="383"/>
      <c r="F989" s="384"/>
      <c r="G989" s="383"/>
      <c r="H989" s="38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383"/>
      <c r="B990" s="383"/>
      <c r="C990" s="383"/>
      <c r="D990" s="384"/>
      <c r="E990" s="383"/>
      <c r="F990" s="384"/>
      <c r="G990" s="383"/>
      <c r="H990" s="38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383"/>
      <c r="B991" s="383"/>
      <c r="C991" s="383"/>
      <c r="D991" s="384"/>
      <c r="E991" s="383"/>
      <c r="F991" s="384"/>
      <c r="G991" s="383"/>
      <c r="H991" s="38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383"/>
      <c r="B992" s="383"/>
      <c r="C992" s="383"/>
      <c r="D992" s="384"/>
      <c r="E992" s="383"/>
      <c r="F992" s="384"/>
      <c r="G992" s="383"/>
      <c r="H992" s="38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383"/>
      <c r="B993" s="383"/>
      <c r="C993" s="383"/>
      <c r="D993" s="384"/>
      <c r="E993" s="383"/>
      <c r="F993" s="384"/>
      <c r="G993" s="383"/>
      <c r="H993" s="38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383"/>
      <c r="B994" s="383"/>
      <c r="C994" s="383"/>
      <c r="D994" s="384"/>
      <c r="E994" s="383"/>
      <c r="F994" s="384"/>
      <c r="G994" s="383"/>
      <c r="H994" s="38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383"/>
      <c r="B995" s="383"/>
      <c r="C995" s="383"/>
      <c r="D995" s="384"/>
      <c r="E995" s="383"/>
      <c r="F995" s="384"/>
      <c r="G995" s="383"/>
      <c r="H995" s="38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383"/>
      <c r="B996" s="383"/>
      <c r="C996" s="383"/>
      <c r="D996" s="384"/>
      <c r="E996" s="383"/>
      <c r="F996" s="384"/>
      <c r="G996" s="383"/>
      <c r="H996" s="38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383"/>
      <c r="B997" s="383"/>
      <c r="C997" s="383"/>
      <c r="D997" s="384"/>
      <c r="E997" s="383"/>
      <c r="F997" s="384"/>
      <c r="G997" s="383"/>
      <c r="H997" s="38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383"/>
      <c r="B998" s="383"/>
      <c r="C998" s="383"/>
      <c r="D998" s="384"/>
      <c r="E998" s="383"/>
      <c r="F998" s="384"/>
      <c r="G998" s="383"/>
      <c r="H998" s="38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383"/>
      <c r="B999" s="383"/>
      <c r="C999" s="383"/>
      <c r="D999" s="384"/>
      <c r="E999" s="383"/>
      <c r="F999" s="384"/>
      <c r="G999" s="383"/>
      <c r="H999" s="38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383"/>
      <c r="B1000" s="383"/>
      <c r="C1000" s="383"/>
      <c r="D1000" s="384"/>
      <c r="E1000" s="383"/>
      <c r="F1000" s="384"/>
      <c r="G1000" s="383"/>
      <c r="H1000" s="38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4.25" customHeight="1">
      <c r="A1001" s="383"/>
      <c r="B1001" s="383"/>
      <c r="C1001" s="383"/>
      <c r="D1001" s="384"/>
      <c r="E1001" s="383"/>
      <c r="F1001" s="384"/>
      <c r="G1001" s="383"/>
      <c r="H1001" s="383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4.25" customHeight="1">
      <c r="A1002" s="383"/>
      <c r="B1002" s="383"/>
      <c r="C1002" s="383"/>
      <c r="D1002" s="384"/>
      <c r="E1002" s="383"/>
      <c r="F1002" s="384"/>
      <c r="G1002" s="383"/>
      <c r="H1002" s="383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14.25" customHeight="1">
      <c r="A1003" s="383"/>
      <c r="B1003" s="383"/>
      <c r="C1003" s="383"/>
      <c r="D1003" s="384"/>
      <c r="E1003" s="383"/>
      <c r="F1003" s="384"/>
      <c r="G1003" s="383"/>
      <c r="H1003" s="383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14.25" customHeight="1">
      <c r="A1004" s="383"/>
      <c r="B1004" s="383"/>
      <c r="C1004" s="383"/>
      <c r="D1004" s="384"/>
      <c r="E1004" s="383"/>
      <c r="F1004" s="384"/>
      <c r="G1004" s="383"/>
      <c r="H1004" s="383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14.25" customHeight="1">
      <c r="A1005" s="383"/>
      <c r="B1005" s="383"/>
      <c r="C1005" s="383"/>
      <c r="D1005" s="384"/>
      <c r="E1005" s="383"/>
      <c r="F1005" s="384"/>
      <c r="G1005" s="383"/>
      <c r="H1005" s="383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ht="14.25" customHeight="1">
      <c r="A1006" s="383"/>
      <c r="B1006" s="383"/>
      <c r="C1006" s="383"/>
      <c r="D1006" s="384"/>
      <c r="E1006" s="383"/>
      <c r="F1006" s="384"/>
      <c r="G1006" s="383"/>
      <c r="H1006" s="383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ht="14.25" customHeight="1">
      <c r="A1007" s="383"/>
      <c r="B1007" s="383"/>
      <c r="C1007" s="383"/>
      <c r="D1007" s="384"/>
      <c r="E1007" s="383"/>
      <c r="F1007" s="384"/>
      <c r="G1007" s="383"/>
      <c r="H1007" s="383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ht="14.25" customHeight="1">
      <c r="A1008" s="383"/>
      <c r="B1008" s="383"/>
      <c r="C1008" s="383"/>
      <c r="D1008" s="384"/>
      <c r="E1008" s="383"/>
      <c r="F1008" s="384"/>
      <c r="G1008" s="383"/>
      <c r="H1008" s="383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ht="14.25" customHeight="1">
      <c r="A1009" s="383"/>
      <c r="B1009" s="383"/>
      <c r="C1009" s="383"/>
      <c r="D1009" s="384"/>
      <c r="E1009" s="383"/>
      <c r="F1009" s="384"/>
      <c r="G1009" s="383"/>
      <c r="H1009" s="383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</sheetData>
  <mergeCells count="16">
    <mergeCell ref="H2:J2"/>
    <mergeCell ref="B4:J4"/>
    <mergeCell ref="B5:J5"/>
    <mergeCell ref="B6:J6"/>
    <mergeCell ref="B7:J7"/>
    <mergeCell ref="B9:D9"/>
    <mergeCell ref="E9:J9"/>
    <mergeCell ref="B36:C36"/>
    <mergeCell ref="B46:C46"/>
    <mergeCell ref="G14:H14"/>
    <mergeCell ref="G24:H24"/>
    <mergeCell ref="B26:C26"/>
    <mergeCell ref="B28:D28"/>
    <mergeCell ref="E28:J28"/>
    <mergeCell ref="B38:D38"/>
    <mergeCell ref="E38:J3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