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ЕТНОВИР_УКФ_2021\"/>
    </mc:Choice>
  </mc:AlternateContent>
  <bookViews>
    <workbookView xWindow="0" yWindow="0" windowWidth="28800" windowHeight="12435" tabRatio="500"/>
  </bookViews>
  <sheets>
    <sheet name="Фінансування" sheetId="1" r:id="rId1"/>
    <sheet name="Кошторис  витрат" sheetId="2" r:id="rId2"/>
  </sheets>
  <externalReferences>
    <externalReference r:id="rId3"/>
  </externalReferences>
  <calcPr calcId="152511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162" i="2" l="1"/>
  <c r="X66" i="2" l="1"/>
  <c r="X79" i="2"/>
  <c r="X211" i="2"/>
  <c r="X204" i="2"/>
  <c r="X142" i="2"/>
  <c r="X135" i="2"/>
  <c r="J212" i="2"/>
  <c r="X161" i="2"/>
  <c r="X162" i="2"/>
  <c r="Y212" i="2"/>
  <c r="W135" i="2" l="1"/>
  <c r="J144" i="2"/>
  <c r="P144" i="2"/>
  <c r="V144" i="2"/>
  <c r="X144" i="2"/>
  <c r="S144" i="2"/>
  <c r="M144" i="2"/>
  <c r="W144" i="2"/>
  <c r="Y144" i="2"/>
  <c r="Z144" i="2"/>
  <c r="I214" i="2"/>
  <c r="J214" i="2"/>
  <c r="X214" i="2"/>
  <c r="G214" i="2"/>
  <c r="W214" i="2"/>
  <c r="Y214" i="2"/>
  <c r="Z214" i="2"/>
  <c r="G204" i="2"/>
  <c r="G205" i="2"/>
  <c r="G206" i="2"/>
  <c r="G207" i="2"/>
  <c r="G208" i="2"/>
  <c r="G209" i="2"/>
  <c r="G210" i="2"/>
  <c r="G211" i="2"/>
  <c r="G212" i="2"/>
  <c r="G213" i="2"/>
  <c r="G203" i="2"/>
  <c r="E203" i="2"/>
  <c r="J204" i="2"/>
  <c r="J205" i="2"/>
  <c r="J206" i="2"/>
  <c r="J207" i="2"/>
  <c r="J208" i="2"/>
  <c r="J209" i="2"/>
  <c r="J210" i="2"/>
  <c r="J211" i="2"/>
  <c r="J213" i="2"/>
  <c r="J203" i="2"/>
  <c r="J215" i="2" s="1"/>
  <c r="H203" i="2"/>
  <c r="M204" i="2"/>
  <c r="S204" i="2"/>
  <c r="W204" i="2"/>
  <c r="M205" i="2"/>
  <c r="S205" i="2"/>
  <c r="W205" i="2"/>
  <c r="M206" i="2"/>
  <c r="S206" i="2"/>
  <c r="W206" i="2"/>
  <c r="M207" i="2"/>
  <c r="S207" i="2"/>
  <c r="W207" i="2"/>
  <c r="M208" i="2"/>
  <c r="S208" i="2"/>
  <c r="W208" i="2"/>
  <c r="M209" i="2"/>
  <c r="S209" i="2"/>
  <c r="W209" i="2"/>
  <c r="M210" i="2"/>
  <c r="S210" i="2"/>
  <c r="W210" i="2"/>
  <c r="W211" i="2"/>
  <c r="W212" i="2"/>
  <c r="M213" i="2"/>
  <c r="S213" i="2"/>
  <c r="W213" i="2"/>
  <c r="W203" i="2"/>
  <c r="P204" i="2"/>
  <c r="V204" i="2"/>
  <c r="P205" i="2"/>
  <c r="V205" i="2"/>
  <c r="X205" i="2"/>
  <c r="P206" i="2"/>
  <c r="V206" i="2"/>
  <c r="X206" i="2"/>
  <c r="P207" i="2"/>
  <c r="V207" i="2"/>
  <c r="X207" i="2"/>
  <c r="P208" i="2"/>
  <c r="V208" i="2"/>
  <c r="X208" i="2"/>
  <c r="P209" i="2"/>
  <c r="V209" i="2"/>
  <c r="X209" i="2"/>
  <c r="P210" i="2"/>
  <c r="V210" i="2"/>
  <c r="X210" i="2"/>
  <c r="P213" i="2"/>
  <c r="V213" i="2"/>
  <c r="X213" i="2"/>
  <c r="X203" i="2"/>
  <c r="Y203" i="2" s="1"/>
  <c r="Z203" i="2" s="1"/>
  <c r="J188" i="2"/>
  <c r="P188" i="2"/>
  <c r="V188" i="2"/>
  <c r="X188" i="2"/>
  <c r="J189" i="2"/>
  <c r="P189" i="2"/>
  <c r="V189" i="2"/>
  <c r="X189" i="2"/>
  <c r="J190" i="2"/>
  <c r="P190" i="2"/>
  <c r="V190" i="2"/>
  <c r="X190" i="2"/>
  <c r="J191" i="2"/>
  <c r="P191" i="2"/>
  <c r="V191" i="2"/>
  <c r="X191" i="2"/>
  <c r="X187" i="2"/>
  <c r="J200" i="2"/>
  <c r="P200" i="2"/>
  <c r="V200" i="2"/>
  <c r="X200" i="2"/>
  <c r="J201" i="2"/>
  <c r="P201" i="2"/>
  <c r="V201" i="2"/>
  <c r="X201" i="2"/>
  <c r="J202" i="2"/>
  <c r="P202" i="2"/>
  <c r="V202" i="2"/>
  <c r="X202" i="2"/>
  <c r="X199" i="2"/>
  <c r="J193" i="2"/>
  <c r="P193" i="2"/>
  <c r="V193" i="2"/>
  <c r="X193" i="2"/>
  <c r="J194" i="2"/>
  <c r="P194" i="2"/>
  <c r="V194" i="2"/>
  <c r="X194" i="2"/>
  <c r="J195" i="2"/>
  <c r="P195" i="2"/>
  <c r="V195" i="2"/>
  <c r="X195" i="2"/>
  <c r="J196" i="2"/>
  <c r="X196" i="2"/>
  <c r="J197" i="2"/>
  <c r="X197" i="2"/>
  <c r="G198" i="2"/>
  <c r="P198" i="2"/>
  <c r="V198" i="2"/>
  <c r="X198" i="2"/>
  <c r="X192" i="2"/>
  <c r="G188" i="2"/>
  <c r="M188" i="2"/>
  <c r="S188" i="2"/>
  <c r="W188" i="2"/>
  <c r="G189" i="2"/>
  <c r="M189" i="2"/>
  <c r="S189" i="2"/>
  <c r="W189" i="2"/>
  <c r="G190" i="2"/>
  <c r="M190" i="2"/>
  <c r="S190" i="2"/>
  <c r="W190" i="2"/>
  <c r="G191" i="2"/>
  <c r="M191" i="2"/>
  <c r="S191" i="2"/>
  <c r="W191" i="2"/>
  <c r="W187" i="2"/>
  <c r="G200" i="2"/>
  <c r="M200" i="2"/>
  <c r="S200" i="2"/>
  <c r="W200" i="2"/>
  <c r="G201" i="2"/>
  <c r="M201" i="2"/>
  <c r="S201" i="2"/>
  <c r="W201" i="2"/>
  <c r="G202" i="2"/>
  <c r="M202" i="2"/>
  <c r="S202" i="2"/>
  <c r="W202" i="2"/>
  <c r="W199" i="2"/>
  <c r="G193" i="2"/>
  <c r="M193" i="2"/>
  <c r="S193" i="2"/>
  <c r="W193" i="2"/>
  <c r="G194" i="2"/>
  <c r="M194" i="2"/>
  <c r="S194" i="2"/>
  <c r="W194" i="2"/>
  <c r="G195" i="2"/>
  <c r="M195" i="2"/>
  <c r="S195" i="2"/>
  <c r="W195" i="2"/>
  <c r="G196" i="2"/>
  <c r="W196" i="2"/>
  <c r="G197" i="2"/>
  <c r="W197" i="2"/>
  <c r="M198" i="2"/>
  <c r="S198" i="2"/>
  <c r="W198" i="2"/>
  <c r="W192" i="2"/>
  <c r="W215" i="2"/>
  <c r="G199" i="2"/>
  <c r="G192" i="2"/>
  <c r="G187" i="2"/>
  <c r="G215" i="2"/>
  <c r="G123" i="2"/>
  <c r="G124" i="2"/>
  <c r="G125" i="2"/>
  <c r="G126" i="2"/>
  <c r="G127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5" i="2"/>
  <c r="G15" i="2"/>
  <c r="G16" i="2"/>
  <c r="G13" i="2"/>
  <c r="G18" i="2"/>
  <c r="G19" i="2"/>
  <c r="G20" i="2"/>
  <c r="G17" i="2"/>
  <c r="F22" i="2"/>
  <c r="G22" i="2"/>
  <c r="G23" i="2"/>
  <c r="G24" i="2"/>
  <c r="G25" i="2"/>
  <c r="G26" i="2"/>
  <c r="G27" i="2"/>
  <c r="G21" i="2"/>
  <c r="E29" i="2"/>
  <c r="G29" i="2"/>
  <c r="E30" i="2"/>
  <c r="G30" i="2"/>
  <c r="E31" i="2"/>
  <c r="G31" i="2"/>
  <c r="G28" i="2"/>
  <c r="G33" i="2"/>
  <c r="G34" i="2"/>
  <c r="G35" i="2"/>
  <c r="G32" i="2"/>
  <c r="G36" i="2"/>
  <c r="G47" i="2"/>
  <c r="G48" i="2"/>
  <c r="G49" i="2"/>
  <c r="G46" i="2"/>
  <c r="G43" i="2"/>
  <c r="G44" i="2"/>
  <c r="G45" i="2"/>
  <c r="G42" i="2"/>
  <c r="G39" i="2"/>
  <c r="G40" i="2"/>
  <c r="G41" i="2"/>
  <c r="G38" i="2"/>
  <c r="G50" i="2"/>
  <c r="G53" i="2"/>
  <c r="G54" i="2"/>
  <c r="G55" i="2"/>
  <c r="G52" i="2"/>
  <c r="G59" i="2"/>
  <c r="G89" i="2"/>
  <c r="G90" i="2"/>
  <c r="G91" i="2"/>
  <c r="G92" i="2"/>
  <c r="G88" i="2"/>
  <c r="G85" i="2"/>
  <c r="G86" i="2"/>
  <c r="G87" i="2"/>
  <c r="G84" i="2"/>
  <c r="G81" i="2"/>
  <c r="G82" i="2"/>
  <c r="G83" i="2"/>
  <c r="G80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64" i="2"/>
  <c r="G62" i="2"/>
  <c r="G63" i="2"/>
  <c r="G61" i="2"/>
  <c r="G93" i="2"/>
  <c r="G96" i="2"/>
  <c r="G97" i="2"/>
  <c r="G98" i="2"/>
  <c r="G95" i="2"/>
  <c r="G100" i="2"/>
  <c r="G101" i="2"/>
  <c r="G102" i="2"/>
  <c r="G99" i="2"/>
  <c r="G104" i="2"/>
  <c r="G105" i="2"/>
  <c r="G106" i="2"/>
  <c r="G103" i="2"/>
  <c r="G107" i="2"/>
  <c r="G118" i="2"/>
  <c r="G119" i="2"/>
  <c r="G120" i="2"/>
  <c r="G117" i="2"/>
  <c r="G114" i="2"/>
  <c r="G115" i="2"/>
  <c r="G116" i="2"/>
  <c r="G113" i="2"/>
  <c r="G110" i="2"/>
  <c r="G111" i="2"/>
  <c r="G112" i="2"/>
  <c r="G109" i="2"/>
  <c r="G121" i="2"/>
  <c r="G147" i="2"/>
  <c r="G148" i="2"/>
  <c r="G149" i="2"/>
  <c r="G150" i="2"/>
  <c r="G151" i="2"/>
  <c r="G152" i="2"/>
  <c r="G153" i="2"/>
  <c r="G155" i="2"/>
  <c r="G156" i="2"/>
  <c r="G160" i="2"/>
  <c r="G161" i="2"/>
  <c r="G162" i="2"/>
  <c r="G163" i="2"/>
  <c r="G164" i="2"/>
  <c r="G165" i="2"/>
  <c r="G166" i="2"/>
  <c r="G167" i="2"/>
  <c r="G168" i="2"/>
  <c r="G170" i="2"/>
  <c r="G171" i="2"/>
  <c r="G172" i="2"/>
  <c r="G173" i="2"/>
  <c r="G174" i="2"/>
  <c r="G175" i="2"/>
  <c r="G177" i="2"/>
  <c r="G178" i="2"/>
  <c r="G179" i="2"/>
  <c r="G181" i="2"/>
  <c r="G182" i="2"/>
  <c r="G183" i="2"/>
  <c r="G184" i="2"/>
  <c r="G185" i="2"/>
  <c r="G216" i="2"/>
  <c r="C27" i="1"/>
  <c r="S123" i="2"/>
  <c r="S124" i="2"/>
  <c r="S125" i="2"/>
  <c r="S126" i="2"/>
  <c r="S127" i="2"/>
  <c r="S128" i="2"/>
  <c r="S129" i="2"/>
  <c r="S130" i="2"/>
  <c r="S131" i="2"/>
  <c r="S132" i="2"/>
  <c r="S145" i="2"/>
  <c r="S14" i="2"/>
  <c r="S15" i="2"/>
  <c r="S16" i="2"/>
  <c r="S13" i="2"/>
  <c r="S18" i="2"/>
  <c r="S19" i="2"/>
  <c r="S20" i="2"/>
  <c r="S17" i="2"/>
  <c r="S22" i="2"/>
  <c r="S23" i="2"/>
  <c r="S24" i="2"/>
  <c r="S21" i="2"/>
  <c r="Q29" i="2"/>
  <c r="S29" i="2"/>
  <c r="Q30" i="2"/>
  <c r="S30" i="2"/>
  <c r="Q31" i="2"/>
  <c r="S31" i="2"/>
  <c r="S28" i="2"/>
  <c r="S33" i="2"/>
  <c r="S34" i="2"/>
  <c r="S35" i="2"/>
  <c r="S32" i="2"/>
  <c r="S36" i="2"/>
  <c r="S47" i="2"/>
  <c r="S48" i="2"/>
  <c r="S49" i="2"/>
  <c r="S46" i="2"/>
  <c r="S43" i="2"/>
  <c r="S44" i="2"/>
  <c r="S45" i="2"/>
  <c r="S42" i="2"/>
  <c r="S39" i="2"/>
  <c r="S40" i="2"/>
  <c r="S41" i="2"/>
  <c r="S38" i="2"/>
  <c r="S50" i="2"/>
  <c r="S57" i="2"/>
  <c r="S58" i="2"/>
  <c r="S56" i="2"/>
  <c r="S53" i="2"/>
  <c r="S54" i="2"/>
  <c r="S55" i="2"/>
  <c r="S52" i="2"/>
  <c r="S59" i="2"/>
  <c r="S89" i="2"/>
  <c r="S90" i="2"/>
  <c r="S91" i="2"/>
  <c r="S88" i="2"/>
  <c r="S85" i="2"/>
  <c r="S86" i="2"/>
  <c r="S87" i="2"/>
  <c r="S84" i="2"/>
  <c r="S81" i="2"/>
  <c r="S82" i="2"/>
  <c r="S83" i="2"/>
  <c r="S80" i="2"/>
  <c r="S65" i="2"/>
  <c r="S66" i="2"/>
  <c r="S67" i="2"/>
  <c r="S64" i="2"/>
  <c r="S62" i="2"/>
  <c r="S63" i="2"/>
  <c r="S61" i="2"/>
  <c r="S93" i="2"/>
  <c r="S96" i="2"/>
  <c r="S97" i="2"/>
  <c r="S98" i="2"/>
  <c r="S95" i="2"/>
  <c r="S100" i="2"/>
  <c r="S101" i="2"/>
  <c r="S102" i="2"/>
  <c r="S99" i="2"/>
  <c r="S104" i="2"/>
  <c r="S105" i="2"/>
  <c r="S106" i="2"/>
  <c r="S103" i="2"/>
  <c r="S107" i="2"/>
  <c r="S118" i="2"/>
  <c r="S119" i="2"/>
  <c r="S120" i="2"/>
  <c r="S117" i="2"/>
  <c r="S114" i="2"/>
  <c r="S115" i="2"/>
  <c r="S116" i="2"/>
  <c r="S113" i="2"/>
  <c r="S110" i="2"/>
  <c r="S111" i="2"/>
  <c r="S112" i="2"/>
  <c r="S109" i="2"/>
  <c r="S121" i="2"/>
  <c r="S147" i="2"/>
  <c r="S148" i="2"/>
  <c r="S149" i="2"/>
  <c r="S150" i="2"/>
  <c r="S151" i="2"/>
  <c r="S152" i="2"/>
  <c r="S153" i="2"/>
  <c r="S155" i="2"/>
  <c r="S156" i="2"/>
  <c r="S157" i="2"/>
  <c r="S158" i="2"/>
  <c r="S159" i="2"/>
  <c r="S167" i="2"/>
  <c r="S168" i="2"/>
  <c r="S170" i="2"/>
  <c r="S171" i="2"/>
  <c r="S172" i="2"/>
  <c r="S173" i="2"/>
  <c r="S174" i="2"/>
  <c r="S175" i="2"/>
  <c r="S177" i="2"/>
  <c r="S178" i="2"/>
  <c r="S179" i="2"/>
  <c r="S181" i="2"/>
  <c r="S182" i="2"/>
  <c r="S183" i="2"/>
  <c r="S184" i="2"/>
  <c r="S185" i="2"/>
  <c r="S203" i="2"/>
  <c r="S199" i="2"/>
  <c r="S192" i="2"/>
  <c r="S187" i="2"/>
  <c r="S215" i="2"/>
  <c r="S216" i="2"/>
  <c r="L27" i="1"/>
  <c r="J27" i="1"/>
  <c r="N27" i="1"/>
  <c r="M123" i="2"/>
  <c r="W123" i="2"/>
  <c r="M124" i="2"/>
  <c r="W124" i="2"/>
  <c r="M125" i="2"/>
  <c r="W125" i="2"/>
  <c r="M126" i="2"/>
  <c r="W126" i="2"/>
  <c r="W127" i="2"/>
  <c r="M128" i="2"/>
  <c r="W128" i="2"/>
  <c r="M129" i="2"/>
  <c r="W129" i="2"/>
  <c r="M130" i="2"/>
  <c r="W130" i="2"/>
  <c r="M131" i="2"/>
  <c r="W131" i="2"/>
  <c r="M132" i="2"/>
  <c r="W132" i="2"/>
  <c r="W133" i="2"/>
  <c r="W134" i="2"/>
  <c r="W136" i="2"/>
  <c r="W137" i="2"/>
  <c r="W138" i="2"/>
  <c r="W139" i="2"/>
  <c r="W140" i="2"/>
  <c r="W141" i="2"/>
  <c r="W142" i="2"/>
  <c r="W143" i="2"/>
  <c r="W145" i="2"/>
  <c r="M181" i="2"/>
  <c r="W181" i="2"/>
  <c r="M182" i="2"/>
  <c r="W182" i="2"/>
  <c r="M183" i="2"/>
  <c r="W183" i="2"/>
  <c r="M184" i="2"/>
  <c r="W184" i="2"/>
  <c r="W185" i="2"/>
  <c r="M170" i="2"/>
  <c r="W170" i="2"/>
  <c r="M171" i="2"/>
  <c r="W171" i="2"/>
  <c r="M172" i="2"/>
  <c r="W172" i="2"/>
  <c r="M173" i="2"/>
  <c r="W173" i="2"/>
  <c r="M174" i="2"/>
  <c r="W174" i="2"/>
  <c r="W175" i="2"/>
  <c r="M155" i="2"/>
  <c r="W155" i="2"/>
  <c r="M156" i="2"/>
  <c r="W156" i="2"/>
  <c r="M157" i="2"/>
  <c r="W157" i="2"/>
  <c r="M158" i="2"/>
  <c r="W158" i="2"/>
  <c r="M159" i="2"/>
  <c r="W159" i="2"/>
  <c r="W160" i="2"/>
  <c r="W161" i="2"/>
  <c r="W162" i="2"/>
  <c r="W163" i="2"/>
  <c r="W164" i="2"/>
  <c r="W165" i="2"/>
  <c r="W166" i="2"/>
  <c r="M167" i="2"/>
  <c r="W167" i="2"/>
  <c r="W168" i="2"/>
  <c r="M147" i="2"/>
  <c r="W147" i="2"/>
  <c r="M148" i="2"/>
  <c r="W148" i="2"/>
  <c r="M149" i="2"/>
  <c r="W149" i="2"/>
  <c r="M150" i="2"/>
  <c r="W150" i="2"/>
  <c r="M151" i="2"/>
  <c r="W151" i="2"/>
  <c r="M152" i="2"/>
  <c r="W152" i="2"/>
  <c r="W153" i="2"/>
  <c r="M118" i="2"/>
  <c r="W118" i="2"/>
  <c r="M119" i="2"/>
  <c r="W119" i="2"/>
  <c r="M120" i="2"/>
  <c r="W120" i="2"/>
  <c r="W117" i="2"/>
  <c r="M114" i="2"/>
  <c r="W114" i="2"/>
  <c r="M115" i="2"/>
  <c r="W115" i="2"/>
  <c r="M116" i="2"/>
  <c r="W116" i="2"/>
  <c r="W113" i="2"/>
  <c r="M110" i="2"/>
  <c r="W110" i="2"/>
  <c r="M111" i="2"/>
  <c r="W111" i="2"/>
  <c r="M112" i="2"/>
  <c r="W112" i="2"/>
  <c r="W109" i="2"/>
  <c r="W121" i="2"/>
  <c r="M96" i="2"/>
  <c r="W96" i="2"/>
  <c r="M97" i="2"/>
  <c r="W97" i="2"/>
  <c r="M98" i="2"/>
  <c r="W98" i="2"/>
  <c r="W95" i="2"/>
  <c r="M100" i="2"/>
  <c r="W100" i="2"/>
  <c r="M101" i="2"/>
  <c r="W101" i="2"/>
  <c r="M102" i="2"/>
  <c r="W102" i="2"/>
  <c r="W99" i="2"/>
  <c r="M104" i="2"/>
  <c r="W104" i="2"/>
  <c r="M105" i="2"/>
  <c r="W105" i="2"/>
  <c r="M106" i="2"/>
  <c r="W106" i="2"/>
  <c r="W103" i="2"/>
  <c r="W107" i="2"/>
  <c r="M89" i="2"/>
  <c r="W89" i="2"/>
  <c r="M90" i="2"/>
  <c r="W90" i="2"/>
  <c r="M91" i="2"/>
  <c r="W91" i="2"/>
  <c r="W92" i="2"/>
  <c r="W88" i="2"/>
  <c r="M85" i="2"/>
  <c r="W85" i="2"/>
  <c r="M86" i="2"/>
  <c r="W86" i="2"/>
  <c r="M87" i="2"/>
  <c r="W87" i="2"/>
  <c r="W84" i="2"/>
  <c r="M81" i="2"/>
  <c r="W81" i="2"/>
  <c r="M82" i="2"/>
  <c r="W82" i="2"/>
  <c r="M83" i="2"/>
  <c r="W83" i="2"/>
  <c r="W80" i="2"/>
  <c r="M65" i="2"/>
  <c r="W65" i="2"/>
  <c r="M66" i="2"/>
  <c r="W66" i="2"/>
  <c r="M67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64" i="2"/>
  <c r="M62" i="2"/>
  <c r="W62" i="2"/>
  <c r="M63" i="2"/>
  <c r="W63" i="2"/>
  <c r="W61" i="2"/>
  <c r="W93" i="2"/>
  <c r="M57" i="2"/>
  <c r="W57" i="2"/>
  <c r="M58" i="2"/>
  <c r="W58" i="2"/>
  <c r="W56" i="2"/>
  <c r="M53" i="2"/>
  <c r="W53" i="2"/>
  <c r="M54" i="2"/>
  <c r="W54" i="2"/>
  <c r="M55" i="2"/>
  <c r="W55" i="2"/>
  <c r="W52" i="2"/>
  <c r="W59" i="2"/>
  <c r="M47" i="2"/>
  <c r="W47" i="2"/>
  <c r="M48" i="2"/>
  <c r="W48" i="2"/>
  <c r="M49" i="2"/>
  <c r="W49" i="2"/>
  <c r="W46" i="2"/>
  <c r="M43" i="2"/>
  <c r="W43" i="2"/>
  <c r="M44" i="2"/>
  <c r="W44" i="2"/>
  <c r="M45" i="2"/>
  <c r="W45" i="2"/>
  <c r="W42" i="2"/>
  <c r="M39" i="2"/>
  <c r="W39" i="2"/>
  <c r="M40" i="2"/>
  <c r="W40" i="2"/>
  <c r="M41" i="2"/>
  <c r="W41" i="2"/>
  <c r="W38" i="2"/>
  <c r="W50" i="2"/>
  <c r="M14" i="2"/>
  <c r="W14" i="2"/>
  <c r="M15" i="2"/>
  <c r="W15" i="2"/>
  <c r="M16" i="2"/>
  <c r="W16" i="2"/>
  <c r="W13" i="2"/>
  <c r="M18" i="2"/>
  <c r="W18" i="2"/>
  <c r="M19" i="2"/>
  <c r="W19" i="2"/>
  <c r="M20" i="2"/>
  <c r="W20" i="2"/>
  <c r="W17" i="2"/>
  <c r="M22" i="2"/>
  <c r="W22" i="2"/>
  <c r="M23" i="2"/>
  <c r="W23" i="2"/>
  <c r="M24" i="2"/>
  <c r="W24" i="2"/>
  <c r="W25" i="2"/>
  <c r="W26" i="2"/>
  <c r="W27" i="2"/>
  <c r="W21" i="2"/>
  <c r="M13" i="2"/>
  <c r="K29" i="2"/>
  <c r="M29" i="2"/>
  <c r="W29" i="2"/>
  <c r="M17" i="2"/>
  <c r="K30" i="2"/>
  <c r="M30" i="2"/>
  <c r="W30" i="2"/>
  <c r="M21" i="2"/>
  <c r="K31" i="2"/>
  <c r="M31" i="2"/>
  <c r="W31" i="2"/>
  <c r="W28" i="2"/>
  <c r="M33" i="2"/>
  <c r="W33" i="2"/>
  <c r="M34" i="2"/>
  <c r="W34" i="2"/>
  <c r="M35" i="2"/>
  <c r="W35" i="2"/>
  <c r="W32" i="2"/>
  <c r="W36" i="2"/>
  <c r="W216" i="2"/>
  <c r="W218" i="2"/>
  <c r="J123" i="2"/>
  <c r="J124" i="2"/>
  <c r="J125" i="2"/>
  <c r="J126" i="2"/>
  <c r="J127" i="2"/>
  <c r="J129" i="2"/>
  <c r="J130" i="2"/>
  <c r="J131" i="2"/>
  <c r="J132" i="2"/>
  <c r="J133" i="2"/>
  <c r="J134" i="2"/>
  <c r="J136" i="2"/>
  <c r="J137" i="2"/>
  <c r="J138" i="2"/>
  <c r="J139" i="2"/>
  <c r="J140" i="2"/>
  <c r="J141" i="2"/>
  <c r="J142" i="2"/>
  <c r="J145" i="2" s="1"/>
  <c r="J143" i="2"/>
  <c r="H145" i="2"/>
  <c r="J199" i="2"/>
  <c r="J198" i="2"/>
  <c r="J192" i="2"/>
  <c r="J187" i="2"/>
  <c r="H199" i="2"/>
  <c r="H192" i="2"/>
  <c r="H187" i="2"/>
  <c r="H215" i="2"/>
  <c r="J15" i="2"/>
  <c r="J16" i="2"/>
  <c r="J13" i="2"/>
  <c r="J18" i="2"/>
  <c r="J19" i="2"/>
  <c r="J20" i="2"/>
  <c r="J17" i="2"/>
  <c r="I22" i="2"/>
  <c r="J22" i="2"/>
  <c r="J23" i="2"/>
  <c r="J24" i="2"/>
  <c r="J25" i="2"/>
  <c r="J26" i="2"/>
  <c r="J27" i="2"/>
  <c r="J21" i="2"/>
  <c r="H29" i="2"/>
  <c r="J29" i="2"/>
  <c r="H30" i="2"/>
  <c r="J30" i="2"/>
  <c r="H31" i="2"/>
  <c r="J31" i="2"/>
  <c r="J28" i="2"/>
  <c r="J33" i="2"/>
  <c r="J34" i="2"/>
  <c r="J35" i="2"/>
  <c r="J32" i="2"/>
  <c r="J36" i="2"/>
  <c r="J47" i="2"/>
  <c r="J48" i="2"/>
  <c r="J49" i="2"/>
  <c r="J46" i="2"/>
  <c r="J43" i="2"/>
  <c r="J44" i="2"/>
  <c r="J45" i="2"/>
  <c r="J42" i="2"/>
  <c r="J39" i="2"/>
  <c r="J40" i="2"/>
  <c r="J41" i="2"/>
  <c r="J38" i="2"/>
  <c r="J50" i="2"/>
  <c r="J53" i="2"/>
  <c r="J54" i="2"/>
  <c r="J55" i="2"/>
  <c r="J52" i="2"/>
  <c r="J59" i="2"/>
  <c r="J89" i="2"/>
  <c r="J90" i="2"/>
  <c r="J91" i="2"/>
  <c r="J92" i="2"/>
  <c r="J88" i="2"/>
  <c r="J85" i="2"/>
  <c r="J86" i="2"/>
  <c r="J87" i="2"/>
  <c r="J84" i="2"/>
  <c r="J81" i="2"/>
  <c r="J82" i="2"/>
  <c r="J83" i="2"/>
  <c r="J80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64" i="2"/>
  <c r="J62" i="2"/>
  <c r="J63" i="2"/>
  <c r="J61" i="2"/>
  <c r="J93" i="2"/>
  <c r="J96" i="2"/>
  <c r="J97" i="2"/>
  <c r="J98" i="2"/>
  <c r="J95" i="2"/>
  <c r="J100" i="2"/>
  <c r="J101" i="2"/>
  <c r="J102" i="2"/>
  <c r="J99" i="2"/>
  <c r="J104" i="2"/>
  <c r="J105" i="2"/>
  <c r="J106" i="2"/>
  <c r="J103" i="2"/>
  <c r="J107" i="2"/>
  <c r="J118" i="2"/>
  <c r="J119" i="2"/>
  <c r="J120" i="2"/>
  <c r="J117" i="2"/>
  <c r="J114" i="2"/>
  <c r="J115" i="2"/>
  <c r="J116" i="2"/>
  <c r="J113" i="2"/>
  <c r="J110" i="2"/>
  <c r="J111" i="2"/>
  <c r="J112" i="2"/>
  <c r="J109" i="2"/>
  <c r="J121" i="2"/>
  <c r="J147" i="2"/>
  <c r="J148" i="2"/>
  <c r="J149" i="2"/>
  <c r="J150" i="2"/>
  <c r="J151" i="2"/>
  <c r="J152" i="2"/>
  <c r="J153" i="2"/>
  <c r="J155" i="2"/>
  <c r="J156" i="2"/>
  <c r="J160" i="2"/>
  <c r="J163" i="2"/>
  <c r="J164" i="2"/>
  <c r="J165" i="2"/>
  <c r="J166" i="2"/>
  <c r="J167" i="2"/>
  <c r="J168" i="2"/>
  <c r="J170" i="2"/>
  <c r="J171" i="2"/>
  <c r="J172" i="2"/>
  <c r="J173" i="2"/>
  <c r="J174" i="2"/>
  <c r="J175" i="2"/>
  <c r="J177" i="2"/>
  <c r="J178" i="2"/>
  <c r="J179" i="2"/>
  <c r="J181" i="2"/>
  <c r="J182" i="2"/>
  <c r="J183" i="2"/>
  <c r="J184" i="2"/>
  <c r="J185" i="2"/>
  <c r="J28" i="1"/>
  <c r="V14" i="2"/>
  <c r="V15" i="2"/>
  <c r="V16" i="2"/>
  <c r="V13" i="2"/>
  <c r="V18" i="2"/>
  <c r="V19" i="2"/>
  <c r="V20" i="2"/>
  <c r="V17" i="2"/>
  <c r="V22" i="2"/>
  <c r="V23" i="2"/>
  <c r="V24" i="2"/>
  <c r="V21" i="2"/>
  <c r="T29" i="2"/>
  <c r="V29" i="2"/>
  <c r="T30" i="2"/>
  <c r="V30" i="2"/>
  <c r="T31" i="2"/>
  <c r="V31" i="2"/>
  <c r="V28" i="2"/>
  <c r="V33" i="2"/>
  <c r="V34" i="2"/>
  <c r="V35" i="2"/>
  <c r="V32" i="2"/>
  <c r="V36" i="2"/>
  <c r="V47" i="2"/>
  <c r="V48" i="2"/>
  <c r="V49" i="2"/>
  <c r="V46" i="2"/>
  <c r="V43" i="2"/>
  <c r="V44" i="2"/>
  <c r="V45" i="2"/>
  <c r="V42" i="2"/>
  <c r="V39" i="2"/>
  <c r="V40" i="2"/>
  <c r="V41" i="2"/>
  <c r="V38" i="2"/>
  <c r="V50" i="2"/>
  <c r="V57" i="2"/>
  <c r="V58" i="2"/>
  <c r="V56" i="2"/>
  <c r="V53" i="2"/>
  <c r="V54" i="2"/>
  <c r="V55" i="2"/>
  <c r="V52" i="2"/>
  <c r="V59" i="2"/>
  <c r="V89" i="2"/>
  <c r="V90" i="2"/>
  <c r="V91" i="2"/>
  <c r="V88" i="2"/>
  <c r="V85" i="2"/>
  <c r="V86" i="2"/>
  <c r="V87" i="2"/>
  <c r="V84" i="2"/>
  <c r="V81" i="2"/>
  <c r="V82" i="2"/>
  <c r="V83" i="2"/>
  <c r="V80" i="2"/>
  <c r="V65" i="2"/>
  <c r="V66" i="2"/>
  <c r="V67" i="2"/>
  <c r="V64" i="2"/>
  <c r="V62" i="2"/>
  <c r="V63" i="2"/>
  <c r="V61" i="2"/>
  <c r="V93" i="2"/>
  <c r="V96" i="2"/>
  <c r="V97" i="2"/>
  <c r="V98" i="2"/>
  <c r="V95" i="2"/>
  <c r="V100" i="2"/>
  <c r="V101" i="2"/>
  <c r="V102" i="2"/>
  <c r="V99" i="2"/>
  <c r="V104" i="2"/>
  <c r="V105" i="2"/>
  <c r="V106" i="2"/>
  <c r="V103" i="2"/>
  <c r="V107" i="2"/>
  <c r="V118" i="2"/>
  <c r="V119" i="2"/>
  <c r="V120" i="2"/>
  <c r="V117" i="2"/>
  <c r="V114" i="2"/>
  <c r="V115" i="2"/>
  <c r="V116" i="2"/>
  <c r="V113" i="2"/>
  <c r="V110" i="2"/>
  <c r="V111" i="2"/>
  <c r="V112" i="2"/>
  <c r="V109" i="2"/>
  <c r="V121" i="2"/>
  <c r="V123" i="2"/>
  <c r="V124" i="2"/>
  <c r="V125" i="2"/>
  <c r="V126" i="2"/>
  <c r="V127" i="2"/>
  <c r="V128" i="2"/>
  <c r="V129" i="2"/>
  <c r="V130" i="2"/>
  <c r="V131" i="2"/>
  <c r="V132" i="2"/>
  <c r="V145" i="2"/>
  <c r="V147" i="2"/>
  <c r="V148" i="2"/>
  <c r="V149" i="2"/>
  <c r="V150" i="2"/>
  <c r="V151" i="2"/>
  <c r="V152" i="2"/>
  <c r="V153" i="2"/>
  <c r="V155" i="2"/>
  <c r="V156" i="2"/>
  <c r="V157" i="2"/>
  <c r="V158" i="2"/>
  <c r="V159" i="2"/>
  <c r="V167" i="2"/>
  <c r="V168" i="2"/>
  <c r="V170" i="2"/>
  <c r="V171" i="2"/>
  <c r="V172" i="2"/>
  <c r="V173" i="2"/>
  <c r="V174" i="2"/>
  <c r="V175" i="2"/>
  <c r="V177" i="2"/>
  <c r="V178" i="2"/>
  <c r="V179" i="2"/>
  <c r="V181" i="2"/>
  <c r="V182" i="2"/>
  <c r="V183" i="2"/>
  <c r="V184" i="2"/>
  <c r="V185" i="2"/>
  <c r="V203" i="2"/>
  <c r="V199" i="2"/>
  <c r="V192" i="2"/>
  <c r="V187" i="2"/>
  <c r="V215" i="2"/>
  <c r="V216" i="2"/>
  <c r="L28" i="1"/>
  <c r="P123" i="2"/>
  <c r="X123" i="2"/>
  <c r="P124" i="2"/>
  <c r="X124" i="2"/>
  <c r="P125" i="2"/>
  <c r="X125" i="2"/>
  <c r="P126" i="2"/>
  <c r="X126" i="2"/>
  <c r="P127" i="2"/>
  <c r="X127" i="2"/>
  <c r="P128" i="2"/>
  <c r="X128" i="2"/>
  <c r="P129" i="2"/>
  <c r="X129" i="2"/>
  <c r="P130" i="2"/>
  <c r="X130" i="2"/>
  <c r="P131" i="2"/>
  <c r="X131" i="2"/>
  <c r="P132" i="2"/>
  <c r="X132" i="2"/>
  <c r="X133" i="2"/>
  <c r="X134" i="2"/>
  <c r="X136" i="2"/>
  <c r="X137" i="2"/>
  <c r="X138" i="2"/>
  <c r="X139" i="2"/>
  <c r="X140" i="2"/>
  <c r="X141" i="2"/>
  <c r="X143" i="2"/>
  <c r="X145" i="2"/>
  <c r="P14" i="2"/>
  <c r="X14" i="2"/>
  <c r="P15" i="2"/>
  <c r="X15" i="2"/>
  <c r="P16" i="2"/>
  <c r="X16" i="2"/>
  <c r="X13" i="2"/>
  <c r="P18" i="2"/>
  <c r="X18" i="2"/>
  <c r="P19" i="2"/>
  <c r="X19" i="2"/>
  <c r="P20" i="2"/>
  <c r="X20" i="2"/>
  <c r="X17" i="2"/>
  <c r="P22" i="2"/>
  <c r="X22" i="2"/>
  <c r="P23" i="2"/>
  <c r="X23" i="2"/>
  <c r="P24" i="2"/>
  <c r="X24" i="2"/>
  <c r="X25" i="2"/>
  <c r="X26" i="2"/>
  <c r="X27" i="2"/>
  <c r="X21" i="2"/>
  <c r="P13" i="2"/>
  <c r="N29" i="2"/>
  <c r="P29" i="2"/>
  <c r="X29" i="2"/>
  <c r="P17" i="2"/>
  <c r="N30" i="2"/>
  <c r="P30" i="2"/>
  <c r="X30" i="2"/>
  <c r="P21" i="2"/>
  <c r="N31" i="2"/>
  <c r="P31" i="2"/>
  <c r="X31" i="2"/>
  <c r="X28" i="2"/>
  <c r="P33" i="2"/>
  <c r="X33" i="2"/>
  <c r="P34" i="2"/>
  <c r="X34" i="2"/>
  <c r="P35" i="2"/>
  <c r="X35" i="2"/>
  <c r="X32" i="2"/>
  <c r="X36" i="2"/>
  <c r="P47" i="2"/>
  <c r="X47" i="2"/>
  <c r="P48" i="2"/>
  <c r="X48" i="2"/>
  <c r="P49" i="2"/>
  <c r="X49" i="2"/>
  <c r="X46" i="2"/>
  <c r="P43" i="2"/>
  <c r="X43" i="2"/>
  <c r="P44" i="2"/>
  <c r="X44" i="2"/>
  <c r="P45" i="2"/>
  <c r="X45" i="2"/>
  <c r="X42" i="2"/>
  <c r="P39" i="2"/>
  <c r="X39" i="2"/>
  <c r="P40" i="2"/>
  <c r="X40" i="2"/>
  <c r="P41" i="2"/>
  <c r="X41" i="2"/>
  <c r="X38" i="2"/>
  <c r="X50" i="2"/>
  <c r="P57" i="2"/>
  <c r="X57" i="2"/>
  <c r="P58" i="2"/>
  <c r="X58" i="2"/>
  <c r="X56" i="2"/>
  <c r="P53" i="2"/>
  <c r="X53" i="2"/>
  <c r="P54" i="2"/>
  <c r="X54" i="2"/>
  <c r="P55" i="2"/>
  <c r="X55" i="2"/>
  <c r="X52" i="2"/>
  <c r="X59" i="2"/>
  <c r="P89" i="2"/>
  <c r="X89" i="2"/>
  <c r="P90" i="2"/>
  <c r="X90" i="2"/>
  <c r="P91" i="2"/>
  <c r="X91" i="2"/>
  <c r="X92" i="2"/>
  <c r="X88" i="2"/>
  <c r="P85" i="2"/>
  <c r="X85" i="2"/>
  <c r="P86" i="2"/>
  <c r="X86" i="2"/>
  <c r="P87" i="2"/>
  <c r="X87" i="2"/>
  <c r="X84" i="2"/>
  <c r="P81" i="2"/>
  <c r="X81" i="2"/>
  <c r="P82" i="2"/>
  <c r="X82" i="2"/>
  <c r="P83" i="2"/>
  <c r="X83" i="2"/>
  <c r="X80" i="2"/>
  <c r="P65" i="2"/>
  <c r="X65" i="2"/>
  <c r="P66" i="2"/>
  <c r="P67" i="2"/>
  <c r="X67" i="2"/>
  <c r="X68" i="2"/>
  <c r="X69" i="2"/>
  <c r="X70" i="2"/>
  <c r="X71" i="2"/>
  <c r="X72" i="2"/>
  <c r="X73" i="2"/>
  <c r="X74" i="2"/>
  <c r="X75" i="2"/>
  <c r="X76" i="2"/>
  <c r="X77" i="2"/>
  <c r="X78" i="2"/>
  <c r="X64" i="2"/>
  <c r="X93" i="2" s="1"/>
  <c r="Y93" i="2" s="1"/>
  <c r="Z93" i="2" s="1"/>
  <c r="P62" i="2"/>
  <c r="X62" i="2"/>
  <c r="P63" i="2"/>
  <c r="X63" i="2"/>
  <c r="X61" i="2"/>
  <c r="P96" i="2"/>
  <c r="X96" i="2"/>
  <c r="P97" i="2"/>
  <c r="X97" i="2"/>
  <c r="P98" i="2"/>
  <c r="X98" i="2"/>
  <c r="X95" i="2"/>
  <c r="P100" i="2"/>
  <c r="X100" i="2"/>
  <c r="P101" i="2"/>
  <c r="X101" i="2"/>
  <c r="P102" i="2"/>
  <c r="X102" i="2"/>
  <c r="X99" i="2"/>
  <c r="P104" i="2"/>
  <c r="X104" i="2"/>
  <c r="P105" i="2"/>
  <c r="X105" i="2"/>
  <c r="P106" i="2"/>
  <c r="X106" i="2"/>
  <c r="X103" i="2"/>
  <c r="X107" i="2"/>
  <c r="P118" i="2"/>
  <c r="X118" i="2"/>
  <c r="P119" i="2"/>
  <c r="X119" i="2"/>
  <c r="P120" i="2"/>
  <c r="X120" i="2"/>
  <c r="X117" i="2"/>
  <c r="P114" i="2"/>
  <c r="X114" i="2"/>
  <c r="P115" i="2"/>
  <c r="X115" i="2"/>
  <c r="P116" i="2"/>
  <c r="X116" i="2"/>
  <c r="X113" i="2"/>
  <c r="P110" i="2"/>
  <c r="X110" i="2"/>
  <c r="P111" i="2"/>
  <c r="X111" i="2"/>
  <c r="P112" i="2"/>
  <c r="X112" i="2"/>
  <c r="X109" i="2"/>
  <c r="X121" i="2"/>
  <c r="P147" i="2"/>
  <c r="X147" i="2"/>
  <c r="P148" i="2"/>
  <c r="X148" i="2"/>
  <c r="P149" i="2"/>
  <c r="X149" i="2"/>
  <c r="P150" i="2"/>
  <c r="X150" i="2"/>
  <c r="P151" i="2"/>
  <c r="X151" i="2"/>
  <c r="P152" i="2"/>
  <c r="X152" i="2"/>
  <c r="X153" i="2"/>
  <c r="P155" i="2"/>
  <c r="X155" i="2"/>
  <c r="P156" i="2"/>
  <c r="X156" i="2"/>
  <c r="P157" i="2"/>
  <c r="X157" i="2"/>
  <c r="P158" i="2"/>
  <c r="X158" i="2"/>
  <c r="P159" i="2"/>
  <c r="X159" i="2"/>
  <c r="X160" i="2"/>
  <c r="X163" i="2"/>
  <c r="X164" i="2"/>
  <c r="X165" i="2"/>
  <c r="X166" i="2"/>
  <c r="P167" i="2"/>
  <c r="X167" i="2"/>
  <c r="X168" i="2"/>
  <c r="P170" i="2"/>
  <c r="X170" i="2"/>
  <c r="P171" i="2"/>
  <c r="X171" i="2"/>
  <c r="P172" i="2"/>
  <c r="X172" i="2"/>
  <c r="P173" i="2"/>
  <c r="X173" i="2"/>
  <c r="P174" i="2"/>
  <c r="X174" i="2"/>
  <c r="X175" i="2"/>
  <c r="P177" i="2"/>
  <c r="X177" i="2"/>
  <c r="P178" i="2"/>
  <c r="X178" i="2"/>
  <c r="X179" i="2"/>
  <c r="P181" i="2"/>
  <c r="X181" i="2"/>
  <c r="P182" i="2"/>
  <c r="X182" i="2"/>
  <c r="P183" i="2"/>
  <c r="X183" i="2"/>
  <c r="P184" i="2"/>
  <c r="X184" i="2"/>
  <c r="X185" i="2"/>
  <c r="Y213" i="2"/>
  <c r="E145" i="2"/>
  <c r="Y168" i="2"/>
  <c r="Z168" i="2" s="1"/>
  <c r="Y163" i="2"/>
  <c r="Z163" i="2"/>
  <c r="Y79" i="2"/>
  <c r="Z79" i="2" s="1"/>
  <c r="Y80" i="2"/>
  <c r="Z80" i="2"/>
  <c r="Y156" i="2"/>
  <c r="Z156" i="2"/>
  <c r="Y197" i="2"/>
  <c r="Y196" i="2"/>
  <c r="Z197" i="2"/>
  <c r="Y167" i="2"/>
  <c r="Z167" i="2"/>
  <c r="Y165" i="2"/>
  <c r="Z165" i="2"/>
  <c r="Y162" i="2"/>
  <c r="Z162" i="2" s="1"/>
  <c r="Z213" i="2"/>
  <c r="Y157" i="2"/>
  <c r="Z157" i="2"/>
  <c r="Y161" i="2"/>
  <c r="B27" i="1"/>
  <c r="M177" i="2"/>
  <c r="W177" i="2"/>
  <c r="M178" i="2"/>
  <c r="W178" i="2"/>
  <c r="W179" i="2"/>
  <c r="Y32" i="2"/>
  <c r="Y13" i="2"/>
  <c r="Z13" i="2"/>
  <c r="Y28" i="2"/>
  <c r="Y21" i="2"/>
  <c r="Z21" i="2"/>
  <c r="J29" i="1"/>
  <c r="N29" i="1"/>
  <c r="K29" i="1" s="1"/>
  <c r="Z212" i="2"/>
  <c r="Y211" i="2"/>
  <c r="Z211" i="2" s="1"/>
  <c r="Z196" i="2"/>
  <c r="Y192" i="2"/>
  <c r="Y145" i="2"/>
  <c r="Z145" i="2" s="1"/>
  <c r="Y132" i="2"/>
  <c r="Z132" i="2"/>
  <c r="Y95" i="2"/>
  <c r="Y15" i="2"/>
  <c r="Z15" i="2"/>
  <c r="Y39" i="2"/>
  <c r="Y65" i="2"/>
  <c r="H28" i="2"/>
  <c r="E28" i="2"/>
  <c r="H21" i="2"/>
  <c r="E21" i="2"/>
  <c r="J218" i="2"/>
  <c r="H185" i="2"/>
  <c r="H179" i="2"/>
  <c r="H175" i="2"/>
  <c r="H168" i="2"/>
  <c r="H153" i="2"/>
  <c r="H117" i="2"/>
  <c r="H113" i="2"/>
  <c r="H109" i="2"/>
  <c r="H121" i="2"/>
  <c r="H103" i="2"/>
  <c r="H99" i="2"/>
  <c r="H95" i="2"/>
  <c r="H88" i="2"/>
  <c r="H84" i="2"/>
  <c r="H80" i="2"/>
  <c r="H64" i="2"/>
  <c r="H61" i="2"/>
  <c r="H93" i="2"/>
  <c r="H52" i="2"/>
  <c r="H59" i="2"/>
  <c r="H46" i="2"/>
  <c r="H42" i="2"/>
  <c r="H38" i="2"/>
  <c r="H50" i="2"/>
  <c r="H32" i="2"/>
  <c r="H17" i="2"/>
  <c r="H13" i="2"/>
  <c r="K13" i="2"/>
  <c r="K17" i="2"/>
  <c r="K21" i="2"/>
  <c r="K28" i="2"/>
  <c r="K32" i="2"/>
  <c r="K38" i="2"/>
  <c r="K42" i="2"/>
  <c r="K46" i="2"/>
  <c r="K50" i="2"/>
  <c r="K52" i="2"/>
  <c r="K56" i="2"/>
  <c r="K59" i="2"/>
  <c r="K61" i="2"/>
  <c r="K64" i="2"/>
  <c r="K80" i="2"/>
  <c r="K84" i="2"/>
  <c r="K88" i="2"/>
  <c r="K93" i="2"/>
  <c r="K95" i="2"/>
  <c r="K99" i="2"/>
  <c r="K103" i="2"/>
  <c r="G218" i="2"/>
  <c r="E199" i="2"/>
  <c r="E192" i="2"/>
  <c r="E187" i="2"/>
  <c r="E215" i="2"/>
  <c r="E185" i="2"/>
  <c r="E179" i="2"/>
  <c r="E175" i="2"/>
  <c r="E168" i="2"/>
  <c r="E153" i="2"/>
  <c r="E117" i="2"/>
  <c r="E113" i="2"/>
  <c r="E109" i="2"/>
  <c r="E121" i="2"/>
  <c r="E103" i="2"/>
  <c r="E99" i="2"/>
  <c r="E95" i="2"/>
  <c r="E88" i="2"/>
  <c r="E84" i="2"/>
  <c r="E80" i="2"/>
  <c r="E64" i="2"/>
  <c r="E61" i="2"/>
  <c r="E93" i="2"/>
  <c r="E52" i="2"/>
  <c r="E59" i="2"/>
  <c r="E46" i="2"/>
  <c r="E42" i="2"/>
  <c r="E38" i="2"/>
  <c r="E50" i="2"/>
  <c r="E32" i="2"/>
  <c r="E17" i="2"/>
  <c r="E13" i="2"/>
  <c r="M127" i="2"/>
  <c r="V218" i="2"/>
  <c r="S218" i="2"/>
  <c r="P28" i="2"/>
  <c r="P32" i="2"/>
  <c r="P36" i="2"/>
  <c r="P46" i="2"/>
  <c r="P42" i="2"/>
  <c r="P38" i="2"/>
  <c r="P50" i="2"/>
  <c r="P56" i="2"/>
  <c r="P52" i="2"/>
  <c r="P59" i="2"/>
  <c r="P88" i="2"/>
  <c r="P84" i="2"/>
  <c r="P80" i="2"/>
  <c r="P64" i="2"/>
  <c r="P61" i="2"/>
  <c r="P93" i="2"/>
  <c r="P95" i="2"/>
  <c r="P99" i="2"/>
  <c r="P103" i="2"/>
  <c r="P107" i="2"/>
  <c r="P117" i="2"/>
  <c r="P113" i="2"/>
  <c r="P109" i="2"/>
  <c r="P121" i="2"/>
  <c r="P145" i="2"/>
  <c r="P153" i="2"/>
  <c r="P168" i="2"/>
  <c r="P175" i="2"/>
  <c r="P179" i="2"/>
  <c r="P185" i="2"/>
  <c r="P203" i="2"/>
  <c r="P199" i="2"/>
  <c r="P192" i="2"/>
  <c r="P187" i="2"/>
  <c r="P215" i="2"/>
  <c r="P216" i="2"/>
  <c r="P218" i="2"/>
  <c r="M28" i="2"/>
  <c r="M32" i="2"/>
  <c r="M36" i="2"/>
  <c r="M46" i="2"/>
  <c r="M42" i="2"/>
  <c r="M38" i="2"/>
  <c r="M50" i="2"/>
  <c r="M56" i="2"/>
  <c r="M52" i="2"/>
  <c r="M59" i="2"/>
  <c r="M88" i="2"/>
  <c r="M84" i="2"/>
  <c r="M80" i="2"/>
  <c r="M64" i="2"/>
  <c r="M61" i="2"/>
  <c r="M93" i="2"/>
  <c r="M95" i="2"/>
  <c r="M99" i="2"/>
  <c r="M103" i="2"/>
  <c r="M107" i="2"/>
  <c r="M117" i="2"/>
  <c r="M113" i="2"/>
  <c r="M109" i="2"/>
  <c r="M121" i="2"/>
  <c r="M145" i="2"/>
  <c r="M153" i="2"/>
  <c r="M168" i="2"/>
  <c r="M175" i="2"/>
  <c r="M179" i="2"/>
  <c r="M185" i="2"/>
  <c r="M203" i="2"/>
  <c r="M199" i="2"/>
  <c r="M192" i="2"/>
  <c r="M187" i="2"/>
  <c r="M215" i="2"/>
  <c r="M216" i="2"/>
  <c r="M218" i="2"/>
  <c r="Y36" i="2"/>
  <c r="Y50" i="2"/>
  <c r="Y59" i="2"/>
  <c r="Y107" i="2"/>
  <c r="Y121" i="2"/>
  <c r="Y153" i="2"/>
  <c r="Y175" i="2"/>
  <c r="Y179" i="2"/>
  <c r="Y185" i="2"/>
  <c r="T203" i="2"/>
  <c r="T199" i="2"/>
  <c r="T192" i="2"/>
  <c r="T187" i="2"/>
  <c r="T215" i="2"/>
  <c r="Q203" i="2"/>
  <c r="Q199" i="2"/>
  <c r="Q192" i="2"/>
  <c r="Q187" i="2"/>
  <c r="Q215" i="2"/>
  <c r="N203" i="2"/>
  <c r="N199" i="2"/>
  <c r="N192" i="2"/>
  <c r="N187" i="2"/>
  <c r="N215" i="2"/>
  <c r="K203" i="2"/>
  <c r="K199" i="2"/>
  <c r="K192" i="2"/>
  <c r="K187" i="2"/>
  <c r="K215" i="2"/>
  <c r="Y210" i="2"/>
  <c r="Z210" i="2"/>
  <c r="Y209" i="2"/>
  <c r="Z209" i="2"/>
  <c r="Y208" i="2"/>
  <c r="Z208" i="2"/>
  <c r="Y207" i="2"/>
  <c r="Z207" i="2"/>
  <c r="Y206" i="2"/>
  <c r="Z206" i="2"/>
  <c r="Y205" i="2"/>
  <c r="Z205" i="2"/>
  <c r="Y204" i="2"/>
  <c r="Z204" i="2" s="1"/>
  <c r="Y202" i="2"/>
  <c r="Z202" i="2"/>
  <c r="Y201" i="2"/>
  <c r="Z201" i="2"/>
  <c r="Y200" i="2"/>
  <c r="Z200" i="2"/>
  <c r="Y199" i="2"/>
  <c r="Z199" i="2"/>
  <c r="Y198" i="2"/>
  <c r="Z198" i="2"/>
  <c r="Y195" i="2"/>
  <c r="Z195" i="2"/>
  <c r="Y194" i="2"/>
  <c r="Z194" i="2"/>
  <c r="Y193" i="2"/>
  <c r="Z193" i="2"/>
  <c r="Z192" i="2"/>
  <c r="Y191" i="2"/>
  <c r="Z191" i="2"/>
  <c r="Y190" i="2"/>
  <c r="Z190" i="2"/>
  <c r="Y189" i="2"/>
  <c r="Z189" i="2"/>
  <c r="Y188" i="2"/>
  <c r="Z188" i="2"/>
  <c r="Y187" i="2"/>
  <c r="Z187" i="2"/>
  <c r="Z185" i="2"/>
  <c r="T185" i="2"/>
  <c r="Q185" i="2"/>
  <c r="N185" i="2"/>
  <c r="K185" i="2"/>
  <c r="Y184" i="2"/>
  <c r="Z184" i="2"/>
  <c r="Y183" i="2"/>
  <c r="Z183" i="2"/>
  <c r="Y182" i="2"/>
  <c r="Z182" i="2"/>
  <c r="Y181" i="2"/>
  <c r="Z181" i="2"/>
  <c r="Z179" i="2"/>
  <c r="T179" i="2"/>
  <c r="Q179" i="2"/>
  <c r="N179" i="2"/>
  <c r="K179" i="2"/>
  <c r="Y178" i="2"/>
  <c r="Z178" i="2"/>
  <c r="Y177" i="2"/>
  <c r="Z177" i="2"/>
  <c r="Z175" i="2"/>
  <c r="T175" i="2"/>
  <c r="Q175" i="2"/>
  <c r="N175" i="2"/>
  <c r="K175" i="2"/>
  <c r="Y174" i="2"/>
  <c r="Z174" i="2"/>
  <c r="Y173" i="2"/>
  <c r="Z173" i="2"/>
  <c r="Y172" i="2"/>
  <c r="Z172" i="2"/>
  <c r="Y171" i="2"/>
  <c r="Z171" i="2"/>
  <c r="Y170" i="2"/>
  <c r="Z170" i="2"/>
  <c r="T168" i="2"/>
  <c r="Q168" i="2"/>
  <c r="N168" i="2"/>
  <c r="K168" i="2"/>
  <c r="Y159" i="2"/>
  <c r="Z159" i="2"/>
  <c r="Y158" i="2"/>
  <c r="Z158" i="2"/>
  <c r="Y155" i="2"/>
  <c r="Z155" i="2"/>
  <c r="Z153" i="2"/>
  <c r="T153" i="2"/>
  <c r="Q153" i="2"/>
  <c r="N153" i="2"/>
  <c r="K153" i="2"/>
  <c r="Y152" i="2"/>
  <c r="Z152" i="2"/>
  <c r="Y151" i="2"/>
  <c r="Z151" i="2"/>
  <c r="Y150" i="2"/>
  <c r="Z150" i="2"/>
  <c r="Y149" i="2"/>
  <c r="Z149" i="2"/>
  <c r="Y148" i="2"/>
  <c r="Z148" i="2"/>
  <c r="Y147" i="2"/>
  <c r="Z147" i="2"/>
  <c r="T145" i="2"/>
  <c r="Q145" i="2"/>
  <c r="N145" i="2"/>
  <c r="K145" i="2"/>
  <c r="Y131" i="2"/>
  <c r="Z131" i="2"/>
  <c r="Y130" i="2"/>
  <c r="Z130" i="2"/>
  <c r="Y129" i="2"/>
  <c r="Z129" i="2"/>
  <c r="Y128" i="2"/>
  <c r="Z128" i="2"/>
  <c r="Y127" i="2"/>
  <c r="Z127" i="2"/>
  <c r="Y126" i="2"/>
  <c r="Z126" i="2"/>
  <c r="Y125" i="2"/>
  <c r="Z125" i="2"/>
  <c r="Y124" i="2"/>
  <c r="Z124" i="2"/>
  <c r="Y123" i="2"/>
  <c r="Z123" i="2"/>
  <c r="Z121" i="2"/>
  <c r="T117" i="2"/>
  <c r="T113" i="2"/>
  <c r="T109" i="2"/>
  <c r="T121" i="2"/>
  <c r="Q117" i="2"/>
  <c r="Q113" i="2"/>
  <c r="Q109" i="2"/>
  <c r="Q121" i="2"/>
  <c r="N117" i="2"/>
  <c r="N113" i="2"/>
  <c r="N109" i="2"/>
  <c r="N121" i="2"/>
  <c r="K117" i="2"/>
  <c r="K113" i="2"/>
  <c r="K109" i="2"/>
  <c r="K121" i="2"/>
  <c r="Y120" i="2"/>
  <c r="Z120" i="2"/>
  <c r="Y119" i="2"/>
  <c r="Z119" i="2"/>
  <c r="Y118" i="2"/>
  <c r="Z118" i="2"/>
  <c r="Y117" i="2"/>
  <c r="Z117" i="2"/>
  <c r="Y116" i="2"/>
  <c r="Z116" i="2"/>
  <c r="Y115" i="2"/>
  <c r="Z115" i="2"/>
  <c r="Y114" i="2"/>
  <c r="Z114" i="2"/>
  <c r="Y113" i="2"/>
  <c r="Z113" i="2"/>
  <c r="Y112" i="2"/>
  <c r="Z112" i="2"/>
  <c r="Y111" i="2"/>
  <c r="Z111" i="2"/>
  <c r="Y110" i="2"/>
  <c r="Z110" i="2"/>
  <c r="Y109" i="2"/>
  <c r="Z109" i="2"/>
  <c r="Z107" i="2"/>
  <c r="Y106" i="2"/>
  <c r="Z106" i="2"/>
  <c r="Y105" i="2"/>
  <c r="Z105" i="2"/>
  <c r="Y104" i="2"/>
  <c r="Z104" i="2"/>
  <c r="Y103" i="2"/>
  <c r="Z103" i="2"/>
  <c r="T103" i="2"/>
  <c r="Q103" i="2"/>
  <c r="N103" i="2"/>
  <c r="Y102" i="2"/>
  <c r="Z102" i="2"/>
  <c r="Y101" i="2"/>
  <c r="Z101" i="2"/>
  <c r="Y100" i="2"/>
  <c r="Z100" i="2"/>
  <c r="Y99" i="2"/>
  <c r="Z99" i="2"/>
  <c r="T99" i="2"/>
  <c r="Q99" i="2"/>
  <c r="N99" i="2"/>
  <c r="Y98" i="2"/>
  <c r="Z98" i="2"/>
  <c r="Y97" i="2"/>
  <c r="Z97" i="2"/>
  <c r="Y96" i="2"/>
  <c r="Z96" i="2"/>
  <c r="Z95" i="2"/>
  <c r="T95" i="2"/>
  <c r="Q95" i="2"/>
  <c r="N95" i="2"/>
  <c r="T88" i="2"/>
  <c r="T84" i="2"/>
  <c r="T80" i="2"/>
  <c r="T64" i="2"/>
  <c r="T61" i="2"/>
  <c r="T93" i="2"/>
  <c r="Q88" i="2"/>
  <c r="Q84" i="2"/>
  <c r="Q80" i="2"/>
  <c r="Q64" i="2"/>
  <c r="Q61" i="2"/>
  <c r="Q93" i="2"/>
  <c r="N88" i="2"/>
  <c r="N84" i="2"/>
  <c r="N80" i="2"/>
  <c r="N64" i="2"/>
  <c r="N61" i="2"/>
  <c r="N93" i="2"/>
  <c r="Y91" i="2"/>
  <c r="Z91" i="2"/>
  <c r="Y90" i="2"/>
  <c r="Z90" i="2"/>
  <c r="Y89" i="2"/>
  <c r="Z89" i="2"/>
  <c r="Y88" i="2"/>
  <c r="Z88" i="2"/>
  <c r="Y87" i="2"/>
  <c r="Z87" i="2"/>
  <c r="Y86" i="2"/>
  <c r="Z86" i="2"/>
  <c r="Y85" i="2"/>
  <c r="Z85" i="2"/>
  <c r="Y84" i="2"/>
  <c r="Z84" i="2"/>
  <c r="Y83" i="2"/>
  <c r="Z83" i="2"/>
  <c r="Y82" i="2"/>
  <c r="Z82" i="2"/>
  <c r="Y81" i="2"/>
  <c r="Z81" i="2"/>
  <c r="Y67" i="2"/>
  <c r="Z67" i="2"/>
  <c r="Y66" i="2"/>
  <c r="Z66" i="2" s="1"/>
  <c r="Z65" i="2"/>
  <c r="Y63" i="2"/>
  <c r="Z63" i="2"/>
  <c r="Y62" i="2"/>
  <c r="Z62" i="2"/>
  <c r="Y61" i="2"/>
  <c r="Z61" i="2"/>
  <c r="Z59" i="2"/>
  <c r="T56" i="2"/>
  <c r="T52" i="2"/>
  <c r="T59" i="2"/>
  <c r="Q56" i="2"/>
  <c r="Q52" i="2"/>
  <c r="Q59" i="2"/>
  <c r="N56" i="2"/>
  <c r="N52" i="2"/>
  <c r="N59" i="2"/>
  <c r="Y58" i="2"/>
  <c r="Z58" i="2"/>
  <c r="Y57" i="2"/>
  <c r="Z57" i="2"/>
  <c r="Y56" i="2"/>
  <c r="Z56" i="2"/>
  <c r="Y55" i="2"/>
  <c r="Z55" i="2"/>
  <c r="Y54" i="2"/>
  <c r="Z54" i="2"/>
  <c r="Y53" i="2"/>
  <c r="Z53" i="2"/>
  <c r="Y52" i="2"/>
  <c r="Z52" i="2"/>
  <c r="Z50" i="2"/>
  <c r="T46" i="2"/>
  <c r="T42" i="2"/>
  <c r="T38" i="2"/>
  <c r="T50" i="2"/>
  <c r="Q46" i="2"/>
  <c r="Q42" i="2"/>
  <c r="Q38" i="2"/>
  <c r="Q50" i="2"/>
  <c r="N46" i="2"/>
  <c r="N42" i="2"/>
  <c r="N38" i="2"/>
  <c r="N50" i="2"/>
  <c r="Y49" i="2"/>
  <c r="Z49" i="2"/>
  <c r="Y48" i="2"/>
  <c r="Z48" i="2"/>
  <c r="Y47" i="2"/>
  <c r="Z47" i="2"/>
  <c r="Y46" i="2"/>
  <c r="Z46" i="2"/>
  <c r="Y45" i="2"/>
  <c r="Z45" i="2"/>
  <c r="Y44" i="2"/>
  <c r="Z44" i="2"/>
  <c r="Y43" i="2"/>
  <c r="Z43" i="2"/>
  <c r="Y42" i="2"/>
  <c r="Z42" i="2"/>
  <c r="Y41" i="2"/>
  <c r="Z41" i="2"/>
  <c r="Y40" i="2"/>
  <c r="Z40" i="2"/>
  <c r="Z39" i="2"/>
  <c r="Y38" i="2"/>
  <c r="Z38" i="2"/>
  <c r="Z36" i="2"/>
  <c r="Y35" i="2"/>
  <c r="Z35" i="2"/>
  <c r="Y34" i="2"/>
  <c r="Z34" i="2"/>
  <c r="Y33" i="2"/>
  <c r="Z33" i="2"/>
  <c r="Z32" i="2"/>
  <c r="T32" i="2"/>
  <c r="Q32" i="2"/>
  <c r="N32" i="2"/>
  <c r="Y31" i="2"/>
  <c r="Z31" i="2"/>
  <c r="Y30" i="2"/>
  <c r="Z30" i="2"/>
  <c r="Y29" i="2"/>
  <c r="Z29" i="2"/>
  <c r="Z28" i="2"/>
  <c r="T28" i="2"/>
  <c r="Q28" i="2"/>
  <c r="N28" i="2"/>
  <c r="Y24" i="2"/>
  <c r="Z24" i="2"/>
  <c r="Y23" i="2"/>
  <c r="Z23" i="2"/>
  <c r="Y22" i="2"/>
  <c r="Z22" i="2"/>
  <c r="T21" i="2"/>
  <c r="Q21" i="2"/>
  <c r="N21" i="2"/>
  <c r="Y20" i="2"/>
  <c r="Z20" i="2"/>
  <c r="Y19" i="2"/>
  <c r="Z19" i="2"/>
  <c r="Y18" i="2"/>
  <c r="Z18" i="2"/>
  <c r="Y17" i="2"/>
  <c r="Z17" i="2"/>
  <c r="T17" i="2"/>
  <c r="Q17" i="2"/>
  <c r="N17" i="2"/>
  <c r="Y16" i="2"/>
  <c r="Z16" i="2"/>
  <c r="Y14" i="2"/>
  <c r="Z14" i="2"/>
  <c r="T13" i="2"/>
  <c r="Q13" i="2"/>
  <c r="N13" i="2"/>
  <c r="A5" i="2"/>
  <c r="A4" i="2"/>
  <c r="A3" i="2"/>
  <c r="A2" i="2"/>
  <c r="L30" i="1"/>
  <c r="J30" i="1"/>
  <c r="I29" i="1"/>
  <c r="H30" i="1"/>
  <c r="G30" i="1"/>
  <c r="F30" i="1"/>
  <c r="E30" i="1"/>
  <c r="D30" i="1"/>
  <c r="K27" i="1"/>
  <c r="I27" i="1"/>
  <c r="B29" i="1" l="1"/>
  <c r="J216" i="2"/>
  <c r="C28" i="1" s="1"/>
  <c r="C30" i="1" s="1"/>
  <c r="Y64" i="2"/>
  <c r="Z64" i="2" s="1"/>
  <c r="X215" i="2"/>
  <c r="N28" i="1" l="1"/>
  <c r="B28" i="1" s="1"/>
  <c r="B30" i="1" s="1"/>
  <c r="N30" i="1"/>
  <c r="X216" i="2"/>
  <c r="Y215" i="2"/>
  <c r="X218" i="2" l="1"/>
  <c r="M29" i="1"/>
  <c r="M30" i="1" s="1"/>
  <c r="I28" i="1"/>
  <c r="I30" i="1" s="1"/>
  <c r="K28" i="1"/>
  <c r="K30" i="1" s="1"/>
  <c r="Z215" i="2"/>
  <c r="Y216" i="2"/>
  <c r="Z216" i="2" s="1"/>
</calcChain>
</file>

<file path=xl/sharedStrings.xml><?xml version="1.0" encoding="utf-8"?>
<sst xmlns="http://schemas.openxmlformats.org/spreadsheetml/2006/main" count="811" uniqueCount="432">
  <si>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</si>
  <si>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</si>
  <si>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</si>
  <si>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</si>
  <si>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</si>
  <si>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</si>
  <si>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</si>
  <si>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</si>
  <si>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</si>
  <si>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</si>
  <si>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</si>
  <si>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</si>
  <si>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</si>
  <si>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</si>
  <si>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</si>
  <si>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</si>
  <si>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</si>
  <si>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</si>
  <si>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</si>
  <si>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</si>
  <si>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</si>
  <si>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</si>
  <si>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</si>
  <si>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</si>
  <si>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</si>
  <si>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</si>
  <si>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</si>
  <si>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</si>
  <si>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</si>
  <si>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</si>
  <si>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</si>
  <si>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</si>
  <si>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</si>
  <si>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</si>
  <si>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</si>
  <si>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</si>
  <si>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</si>
  <si>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</si>
  <si>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</si>
  <si>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</si>
  <si>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</si>
  <si>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</si>
  <si>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</si>
  <si>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</si>
  <si>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</si>
  <si>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</si>
  <si>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</si>
  <si>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</si>
  <si>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</si>
  <si>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</si>
  <si>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</si>
  <si>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</si>
  <si>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</si>
  <si>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</si>
  <si>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</si>
  <si>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</si>
  <si>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</si>
  <si>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</si>
  <si>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</si>
  <si>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</si>
  <si>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</si>
  <si>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</si>
  <si>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</si>
  <si>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</si>
  <si>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</si>
  <si>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</si>
  <si>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</si>
  <si>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</si>
  <si>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</si>
  <si>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</si>
  <si>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</si>
  <si>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</si>
  <si>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</si>
  <si>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</si>
  <si>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</si>
  <si>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</si>
  <si>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</si>
  <si>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</si>
  <si>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</si>
  <si>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</si>
  <si>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</si>
  <si>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</si>
  <si>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</si>
  <si>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</si>
  <si>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</si>
  <si>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</si>
  <si>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</si>
  <si>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</si>
  <si>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</si>
  <si>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</si>
  <si>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</si>
  <si>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</si>
  <si>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</si>
  <si>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</si>
  <si>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</si>
  <si>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</si>
  <si>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</si>
  <si>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</si>
  <si>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</si>
  <si>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</si>
  <si>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</si>
  <si>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</si>
  <si>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</si>
  <si>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</si>
  <si>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</si>
  <si>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</si>
  <si>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</si>
  <si>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</si>
  <si>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</si>
  <si>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</si>
  <si>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</si>
  <si>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</si>
  <si>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</si>
  <si>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</si>
  <si>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</si>
  <si>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</si>
  <si>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</si>
  <si>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</si>
  <si>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</si>
  <si>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</si>
  <si>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</si>
  <si>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</si>
  <si>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</si>
  <si>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</si>
  <si>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</si>
  <si>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</si>
  <si>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</si>
  <si>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</si>
  <si>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</si>
  <si>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</si>
  <si>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</si>
  <si>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</si>
  <si>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</si>
  <si>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</si>
  <si>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</si>
  <si>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</si>
  <si>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</si>
  <si>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</si>
  <si>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</si>
  <si>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</si>
  <si>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</si>
  <si>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</si>
  <si>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</si>
  <si>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</si>
  <si>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</si>
  <si>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</si>
  <si>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</si>
  <si>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</si>
  <si>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</si>
  <si>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</si>
  <si>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</si>
  <si>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</si>
  <si>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</si>
  <si>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</si>
  <si>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</si>
  <si>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</si>
  <si>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</si>
  <si>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</si>
  <si>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</si>
  <si>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</si>
  <si>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</si>
  <si>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</si>
  <si>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</si>
  <si>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</si>
  <si>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</si>
  <si>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</si>
  <si>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</si>
  <si>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</si>
  <si>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</si>
  <si>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</si>
  <si>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</si>
  <si>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</si>
  <si>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</si>
  <si>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</si>
  <si>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</si>
  <si>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</si>
  <si>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</si>
  <si>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</si>
  <si>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</si>
  <si>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</si>
  <si>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</si>
  <si>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</si>
  <si>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</si>
  <si>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</si>
  <si>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</si>
  <si>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</si>
  <si>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</si>
  <si>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</si>
  <si>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</si>
  <si>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</si>
  <si>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</si>
  <si>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</si>
  <si>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</si>
  <si>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</si>
  <si>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</si>
  <si>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</si>
  <si>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</si>
  <si>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</si>
  <si>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</si>
  <si>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</si>
  <si>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</si>
  <si>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</si>
  <si>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</si>
  <si>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</si>
  <si>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</si>
  <si>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</si>
  <si>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</si>
  <si>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</si>
  <si>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</si>
  <si>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</si>
  <si>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</si>
  <si>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</si>
  <si>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</si>
  <si>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</si>
  <si>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</si>
  <si>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</si>
  <si>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7.4</t>
  </si>
  <si>
    <t>7.5</t>
  </si>
  <si>
    <t>Друк листівок</t>
  </si>
  <si>
    <t>7.6</t>
  </si>
  <si>
    <t>7.7</t>
  </si>
  <si>
    <t>7.8</t>
  </si>
  <si>
    <t>7.9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</si>
  <si>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</si>
  <si>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</si>
  <si>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</si>
  <si>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</si>
  <si>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</si>
  <si>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</si>
  <si>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</si>
  <si>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</si>
  <si>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</si>
  <si>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</si>
  <si>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</si>
  <si>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</si>
  <si>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</si>
  <si>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</si>
  <si>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</si>
  <si>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</si>
  <si>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</si>
  <si>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</si>
  <si>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</si>
  <si>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</si>
  <si>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</si>
  <si>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</si>
  <si>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</si>
  <si>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</si>
  <si>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</si>
  <si>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</si>
  <si>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</si>
  <si>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</si>
  <si>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</si>
  <si>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</si>
  <si>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</si>
  <si>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</si>
  <si>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</si>
  <si>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</si>
  <si>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</si>
  <si>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</si>
  <si>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</si>
  <si>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</si>
  <si>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</si>
  <si>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</si>
  <si>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</si>
  <si>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</si>
  <si>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</si>
  <si>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</si>
  <si>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</si>
  <si>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</si>
  <si>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</si>
  <si>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</si>
  <si>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</si>
  <si>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</si>
  <si>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</si>
  <si>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</si>
  <si>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</si>
  <si>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</si>
  <si>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</si>
  <si>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</si>
  <si>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</si>
  <si>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</si>
  <si>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</si>
  <si>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</si>
  <si>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</si>
  <si>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</si>
  <si>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</si>
  <si>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</si>
  <si>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</si>
  <si>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</si>
  <si>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</si>
  <si>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</si>
  <si>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</si>
  <si>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</si>
  <si>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Повне ПІБ, посада (роль у проєкті)</t>
  </si>
  <si>
    <t>Сидор Андрій Петрович,
координатор проекту</t>
  </si>
  <si>
    <t>Голишева Олена Леонідівна,
менеджер проекту, кооординатор Форуму, тп волонтерів Фестивалю</t>
  </si>
  <si>
    <t>Мисик Марія Юріївна, менеджер проекту</t>
  </si>
  <si>
    <t>1.3.4</t>
  </si>
  <si>
    <t>Саламін Захар Маркіянович, техменеджер проекту</t>
  </si>
  <si>
    <t>1.3.5</t>
  </si>
  <si>
    <t>Мисан Мілясевич Ольга Миколаївна, менеджер  із комунікацій та піару</t>
  </si>
  <si>
    <t>1.3.6</t>
  </si>
  <si>
    <t>Бондарчук Наталя Володимирівна, режисер</t>
  </si>
  <si>
    <t>За строковими трудовими договорами</t>
  </si>
  <si>
    <t xml:space="preserve">Територія Палацу Потоцьких, м.Львів, вул.Коперника,17
орієнтовна площа – 1000 кв.м. 
</t>
  </si>
  <si>
    <t>діб</t>
  </si>
  <si>
    <t xml:space="preserve">Зала Палацу Потоцьких, 30 осіб
</t>
  </si>
  <si>
    <t>Оренда тентової конструкції  для головної сцени Фестивалю (20*30 м), 3 доби</t>
  </si>
  <si>
    <t xml:space="preserve">шт. </t>
  </si>
  <si>
    <t>Оренда подіуму та килимового покриття під тентову конструкцію 20*30 м, 3 доби</t>
  </si>
  <si>
    <t xml:space="preserve">Оренда тенту 5*5 м та подіуму для технічного персоналу (рубка), 3 доби </t>
  </si>
  <si>
    <t>4.2.4</t>
  </si>
  <si>
    <t>Оренда подіуму для головної сцени, 10*10 м, 3 доби</t>
  </si>
  <si>
    <t>4.2.5</t>
  </si>
  <si>
    <t>Оренда тентів для гримерок колективів 5х5, 2 шт</t>
  </si>
  <si>
    <t>4.2.6</t>
  </si>
  <si>
    <t>Оренда конструкцій для промоційно-інформаційних веж на головних площах міста (пл.Музейна - старт марш-парадів; вул.Галицька, пл.Митна, розміщення протягом 14 днів) та на вхідній зоні фестивалю</t>
  </si>
  <si>
    <t>4.2.7</t>
  </si>
  <si>
    <t>Оренда конструкцій для фотозон</t>
  </si>
  <si>
    <t>4.2.8</t>
  </si>
  <si>
    <t>Оренда звукового забезпечення головної сцени</t>
  </si>
  <si>
    <t>4.2.9</t>
  </si>
  <si>
    <t>Оренда звукового забезпечення для обслуговування Форуму</t>
  </si>
  <si>
    <t>4.2.10</t>
  </si>
  <si>
    <t>Оренда світлового забезпечення для головної сцени</t>
  </si>
  <si>
    <t>4.2.11</t>
  </si>
  <si>
    <t xml:space="preserve">Оренда екрану 5х3м_1шт. (в т.ч. Віджеїнг, виведення на екран) </t>
  </si>
  <si>
    <t>4.2.12</t>
  </si>
  <si>
    <t>Оренда обладнання для синхронного перекладу, до 15 осіб</t>
  </si>
  <si>
    <t>4.2.13</t>
  </si>
  <si>
    <t>Оренда плазм (плазмабоксів), 2 шт</t>
  </si>
  <si>
    <t>4.2.14</t>
  </si>
  <si>
    <t>Послуги оренди генератора та обслуговування (комутація, чергування та ін.)</t>
  </si>
  <si>
    <t>4.2.15</t>
  </si>
  <si>
    <t>Послуги з наданя доступу до електропідключення та споживання</t>
  </si>
  <si>
    <t xml:space="preserve">Оренда автобуса:  трансфер для  8 колективів з необхідним переміщенням на локацію.
</t>
  </si>
  <si>
    <t xml:space="preserve">км </t>
  </si>
  <si>
    <t>4.,4.2</t>
  </si>
  <si>
    <t>4.4,3</t>
  </si>
  <si>
    <t>Оренда партеру (крісел)  для головної сцени  500 шт</t>
  </si>
  <si>
    <t xml:space="preserve">Оренда меблів для фолк-прес-сніданку та Форуму </t>
  </si>
  <si>
    <t>Оренда флагштоків на сцену, 3 шт</t>
  </si>
  <si>
    <t>4.5.4</t>
  </si>
  <si>
    <t>Оренда санвузлів, 10 шт</t>
  </si>
  <si>
    <t xml:space="preserve">Послуги з харчування колективів та волонтерів-гідів, 4 доби, 255 осіб
</t>
  </si>
  <si>
    <t>Послуги з харчування (1 шт/обід, 1 шт/каво-перерва) учасників Форуму:, 1 день, 38 осіб</t>
  </si>
  <si>
    <t>Послуги з харчування  під час фолк-прес-сніданку (1 шт, 30 осіб)</t>
  </si>
  <si>
    <t>Виготовлення макетів (сайт, фестивальна газета, вежі, макети для соцмереж, макети для друкованих видань, макети для презентації, бейджі, сертифікати, рекламні матеріали для форуму, дизайн контенту для трансляцій та ін.)</t>
  </si>
  <si>
    <t>Друк програми Форуму</t>
  </si>
  <si>
    <t>Друк газети/буклету 4+4, 8 сторінок, А4</t>
  </si>
  <si>
    <t>Друк афіш, бордів та сітілайтів</t>
  </si>
  <si>
    <t>пакет</t>
  </si>
  <si>
    <t>Друк макетів для інформаційно-промоційних веж</t>
  </si>
  <si>
    <t>шт</t>
  </si>
  <si>
    <t>Друк макетів для брендування головної сцени</t>
  </si>
  <si>
    <t xml:space="preserve">Друк макетів для брендування плазмабоксів </t>
  </si>
  <si>
    <t>Друк інших роздаткових для учасників Форуму (олівці для учасників Форуму з лого, блокнотиків  матеріалів</t>
  </si>
  <si>
    <t>Друк макетів для брендування рубки</t>
  </si>
  <si>
    <t>7.12</t>
  </si>
  <si>
    <t>Друк макетів для фотозон</t>
  </si>
  <si>
    <t>комплект</t>
  </si>
  <si>
    <t>7.13</t>
  </si>
  <si>
    <t>Виготовлення дипломів</t>
  </si>
  <si>
    <t>7.14</t>
  </si>
  <si>
    <t>Друк прапорів для флагштоків</t>
  </si>
  <si>
    <t>7.15</t>
  </si>
  <si>
    <t>Виготовлення табличок для колективів</t>
  </si>
  <si>
    <t>7.16</t>
  </si>
  <si>
    <t>Друк сертифікатів для учасників Форуму</t>
  </si>
  <si>
    <t>7.17</t>
  </si>
  <si>
    <t>Друк футболок</t>
  </si>
  <si>
    <t>7.18</t>
  </si>
  <si>
    <t>Друк бейджів: учасники Фестивалю, учасники Форуму, команда, волонтери, техперсонал, учасники Фестивального містечка</t>
  </si>
  <si>
    <t>7.19</t>
  </si>
  <si>
    <t>Друк брендволу (розмір конструкції 1,60х2,50)</t>
  </si>
  <si>
    <t>7.20</t>
  </si>
  <si>
    <t>Виготовлення подарунків</t>
  </si>
  <si>
    <t>7.21</t>
  </si>
  <si>
    <t>7.22</t>
  </si>
  <si>
    <t>год</t>
  </si>
  <si>
    <t>рекламні витрати (реклама на радіо, 2 станції)</t>
  </si>
  <si>
    <t>рекламні витрати (зовнішня реклама, сітілайти та борди)</t>
  </si>
  <si>
    <t>рекламні витрати (ТБ)</t>
  </si>
  <si>
    <t>витрати на розміщення реклами в транспорті</t>
  </si>
  <si>
    <t>витрати на розміщення афіш в Києві формату А1</t>
  </si>
  <si>
    <t>витрати на розміщення афіш у Львові формату А1</t>
  </si>
  <si>
    <t>Витрати просування Google Ads, Youtube</t>
  </si>
  <si>
    <t>Рекламні витрати на розміщення постів у соцмережах</t>
  </si>
  <si>
    <t>Рекламні витрати на розміщення макетів у друкованих виданнях</t>
  </si>
  <si>
    <t>Послуги з онлайн-трансляції Форуму (7 год)</t>
  </si>
  <si>
    <t xml:space="preserve">Послуги ведення соцмереж </t>
  </si>
  <si>
    <t>Витрати зі створення сайту (1етап)</t>
  </si>
  <si>
    <t>Витрати зі створення сайту (2 етап)</t>
  </si>
  <si>
    <t>Витрати зі створення сайту (3 етап)</t>
  </si>
  <si>
    <t>Усний переклад (синхронний; англійська-українська; українська-англійська)</t>
  </si>
  <si>
    <t>Письмовий переклад (англійська-українська; українська-англійська)</t>
  </si>
  <si>
    <t xml:space="preserve">Послуги виготовлення фільму Фестивалю </t>
  </si>
  <si>
    <t xml:space="preserve">Послуги виготовлення комплексної презентації українського народного танцю "Аркан" та відео-уроку “Як танцювати “Аркан“ </t>
  </si>
  <si>
    <t>Послуги виготовлення відео Форуму (6 лекцій/презентацій=6 відео, 1 дискусія - 1 відео, всього 7 відео) для публікації у відкритому доступі</t>
  </si>
  <si>
    <t>13.2.5</t>
  </si>
  <si>
    <t>Виготовлення аудіороликів</t>
  </si>
  <si>
    <t>13.2.6</t>
  </si>
  <si>
    <t>Виготовлення відеороликів</t>
  </si>
  <si>
    <t>13.2.7</t>
  </si>
  <si>
    <t xml:space="preserve">Послуги організації інтеграційного заходу "Вечір Дружби" 
</t>
  </si>
  <si>
    <t>Послуги проживання учасників Фестивалю
250 осіб, 4 ночі</t>
  </si>
  <si>
    <t>Послуги прибирання території</t>
  </si>
  <si>
    <t>Послуги охорони території (монтажні/демонтажні роботи/проведення заходу)</t>
  </si>
  <si>
    <t>Послуги пов'язані з пожежною безпекою</t>
  </si>
  <si>
    <t>Послуги організації виїзду для зйомок Аркану, 20 осіб, 1 доба</t>
  </si>
  <si>
    <t xml:space="preserve">Послуги з організації та забезпечення приїзду та проживання українських та іноземних спікерів
</t>
  </si>
  <si>
    <t>13.4.9</t>
  </si>
  <si>
    <t>Послуги модерування Форуму</t>
  </si>
  <si>
    <t>13.4.10</t>
  </si>
  <si>
    <t>Послуги з підготовки презентацій Форуму</t>
  </si>
  <si>
    <t>13.4.11</t>
  </si>
  <si>
    <t>Послуги організації воркшопу (до 2 год)</t>
  </si>
  <si>
    <t xml:space="preserve"> </t>
  </si>
  <si>
    <t>економія</t>
  </si>
  <si>
    <t>13.4.12</t>
  </si>
  <si>
    <t>Соціальні внески за договорами ЦПХ з підрядниками (ЄСВ) розділу "Інші прямі витрати"</t>
  </si>
  <si>
    <t>Знакові події</t>
  </si>
  <si>
    <t>Лот1. Знакові події в Україні</t>
  </si>
  <si>
    <t>липень 2021</t>
  </si>
  <si>
    <t>10 років Міжнародному фольклорному фестивалю «Етновир»</t>
  </si>
  <si>
    <t>Нромадська організація "Етновир"</t>
  </si>
  <si>
    <t>15 листопада 2021</t>
  </si>
  <si>
    <t>Громадська організація "Етновир"</t>
  </si>
  <si>
    <t>за період з 1 липня по 15 листопада  2021 року</t>
  </si>
  <si>
    <t>Додаток №_4__</t>
  </si>
  <si>
    <t>до Договору про надання гранту № 4EVE13-07125</t>
  </si>
  <si>
    <t>від "27"  липня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</si>
</sst>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29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/>
    <xf numFmtId="4" fontId="23" fillId="0" borderId="0" xfId="0" applyNumberFormat="1" applyFont="1" applyAlignment="1">
      <alignment horizontal="right"/>
    </xf>
    <xf numFmtId="4" fontId="2" fillId="2" borderId="33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horizontal="center" vertical="center"/>
    </xf>
    <xf numFmtId="4" fontId="0" fillId="4" borderId="33" xfId="0" applyNumberFormat="1" applyFont="1" applyFill="1" applyBorder="1" applyAlignment="1">
      <alignment horizontal="right" vertical="center"/>
    </xf>
    <xf numFmtId="4" fontId="18" fillId="4" borderId="33" xfId="0" applyNumberFormat="1" applyFont="1" applyFill="1" applyBorder="1" applyAlignment="1">
      <alignment horizontal="right" vertical="center"/>
    </xf>
    <xf numFmtId="0" fontId="0" fillId="4" borderId="33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top"/>
    </xf>
    <xf numFmtId="0" fontId="2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  <xf numFmtId="0" fontId="1" fillId="5" borderId="33" xfId="0" applyFont="1" applyFill="1" applyBorder="1" applyAlignment="1">
      <alignment horizontal="center" vertical="top"/>
    </xf>
    <xf numFmtId="4" fontId="1" fillId="5" borderId="33" xfId="0" applyNumberFormat="1" applyFont="1" applyFill="1" applyBorder="1" applyAlignment="1">
      <alignment horizontal="right" vertical="top"/>
    </xf>
    <xf numFmtId="4" fontId="1" fillId="5" borderId="33" xfId="0" applyNumberFormat="1" applyFont="1" applyFill="1" applyBorder="1" applyAlignment="1">
      <alignment horizontal="right" vertical="center"/>
    </xf>
    <xf numFmtId="4" fontId="14" fillId="5" borderId="33" xfId="0" applyNumberFormat="1" applyFont="1" applyFill="1" applyBorder="1" applyAlignment="1">
      <alignment horizontal="right" vertical="center"/>
    </xf>
    <xf numFmtId="0" fontId="1" fillId="5" borderId="33" xfId="0" applyFont="1" applyFill="1" applyBorder="1" applyAlignment="1">
      <alignment vertical="center"/>
    </xf>
    <xf numFmtId="165" fontId="2" fillId="6" borderId="33" xfId="0" applyNumberFormat="1" applyFont="1" applyFill="1" applyBorder="1" applyAlignment="1">
      <alignment vertical="top"/>
    </xf>
    <xf numFmtId="49" fontId="2" fillId="6" borderId="33" xfId="0" applyNumberFormat="1" applyFont="1" applyFill="1" applyBorder="1" applyAlignment="1">
      <alignment horizontal="center" vertical="top"/>
    </xf>
    <xf numFmtId="0" fontId="19" fillId="6" borderId="33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33" xfId="0" applyNumberFormat="1" applyFont="1" applyFill="1" applyBorder="1" applyAlignment="1">
      <alignment horizontal="right" vertical="top"/>
    </xf>
    <xf numFmtId="4" fontId="14" fillId="6" borderId="33" xfId="0" applyNumberFormat="1" applyFont="1" applyFill="1" applyBorder="1" applyAlignment="1">
      <alignment horizontal="right" vertical="top"/>
    </xf>
    <xf numFmtId="10" fontId="14" fillId="6" borderId="33" xfId="0" applyNumberFormat="1" applyFont="1" applyFill="1" applyBorder="1" applyAlignment="1">
      <alignment horizontal="right" vertical="top"/>
    </xf>
    <xf numFmtId="0" fontId="2" fillId="6" borderId="33" xfId="0" applyFont="1" applyFill="1" applyBorder="1" applyAlignment="1">
      <alignment vertical="top" wrapText="1"/>
    </xf>
    <xf numFmtId="165" fontId="2" fillId="0" borderId="33" xfId="0" applyNumberFormat="1" applyFont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right" vertical="top"/>
    </xf>
    <xf numFmtId="0" fontId="4" fillId="0" borderId="33" xfId="0" applyFont="1" applyBorder="1" applyAlignment="1">
      <alignment vertical="top" wrapText="1"/>
    </xf>
    <xf numFmtId="4" fontId="1" fillId="8" borderId="33" xfId="0" applyNumberFormat="1" applyFont="1" applyFill="1" applyBorder="1" applyAlignment="1">
      <alignment horizontal="right" vertical="top"/>
    </xf>
    <xf numFmtId="4" fontId="1" fillId="0" borderId="33" xfId="0" applyNumberFormat="1" applyFont="1" applyBorder="1" applyAlignment="1">
      <alignment horizontal="right" vertical="top"/>
    </xf>
    <xf numFmtId="4" fontId="14" fillId="0" borderId="33" xfId="0" applyNumberFormat="1" applyFont="1" applyBorder="1" applyAlignment="1">
      <alignment horizontal="right" vertical="top"/>
    </xf>
    <xf numFmtId="10" fontId="14" fillId="0" borderId="33" xfId="0" applyNumberFormat="1" applyFont="1" applyBorder="1" applyAlignment="1">
      <alignment horizontal="right" vertical="top"/>
    </xf>
    <xf numFmtId="0" fontId="1" fillId="0" borderId="33" xfId="0" applyFont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top"/>
    </xf>
    <xf numFmtId="4" fontId="1" fillId="6" borderId="33" xfId="0" applyNumberFormat="1" applyFont="1" applyFill="1" applyBorder="1" applyAlignment="1">
      <alignment horizontal="right" vertical="top"/>
    </xf>
    <xf numFmtId="0" fontId="20" fillId="6" borderId="33" xfId="0" applyFont="1" applyFill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4" fillId="8" borderId="33" xfId="0" applyFont="1" applyFill="1" applyBorder="1" applyAlignment="1">
      <alignment vertical="top" wrapText="1"/>
    </xf>
    <xf numFmtId="0" fontId="0" fillId="0" borderId="33" xfId="0" applyFont="1" applyBorder="1" applyAlignment="1"/>
    <xf numFmtId="49" fontId="3" fillId="6" borderId="33" xfId="0" applyNumberFormat="1" applyFont="1" applyFill="1" applyBorder="1" applyAlignment="1">
      <alignment horizontal="center" vertical="top"/>
    </xf>
    <xf numFmtId="165" fontId="19" fillId="7" borderId="33" xfId="0" applyNumberFormat="1" applyFont="1" applyFill="1" applyBorder="1" applyAlignment="1">
      <alignment vertical="top"/>
    </xf>
    <xf numFmtId="165" fontId="2" fillId="7" borderId="33" xfId="0" applyNumberFormat="1" applyFont="1" applyFill="1" applyBorder="1" applyAlignment="1">
      <alignment horizontal="center" vertical="top"/>
    </xf>
    <xf numFmtId="0" fontId="2" fillId="7" borderId="33" xfId="0" applyFont="1" applyFill="1" applyBorder="1" applyAlignment="1">
      <alignment vertical="top" wrapText="1"/>
    </xf>
    <xf numFmtId="0" fontId="2" fillId="7" borderId="33" xfId="0" applyFont="1" applyFill="1" applyBorder="1" applyAlignment="1">
      <alignment horizontal="center" vertical="top"/>
    </xf>
    <xf numFmtId="4" fontId="2" fillId="2" borderId="33" xfId="0" applyNumberFormat="1" applyFont="1" applyFill="1" applyBorder="1" applyAlignment="1">
      <alignment horizontal="right" vertical="top"/>
    </xf>
    <xf numFmtId="4" fontId="2" fillId="7" borderId="33" xfId="0" applyNumberFormat="1" applyFont="1" applyFill="1" applyBorder="1" applyAlignment="1">
      <alignment horizontal="right" vertical="top"/>
    </xf>
    <xf numFmtId="4" fontId="2" fillId="7" borderId="33" xfId="0" applyNumberFormat="1" applyFont="1" applyFill="1" applyBorder="1" applyAlignment="1">
      <alignment horizontal="right" vertical="center"/>
    </xf>
    <xf numFmtId="4" fontId="2" fillId="2" borderId="33" xfId="0" applyNumberFormat="1" applyFont="1" applyFill="1" applyBorder="1" applyAlignment="1">
      <alignment horizontal="right" vertical="center"/>
    </xf>
    <xf numFmtId="0" fontId="2" fillId="7" borderId="3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horizontal="center" vertical="top"/>
    </xf>
    <xf numFmtId="4" fontId="14" fillId="5" borderId="33" xfId="0" applyNumberFormat="1" applyFont="1" applyFill="1" applyBorder="1" applyAlignment="1">
      <alignment horizontal="right" vertical="top"/>
    </xf>
    <xf numFmtId="4" fontId="14" fillId="7" borderId="33" xfId="0" applyNumberFormat="1" applyFont="1" applyFill="1" applyBorder="1" applyAlignment="1">
      <alignment horizontal="right" vertical="center"/>
    </xf>
    <xf numFmtId="4" fontId="1" fillId="0" borderId="33" xfId="0" applyNumberFormat="1" applyFont="1" applyBorder="1" applyAlignment="1">
      <alignment horizontal="right" vertical="top" wrapText="1"/>
    </xf>
    <xf numFmtId="4" fontId="1" fillId="8" borderId="33" xfId="0" applyNumberFormat="1" applyFont="1" applyFill="1" applyBorder="1" applyAlignment="1">
      <alignment horizontal="right" vertical="top" wrapText="1"/>
    </xf>
    <xf numFmtId="0" fontId="1" fillId="6" borderId="33" xfId="0" applyFont="1" applyFill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8" borderId="33" xfId="0" applyFont="1" applyFill="1" applyBorder="1" applyAlignment="1">
      <alignment horizontal="left" vertical="top" wrapText="1"/>
    </xf>
    <xf numFmtId="165" fontId="3" fillId="8" borderId="33" xfId="0" applyNumberFormat="1" applyFont="1" applyFill="1" applyBorder="1" applyAlignment="1">
      <alignment horizontal="left" vertical="top"/>
    </xf>
    <xf numFmtId="49" fontId="3" fillId="8" borderId="33" xfId="0" applyNumberFormat="1" applyFont="1" applyFill="1" applyBorder="1" applyAlignment="1">
      <alignment horizontal="center" vertical="top"/>
    </xf>
    <xf numFmtId="0" fontId="4" fillId="8" borderId="33" xfId="0" applyFont="1" applyFill="1" applyBorder="1" applyAlignment="1">
      <alignment horizontal="left" vertical="top"/>
    </xf>
    <xf numFmtId="4" fontId="14" fillId="7" borderId="33" xfId="0" applyNumberFormat="1" applyFont="1" applyFill="1" applyBorder="1" applyAlignment="1">
      <alignment horizontal="right" vertical="top"/>
    </xf>
    <xf numFmtId="165" fontId="2" fillId="0" borderId="33" xfId="0" applyNumberFormat="1" applyFont="1" applyFill="1" applyBorder="1" applyAlignment="1">
      <alignment vertical="top"/>
    </xf>
    <xf numFmtId="49" fontId="3" fillId="0" borderId="33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top"/>
    </xf>
    <xf numFmtId="4" fontId="1" fillId="0" borderId="33" xfId="0" applyNumberFormat="1" applyFont="1" applyFill="1" applyBorder="1" applyAlignment="1">
      <alignment horizontal="right" vertical="top"/>
    </xf>
    <xf numFmtId="0" fontId="20" fillId="6" borderId="33" xfId="0" applyFont="1" applyFill="1" applyBorder="1" applyAlignment="1">
      <alignment horizontal="left" vertical="top" wrapText="1"/>
    </xf>
    <xf numFmtId="165" fontId="2" fillId="8" borderId="33" xfId="0" applyNumberFormat="1" applyFont="1" applyFill="1" applyBorder="1" applyAlignment="1">
      <alignment vertical="top"/>
    </xf>
    <xf numFmtId="165" fontId="1" fillId="8" borderId="33" xfId="0" applyNumberFormat="1" applyFont="1" applyFill="1" applyBorder="1" applyAlignment="1">
      <alignment horizontal="left" vertical="top" wrapText="1"/>
    </xf>
    <xf numFmtId="165" fontId="1" fillId="8" borderId="33" xfId="0" applyNumberFormat="1" applyFont="1" applyFill="1" applyBorder="1" applyAlignment="1">
      <alignment horizontal="center" vertical="top"/>
    </xf>
    <xf numFmtId="0" fontId="1" fillId="8" borderId="33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vertical="top"/>
    </xf>
    <xf numFmtId="4" fontId="24" fillId="0" borderId="33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49" fontId="25" fillId="8" borderId="33" xfId="0" applyNumberFormat="1" applyFont="1" applyFill="1" applyBorder="1" applyAlignment="1">
      <alignment horizontal="center" vertical="top"/>
    </xf>
    <xf numFmtId="165" fontId="1" fillId="8" borderId="33" xfId="0" applyNumberFormat="1" applyFont="1" applyFill="1" applyBorder="1" applyAlignment="1">
      <alignment vertical="top" wrapText="1"/>
    </xf>
    <xf numFmtId="165" fontId="25" fillId="8" borderId="33" xfId="0" applyNumberFormat="1" applyFont="1" applyFill="1" applyBorder="1" applyAlignment="1">
      <alignment horizontal="left" vertical="top"/>
    </xf>
    <xf numFmtId="4" fontId="4" fillId="0" borderId="33" xfId="0" applyNumberFormat="1" applyFont="1" applyBorder="1" applyAlignment="1">
      <alignment horizontal="right" vertical="top"/>
    </xf>
    <xf numFmtId="166" fontId="3" fillId="0" borderId="3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165" fontId="1" fillId="0" borderId="33" xfId="0" applyNumberFormat="1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center" vertical="top"/>
    </xf>
    <xf numFmtId="165" fontId="1" fillId="0" borderId="33" xfId="0" applyNumberFormat="1" applyFont="1" applyFill="1" applyBorder="1" applyAlignment="1">
      <alignment horizontal="right" vertical="top"/>
    </xf>
    <xf numFmtId="165" fontId="1" fillId="0" borderId="33" xfId="0" applyNumberFormat="1" applyFont="1" applyBorder="1" applyAlignment="1">
      <alignment vertical="top" wrapText="1"/>
    </xf>
    <xf numFmtId="165" fontId="1" fillId="0" borderId="33" xfId="0" applyNumberFormat="1" applyFont="1" applyBorder="1" applyAlignment="1">
      <alignment horizontal="right" vertical="top"/>
    </xf>
    <xf numFmtId="165" fontId="1" fillId="8" borderId="33" xfId="0" applyNumberFormat="1" applyFont="1" applyFill="1" applyBorder="1" applyAlignment="1">
      <alignment horizontal="right" vertical="top"/>
    </xf>
    <xf numFmtId="165" fontId="2" fillId="0" borderId="33" xfId="0" applyNumberFormat="1" applyFont="1" applyBorder="1" applyAlignment="1">
      <alignment horizontal="center" vertical="top"/>
    </xf>
    <xf numFmtId="165" fontId="1" fillId="0" borderId="33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9" fillId="6" borderId="33" xfId="0" applyFont="1" applyFill="1" applyBorder="1" applyAlignment="1">
      <alignment horizontal="left" vertical="top" wrapText="1"/>
    </xf>
    <xf numFmtId="165" fontId="2" fillId="0" borderId="33" xfId="0" applyNumberFormat="1" applyFont="1" applyBorder="1" applyAlignment="1">
      <alignment horizontal="left" vertical="top"/>
    </xf>
    <xf numFmtId="49" fontId="3" fillId="0" borderId="33" xfId="0" applyNumberFormat="1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4" fontId="1" fillId="0" borderId="33" xfId="0" applyNumberFormat="1" applyFont="1" applyBorder="1" applyAlignment="1">
      <alignment horizontal="left" vertical="top"/>
    </xf>
    <xf numFmtId="165" fontId="3" fillId="0" borderId="33" xfId="0" applyNumberFormat="1" applyFont="1" applyFill="1" applyBorder="1" applyAlignment="1">
      <alignment horizontal="left" vertical="top"/>
    </xf>
    <xf numFmtId="165" fontId="3" fillId="0" borderId="33" xfId="0" applyNumberFormat="1" applyFont="1" applyBorder="1" applyAlignment="1">
      <alignment horizontal="left" vertical="top"/>
    </xf>
    <xf numFmtId="165" fontId="2" fillId="4" borderId="33" xfId="0" applyNumberFormat="1" applyFont="1" applyFill="1" applyBorder="1" applyAlignment="1">
      <alignment vertical="top"/>
    </xf>
    <xf numFmtId="165" fontId="2" fillId="4" borderId="33" xfId="0" applyNumberFormat="1" applyFont="1" applyFill="1" applyBorder="1" applyAlignment="1">
      <alignment horizontal="center" vertical="top"/>
    </xf>
    <xf numFmtId="0" fontId="2" fillId="4" borderId="33" xfId="0" applyFont="1" applyFill="1" applyBorder="1" applyAlignment="1">
      <alignment vertical="top" wrapText="1"/>
    </xf>
    <xf numFmtId="0" fontId="2" fillId="4" borderId="33" xfId="0" applyFont="1" applyFill="1" applyBorder="1" applyAlignment="1">
      <alignment horizontal="center" vertical="top"/>
    </xf>
    <xf numFmtId="4" fontId="2" fillId="4" borderId="33" xfId="0" applyNumberFormat="1" applyFont="1" applyFill="1" applyBorder="1" applyAlignment="1">
      <alignment horizontal="right" vertical="top"/>
    </xf>
    <xf numFmtId="4" fontId="2" fillId="4" borderId="33" xfId="0" applyNumberFormat="1" applyFont="1" applyFill="1" applyBorder="1" applyAlignment="1">
      <alignment horizontal="right" vertical="center"/>
    </xf>
    <xf numFmtId="10" fontId="14" fillId="4" borderId="33" xfId="0" applyNumberFormat="1" applyFont="1" applyFill="1" applyBorder="1" applyAlignment="1">
      <alignment horizontal="right" vertical="top"/>
    </xf>
    <xf numFmtId="0" fontId="2" fillId="4" borderId="33" xfId="0" applyFont="1" applyFill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/>
    </xf>
    <xf numFmtId="4" fontId="14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 wrapText="1"/>
    </xf>
    <xf numFmtId="4" fontId="14" fillId="4" borderId="33" xfId="0" applyNumberFormat="1" applyFont="1" applyFill="1" applyBorder="1" applyAlignment="1">
      <alignment horizontal="right" vertical="center"/>
    </xf>
    <xf numFmtId="2" fontId="1" fillId="8" borderId="33" xfId="0" applyNumberFormat="1" applyFont="1" applyFill="1" applyBorder="1" applyAlignment="1">
      <alignment horizontal="center" vertical="top"/>
    </xf>
    <xf numFmtId="2" fontId="14" fillId="0" borderId="33" xfId="0" applyNumberFormat="1" applyFont="1" applyBorder="1" applyAlignment="1">
      <alignment horizontal="right" vertical="top"/>
    </xf>
    <xf numFmtId="2" fontId="0" fillId="0" borderId="33" xfId="0" applyNumberFormat="1" applyFont="1" applyBorder="1" applyAlignment="1"/>
    <xf numFmtId="10" fontId="0" fillId="0" borderId="33" xfId="0" applyNumberFormat="1" applyFont="1" applyBorder="1" applyAlignment="1"/>
    <xf numFmtId="2" fontId="14" fillId="6" borderId="33" xfId="0" applyNumberFormat="1" applyFont="1" applyFill="1" applyBorder="1" applyAlignment="1">
      <alignment horizontal="right" vertical="top"/>
    </xf>
    <xf numFmtId="2" fontId="0" fillId="0" borderId="0" xfId="0" applyNumberFormat="1" applyFont="1" applyAlignment="1"/>
    <xf numFmtId="2" fontId="2" fillId="6" borderId="33" xfId="0" applyNumberFormat="1" applyFont="1" applyFill="1" applyBorder="1" applyAlignment="1">
      <alignment horizontal="right" vertical="top"/>
    </xf>
    <xf numFmtId="4" fontId="14" fillId="0" borderId="34" xfId="0" applyNumberFormat="1" applyFont="1" applyFill="1" applyBorder="1" applyAlignment="1">
      <alignment horizontal="right" vertical="top"/>
    </xf>
    <xf numFmtId="10" fontId="14" fillId="0" borderId="34" xfId="0" applyNumberFormat="1" applyFont="1" applyFill="1" applyBorder="1" applyAlignment="1">
      <alignment horizontal="right" vertical="top"/>
    </xf>
    <xf numFmtId="2" fontId="14" fillId="0" borderId="34" xfId="0" applyNumberFormat="1" applyFont="1" applyFill="1" applyBorder="1" applyAlignment="1">
      <alignment horizontal="right" vertical="top"/>
    </xf>
    <xf numFmtId="2" fontId="26" fillId="0" borderId="33" xfId="0" applyNumberFormat="1" applyFont="1" applyBorder="1" applyAlignment="1"/>
    <xf numFmtId="10" fontId="26" fillId="0" borderId="33" xfId="0" applyNumberFormat="1" applyFont="1" applyBorder="1" applyAlignment="1"/>
    <xf numFmtId="4" fontId="18" fillId="0" borderId="33" xfId="0" applyNumberFormat="1" applyFont="1" applyBorder="1" applyAlignment="1"/>
    <xf numFmtId="10" fontId="18" fillId="0" borderId="33" xfId="0" applyNumberFormat="1" applyFont="1" applyBorder="1" applyAlignment="1"/>
    <xf numFmtId="2" fontId="18" fillId="0" borderId="0" xfId="0" applyNumberFormat="1" applyFont="1" applyAlignment="1"/>
    <xf numFmtId="10" fontId="18" fillId="0" borderId="0" xfId="0" applyNumberFormat="1" applyFont="1" applyAlignment="1"/>
    <xf numFmtId="2" fontId="18" fillId="0" borderId="33" xfId="0" applyNumberFormat="1" applyFont="1" applyBorder="1" applyAlignment="1"/>
    <xf numFmtId="2" fontId="1" fillId="0" borderId="33" xfId="0" applyNumberFormat="1" applyFont="1" applyFill="1" applyBorder="1" applyAlignment="1">
      <alignment horizontal="center" vertical="top"/>
    </xf>
    <xf numFmtId="165" fontId="3" fillId="0" borderId="34" xfId="0" applyNumberFormat="1" applyFont="1" applyFill="1" applyBorder="1" applyAlignment="1">
      <alignment horizontal="left" vertical="top"/>
    </xf>
    <xf numFmtId="0" fontId="4" fillId="0" borderId="34" xfId="0" applyFont="1" applyFill="1" applyBorder="1" applyAlignment="1">
      <alignment vertical="top" wrapText="1"/>
    </xf>
    <xf numFmtId="4" fontId="1" fillId="0" borderId="34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8" fillId="9" borderId="33" xfId="0" applyNumberFormat="1" applyFont="1" applyFill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33" xfId="0" applyNumberFormat="1" applyFont="1" applyFill="1" applyBorder="1" applyAlignment="1">
      <alignment horizontal="center" vertical="center"/>
    </xf>
    <xf numFmtId="0" fontId="10" fillId="0" borderId="33" xfId="0" applyFont="1" applyBorder="1"/>
    <xf numFmtId="164" fontId="2" fillId="2" borderId="33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65" fontId="3" fillId="4" borderId="33" xfId="0" applyNumberFormat="1" applyFont="1" applyFill="1" applyBorder="1" applyAlignment="1">
      <alignment horizontal="left" vertical="top"/>
    </xf>
    <xf numFmtId="4" fontId="4" fillId="0" borderId="33" xfId="0" applyNumberFormat="1" applyFont="1" applyBorder="1" applyAlignment="1">
      <alignment horizontal="right" vertical="top"/>
    </xf>
    <xf numFmtId="165" fontId="19" fillId="7" borderId="33" xfId="0" applyNumberFormat="1" applyFont="1" applyFill="1" applyBorder="1" applyAlignment="1">
      <alignment horizontal="left" vertical="top" wrapText="1"/>
    </xf>
    <xf numFmtId="165" fontId="1" fillId="0" borderId="33" xfId="0" applyNumberFormat="1" applyFont="1" applyBorder="1" applyAlignment="1">
      <alignment horizontal="center" vertical="top"/>
    </xf>
    <xf numFmtId="4" fontId="1" fillId="9" borderId="33" xfId="0" applyNumberFormat="1" applyFont="1" applyFill="1" applyBorder="1" applyAlignment="1">
      <alignment horizontal="right" vertical="top"/>
    </xf>
    <xf numFmtId="4" fontId="1" fillId="10" borderId="33" xfId="0" applyNumberFormat="1" applyFont="1" applyFill="1" applyBorder="1" applyAlignment="1">
      <alignment horizontal="right" vertical="top"/>
    </xf>
    <xf numFmtId="4" fontId="14" fillId="9" borderId="33" xfId="0" applyNumberFormat="1" applyFont="1" applyFill="1" applyBorder="1" applyAlignment="1">
      <alignment horizontal="right" vertical="top"/>
    </xf>
    <xf numFmtId="0" fontId="0" fillId="9" borderId="33" xfId="0" applyFont="1" applyFill="1" applyBorder="1" applyAlignment="1"/>
    <xf numFmtId="2" fontId="0" fillId="9" borderId="33" xfId="0" applyNumberFormat="1" applyFont="1" applyFill="1" applyBorder="1" applyAlignment="1"/>
    <xf numFmtId="2" fontId="18" fillId="9" borderId="33" xfId="0" applyNumberFormat="1" applyFont="1" applyFill="1" applyBorder="1" applyAlignment="1"/>
    <xf numFmtId="0" fontId="1" fillId="9" borderId="33" xfId="0" applyFont="1" applyFill="1" applyBorder="1" applyAlignment="1">
      <alignment horizontal="center" vertical="top"/>
    </xf>
    <xf numFmtId="165" fontId="1" fillId="10" borderId="33" xfId="0" applyNumberFormat="1" applyFont="1" applyFill="1" applyBorder="1" applyAlignment="1">
      <alignment horizontal="center" vertical="top"/>
    </xf>
    <xf numFmtId="0" fontId="0" fillId="9" borderId="0" xfId="0" applyFont="1" applyFill="1" applyAlignment="1"/>
    <xf numFmtId="4" fontId="18" fillId="9" borderId="0" xfId="0" applyNumberFormat="1" applyFont="1" applyFill="1" applyAlignment="1"/>
    <xf numFmtId="4" fontId="0" fillId="0" borderId="33" xfId="0" applyNumberFormat="1" applyFont="1" applyBorder="1" applyAlignment="1">
      <alignment horizontal="right" vertical="top"/>
    </xf>
    <xf numFmtId="4" fontId="0" fillId="0" borderId="33" xfId="0" applyNumberFormat="1" applyFont="1" applyBorder="1" applyAlignment="1">
      <alignment vertical="top"/>
    </xf>
    <xf numFmtId="10" fontId="14" fillId="0" borderId="33" xfId="0" applyNumberFormat="1" applyFont="1" applyFill="1" applyBorder="1" applyAlignment="1">
      <alignment horizontal="right"/>
    </xf>
  </cellXfs>
  <cellStyles count="5">
    <cellStyle name="Гіперпосилання" xfId="1" builtinId="8" hidden="1"/>
    <cellStyle name="Гіперпосилання" xfId="3" builtinId="8" hidden="1"/>
    <cellStyle name="Звичайний" xfId="0" builtinId="0"/>
    <cellStyle name="Переглянуте гіперпосилання" xfId="2" builtinId="9" hidden="1"/>
    <cellStyle name="Переглянуте гіперпосилання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ownloads/budget__e82c81c7c36412888e4b0b0e8388d4f2bda7ef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9">
          <cell r="D19">
            <v>2700538.45</v>
          </cell>
          <cell r="G19"/>
        </row>
      </sheetData>
      <sheetData sheetId="1">
        <row r="215">
          <cell r="G215">
            <v>2700538.45</v>
          </cell>
          <cell r="J21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22" workbookViewId="0">
      <selection activeCell="C37" sqref="C37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125" customWidth="1"/>
    <col min="24" max="26" width="8.375" customWidth="1"/>
    <col min="27" max="31" width="9.625" customWidth="1"/>
  </cols>
  <sheetData>
    <row r="1" spans="1:31" ht="15" customHeight="1" x14ac:dyDescent="0.2">
      <c r="A1" s="244" t="s">
        <v>0</v>
      </c>
      <c r="B1" s="239"/>
      <c r="C1" s="1"/>
      <c r="D1" s="2"/>
      <c r="E1" s="1"/>
      <c r="F1" s="1"/>
      <c r="G1" s="1"/>
      <c r="H1" s="2" t="s">
        <v>429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244" t="s">
        <v>430</v>
      </c>
      <c r="I2" s="239"/>
      <c r="J2" s="2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244" t="s">
        <v>431</v>
      </c>
      <c r="I3" s="239"/>
      <c r="J3" s="2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421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422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425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">
        <v>424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1" t="s">
        <v>423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233" t="s">
        <v>426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245" t="s">
        <v>7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245" t="s">
        <v>8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246" t="s">
        <v>428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247"/>
      <c r="B23" s="240" t="s">
        <v>9</v>
      </c>
      <c r="C23" s="241"/>
      <c r="D23" s="250" t="s">
        <v>10</v>
      </c>
      <c r="E23" s="251"/>
      <c r="F23" s="251"/>
      <c r="G23" s="251"/>
      <c r="H23" s="251"/>
      <c r="I23" s="251"/>
      <c r="J23" s="252"/>
      <c r="K23" s="240" t="s">
        <v>11</v>
      </c>
      <c r="L23" s="241"/>
      <c r="M23" s="240" t="s">
        <v>12</v>
      </c>
      <c r="N23" s="24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248"/>
      <c r="B24" s="242"/>
      <c r="C24" s="243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253" t="s">
        <v>18</v>
      </c>
      <c r="J24" s="243"/>
      <c r="K24" s="242"/>
      <c r="L24" s="243"/>
      <c r="M24" s="242"/>
      <c r="N24" s="24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249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>C27/N27</f>
        <v>1</v>
      </c>
      <c r="C27" s="34">
        <f>'Кошторис  витрат'!G216</f>
        <v>2700538.45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0">J27/N27</f>
        <v>0</v>
      </c>
      <c r="J27" s="34">
        <f t="shared" ref="J27:J29" si="1">D27+E27+F27+G27+H27</f>
        <v>0</v>
      </c>
      <c r="K27" s="33">
        <f t="shared" ref="K27:K29" si="2">L27/N27</f>
        <v>0</v>
      </c>
      <c r="L27" s="34">
        <f>'Кошторис  витрат'!S216</f>
        <v>0</v>
      </c>
      <c r="M27" s="38">
        <v>1</v>
      </c>
      <c r="N27" s="39">
        <f>C27+J27+L27</f>
        <v>2700538.45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ref="B28:B29" si="3">C28/N28</f>
        <v>1</v>
      </c>
      <c r="C28" s="42">
        <f>'Кошторис  витрат'!J216</f>
        <v>2661180.17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0"/>
        <v>0</v>
      </c>
      <c r="J28" s="42">
        <f t="shared" si="1"/>
        <v>0</v>
      </c>
      <c r="K28" s="41">
        <f t="shared" si="2"/>
        <v>0</v>
      </c>
      <c r="L28" s="42">
        <f>'Кошторис  витрат'!V216</f>
        <v>0</v>
      </c>
      <c r="M28" s="46">
        <v>1</v>
      </c>
      <c r="N28" s="47">
        <f>C28+J28+L28</f>
        <v>2661180.17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 t="shared" si="3"/>
        <v>1</v>
      </c>
      <c r="C29" s="50">
        <v>2025403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0"/>
        <v>0</v>
      </c>
      <c r="J29" s="50">
        <f t="shared" si="1"/>
        <v>0</v>
      </c>
      <c r="K29" s="49">
        <f t="shared" si="2"/>
        <v>0</v>
      </c>
      <c r="L29" s="50">
        <v>0</v>
      </c>
      <c r="M29" s="54">
        <f>(N29*M28)/N28</f>
        <v>0.76109202331836101</v>
      </c>
      <c r="N29" s="55">
        <f t="shared" ref="N29" si="4">C29+J29+L29</f>
        <v>2025403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M30" si="5">B28-B29</f>
        <v>0</v>
      </c>
      <c r="C30" s="58">
        <f>C28-C29</f>
        <v>635777.16999999993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0.23890797668163899</v>
      </c>
      <c r="N30" s="64">
        <f>N28-N29</f>
        <v>635777.16999999993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254"/>
      <c r="D32" s="255"/>
      <c r="E32" s="255"/>
      <c r="F32" s="65"/>
      <c r="G32" s="66"/>
      <c r="H32" s="66"/>
      <c r="I32" s="67"/>
      <c r="J32" s="254"/>
      <c r="K32" s="255"/>
      <c r="L32" s="255"/>
      <c r="M32" s="255"/>
      <c r="N32" s="25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238" t="s">
        <v>42</v>
      </c>
      <c r="H33" s="239"/>
      <c r="I33" s="13"/>
      <c r="J33" s="238" t="s">
        <v>43</v>
      </c>
      <c r="K33" s="239"/>
      <c r="L33" s="239"/>
      <c r="M33" s="239"/>
      <c r="N33" s="23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1"/>
  <sheetViews>
    <sheetView topLeftCell="A202" zoomScale="93" workbookViewId="0">
      <selection activeCell="F212" sqref="F212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12.375" customWidth="1"/>
    <col min="26" max="26" width="10.375" customWidth="1"/>
    <col min="27" max="27" width="14.625" customWidth="1"/>
    <col min="28" max="28" width="12.125" customWidth="1"/>
    <col min="29" max="33" width="4.5" customWidth="1"/>
  </cols>
  <sheetData>
    <row r="1" spans="1:33" ht="18" customHeight="1" x14ac:dyDescent="0.25">
      <c r="A1" s="260" t="s">
        <v>44</v>
      </c>
      <c r="B1" s="239"/>
      <c r="C1" s="239"/>
      <c r="D1" s="239"/>
      <c r="E1" s="23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234" t="s">
        <v>427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234" t="s">
        <v>424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235" t="s">
        <v>423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236" t="s">
        <v>426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261" t="s">
        <v>45</v>
      </c>
      <c r="B7" s="262" t="s">
        <v>46</v>
      </c>
      <c r="C7" s="261" t="s">
        <v>47</v>
      </c>
      <c r="D7" s="261" t="s">
        <v>48</v>
      </c>
      <c r="E7" s="256" t="s">
        <v>49</v>
      </c>
      <c r="F7" s="257"/>
      <c r="G7" s="257"/>
      <c r="H7" s="257"/>
      <c r="I7" s="257"/>
      <c r="J7" s="257"/>
      <c r="K7" s="256" t="s">
        <v>50</v>
      </c>
      <c r="L7" s="257"/>
      <c r="M7" s="257"/>
      <c r="N7" s="257"/>
      <c r="O7" s="257"/>
      <c r="P7" s="257"/>
      <c r="Q7" s="256" t="s">
        <v>51</v>
      </c>
      <c r="R7" s="257"/>
      <c r="S7" s="257"/>
      <c r="T7" s="257"/>
      <c r="U7" s="257"/>
      <c r="V7" s="257"/>
      <c r="W7" s="258" t="s">
        <v>52</v>
      </c>
      <c r="X7" s="257"/>
      <c r="Y7" s="257"/>
      <c r="Z7" s="257"/>
      <c r="AA7" s="258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257"/>
      <c r="B8" s="257"/>
      <c r="C8" s="257"/>
      <c r="D8" s="257"/>
      <c r="E8" s="259" t="s">
        <v>54</v>
      </c>
      <c r="F8" s="257"/>
      <c r="G8" s="257"/>
      <c r="H8" s="259" t="s">
        <v>55</v>
      </c>
      <c r="I8" s="257"/>
      <c r="J8" s="257"/>
      <c r="K8" s="259" t="s">
        <v>54</v>
      </c>
      <c r="L8" s="257"/>
      <c r="M8" s="257"/>
      <c r="N8" s="259" t="s">
        <v>55</v>
      </c>
      <c r="O8" s="257"/>
      <c r="P8" s="257"/>
      <c r="Q8" s="259" t="s">
        <v>54</v>
      </c>
      <c r="R8" s="257"/>
      <c r="S8" s="257"/>
      <c r="T8" s="259" t="s">
        <v>55</v>
      </c>
      <c r="U8" s="257"/>
      <c r="V8" s="257"/>
      <c r="W8" s="258" t="s">
        <v>56</v>
      </c>
      <c r="X8" s="258" t="s">
        <v>57</v>
      </c>
      <c r="Y8" s="258" t="s">
        <v>58</v>
      </c>
      <c r="Z8" s="257"/>
      <c r="AA8" s="257"/>
      <c r="AB8" s="1"/>
      <c r="AC8" s="1"/>
      <c r="AD8" s="1"/>
      <c r="AE8" s="1"/>
      <c r="AF8" s="1"/>
      <c r="AG8" s="1"/>
    </row>
    <row r="9" spans="1:33" ht="30" customHeight="1" x14ac:dyDescent="0.2">
      <c r="A9" s="257"/>
      <c r="B9" s="257"/>
      <c r="C9" s="257"/>
      <c r="D9" s="257"/>
      <c r="E9" s="94" t="s">
        <v>59</v>
      </c>
      <c r="F9" s="94" t="s">
        <v>60</v>
      </c>
      <c r="G9" s="94" t="s">
        <v>61</v>
      </c>
      <c r="H9" s="94" t="s">
        <v>59</v>
      </c>
      <c r="I9" s="94" t="s">
        <v>60</v>
      </c>
      <c r="J9" s="94" t="s">
        <v>62</v>
      </c>
      <c r="K9" s="94" t="s">
        <v>59</v>
      </c>
      <c r="L9" s="94" t="s">
        <v>63</v>
      </c>
      <c r="M9" s="94" t="s">
        <v>64</v>
      </c>
      <c r="N9" s="94" t="s">
        <v>59</v>
      </c>
      <c r="O9" s="94" t="s">
        <v>63</v>
      </c>
      <c r="P9" s="94" t="s">
        <v>65</v>
      </c>
      <c r="Q9" s="94" t="s">
        <v>59</v>
      </c>
      <c r="R9" s="94" t="s">
        <v>63</v>
      </c>
      <c r="S9" s="94" t="s">
        <v>66</v>
      </c>
      <c r="T9" s="94" t="s">
        <v>59</v>
      </c>
      <c r="U9" s="94" t="s">
        <v>63</v>
      </c>
      <c r="V9" s="94" t="s">
        <v>67</v>
      </c>
      <c r="W9" s="257"/>
      <c r="X9" s="257"/>
      <c r="Y9" s="95" t="s">
        <v>68</v>
      </c>
      <c r="Z9" s="95" t="s">
        <v>19</v>
      </c>
      <c r="AA9" s="257"/>
      <c r="AB9" s="1"/>
      <c r="AC9" s="1"/>
      <c r="AD9" s="1"/>
      <c r="AE9" s="1"/>
      <c r="AF9" s="1"/>
      <c r="AG9" s="1"/>
    </row>
    <row r="10" spans="1:33" ht="24.75" customHeight="1" x14ac:dyDescent="0.2">
      <c r="A10" s="96">
        <v>1</v>
      </c>
      <c r="B10" s="96">
        <v>2</v>
      </c>
      <c r="C10" s="97">
        <v>3</v>
      </c>
      <c r="D10" s="97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9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9" t="s">
        <v>69</v>
      </c>
      <c r="B11" s="100"/>
      <c r="C11" s="101" t="s">
        <v>70</v>
      </c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4"/>
      <c r="X11" s="104"/>
      <c r="Y11" s="104"/>
      <c r="Z11" s="104"/>
      <c r="AA11" s="105"/>
      <c r="AB11" s="84"/>
      <c r="AC11" s="84"/>
      <c r="AD11" s="84"/>
      <c r="AE11" s="84"/>
      <c r="AF11" s="84"/>
      <c r="AG11" s="84"/>
    </row>
    <row r="12" spans="1:33" ht="30" customHeight="1" x14ac:dyDescent="0.2">
      <c r="A12" s="106" t="s">
        <v>71</v>
      </c>
      <c r="B12" s="107">
        <v>1</v>
      </c>
      <c r="C12" s="108" t="s">
        <v>72</v>
      </c>
      <c r="D12" s="109"/>
      <c r="E12" s="110"/>
      <c r="F12" s="110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2"/>
      <c r="Y12" s="112"/>
      <c r="Z12" s="112"/>
      <c r="AA12" s="113"/>
      <c r="AB12" s="6"/>
      <c r="AC12" s="7"/>
      <c r="AD12" s="7"/>
      <c r="AE12" s="7"/>
      <c r="AF12" s="7"/>
      <c r="AG12" s="7"/>
    </row>
    <row r="13" spans="1:33" ht="30" customHeight="1" x14ac:dyDescent="0.2">
      <c r="A13" s="114" t="s">
        <v>73</v>
      </c>
      <c r="B13" s="115" t="s">
        <v>74</v>
      </c>
      <c r="C13" s="116" t="s">
        <v>75</v>
      </c>
      <c r="D13" s="117"/>
      <c r="E13" s="118">
        <f>SUM(E14:E16)</f>
        <v>0</v>
      </c>
      <c r="F13" s="118"/>
      <c r="G13" s="118">
        <f t="shared" ref="G13" si="0">SUM(G14:G16)</f>
        <v>0</v>
      </c>
      <c r="H13" s="118">
        <f>SUM(H14:H16)</f>
        <v>0</v>
      </c>
      <c r="I13" s="118"/>
      <c r="J13" s="118">
        <f t="shared" ref="J13" si="1">SUM(J14:J16)</f>
        <v>0</v>
      </c>
      <c r="K13" s="118">
        <f t="shared" ref="K13" si="2">SUM(K14:K16)</f>
        <v>0</v>
      </c>
      <c r="L13" s="118"/>
      <c r="M13" s="118">
        <f t="shared" ref="M13:N13" si="3">SUM(M14:M16)</f>
        <v>0</v>
      </c>
      <c r="N13" s="118">
        <f t="shared" si="3"/>
        <v>0</v>
      </c>
      <c r="O13" s="118"/>
      <c r="P13" s="118">
        <f t="shared" ref="P13:Q13" si="4">SUM(P14:P16)</f>
        <v>0</v>
      </c>
      <c r="Q13" s="118">
        <f t="shared" si="4"/>
        <v>0</v>
      </c>
      <c r="R13" s="118"/>
      <c r="S13" s="118">
        <f t="shared" ref="S13:T13" si="5">SUM(S14:S16)</f>
        <v>0</v>
      </c>
      <c r="T13" s="118">
        <f t="shared" si="5"/>
        <v>0</v>
      </c>
      <c r="U13" s="118"/>
      <c r="V13" s="118">
        <f t="shared" ref="V13:X13" si="6">SUM(V14:V16)</f>
        <v>0</v>
      </c>
      <c r="W13" s="118">
        <f>SUM(W14:W16)</f>
        <v>0</v>
      </c>
      <c r="X13" s="118">
        <f t="shared" si="6"/>
        <v>0</v>
      </c>
      <c r="Y13" s="119">
        <f>W13-X13</f>
        <v>0</v>
      </c>
      <c r="Z13" s="120" t="e">
        <f>Y13/W13</f>
        <v>#DIV/0!</v>
      </c>
      <c r="AA13" s="121"/>
      <c r="AB13" s="85"/>
      <c r="AC13" s="85"/>
      <c r="AD13" s="85"/>
      <c r="AE13" s="85"/>
      <c r="AF13" s="85"/>
      <c r="AG13" s="85"/>
    </row>
    <row r="14" spans="1:33" ht="30" customHeight="1" x14ac:dyDescent="0.2">
      <c r="A14" s="122" t="s">
        <v>76</v>
      </c>
      <c r="B14" s="123" t="s">
        <v>77</v>
      </c>
      <c r="C14" s="124" t="s">
        <v>293</v>
      </c>
      <c r="D14" s="125" t="s">
        <v>79</v>
      </c>
      <c r="E14" s="126"/>
      <c r="F14" s="127"/>
      <c r="G14" s="128">
        <v>0</v>
      </c>
      <c r="H14" s="126"/>
      <c r="I14" s="127"/>
      <c r="J14" s="128">
        <v>0</v>
      </c>
      <c r="K14" s="129"/>
      <c r="L14" s="129"/>
      <c r="M14" s="129">
        <f t="shared" ref="M14:M16" si="7">K14*L14</f>
        <v>0</v>
      </c>
      <c r="N14" s="129"/>
      <c r="O14" s="129"/>
      <c r="P14" s="129">
        <f t="shared" ref="P14:P16" si="8">N14*O14</f>
        <v>0</v>
      </c>
      <c r="Q14" s="129"/>
      <c r="R14" s="129"/>
      <c r="S14" s="129">
        <f t="shared" ref="S14:S16" si="9">Q14*R14</f>
        <v>0</v>
      </c>
      <c r="T14" s="129"/>
      <c r="U14" s="129"/>
      <c r="V14" s="129">
        <f t="shared" ref="V14:V16" si="10">T14*U14</f>
        <v>0</v>
      </c>
      <c r="W14" s="130">
        <f>G14+M14+S14</f>
        <v>0</v>
      </c>
      <c r="X14" s="130">
        <f t="shared" ref="X14:X16" si="11">J14+P14+V14</f>
        <v>0</v>
      </c>
      <c r="Y14" s="130">
        <f t="shared" ref="Y14:Y24" si="12">W14-X14</f>
        <v>0</v>
      </c>
      <c r="Z14" s="131" t="e">
        <f t="shared" ref="Z14:Z24" si="13">Y14/W14</f>
        <v>#DIV/0!</v>
      </c>
      <c r="AA14" s="132"/>
      <c r="AB14" s="86"/>
      <c r="AC14" s="87"/>
      <c r="AD14" s="87"/>
      <c r="AE14" s="87"/>
      <c r="AF14" s="87"/>
      <c r="AG14" s="87"/>
    </row>
    <row r="15" spans="1:33" ht="30" customHeight="1" x14ac:dyDescent="0.2">
      <c r="A15" s="122" t="s">
        <v>76</v>
      </c>
      <c r="B15" s="133" t="s">
        <v>80</v>
      </c>
      <c r="C15" s="127" t="s">
        <v>293</v>
      </c>
      <c r="D15" s="125" t="s">
        <v>79</v>
      </c>
      <c r="E15" s="129"/>
      <c r="F15" s="129"/>
      <c r="G15" s="129">
        <f t="shared" ref="G15:G16" si="14">E15*F15</f>
        <v>0</v>
      </c>
      <c r="H15" s="129"/>
      <c r="I15" s="129"/>
      <c r="J15" s="129">
        <f t="shared" ref="J15:J16" si="15">H15*I15</f>
        <v>0</v>
      </c>
      <c r="K15" s="129"/>
      <c r="L15" s="129"/>
      <c r="M15" s="129">
        <f t="shared" si="7"/>
        <v>0</v>
      </c>
      <c r="N15" s="129"/>
      <c r="O15" s="129"/>
      <c r="P15" s="129">
        <f t="shared" si="8"/>
        <v>0</v>
      </c>
      <c r="Q15" s="129"/>
      <c r="R15" s="129"/>
      <c r="S15" s="129">
        <f t="shared" si="9"/>
        <v>0</v>
      </c>
      <c r="T15" s="129"/>
      <c r="U15" s="129"/>
      <c r="V15" s="129">
        <f t="shared" si="10"/>
        <v>0</v>
      </c>
      <c r="W15" s="130">
        <f>G15+M15+S15</f>
        <v>0</v>
      </c>
      <c r="X15" s="130">
        <f t="shared" si="11"/>
        <v>0</v>
      </c>
      <c r="Y15" s="130">
        <f t="shared" si="12"/>
        <v>0</v>
      </c>
      <c r="Z15" s="131" t="e">
        <f>Y15/W15</f>
        <v>#DIV/0!</v>
      </c>
      <c r="AA15" s="132"/>
      <c r="AB15" s="87"/>
      <c r="AC15" s="87"/>
      <c r="AD15" s="87"/>
      <c r="AE15" s="87"/>
      <c r="AF15" s="87"/>
      <c r="AG15" s="87"/>
    </row>
    <row r="16" spans="1:33" ht="30" customHeight="1" x14ac:dyDescent="0.2">
      <c r="A16" s="122" t="s">
        <v>76</v>
      </c>
      <c r="B16" s="133" t="s">
        <v>81</v>
      </c>
      <c r="C16" s="127" t="s">
        <v>293</v>
      </c>
      <c r="D16" s="125" t="s">
        <v>79</v>
      </c>
      <c r="E16" s="129"/>
      <c r="F16" s="129"/>
      <c r="G16" s="129">
        <f t="shared" si="14"/>
        <v>0</v>
      </c>
      <c r="H16" s="129"/>
      <c r="I16" s="129"/>
      <c r="J16" s="129">
        <f t="shared" si="15"/>
        <v>0</v>
      </c>
      <c r="K16" s="129"/>
      <c r="L16" s="129"/>
      <c r="M16" s="129">
        <f t="shared" si="7"/>
        <v>0</v>
      </c>
      <c r="N16" s="129"/>
      <c r="O16" s="129"/>
      <c r="P16" s="129">
        <f t="shared" si="8"/>
        <v>0</v>
      </c>
      <c r="Q16" s="129"/>
      <c r="R16" s="129"/>
      <c r="S16" s="129">
        <f t="shared" si="9"/>
        <v>0</v>
      </c>
      <c r="T16" s="129"/>
      <c r="U16" s="129"/>
      <c r="V16" s="129">
        <f t="shared" si="10"/>
        <v>0</v>
      </c>
      <c r="W16" s="130">
        <f t="shared" ref="W16" si="16">G16+M16+S16</f>
        <v>0</v>
      </c>
      <c r="X16" s="130">
        <f t="shared" si="11"/>
        <v>0</v>
      </c>
      <c r="Y16" s="130">
        <f t="shared" si="12"/>
        <v>0</v>
      </c>
      <c r="Z16" s="131" t="e">
        <f t="shared" si="13"/>
        <v>#DIV/0!</v>
      </c>
      <c r="AA16" s="132"/>
      <c r="AB16" s="87"/>
      <c r="AC16" s="87"/>
      <c r="AD16" s="87"/>
      <c r="AE16" s="87"/>
      <c r="AF16" s="87"/>
      <c r="AG16" s="87"/>
    </row>
    <row r="17" spans="1:33" ht="30" customHeight="1" x14ac:dyDescent="0.2">
      <c r="A17" s="114" t="s">
        <v>73</v>
      </c>
      <c r="B17" s="115" t="s">
        <v>82</v>
      </c>
      <c r="C17" s="116" t="s">
        <v>83</v>
      </c>
      <c r="D17" s="117"/>
      <c r="E17" s="118">
        <f>SUM(E18:E20)</f>
        <v>0</v>
      </c>
      <c r="F17" s="118"/>
      <c r="G17" s="118">
        <f t="shared" ref="G17" si="17">SUM(G18:G20)</f>
        <v>0</v>
      </c>
      <c r="H17" s="118">
        <f>SUM(H18:H20)</f>
        <v>0</v>
      </c>
      <c r="I17" s="118"/>
      <c r="J17" s="118">
        <f t="shared" ref="J17" si="18">SUM(J18:J20)</f>
        <v>0</v>
      </c>
      <c r="K17" s="118">
        <f t="shared" ref="K17" si="19">SUM(K18:K20)</f>
        <v>0</v>
      </c>
      <c r="L17" s="118"/>
      <c r="M17" s="118">
        <f t="shared" ref="M17:N17" si="20">SUM(M18:M20)</f>
        <v>0</v>
      </c>
      <c r="N17" s="118">
        <f t="shared" si="20"/>
        <v>0</v>
      </c>
      <c r="O17" s="118"/>
      <c r="P17" s="118">
        <f t="shared" ref="P17:Q17" si="21">SUM(P18:P20)</f>
        <v>0</v>
      </c>
      <c r="Q17" s="118">
        <f t="shared" si="21"/>
        <v>0</v>
      </c>
      <c r="R17" s="118"/>
      <c r="S17" s="118">
        <f t="shared" ref="S17:T17" si="22">SUM(S18:S20)</f>
        <v>0</v>
      </c>
      <c r="T17" s="118">
        <f t="shared" si="22"/>
        <v>0</v>
      </c>
      <c r="U17" s="118"/>
      <c r="V17" s="118">
        <f t="shared" ref="V17:X17" si="23">SUM(V18:V20)</f>
        <v>0</v>
      </c>
      <c r="W17" s="118">
        <f>SUM(W18:W20)</f>
        <v>0</v>
      </c>
      <c r="X17" s="134">
        <f t="shared" si="23"/>
        <v>0</v>
      </c>
      <c r="Y17" s="134">
        <f t="shared" si="12"/>
        <v>0</v>
      </c>
      <c r="Z17" s="134" t="e">
        <f t="shared" si="13"/>
        <v>#DIV/0!</v>
      </c>
      <c r="AA17" s="121"/>
      <c r="AB17" s="85"/>
      <c r="AC17" s="85"/>
      <c r="AD17" s="85"/>
      <c r="AE17" s="85"/>
      <c r="AF17" s="85"/>
      <c r="AG17" s="85"/>
    </row>
    <row r="18" spans="1:33" ht="30" customHeight="1" x14ac:dyDescent="0.2">
      <c r="A18" s="122" t="s">
        <v>76</v>
      </c>
      <c r="B18" s="133" t="s">
        <v>84</v>
      </c>
      <c r="C18" s="127" t="s">
        <v>78</v>
      </c>
      <c r="D18" s="125" t="s">
        <v>79</v>
      </c>
      <c r="E18" s="129"/>
      <c r="F18" s="129"/>
      <c r="G18" s="129">
        <f t="shared" ref="G18:G20" si="24">E18*F18</f>
        <v>0</v>
      </c>
      <c r="H18" s="129"/>
      <c r="I18" s="129"/>
      <c r="J18" s="129">
        <f t="shared" ref="J18:J20" si="25">H18*I18</f>
        <v>0</v>
      </c>
      <c r="K18" s="129"/>
      <c r="L18" s="129"/>
      <c r="M18" s="129">
        <f t="shared" ref="M18:M20" si="26">K18*L18</f>
        <v>0</v>
      </c>
      <c r="N18" s="129"/>
      <c r="O18" s="129"/>
      <c r="P18" s="129">
        <f t="shared" ref="P18:P20" si="27">N18*O18</f>
        <v>0</v>
      </c>
      <c r="Q18" s="129"/>
      <c r="R18" s="129"/>
      <c r="S18" s="129">
        <f t="shared" ref="S18:S20" si="28">Q18*R18</f>
        <v>0</v>
      </c>
      <c r="T18" s="129"/>
      <c r="U18" s="129"/>
      <c r="V18" s="129">
        <f t="shared" ref="V18:V20" si="29">T18*U18</f>
        <v>0</v>
      </c>
      <c r="W18" s="130">
        <f t="shared" ref="W18:W20" si="30">G18+M18+S18</f>
        <v>0</v>
      </c>
      <c r="X18" s="130">
        <f t="shared" ref="X18:X20" si="31">J18+P18+V18</f>
        <v>0</v>
      </c>
      <c r="Y18" s="130">
        <f t="shared" si="12"/>
        <v>0</v>
      </c>
      <c r="Z18" s="131" t="e">
        <f t="shared" si="13"/>
        <v>#DIV/0!</v>
      </c>
      <c r="AA18" s="132"/>
      <c r="AB18" s="87"/>
      <c r="AC18" s="87"/>
      <c r="AD18" s="87"/>
      <c r="AE18" s="87"/>
      <c r="AF18" s="87"/>
      <c r="AG18" s="87"/>
    </row>
    <row r="19" spans="1:33" ht="30" customHeight="1" x14ac:dyDescent="0.2">
      <c r="A19" s="122" t="s">
        <v>76</v>
      </c>
      <c r="B19" s="133" t="s">
        <v>85</v>
      </c>
      <c r="C19" s="127" t="s">
        <v>78</v>
      </c>
      <c r="D19" s="125" t="s">
        <v>79</v>
      </c>
      <c r="E19" s="129"/>
      <c r="F19" s="129"/>
      <c r="G19" s="129">
        <f t="shared" si="24"/>
        <v>0</v>
      </c>
      <c r="H19" s="129"/>
      <c r="I19" s="129"/>
      <c r="J19" s="129">
        <f t="shared" si="25"/>
        <v>0</v>
      </c>
      <c r="K19" s="129"/>
      <c r="L19" s="129"/>
      <c r="M19" s="129">
        <f t="shared" si="26"/>
        <v>0</v>
      </c>
      <c r="N19" s="129"/>
      <c r="O19" s="129"/>
      <c r="P19" s="129">
        <f t="shared" si="27"/>
        <v>0</v>
      </c>
      <c r="Q19" s="129"/>
      <c r="R19" s="129"/>
      <c r="S19" s="129">
        <f t="shared" si="28"/>
        <v>0</v>
      </c>
      <c r="T19" s="129"/>
      <c r="U19" s="129"/>
      <c r="V19" s="129">
        <f t="shared" si="29"/>
        <v>0</v>
      </c>
      <c r="W19" s="130">
        <f t="shared" si="30"/>
        <v>0</v>
      </c>
      <c r="X19" s="130">
        <f t="shared" si="31"/>
        <v>0</v>
      </c>
      <c r="Y19" s="130">
        <f t="shared" si="12"/>
        <v>0</v>
      </c>
      <c r="Z19" s="131" t="e">
        <f t="shared" si="13"/>
        <v>#DIV/0!</v>
      </c>
      <c r="AA19" s="132"/>
      <c r="AB19" s="87"/>
      <c r="AC19" s="87"/>
      <c r="AD19" s="87"/>
      <c r="AE19" s="87"/>
      <c r="AF19" s="87"/>
      <c r="AG19" s="87"/>
    </row>
    <row r="20" spans="1:33" ht="30" customHeight="1" x14ac:dyDescent="0.2">
      <c r="A20" s="122" t="s">
        <v>76</v>
      </c>
      <c r="B20" s="133" t="s">
        <v>86</v>
      </c>
      <c r="C20" s="127" t="s">
        <v>78</v>
      </c>
      <c r="D20" s="125" t="s">
        <v>79</v>
      </c>
      <c r="E20" s="129"/>
      <c r="F20" s="129"/>
      <c r="G20" s="129">
        <f t="shared" si="24"/>
        <v>0</v>
      </c>
      <c r="H20" s="129"/>
      <c r="I20" s="129"/>
      <c r="J20" s="129">
        <f t="shared" si="25"/>
        <v>0</v>
      </c>
      <c r="K20" s="129"/>
      <c r="L20" s="129"/>
      <c r="M20" s="129">
        <f t="shared" si="26"/>
        <v>0</v>
      </c>
      <c r="N20" s="129"/>
      <c r="O20" s="129"/>
      <c r="P20" s="129">
        <f t="shared" si="27"/>
        <v>0</v>
      </c>
      <c r="Q20" s="129"/>
      <c r="R20" s="129"/>
      <c r="S20" s="129">
        <f t="shared" si="28"/>
        <v>0</v>
      </c>
      <c r="T20" s="129"/>
      <c r="U20" s="129"/>
      <c r="V20" s="129">
        <f t="shared" si="29"/>
        <v>0</v>
      </c>
      <c r="W20" s="130">
        <f t="shared" si="30"/>
        <v>0</v>
      </c>
      <c r="X20" s="130">
        <f t="shared" si="31"/>
        <v>0</v>
      </c>
      <c r="Y20" s="130">
        <f t="shared" si="12"/>
        <v>0</v>
      </c>
      <c r="Z20" s="131" t="e">
        <f t="shared" si="13"/>
        <v>#DIV/0!</v>
      </c>
      <c r="AA20" s="132"/>
      <c r="AB20" s="87"/>
      <c r="AC20" s="87"/>
      <c r="AD20" s="87"/>
      <c r="AE20" s="87"/>
      <c r="AF20" s="87"/>
      <c r="AG20" s="87"/>
    </row>
    <row r="21" spans="1:33" ht="30" customHeight="1" x14ac:dyDescent="0.2">
      <c r="A21" s="114" t="s">
        <v>73</v>
      </c>
      <c r="B21" s="115" t="s">
        <v>87</v>
      </c>
      <c r="C21" s="135" t="s">
        <v>88</v>
      </c>
      <c r="D21" s="117"/>
      <c r="E21" s="118">
        <f>SUM(E22:E27)</f>
        <v>14.5</v>
      </c>
      <c r="F21" s="118"/>
      <c r="G21" s="118">
        <f>SUM(G22:G27)</f>
        <v>193200</v>
      </c>
      <c r="H21" s="118">
        <f>SUM(H22:H27)</f>
        <v>14.5</v>
      </c>
      <c r="I21" s="118"/>
      <c r="J21" s="118">
        <f>SUM(J22:J27)</f>
        <v>193200</v>
      </c>
      <c r="K21" s="118">
        <f t="shared" ref="K21" si="32">SUM(K22:K24)</f>
        <v>0</v>
      </c>
      <c r="L21" s="118"/>
      <c r="M21" s="118">
        <f t="shared" ref="M21:N21" si="33">SUM(M22:M24)</f>
        <v>0</v>
      </c>
      <c r="N21" s="118">
        <f t="shared" si="33"/>
        <v>0</v>
      </c>
      <c r="O21" s="118"/>
      <c r="P21" s="118">
        <f t="shared" ref="P21:Q21" si="34">SUM(P22:P24)</f>
        <v>0</v>
      </c>
      <c r="Q21" s="118">
        <f t="shared" si="34"/>
        <v>0</v>
      </c>
      <c r="R21" s="118"/>
      <c r="S21" s="118">
        <f t="shared" ref="S21:T21" si="35">SUM(S22:S24)</f>
        <v>0</v>
      </c>
      <c r="T21" s="118">
        <f t="shared" si="35"/>
        <v>0</v>
      </c>
      <c r="U21" s="118"/>
      <c r="V21" s="118">
        <f t="shared" ref="V21" si="36">SUM(V22:V24)</f>
        <v>0</v>
      </c>
      <c r="W21" s="118">
        <f>SUM(W22:W27)</f>
        <v>193200</v>
      </c>
      <c r="X21" s="118">
        <f>SUM(X22:X27)</f>
        <v>193200</v>
      </c>
      <c r="Y21" s="119">
        <f>W21-X21</f>
        <v>0</v>
      </c>
      <c r="Z21" s="120">
        <f>Y21/W21</f>
        <v>0</v>
      </c>
      <c r="AA21" s="121"/>
      <c r="AB21" s="85"/>
      <c r="AC21" s="85"/>
      <c r="AD21" s="85"/>
      <c r="AE21" s="85"/>
      <c r="AF21" s="85"/>
      <c r="AG21" s="85"/>
    </row>
    <row r="22" spans="1:33" ht="30" customHeight="1" x14ac:dyDescent="0.2">
      <c r="A22" s="122" t="s">
        <v>76</v>
      </c>
      <c r="B22" s="133" t="s">
        <v>89</v>
      </c>
      <c r="C22" s="127" t="s">
        <v>294</v>
      </c>
      <c r="D22" s="136" t="s">
        <v>79</v>
      </c>
      <c r="E22" s="127">
        <v>4</v>
      </c>
      <c r="F22" s="127">
        <f>18056/1.22</f>
        <v>14800</v>
      </c>
      <c r="G22" s="137">
        <f t="shared" ref="G22:G27" si="37">E22*F22</f>
        <v>59200</v>
      </c>
      <c r="H22" s="127">
        <v>4</v>
      </c>
      <c r="I22" s="127">
        <f>18056/1.22</f>
        <v>14800</v>
      </c>
      <c r="J22" s="137">
        <f t="shared" ref="J22:J25" si="38">H22*I22</f>
        <v>59200</v>
      </c>
      <c r="K22" s="129"/>
      <c r="L22" s="129"/>
      <c r="M22" s="129">
        <f t="shared" ref="M22:M24" si="39">K22*L22</f>
        <v>0</v>
      </c>
      <c r="N22" s="129"/>
      <c r="O22" s="129"/>
      <c r="P22" s="129">
        <f t="shared" ref="P22:P24" si="40">N22*O22</f>
        <v>0</v>
      </c>
      <c r="Q22" s="129"/>
      <c r="R22" s="129"/>
      <c r="S22" s="129">
        <f t="shared" ref="S22:S24" si="41">Q22*R22</f>
        <v>0</v>
      </c>
      <c r="T22" s="129"/>
      <c r="U22" s="129"/>
      <c r="V22" s="129">
        <f t="shared" ref="V22:V24" si="42">T22*U22</f>
        <v>0</v>
      </c>
      <c r="W22" s="130">
        <f>G22+M22+S22</f>
        <v>59200</v>
      </c>
      <c r="X22" s="130">
        <f>J22+P22+V22</f>
        <v>59200</v>
      </c>
      <c r="Y22" s="130">
        <f t="shared" si="12"/>
        <v>0</v>
      </c>
      <c r="Z22" s="131">
        <f t="shared" si="13"/>
        <v>0</v>
      </c>
      <c r="AA22" s="132"/>
      <c r="AB22" s="87"/>
      <c r="AC22" s="87"/>
      <c r="AD22" s="87"/>
      <c r="AE22" s="87"/>
      <c r="AF22" s="87"/>
      <c r="AG22" s="87"/>
    </row>
    <row r="23" spans="1:33" ht="30" customHeight="1" x14ac:dyDescent="0.2">
      <c r="A23" s="122" t="s">
        <v>76</v>
      </c>
      <c r="B23" s="133" t="s">
        <v>91</v>
      </c>
      <c r="C23" s="127" t="s">
        <v>295</v>
      </c>
      <c r="D23" s="136" t="s">
        <v>79</v>
      </c>
      <c r="E23" s="127">
        <v>1</v>
      </c>
      <c r="F23" s="127">
        <v>12000</v>
      </c>
      <c r="G23" s="137">
        <f t="shared" si="37"/>
        <v>12000</v>
      </c>
      <c r="H23" s="127">
        <v>1</v>
      </c>
      <c r="I23" s="127">
        <v>12000</v>
      </c>
      <c r="J23" s="137">
        <f t="shared" si="38"/>
        <v>12000</v>
      </c>
      <c r="K23" s="129"/>
      <c r="L23" s="129"/>
      <c r="M23" s="129">
        <f t="shared" si="39"/>
        <v>0</v>
      </c>
      <c r="N23" s="129"/>
      <c r="O23" s="129"/>
      <c r="P23" s="129">
        <f t="shared" si="40"/>
        <v>0</v>
      </c>
      <c r="Q23" s="129"/>
      <c r="R23" s="129"/>
      <c r="S23" s="129">
        <f t="shared" si="41"/>
        <v>0</v>
      </c>
      <c r="T23" s="129"/>
      <c r="U23" s="129"/>
      <c r="V23" s="129">
        <f t="shared" si="42"/>
        <v>0</v>
      </c>
      <c r="W23" s="130">
        <f>G23+M23+S23</f>
        <v>12000</v>
      </c>
      <c r="X23" s="130">
        <f>J23+P23+V23</f>
        <v>12000</v>
      </c>
      <c r="Y23" s="130">
        <f t="shared" si="12"/>
        <v>0</v>
      </c>
      <c r="Z23" s="131">
        <f t="shared" si="13"/>
        <v>0</v>
      </c>
      <c r="AA23" s="132"/>
      <c r="AB23" s="87"/>
      <c r="AC23" s="87"/>
      <c r="AD23" s="87"/>
      <c r="AE23" s="87"/>
      <c r="AF23" s="87"/>
      <c r="AG23" s="87"/>
    </row>
    <row r="24" spans="1:33" ht="30" customHeight="1" x14ac:dyDescent="0.2">
      <c r="A24" s="122" t="s">
        <v>76</v>
      </c>
      <c r="B24" s="133" t="s">
        <v>92</v>
      </c>
      <c r="C24" s="127" t="s">
        <v>296</v>
      </c>
      <c r="D24" s="136" t="s">
        <v>79</v>
      </c>
      <c r="E24" s="127">
        <v>3</v>
      </c>
      <c r="F24" s="127">
        <v>14000</v>
      </c>
      <c r="G24" s="137">
        <f t="shared" si="37"/>
        <v>42000</v>
      </c>
      <c r="H24" s="127">
        <v>3</v>
      </c>
      <c r="I24" s="127">
        <v>14000</v>
      </c>
      <c r="J24" s="137">
        <f t="shared" si="38"/>
        <v>42000</v>
      </c>
      <c r="K24" s="129"/>
      <c r="L24" s="129"/>
      <c r="M24" s="129">
        <f t="shared" si="39"/>
        <v>0</v>
      </c>
      <c r="N24" s="129"/>
      <c r="O24" s="129"/>
      <c r="P24" s="129">
        <f t="shared" si="40"/>
        <v>0</v>
      </c>
      <c r="Q24" s="129"/>
      <c r="R24" s="129"/>
      <c r="S24" s="129">
        <f t="shared" si="41"/>
        <v>0</v>
      </c>
      <c r="T24" s="129"/>
      <c r="U24" s="129"/>
      <c r="V24" s="129">
        <f t="shared" si="42"/>
        <v>0</v>
      </c>
      <c r="W24" s="130">
        <f>G24+M24+WS24</f>
        <v>42000</v>
      </c>
      <c r="X24" s="130">
        <f>J24+P24+V24</f>
        <v>42000</v>
      </c>
      <c r="Y24" s="130">
        <f t="shared" si="12"/>
        <v>0</v>
      </c>
      <c r="Z24" s="131">
        <f t="shared" si="13"/>
        <v>0</v>
      </c>
      <c r="AA24" s="132"/>
      <c r="AB24" s="87"/>
      <c r="AC24" s="87"/>
      <c r="AD24" s="87"/>
      <c r="AE24" s="87"/>
      <c r="AF24" s="87"/>
      <c r="AG24" s="87"/>
    </row>
    <row r="25" spans="1:33" ht="30" customHeight="1" x14ac:dyDescent="0.25">
      <c r="A25" s="122" t="s">
        <v>76</v>
      </c>
      <c r="B25" s="133" t="s">
        <v>297</v>
      </c>
      <c r="C25" s="127" t="s">
        <v>298</v>
      </c>
      <c r="D25" s="136" t="s">
        <v>79</v>
      </c>
      <c r="E25" s="127">
        <v>2</v>
      </c>
      <c r="F25" s="127">
        <v>12000</v>
      </c>
      <c r="G25" s="137">
        <f t="shared" si="37"/>
        <v>24000</v>
      </c>
      <c r="H25" s="127">
        <v>2</v>
      </c>
      <c r="I25" s="127">
        <v>12000</v>
      </c>
      <c r="J25" s="137">
        <f t="shared" si="38"/>
        <v>24000</v>
      </c>
      <c r="K25" s="138"/>
      <c r="L25" s="138"/>
      <c r="M25" s="211">
        <v>0</v>
      </c>
      <c r="N25" s="211"/>
      <c r="O25" s="211"/>
      <c r="P25" s="211">
        <v>0</v>
      </c>
      <c r="Q25" s="211"/>
      <c r="R25" s="211"/>
      <c r="S25" s="211">
        <v>0</v>
      </c>
      <c r="T25" s="211"/>
      <c r="U25" s="211"/>
      <c r="V25" s="211">
        <v>0</v>
      </c>
      <c r="W25" s="225">
        <f>S25+M25+G25</f>
        <v>24000</v>
      </c>
      <c r="X25" s="225">
        <f>V25+P25+J25</f>
        <v>24000</v>
      </c>
      <c r="Y25" s="225">
        <v>0</v>
      </c>
      <c r="Z25" s="222">
        <v>0</v>
      </c>
      <c r="AA25" s="138"/>
      <c r="AB25" s="7"/>
      <c r="AC25" s="7"/>
      <c r="AD25" s="7"/>
      <c r="AE25" s="7"/>
      <c r="AF25" s="7"/>
      <c r="AG25" s="7"/>
    </row>
    <row r="26" spans="1:33" ht="30" customHeight="1" x14ac:dyDescent="0.25">
      <c r="A26" s="122" t="s">
        <v>76</v>
      </c>
      <c r="B26" s="133" t="s">
        <v>299</v>
      </c>
      <c r="C26" s="127" t="s">
        <v>300</v>
      </c>
      <c r="D26" s="136" t="s">
        <v>79</v>
      </c>
      <c r="E26" s="127">
        <v>3.5</v>
      </c>
      <c r="F26" s="127">
        <v>14000</v>
      </c>
      <c r="G26" s="137">
        <f>E26*F26</f>
        <v>49000</v>
      </c>
      <c r="H26" s="127">
        <v>3.5</v>
      </c>
      <c r="I26" s="127">
        <v>14000</v>
      </c>
      <c r="J26" s="137">
        <f>H26*I26</f>
        <v>49000</v>
      </c>
      <c r="K26" s="138"/>
      <c r="L26" s="138"/>
      <c r="M26" s="211">
        <v>0</v>
      </c>
      <c r="N26" s="211"/>
      <c r="O26" s="211"/>
      <c r="P26" s="211">
        <v>0</v>
      </c>
      <c r="Q26" s="211"/>
      <c r="R26" s="211"/>
      <c r="S26" s="211">
        <v>0</v>
      </c>
      <c r="T26" s="211"/>
      <c r="U26" s="211"/>
      <c r="V26" s="211">
        <v>0</v>
      </c>
      <c r="W26" s="225">
        <f>S26+M26+G26</f>
        <v>49000</v>
      </c>
      <c r="X26" s="225">
        <f>V26+P26+J26</f>
        <v>49000</v>
      </c>
      <c r="Y26" s="225">
        <v>0</v>
      </c>
      <c r="Z26" s="222">
        <v>0</v>
      </c>
      <c r="AA26" s="138"/>
      <c r="AB26" s="86"/>
      <c r="AC26" s="87"/>
      <c r="AD26" s="87"/>
      <c r="AE26" s="87"/>
      <c r="AF26" s="87"/>
      <c r="AG26" s="87"/>
    </row>
    <row r="27" spans="1:33" ht="30" customHeight="1" x14ac:dyDescent="0.25">
      <c r="A27" s="122" t="s">
        <v>76</v>
      </c>
      <c r="B27" s="133" t="s">
        <v>301</v>
      </c>
      <c r="C27" s="127" t="s">
        <v>302</v>
      </c>
      <c r="D27" s="136" t="s">
        <v>79</v>
      </c>
      <c r="E27" s="127">
        <v>1</v>
      </c>
      <c r="F27" s="127">
        <v>7000</v>
      </c>
      <c r="G27" s="137">
        <f t="shared" si="37"/>
        <v>7000</v>
      </c>
      <c r="H27" s="127">
        <v>1</v>
      </c>
      <c r="I27" s="127">
        <v>7000</v>
      </c>
      <c r="J27" s="137">
        <f t="shared" ref="J27" si="43">H27*I27</f>
        <v>7000</v>
      </c>
      <c r="K27" s="138"/>
      <c r="L27" s="138"/>
      <c r="M27" s="211">
        <v>0</v>
      </c>
      <c r="N27" s="211"/>
      <c r="O27" s="211"/>
      <c r="P27" s="211">
        <v>0</v>
      </c>
      <c r="Q27" s="211"/>
      <c r="R27" s="211"/>
      <c r="S27" s="211">
        <v>0</v>
      </c>
      <c r="T27" s="211"/>
      <c r="U27" s="211"/>
      <c r="V27" s="211">
        <v>0</v>
      </c>
      <c r="W27" s="225">
        <f>S27+M27+G27</f>
        <v>7000</v>
      </c>
      <c r="X27" s="225">
        <f>V27+P27+J27</f>
        <v>7000</v>
      </c>
      <c r="Y27" s="225">
        <v>0</v>
      </c>
      <c r="Z27" s="222">
        <v>0</v>
      </c>
      <c r="AA27" s="138"/>
      <c r="AB27" s="87"/>
      <c r="AC27" s="87"/>
      <c r="AD27" s="87"/>
      <c r="AE27" s="87"/>
      <c r="AF27" s="87"/>
      <c r="AG27" s="87"/>
    </row>
    <row r="28" spans="1:33" ht="30" customHeight="1" x14ac:dyDescent="0.2">
      <c r="A28" s="114" t="s">
        <v>71</v>
      </c>
      <c r="B28" s="139" t="s">
        <v>93</v>
      </c>
      <c r="C28" s="116" t="s">
        <v>94</v>
      </c>
      <c r="D28" s="117"/>
      <c r="E28" s="118">
        <f>SUM(E29:E31)</f>
        <v>193200</v>
      </c>
      <c r="F28" s="118"/>
      <c r="G28" s="118">
        <f>SUM(G29:G31)</f>
        <v>42504</v>
      </c>
      <c r="H28" s="118">
        <f>SUM(H29:H31)</f>
        <v>193200</v>
      </c>
      <c r="I28" s="118"/>
      <c r="J28" s="118">
        <f t="shared" ref="J28" si="44">SUM(J29:J31)</f>
        <v>42504</v>
      </c>
      <c r="K28" s="118">
        <f t="shared" ref="K28" si="45">SUM(K29:K31)</f>
        <v>0</v>
      </c>
      <c r="L28" s="118"/>
      <c r="M28" s="118">
        <f t="shared" ref="M28:N28" si="46">SUM(M29:M31)</f>
        <v>0</v>
      </c>
      <c r="N28" s="118">
        <f t="shared" si="46"/>
        <v>0</v>
      </c>
      <c r="O28" s="118"/>
      <c r="P28" s="118">
        <f t="shared" ref="P28:Q28" si="47">SUM(P29:P31)</f>
        <v>0</v>
      </c>
      <c r="Q28" s="118">
        <f t="shared" si="47"/>
        <v>0</v>
      </c>
      <c r="R28" s="118"/>
      <c r="S28" s="118">
        <f t="shared" ref="S28:T28" si="48">SUM(S29:S31)</f>
        <v>0</v>
      </c>
      <c r="T28" s="118">
        <f t="shared" si="48"/>
        <v>0</v>
      </c>
      <c r="U28" s="118"/>
      <c r="V28" s="118">
        <f t="shared" ref="V28" si="49">SUM(V29:V31)</f>
        <v>0</v>
      </c>
      <c r="W28" s="118">
        <f>SUM(W29:W31)</f>
        <v>42504</v>
      </c>
      <c r="X28" s="118">
        <f>SUM(X29:X31)</f>
        <v>42504</v>
      </c>
      <c r="Y28" s="119">
        <f t="shared" ref="Y28:Y36" si="50">W28-X28</f>
        <v>0</v>
      </c>
      <c r="Z28" s="120">
        <f t="shared" ref="Z28:Z36" si="51">Y28/W28</f>
        <v>0</v>
      </c>
      <c r="AA28" s="121"/>
      <c r="AB28" s="87"/>
      <c r="AC28" s="87"/>
      <c r="AD28" s="87"/>
      <c r="AE28" s="87"/>
      <c r="AF28" s="87"/>
      <c r="AG28" s="87"/>
    </row>
    <row r="29" spans="1:33" ht="30" customHeight="1" x14ac:dyDescent="0.2">
      <c r="A29" s="122" t="s">
        <v>76</v>
      </c>
      <c r="B29" s="133" t="s">
        <v>95</v>
      </c>
      <c r="C29" s="127" t="s">
        <v>96</v>
      </c>
      <c r="D29" s="125"/>
      <c r="E29" s="129">
        <f>G13</f>
        <v>0</v>
      </c>
      <c r="F29" s="129">
        <v>0.22</v>
      </c>
      <c r="G29" s="128">
        <f t="shared" ref="G29:G30" si="52">E29*F29</f>
        <v>0</v>
      </c>
      <c r="H29" s="129">
        <f>J13</f>
        <v>0</v>
      </c>
      <c r="I29" s="129">
        <v>0.22</v>
      </c>
      <c r="J29" s="128">
        <f t="shared" ref="J29:J30" si="53">H29*I29</f>
        <v>0</v>
      </c>
      <c r="K29" s="129">
        <f>M13</f>
        <v>0</v>
      </c>
      <c r="L29" s="129">
        <v>0.22</v>
      </c>
      <c r="M29" s="129">
        <f t="shared" ref="M29:M31" si="54">K29*L29</f>
        <v>0</v>
      </c>
      <c r="N29" s="129">
        <f>P13</f>
        <v>0</v>
      </c>
      <c r="O29" s="129">
        <v>0.22</v>
      </c>
      <c r="P29" s="129">
        <f t="shared" ref="P29:P31" si="55">N29*O29</f>
        <v>0</v>
      </c>
      <c r="Q29" s="129">
        <f>S13</f>
        <v>0</v>
      </c>
      <c r="R29" s="129">
        <v>0.22</v>
      </c>
      <c r="S29" s="129">
        <f t="shared" ref="S29:S31" si="56">Q29*R29</f>
        <v>0</v>
      </c>
      <c r="T29" s="129">
        <f>V13</f>
        <v>0</v>
      </c>
      <c r="U29" s="129">
        <v>0.22</v>
      </c>
      <c r="V29" s="129">
        <f>T29*U29</f>
        <v>0</v>
      </c>
      <c r="W29" s="130">
        <f>G29+M29+S29</f>
        <v>0</v>
      </c>
      <c r="X29" s="130">
        <f>J29+P29+V29</f>
        <v>0</v>
      </c>
      <c r="Y29" s="130">
        <f t="shared" si="50"/>
        <v>0</v>
      </c>
      <c r="Z29" s="131" t="e">
        <f t="shared" si="51"/>
        <v>#DIV/0!</v>
      </c>
      <c r="AA29" s="132"/>
      <c r="AB29" s="7"/>
      <c r="AC29" s="7"/>
      <c r="AD29" s="7"/>
      <c r="AE29" s="7"/>
      <c r="AF29" s="7"/>
      <c r="AG29" s="7"/>
    </row>
    <row r="30" spans="1:33" ht="30" customHeight="1" x14ac:dyDescent="0.2">
      <c r="A30" s="122" t="s">
        <v>76</v>
      </c>
      <c r="B30" s="133" t="s">
        <v>97</v>
      </c>
      <c r="C30" s="127" t="s">
        <v>303</v>
      </c>
      <c r="D30" s="125"/>
      <c r="E30" s="129">
        <f>G17</f>
        <v>0</v>
      </c>
      <c r="F30" s="129">
        <v>0.22</v>
      </c>
      <c r="G30" s="128">
        <f t="shared" si="52"/>
        <v>0</v>
      </c>
      <c r="H30" s="129">
        <f>J17</f>
        <v>0</v>
      </c>
      <c r="I30" s="129">
        <v>0.22</v>
      </c>
      <c r="J30" s="128">
        <f t="shared" si="53"/>
        <v>0</v>
      </c>
      <c r="K30" s="129">
        <f>M17</f>
        <v>0</v>
      </c>
      <c r="L30" s="129">
        <v>0.22</v>
      </c>
      <c r="M30" s="129">
        <f t="shared" si="54"/>
        <v>0</v>
      </c>
      <c r="N30" s="129">
        <f>P17</f>
        <v>0</v>
      </c>
      <c r="O30" s="129">
        <v>0.22</v>
      </c>
      <c r="P30" s="129">
        <f t="shared" si="55"/>
        <v>0</v>
      </c>
      <c r="Q30" s="129">
        <f>S17</f>
        <v>0</v>
      </c>
      <c r="R30" s="129">
        <v>0.22</v>
      </c>
      <c r="S30" s="129">
        <f t="shared" si="56"/>
        <v>0</v>
      </c>
      <c r="T30" s="129">
        <f>V17</f>
        <v>0</v>
      </c>
      <c r="U30" s="129">
        <v>0.22</v>
      </c>
      <c r="V30" s="129">
        <f t="shared" ref="V30:V31" si="57">T30*U30</f>
        <v>0</v>
      </c>
      <c r="W30" s="130">
        <f>G30+M30+S30</f>
        <v>0</v>
      </c>
      <c r="X30" s="130">
        <f>J30+P30+V30</f>
        <v>0</v>
      </c>
      <c r="Y30" s="130">
        <f t="shared" si="50"/>
        <v>0</v>
      </c>
      <c r="Z30" s="131" t="e">
        <f t="shared" si="51"/>
        <v>#DIV/0!</v>
      </c>
      <c r="AA30" s="132"/>
      <c r="AB30" s="7"/>
      <c r="AC30" s="7"/>
      <c r="AD30" s="7"/>
      <c r="AE30" s="7"/>
      <c r="AF30" s="7"/>
      <c r="AG30" s="7"/>
    </row>
    <row r="31" spans="1:33" ht="30" customHeight="1" x14ac:dyDescent="0.2">
      <c r="A31" s="122" t="s">
        <v>76</v>
      </c>
      <c r="B31" s="133" t="s">
        <v>98</v>
      </c>
      <c r="C31" s="132" t="s">
        <v>88</v>
      </c>
      <c r="D31" s="125"/>
      <c r="E31" s="129">
        <f>G21</f>
        <v>193200</v>
      </c>
      <c r="F31" s="129">
        <v>0.22</v>
      </c>
      <c r="G31" s="128">
        <f>E31*F31</f>
        <v>42504</v>
      </c>
      <c r="H31" s="129">
        <f>J21</f>
        <v>193200</v>
      </c>
      <c r="I31" s="129">
        <v>0.22</v>
      </c>
      <c r="J31" s="128">
        <f>H31*I31</f>
        <v>42504</v>
      </c>
      <c r="K31" s="129">
        <f>M21</f>
        <v>0</v>
      </c>
      <c r="L31" s="129">
        <v>0.22</v>
      </c>
      <c r="M31" s="129">
        <f t="shared" si="54"/>
        <v>0</v>
      </c>
      <c r="N31" s="129">
        <f>P21</f>
        <v>0</v>
      </c>
      <c r="O31" s="129">
        <v>0.22</v>
      </c>
      <c r="P31" s="129">
        <f t="shared" si="55"/>
        <v>0</v>
      </c>
      <c r="Q31" s="129">
        <f>S21</f>
        <v>0</v>
      </c>
      <c r="R31" s="129">
        <v>0.22</v>
      </c>
      <c r="S31" s="129">
        <f t="shared" si="56"/>
        <v>0</v>
      </c>
      <c r="T31" s="129">
        <f>V21</f>
        <v>0</v>
      </c>
      <c r="U31" s="129">
        <v>0.22</v>
      </c>
      <c r="V31" s="129">
        <f t="shared" si="57"/>
        <v>0</v>
      </c>
      <c r="W31" s="130">
        <f>G31+M31+S31</f>
        <v>42504</v>
      </c>
      <c r="X31" s="130">
        <f>J31+P31+V31</f>
        <v>42504</v>
      </c>
      <c r="Y31" s="130">
        <f t="shared" si="50"/>
        <v>0</v>
      </c>
      <c r="Z31" s="131">
        <f t="shared" si="51"/>
        <v>0</v>
      </c>
      <c r="AA31" s="132"/>
      <c r="AB31" s="7"/>
      <c r="AC31" s="7"/>
      <c r="AD31" s="7"/>
      <c r="AE31" s="7"/>
      <c r="AF31" s="7"/>
      <c r="AG31" s="7"/>
    </row>
    <row r="32" spans="1:33" ht="30" customHeight="1" x14ac:dyDescent="0.2">
      <c r="A32" s="114" t="s">
        <v>73</v>
      </c>
      <c r="B32" s="139" t="s">
        <v>99</v>
      </c>
      <c r="C32" s="116" t="s">
        <v>100</v>
      </c>
      <c r="D32" s="117"/>
      <c r="E32" s="118">
        <f>SUM(E33:E35)</f>
        <v>0</v>
      </c>
      <c r="F32" s="118"/>
      <c r="G32" s="118">
        <f t="shared" ref="G32" si="58">SUM(G33:G35)</f>
        <v>0</v>
      </c>
      <c r="H32" s="118">
        <f>SUM(H33:H35)</f>
        <v>0</v>
      </c>
      <c r="I32" s="118"/>
      <c r="J32" s="118">
        <f t="shared" ref="J32" si="59">SUM(J33:J35)</f>
        <v>0</v>
      </c>
      <c r="K32" s="118">
        <f t="shared" ref="K32" si="60">SUM(K33:K35)</f>
        <v>0</v>
      </c>
      <c r="L32" s="118"/>
      <c r="M32" s="118">
        <f t="shared" ref="M32:N32" si="61">SUM(M33:M35)</f>
        <v>0</v>
      </c>
      <c r="N32" s="118">
        <f t="shared" si="61"/>
        <v>0</v>
      </c>
      <c r="O32" s="118"/>
      <c r="P32" s="118">
        <f t="shared" ref="P32:Q32" si="62">SUM(P33:P35)</f>
        <v>0</v>
      </c>
      <c r="Q32" s="118">
        <f t="shared" si="62"/>
        <v>0</v>
      </c>
      <c r="R32" s="118"/>
      <c r="S32" s="118">
        <f t="shared" ref="S32:T32" si="63">SUM(S33:S35)</f>
        <v>0</v>
      </c>
      <c r="T32" s="118">
        <f t="shared" si="63"/>
        <v>0</v>
      </c>
      <c r="U32" s="118"/>
      <c r="V32" s="118">
        <f>SUM(V33:V35)</f>
        <v>0</v>
      </c>
      <c r="W32" s="118">
        <f>SUM(W33:W35)</f>
        <v>0</v>
      </c>
      <c r="X32" s="118">
        <f>SUM(X33:X35)</f>
        <v>0</v>
      </c>
      <c r="Y32" s="118">
        <f t="shared" si="50"/>
        <v>0</v>
      </c>
      <c r="Z32" s="118" t="e">
        <f t="shared" si="51"/>
        <v>#DIV/0!</v>
      </c>
      <c r="AA32" s="121"/>
      <c r="AB32" s="7"/>
      <c r="AC32" s="7"/>
      <c r="AD32" s="7"/>
      <c r="AE32" s="7"/>
      <c r="AF32" s="7"/>
      <c r="AG32" s="7"/>
    </row>
    <row r="33" spans="1:33" ht="30" customHeight="1" x14ac:dyDescent="0.2">
      <c r="A33" s="122" t="s">
        <v>76</v>
      </c>
      <c r="B33" s="133" t="s">
        <v>101</v>
      </c>
      <c r="C33" s="127" t="s">
        <v>90</v>
      </c>
      <c r="D33" s="125" t="s">
        <v>79</v>
      </c>
      <c r="E33" s="129"/>
      <c r="F33" s="129"/>
      <c r="G33" s="129">
        <f t="shared" ref="G33:G35" si="64">E33*F33</f>
        <v>0</v>
      </c>
      <c r="H33" s="129"/>
      <c r="I33" s="129"/>
      <c r="J33" s="129">
        <f t="shared" ref="J33:J35" si="65">H33*I33</f>
        <v>0</v>
      </c>
      <c r="K33" s="129"/>
      <c r="L33" s="129"/>
      <c r="M33" s="129">
        <f t="shared" ref="M33:M35" si="66">K33*L33</f>
        <v>0</v>
      </c>
      <c r="N33" s="129"/>
      <c r="O33" s="129"/>
      <c r="P33" s="129">
        <f t="shared" ref="P33:P35" si="67">N33*O33</f>
        <v>0</v>
      </c>
      <c r="Q33" s="129"/>
      <c r="R33" s="129"/>
      <c r="S33" s="129">
        <f t="shared" ref="S33:S35" si="68">Q33*R33</f>
        <v>0</v>
      </c>
      <c r="T33" s="129"/>
      <c r="U33" s="129"/>
      <c r="V33" s="129">
        <f t="shared" ref="V33:V35" si="69">T33*U33</f>
        <v>0</v>
      </c>
      <c r="W33" s="130">
        <f>G33+M33+S33</f>
        <v>0</v>
      </c>
      <c r="X33" s="130">
        <f t="shared" ref="X33:X34" si="70">J33+P33+V33</f>
        <v>0</v>
      </c>
      <c r="Y33" s="130">
        <f t="shared" si="50"/>
        <v>0</v>
      </c>
      <c r="Z33" s="131" t="e">
        <f t="shared" si="51"/>
        <v>#DIV/0!</v>
      </c>
      <c r="AA33" s="132"/>
      <c r="AB33" s="6"/>
      <c r="AC33" s="7"/>
      <c r="AD33" s="7"/>
      <c r="AE33" s="7"/>
      <c r="AF33" s="7"/>
      <c r="AG33" s="7"/>
    </row>
    <row r="34" spans="1:33" ht="30" customHeight="1" x14ac:dyDescent="0.2">
      <c r="A34" s="122" t="s">
        <v>76</v>
      </c>
      <c r="B34" s="133" t="s">
        <v>102</v>
      </c>
      <c r="C34" s="127" t="s">
        <v>90</v>
      </c>
      <c r="D34" s="125" t="s">
        <v>79</v>
      </c>
      <c r="E34" s="129"/>
      <c r="F34" s="129"/>
      <c r="G34" s="129">
        <f t="shared" si="64"/>
        <v>0</v>
      </c>
      <c r="H34" s="129"/>
      <c r="I34" s="129"/>
      <c r="J34" s="129">
        <f t="shared" si="65"/>
        <v>0</v>
      </c>
      <c r="K34" s="129"/>
      <c r="L34" s="129"/>
      <c r="M34" s="129">
        <f t="shared" si="66"/>
        <v>0</v>
      </c>
      <c r="N34" s="129"/>
      <c r="O34" s="129"/>
      <c r="P34" s="129">
        <f t="shared" si="67"/>
        <v>0</v>
      </c>
      <c r="Q34" s="129"/>
      <c r="R34" s="129"/>
      <c r="S34" s="129">
        <f t="shared" si="68"/>
        <v>0</v>
      </c>
      <c r="T34" s="129"/>
      <c r="U34" s="129"/>
      <c r="V34" s="129">
        <f t="shared" si="69"/>
        <v>0</v>
      </c>
      <c r="W34" s="130">
        <f>G34+M34+S34</f>
        <v>0</v>
      </c>
      <c r="X34" s="130">
        <f t="shared" si="70"/>
        <v>0</v>
      </c>
      <c r="Y34" s="130">
        <f t="shared" si="50"/>
        <v>0</v>
      </c>
      <c r="Z34" s="131" t="e">
        <f t="shared" si="51"/>
        <v>#DIV/0!</v>
      </c>
      <c r="AA34" s="132"/>
      <c r="AB34" s="7"/>
      <c r="AC34" s="7"/>
      <c r="AD34" s="7"/>
      <c r="AE34" s="7"/>
      <c r="AF34" s="7"/>
      <c r="AG34" s="7"/>
    </row>
    <row r="35" spans="1:33" ht="30" customHeight="1" x14ac:dyDescent="0.2">
      <c r="A35" s="122" t="s">
        <v>76</v>
      </c>
      <c r="B35" s="133" t="s">
        <v>103</v>
      </c>
      <c r="C35" s="127" t="s">
        <v>90</v>
      </c>
      <c r="D35" s="125" t="s">
        <v>79</v>
      </c>
      <c r="E35" s="129"/>
      <c r="F35" s="129"/>
      <c r="G35" s="129">
        <f t="shared" si="64"/>
        <v>0</v>
      </c>
      <c r="H35" s="129"/>
      <c r="I35" s="129"/>
      <c r="J35" s="129">
        <f t="shared" si="65"/>
        <v>0</v>
      </c>
      <c r="K35" s="129"/>
      <c r="L35" s="129"/>
      <c r="M35" s="129">
        <f t="shared" si="66"/>
        <v>0</v>
      </c>
      <c r="N35" s="129"/>
      <c r="O35" s="129"/>
      <c r="P35" s="129">
        <f t="shared" si="67"/>
        <v>0</v>
      </c>
      <c r="Q35" s="129"/>
      <c r="R35" s="129"/>
      <c r="S35" s="129">
        <f t="shared" si="68"/>
        <v>0</v>
      </c>
      <c r="T35" s="129"/>
      <c r="U35" s="129"/>
      <c r="V35" s="129">
        <f t="shared" si="69"/>
        <v>0</v>
      </c>
      <c r="W35" s="130">
        <f>G35+M35+S35</f>
        <v>0</v>
      </c>
      <c r="X35" s="130">
        <f>J35+P35+V35</f>
        <v>0</v>
      </c>
      <c r="Y35" s="130">
        <f t="shared" si="50"/>
        <v>0</v>
      </c>
      <c r="Z35" s="131" t="e">
        <f t="shared" si="51"/>
        <v>#DIV/0!</v>
      </c>
      <c r="AA35" s="132"/>
      <c r="AB35" s="88"/>
      <c r="AC35" s="85"/>
      <c r="AD35" s="85"/>
      <c r="AE35" s="85"/>
      <c r="AF35" s="85"/>
      <c r="AG35" s="85"/>
    </row>
    <row r="36" spans="1:33" ht="30" customHeight="1" x14ac:dyDescent="0.2">
      <c r="A36" s="140" t="s">
        <v>104</v>
      </c>
      <c r="B36" s="141"/>
      <c r="C36" s="142"/>
      <c r="D36" s="143"/>
      <c r="E36" s="144"/>
      <c r="F36" s="145"/>
      <c r="G36" s="145">
        <f>G13+G17+G21+G28+G32</f>
        <v>235704</v>
      </c>
      <c r="H36" s="144"/>
      <c r="I36" s="145"/>
      <c r="J36" s="145">
        <f>J13+J17+J21+J28+J32</f>
        <v>235704</v>
      </c>
      <c r="K36" s="147"/>
      <c r="L36" s="146"/>
      <c r="M36" s="146">
        <f>M13+M17+M21+M28+M32</f>
        <v>0</v>
      </c>
      <c r="N36" s="147"/>
      <c r="O36" s="146"/>
      <c r="P36" s="146">
        <f>P13+P17+P21+P28+P32</f>
        <v>0</v>
      </c>
      <c r="Q36" s="147"/>
      <c r="R36" s="146"/>
      <c r="S36" s="146">
        <f>S13+S17+S21+S28+S32</f>
        <v>0</v>
      </c>
      <c r="T36" s="147"/>
      <c r="U36" s="146"/>
      <c r="V36" s="146">
        <f>V13+V17+V21+V28+V32</f>
        <v>0</v>
      </c>
      <c r="W36" s="146">
        <f>W13+W17+W21+W28+W32</f>
        <v>235704</v>
      </c>
      <c r="X36" s="146">
        <f>X13+X17+X21+X28+X32</f>
        <v>235704</v>
      </c>
      <c r="Y36" s="146">
        <f t="shared" si="50"/>
        <v>0</v>
      </c>
      <c r="Z36" s="146">
        <f t="shared" si="51"/>
        <v>0</v>
      </c>
      <c r="AA36" s="148"/>
      <c r="AB36" s="87"/>
      <c r="AC36" s="87"/>
      <c r="AD36" s="87"/>
      <c r="AE36" s="87"/>
      <c r="AF36" s="87"/>
      <c r="AG36" s="87"/>
    </row>
    <row r="37" spans="1:33" ht="30" customHeight="1" x14ac:dyDescent="0.2">
      <c r="A37" s="106" t="s">
        <v>71</v>
      </c>
      <c r="B37" s="149">
        <v>2</v>
      </c>
      <c r="C37" s="106" t="s">
        <v>105</v>
      </c>
      <c r="D37" s="109"/>
      <c r="E37" s="110"/>
      <c r="F37" s="110"/>
      <c r="G37" s="110"/>
      <c r="H37" s="110"/>
      <c r="I37" s="110"/>
      <c r="J37" s="110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12"/>
      <c r="Y37" s="150"/>
      <c r="Z37" s="112"/>
      <c r="AA37" s="113"/>
      <c r="AB37" s="87"/>
      <c r="AC37" s="87"/>
      <c r="AD37" s="87"/>
      <c r="AE37" s="87"/>
      <c r="AF37" s="87"/>
      <c r="AG37" s="87"/>
    </row>
    <row r="38" spans="1:33" ht="30" customHeight="1" x14ac:dyDescent="0.2">
      <c r="A38" s="114" t="s">
        <v>73</v>
      </c>
      <c r="B38" s="139" t="s">
        <v>106</v>
      </c>
      <c r="C38" s="116" t="s">
        <v>107</v>
      </c>
      <c r="D38" s="117"/>
      <c r="E38" s="118">
        <f>SUM(E39:E41)</f>
        <v>0</v>
      </c>
      <c r="F38" s="118"/>
      <c r="G38" s="118">
        <f t="shared" ref="G38" si="71">SUM(G39:G41)</f>
        <v>0</v>
      </c>
      <c r="H38" s="118">
        <f>SUM(H39:H41)</f>
        <v>0</v>
      </c>
      <c r="I38" s="118"/>
      <c r="J38" s="118">
        <f t="shared" ref="J38" si="72">SUM(J39:J41)</f>
        <v>0</v>
      </c>
      <c r="K38" s="118">
        <f t="shared" ref="K38" si="73">SUM(K39:K41)</f>
        <v>0</v>
      </c>
      <c r="L38" s="118"/>
      <c r="M38" s="118">
        <f t="shared" ref="M38:N38" si="74">SUM(M39:M41)</f>
        <v>0</v>
      </c>
      <c r="N38" s="118">
        <f t="shared" si="74"/>
        <v>0</v>
      </c>
      <c r="O38" s="118"/>
      <c r="P38" s="118">
        <f t="shared" ref="P38:Q38" si="75">SUM(P39:P41)</f>
        <v>0</v>
      </c>
      <c r="Q38" s="118">
        <f t="shared" si="75"/>
        <v>0</v>
      </c>
      <c r="R38" s="118"/>
      <c r="S38" s="118">
        <f t="shared" ref="S38:T38" si="76">SUM(S39:S41)</f>
        <v>0</v>
      </c>
      <c r="T38" s="118">
        <f t="shared" si="76"/>
        <v>0</v>
      </c>
      <c r="U38" s="118"/>
      <c r="V38" s="118">
        <f t="shared" ref="V38:X38" si="77">SUM(V39:V41)</f>
        <v>0</v>
      </c>
      <c r="W38" s="118">
        <f>SUM(W39:W41)</f>
        <v>0</v>
      </c>
      <c r="X38" s="118">
        <f t="shared" si="77"/>
        <v>0</v>
      </c>
      <c r="Y38" s="118">
        <f t="shared" ref="Y38:Y50" si="78">W38-X38</f>
        <v>0</v>
      </c>
      <c r="Z38" s="118" t="e">
        <f t="shared" ref="Z38:Z50" si="79">Y38/W38</f>
        <v>#DIV/0!</v>
      </c>
      <c r="AA38" s="121"/>
      <c r="AB38" s="87"/>
      <c r="AC38" s="87"/>
      <c r="AD38" s="87"/>
      <c r="AE38" s="87"/>
      <c r="AF38" s="87"/>
      <c r="AG38" s="87"/>
    </row>
    <row r="39" spans="1:33" ht="30" customHeight="1" x14ac:dyDescent="0.2">
      <c r="A39" s="122" t="s">
        <v>76</v>
      </c>
      <c r="B39" s="133" t="s">
        <v>108</v>
      </c>
      <c r="C39" s="127" t="s">
        <v>109</v>
      </c>
      <c r="D39" s="125" t="s">
        <v>110</v>
      </c>
      <c r="E39" s="129"/>
      <c r="F39" s="129"/>
      <c r="G39" s="129">
        <f t="shared" ref="G39:G41" si="80">E39*F39</f>
        <v>0</v>
      </c>
      <c r="H39" s="129"/>
      <c r="I39" s="129"/>
      <c r="J39" s="129">
        <f t="shared" ref="J39:J41" si="81">H39*I39</f>
        <v>0</v>
      </c>
      <c r="K39" s="129"/>
      <c r="L39" s="129"/>
      <c r="M39" s="129">
        <f t="shared" ref="M39:M41" si="82">K39*L39</f>
        <v>0</v>
      </c>
      <c r="N39" s="129"/>
      <c r="O39" s="129"/>
      <c r="P39" s="129">
        <f t="shared" ref="P39:P41" si="83">N39*O39</f>
        <v>0</v>
      </c>
      <c r="Q39" s="129"/>
      <c r="R39" s="129"/>
      <c r="S39" s="129">
        <f t="shared" ref="S39:S41" si="84">Q39*R39</f>
        <v>0</v>
      </c>
      <c r="T39" s="129"/>
      <c r="U39" s="129"/>
      <c r="V39" s="129">
        <f t="shared" ref="V39:V41" si="85">T39*U39</f>
        <v>0</v>
      </c>
      <c r="W39" s="130">
        <f>G39+M39+S39</f>
        <v>0</v>
      </c>
      <c r="X39" s="130">
        <f t="shared" ref="X39:X41" si="86">J39+P39+V39</f>
        <v>0</v>
      </c>
      <c r="Y39" s="130">
        <f>W39-X39</f>
        <v>0</v>
      </c>
      <c r="Z39" s="131" t="e">
        <f t="shared" si="79"/>
        <v>#DIV/0!</v>
      </c>
      <c r="AA39" s="132"/>
      <c r="AB39" s="85"/>
      <c r="AC39" s="85"/>
      <c r="AD39" s="85"/>
      <c r="AE39" s="85"/>
      <c r="AF39" s="85"/>
      <c r="AG39" s="85"/>
    </row>
    <row r="40" spans="1:33" ht="30" customHeight="1" x14ac:dyDescent="0.2">
      <c r="A40" s="122" t="s">
        <v>76</v>
      </c>
      <c r="B40" s="133" t="s">
        <v>111</v>
      </c>
      <c r="C40" s="127" t="s">
        <v>109</v>
      </c>
      <c r="D40" s="125" t="s">
        <v>110</v>
      </c>
      <c r="E40" s="129"/>
      <c r="F40" s="129"/>
      <c r="G40" s="129">
        <f t="shared" si="80"/>
        <v>0</v>
      </c>
      <c r="H40" s="129"/>
      <c r="I40" s="129"/>
      <c r="J40" s="129">
        <f t="shared" si="81"/>
        <v>0</v>
      </c>
      <c r="K40" s="129"/>
      <c r="L40" s="129"/>
      <c r="M40" s="129">
        <f t="shared" si="82"/>
        <v>0</v>
      </c>
      <c r="N40" s="129"/>
      <c r="O40" s="129"/>
      <c r="P40" s="129">
        <f t="shared" si="83"/>
        <v>0</v>
      </c>
      <c r="Q40" s="129"/>
      <c r="R40" s="129"/>
      <c r="S40" s="129">
        <f t="shared" si="84"/>
        <v>0</v>
      </c>
      <c r="T40" s="129"/>
      <c r="U40" s="129"/>
      <c r="V40" s="129">
        <f t="shared" si="85"/>
        <v>0</v>
      </c>
      <c r="W40" s="130">
        <f>G40+M40+S40</f>
        <v>0</v>
      </c>
      <c r="X40" s="130">
        <f t="shared" si="86"/>
        <v>0</v>
      </c>
      <c r="Y40" s="130">
        <f t="shared" si="78"/>
        <v>0</v>
      </c>
      <c r="Z40" s="131" t="e">
        <f t="shared" si="79"/>
        <v>#DIV/0!</v>
      </c>
      <c r="AA40" s="132"/>
      <c r="AB40" s="87"/>
      <c r="AC40" s="87"/>
      <c r="AD40" s="87"/>
      <c r="AE40" s="87"/>
      <c r="AF40" s="87"/>
      <c r="AG40" s="87"/>
    </row>
    <row r="41" spans="1:33" ht="30" customHeight="1" x14ac:dyDescent="0.2">
      <c r="A41" s="122" t="s">
        <v>76</v>
      </c>
      <c r="B41" s="133" t="s">
        <v>112</v>
      </c>
      <c r="C41" s="127" t="s">
        <v>109</v>
      </c>
      <c r="D41" s="125" t="s">
        <v>110</v>
      </c>
      <c r="E41" s="129"/>
      <c r="F41" s="129"/>
      <c r="G41" s="129">
        <f t="shared" si="80"/>
        <v>0</v>
      </c>
      <c r="H41" s="129"/>
      <c r="I41" s="129"/>
      <c r="J41" s="129">
        <f t="shared" si="81"/>
        <v>0</v>
      </c>
      <c r="K41" s="129"/>
      <c r="L41" s="129"/>
      <c r="M41" s="129">
        <f t="shared" si="82"/>
        <v>0</v>
      </c>
      <c r="N41" s="129"/>
      <c r="O41" s="129"/>
      <c r="P41" s="129">
        <f t="shared" si="83"/>
        <v>0</v>
      </c>
      <c r="Q41" s="129"/>
      <c r="R41" s="129"/>
      <c r="S41" s="129">
        <f t="shared" si="84"/>
        <v>0</v>
      </c>
      <c r="T41" s="129"/>
      <c r="U41" s="129"/>
      <c r="V41" s="129">
        <f t="shared" si="85"/>
        <v>0</v>
      </c>
      <c r="W41" s="130">
        <f>G38+M41+S41</f>
        <v>0</v>
      </c>
      <c r="X41" s="130">
        <f t="shared" si="86"/>
        <v>0</v>
      </c>
      <c r="Y41" s="130">
        <f t="shared" si="78"/>
        <v>0</v>
      </c>
      <c r="Z41" s="131" t="e">
        <f t="shared" si="79"/>
        <v>#DIV/0!</v>
      </c>
      <c r="AA41" s="132"/>
      <c r="AB41" s="87"/>
      <c r="AC41" s="87"/>
      <c r="AD41" s="87"/>
      <c r="AE41" s="87"/>
      <c r="AF41" s="87"/>
      <c r="AG41" s="87"/>
    </row>
    <row r="42" spans="1:33" ht="30" customHeight="1" x14ac:dyDescent="0.2">
      <c r="A42" s="114" t="s">
        <v>73</v>
      </c>
      <c r="B42" s="139" t="s">
        <v>113</v>
      </c>
      <c r="C42" s="135" t="s">
        <v>114</v>
      </c>
      <c r="D42" s="117"/>
      <c r="E42" s="118">
        <f>SUM(E43:E45)</f>
        <v>0</v>
      </c>
      <c r="F42" s="118"/>
      <c r="G42" s="118">
        <f t="shared" ref="G42" si="87">SUM(G43:G45)</f>
        <v>0</v>
      </c>
      <c r="H42" s="118">
        <f>SUM(H43:H45)</f>
        <v>0</v>
      </c>
      <c r="I42" s="118"/>
      <c r="J42" s="118">
        <f t="shared" ref="J42" si="88">SUM(J43:J45)</f>
        <v>0</v>
      </c>
      <c r="K42" s="118">
        <f t="shared" ref="K42" si="89">SUM(K43:K45)</f>
        <v>0</v>
      </c>
      <c r="L42" s="118"/>
      <c r="M42" s="118">
        <f t="shared" ref="M42:N42" si="90">SUM(M43:M45)</f>
        <v>0</v>
      </c>
      <c r="N42" s="118">
        <f t="shared" si="90"/>
        <v>0</v>
      </c>
      <c r="O42" s="118"/>
      <c r="P42" s="118">
        <f t="shared" ref="P42:Q42" si="91">SUM(P43:P45)</f>
        <v>0</v>
      </c>
      <c r="Q42" s="118">
        <f t="shared" si="91"/>
        <v>0</v>
      </c>
      <c r="R42" s="118"/>
      <c r="S42" s="118">
        <f t="shared" ref="S42:T42" si="92">SUM(S43:S45)</f>
        <v>0</v>
      </c>
      <c r="T42" s="118">
        <f t="shared" si="92"/>
        <v>0</v>
      </c>
      <c r="U42" s="118"/>
      <c r="V42" s="118">
        <f>SUM(V43:V45)</f>
        <v>0</v>
      </c>
      <c r="W42" s="118">
        <f>SUM(W43:W45)</f>
        <v>0</v>
      </c>
      <c r="X42" s="118">
        <f t="shared" ref="X42" si="93">SUM(X43:X45)</f>
        <v>0</v>
      </c>
      <c r="Y42" s="119">
        <f t="shared" si="78"/>
        <v>0</v>
      </c>
      <c r="Z42" s="119" t="e">
        <f t="shared" si="79"/>
        <v>#DIV/0!</v>
      </c>
      <c r="AA42" s="121"/>
      <c r="AB42" s="87"/>
      <c r="AC42" s="87"/>
      <c r="AD42" s="87"/>
      <c r="AE42" s="87"/>
      <c r="AF42" s="87"/>
      <c r="AG42" s="87"/>
    </row>
    <row r="43" spans="1:33" ht="30" customHeight="1" x14ac:dyDescent="0.2">
      <c r="A43" s="122" t="s">
        <v>76</v>
      </c>
      <c r="B43" s="133" t="s">
        <v>115</v>
      </c>
      <c r="C43" s="127" t="s">
        <v>116</v>
      </c>
      <c r="D43" s="125" t="s">
        <v>117</v>
      </c>
      <c r="E43" s="129"/>
      <c r="F43" s="129"/>
      <c r="G43" s="129">
        <f t="shared" ref="G43:G45" si="94">E43*F43</f>
        <v>0</v>
      </c>
      <c r="H43" s="129"/>
      <c r="I43" s="129"/>
      <c r="J43" s="129">
        <f t="shared" ref="J43:J45" si="95">H43*I43</f>
        <v>0</v>
      </c>
      <c r="K43" s="129"/>
      <c r="L43" s="129"/>
      <c r="M43" s="129">
        <f t="shared" ref="M43:M45" si="96">K43*L43</f>
        <v>0</v>
      </c>
      <c r="N43" s="129"/>
      <c r="O43" s="129"/>
      <c r="P43" s="129">
        <f t="shared" ref="P43:P45" si="97">N43*O43</f>
        <v>0</v>
      </c>
      <c r="Q43" s="129"/>
      <c r="R43" s="129"/>
      <c r="S43" s="129">
        <f t="shared" ref="S43:S45" si="98">Q43*R43</f>
        <v>0</v>
      </c>
      <c r="T43" s="129"/>
      <c r="U43" s="129"/>
      <c r="V43" s="129">
        <f>T43*U43</f>
        <v>0</v>
      </c>
      <c r="W43" s="130">
        <f>G43+M43+S43</f>
        <v>0</v>
      </c>
      <c r="X43" s="130">
        <f t="shared" ref="X43:X45" si="99">J43+P43+V43</f>
        <v>0</v>
      </c>
      <c r="Y43" s="130">
        <f t="shared" si="78"/>
        <v>0</v>
      </c>
      <c r="Z43" s="131" t="e">
        <f t="shared" si="79"/>
        <v>#DIV/0!</v>
      </c>
      <c r="AA43" s="132"/>
      <c r="AB43" s="85"/>
      <c r="AC43" s="85"/>
      <c r="AD43" s="85"/>
      <c r="AE43" s="85"/>
      <c r="AF43" s="85"/>
      <c r="AG43" s="85"/>
    </row>
    <row r="44" spans="1:33" ht="30" customHeight="1" x14ac:dyDescent="0.2">
      <c r="A44" s="122" t="s">
        <v>76</v>
      </c>
      <c r="B44" s="133" t="s">
        <v>118</v>
      </c>
      <c r="C44" s="132" t="s">
        <v>116</v>
      </c>
      <c r="D44" s="125" t="s">
        <v>117</v>
      </c>
      <c r="E44" s="129"/>
      <c r="F44" s="129"/>
      <c r="G44" s="129">
        <f t="shared" si="94"/>
        <v>0</v>
      </c>
      <c r="H44" s="129"/>
      <c r="I44" s="129"/>
      <c r="J44" s="129">
        <f t="shared" si="95"/>
        <v>0</v>
      </c>
      <c r="K44" s="129"/>
      <c r="L44" s="129"/>
      <c r="M44" s="129">
        <f t="shared" si="96"/>
        <v>0</v>
      </c>
      <c r="N44" s="129"/>
      <c r="O44" s="129"/>
      <c r="P44" s="129">
        <f t="shared" si="97"/>
        <v>0</v>
      </c>
      <c r="Q44" s="129"/>
      <c r="R44" s="129"/>
      <c r="S44" s="129">
        <f t="shared" si="98"/>
        <v>0</v>
      </c>
      <c r="T44" s="129"/>
      <c r="U44" s="129"/>
      <c r="V44" s="129">
        <f t="shared" ref="V44:V45" si="100">T44*U44</f>
        <v>0</v>
      </c>
      <c r="W44" s="130">
        <f>G44+M44+S44</f>
        <v>0</v>
      </c>
      <c r="X44" s="130">
        <f t="shared" si="99"/>
        <v>0</v>
      </c>
      <c r="Y44" s="130">
        <f t="shared" si="78"/>
        <v>0</v>
      </c>
      <c r="Z44" s="131" t="e">
        <f t="shared" si="79"/>
        <v>#DIV/0!</v>
      </c>
      <c r="AA44" s="132"/>
      <c r="AB44" s="86"/>
      <c r="AC44" s="87"/>
      <c r="AD44" s="87"/>
      <c r="AE44" s="87"/>
      <c r="AF44" s="87"/>
      <c r="AG44" s="87"/>
    </row>
    <row r="45" spans="1:33" ht="30" customHeight="1" x14ac:dyDescent="0.2">
      <c r="A45" s="122" t="s">
        <v>76</v>
      </c>
      <c r="B45" s="133" t="s">
        <v>119</v>
      </c>
      <c r="C45" s="127" t="s">
        <v>116</v>
      </c>
      <c r="D45" s="125" t="s">
        <v>117</v>
      </c>
      <c r="E45" s="129"/>
      <c r="F45" s="129"/>
      <c r="G45" s="129">
        <f t="shared" si="94"/>
        <v>0</v>
      </c>
      <c r="H45" s="129"/>
      <c r="I45" s="129"/>
      <c r="J45" s="129">
        <f t="shared" si="95"/>
        <v>0</v>
      </c>
      <c r="K45" s="129"/>
      <c r="L45" s="129"/>
      <c r="M45" s="129">
        <f t="shared" si="96"/>
        <v>0</v>
      </c>
      <c r="N45" s="129"/>
      <c r="O45" s="129"/>
      <c r="P45" s="129">
        <f t="shared" si="97"/>
        <v>0</v>
      </c>
      <c r="Q45" s="129"/>
      <c r="R45" s="129"/>
      <c r="S45" s="129">
        <f t="shared" si="98"/>
        <v>0</v>
      </c>
      <c r="T45" s="129"/>
      <c r="U45" s="129"/>
      <c r="V45" s="129">
        <f t="shared" si="100"/>
        <v>0</v>
      </c>
      <c r="W45" s="130">
        <f>G42+M45+S45</f>
        <v>0</v>
      </c>
      <c r="X45" s="130">
        <f t="shared" si="99"/>
        <v>0</v>
      </c>
      <c r="Y45" s="130">
        <f t="shared" si="78"/>
        <v>0</v>
      </c>
      <c r="Z45" s="131" t="e">
        <f t="shared" si="79"/>
        <v>#DIV/0!</v>
      </c>
      <c r="AA45" s="132"/>
      <c r="AB45" s="87"/>
      <c r="AC45" s="87"/>
      <c r="AD45" s="87"/>
      <c r="AE45" s="87"/>
      <c r="AF45" s="87"/>
      <c r="AG45" s="87"/>
    </row>
    <row r="46" spans="1:33" ht="30" customHeight="1" x14ac:dyDescent="0.2">
      <c r="A46" s="114" t="s">
        <v>73</v>
      </c>
      <c r="B46" s="139" t="s">
        <v>120</v>
      </c>
      <c r="C46" s="135" t="s">
        <v>121</v>
      </c>
      <c r="D46" s="117"/>
      <c r="E46" s="118">
        <f>SUM(E47:E49)</f>
        <v>0</v>
      </c>
      <c r="F46" s="118"/>
      <c r="G46" s="118">
        <f t="shared" ref="G46" si="101">SUM(G47:G49)</f>
        <v>0</v>
      </c>
      <c r="H46" s="118">
        <f>SUM(H47:H49)</f>
        <v>0</v>
      </c>
      <c r="I46" s="118"/>
      <c r="J46" s="118">
        <f t="shared" ref="J46" si="102">SUM(J47:J49)</f>
        <v>0</v>
      </c>
      <c r="K46" s="118">
        <f t="shared" ref="K46" si="103">SUM(K47:K49)</f>
        <v>0</v>
      </c>
      <c r="L46" s="118"/>
      <c r="M46" s="118">
        <f t="shared" ref="M46:N46" si="104">SUM(M47:M49)</f>
        <v>0</v>
      </c>
      <c r="N46" s="118">
        <f t="shared" si="104"/>
        <v>0</v>
      </c>
      <c r="O46" s="118"/>
      <c r="P46" s="118">
        <f t="shared" ref="P46:Q46" si="105">SUM(P47:P49)</f>
        <v>0</v>
      </c>
      <c r="Q46" s="118">
        <f t="shared" si="105"/>
        <v>0</v>
      </c>
      <c r="R46" s="118"/>
      <c r="S46" s="118">
        <f t="shared" ref="S46:T46" si="106">SUM(S47:S49)</f>
        <v>0</v>
      </c>
      <c r="T46" s="118">
        <f t="shared" si="106"/>
        <v>0</v>
      </c>
      <c r="U46" s="118"/>
      <c r="V46" s="118">
        <f t="shared" ref="V46:X46" si="107">SUM(V47:V49)</f>
        <v>0</v>
      </c>
      <c r="W46" s="118">
        <f>SUM(W47:W49)</f>
        <v>0</v>
      </c>
      <c r="X46" s="118">
        <f t="shared" si="107"/>
        <v>0</v>
      </c>
      <c r="Y46" s="118">
        <f t="shared" si="78"/>
        <v>0</v>
      </c>
      <c r="Z46" s="118" t="e">
        <f t="shared" si="79"/>
        <v>#DIV/0!</v>
      </c>
      <c r="AA46" s="121"/>
      <c r="AB46" s="87"/>
      <c r="AC46" s="87"/>
      <c r="AD46" s="87"/>
      <c r="AE46" s="87"/>
      <c r="AF46" s="87"/>
      <c r="AG46" s="87"/>
    </row>
    <row r="47" spans="1:33" ht="30" customHeight="1" x14ac:dyDescent="0.2">
      <c r="A47" s="122" t="s">
        <v>76</v>
      </c>
      <c r="B47" s="133" t="s">
        <v>122</v>
      </c>
      <c r="C47" s="127" t="s">
        <v>123</v>
      </c>
      <c r="D47" s="125" t="s">
        <v>117</v>
      </c>
      <c r="E47" s="129"/>
      <c r="F47" s="129"/>
      <c r="G47" s="129">
        <f t="shared" ref="G47:G49" si="108">E47*F47</f>
        <v>0</v>
      </c>
      <c r="H47" s="129"/>
      <c r="I47" s="129"/>
      <c r="J47" s="129">
        <f t="shared" ref="J47:J49" si="109">H47*I47</f>
        <v>0</v>
      </c>
      <c r="K47" s="129"/>
      <c r="L47" s="129"/>
      <c r="M47" s="129">
        <f t="shared" ref="M47:M49" si="110">K47*L47</f>
        <v>0</v>
      </c>
      <c r="N47" s="129"/>
      <c r="O47" s="129"/>
      <c r="P47" s="129">
        <f t="shared" ref="P47:P49" si="111">N47*O47</f>
        <v>0</v>
      </c>
      <c r="Q47" s="129"/>
      <c r="R47" s="129"/>
      <c r="S47" s="129">
        <f t="shared" ref="S47:S49" si="112">Q47*R47</f>
        <v>0</v>
      </c>
      <c r="T47" s="129"/>
      <c r="U47" s="129"/>
      <c r="V47" s="129">
        <f t="shared" ref="V47:V49" si="113">T47*U47</f>
        <v>0</v>
      </c>
      <c r="W47" s="130">
        <f>G47+M47+S47</f>
        <v>0</v>
      </c>
      <c r="X47" s="130">
        <f t="shared" ref="X47:X49" si="114">J47+P47+V47</f>
        <v>0</v>
      </c>
      <c r="Y47" s="130">
        <f t="shared" si="78"/>
        <v>0</v>
      </c>
      <c r="Z47" s="131" t="e">
        <f t="shared" si="79"/>
        <v>#DIV/0!</v>
      </c>
      <c r="AA47" s="132"/>
      <c r="AB47" s="7"/>
      <c r="AC47" s="7"/>
      <c r="AD47" s="7"/>
      <c r="AE47" s="7"/>
      <c r="AF47" s="7"/>
      <c r="AG47" s="7"/>
    </row>
    <row r="48" spans="1:33" ht="30" customHeight="1" x14ac:dyDescent="0.2">
      <c r="A48" s="122" t="s">
        <v>76</v>
      </c>
      <c r="B48" s="133" t="s">
        <v>124</v>
      </c>
      <c r="C48" s="127" t="s">
        <v>125</v>
      </c>
      <c r="D48" s="125" t="s">
        <v>117</v>
      </c>
      <c r="E48" s="129"/>
      <c r="F48" s="129"/>
      <c r="G48" s="129">
        <f t="shared" si="108"/>
        <v>0</v>
      </c>
      <c r="H48" s="129"/>
      <c r="I48" s="129"/>
      <c r="J48" s="129">
        <f t="shared" si="109"/>
        <v>0</v>
      </c>
      <c r="K48" s="129"/>
      <c r="L48" s="129"/>
      <c r="M48" s="129">
        <f t="shared" si="110"/>
        <v>0</v>
      </c>
      <c r="N48" s="129"/>
      <c r="O48" s="129"/>
      <c r="P48" s="129">
        <f t="shared" si="111"/>
        <v>0</v>
      </c>
      <c r="Q48" s="129"/>
      <c r="R48" s="129"/>
      <c r="S48" s="129">
        <f t="shared" si="112"/>
        <v>0</v>
      </c>
      <c r="T48" s="129"/>
      <c r="U48" s="129"/>
      <c r="V48" s="129">
        <f t="shared" si="113"/>
        <v>0</v>
      </c>
      <c r="W48" s="130">
        <f>G48+M48+S48</f>
        <v>0</v>
      </c>
      <c r="X48" s="130">
        <f t="shared" si="114"/>
        <v>0</v>
      </c>
      <c r="Y48" s="130">
        <f t="shared" si="78"/>
        <v>0</v>
      </c>
      <c r="Z48" s="131" t="e">
        <f t="shared" si="79"/>
        <v>#DIV/0!</v>
      </c>
      <c r="AA48" s="132"/>
      <c r="AB48" s="7"/>
      <c r="AC48" s="7"/>
      <c r="AD48" s="7"/>
      <c r="AE48" s="7"/>
      <c r="AF48" s="7"/>
      <c r="AG48" s="7"/>
    </row>
    <row r="49" spans="1:33" ht="45" customHeight="1" x14ac:dyDescent="0.2">
      <c r="A49" s="122" t="s">
        <v>76</v>
      </c>
      <c r="B49" s="133" t="s">
        <v>126</v>
      </c>
      <c r="C49" s="127" t="s">
        <v>123</v>
      </c>
      <c r="D49" s="125" t="s">
        <v>117</v>
      </c>
      <c r="E49" s="129"/>
      <c r="F49" s="129"/>
      <c r="G49" s="129">
        <f t="shared" si="108"/>
        <v>0</v>
      </c>
      <c r="H49" s="129"/>
      <c r="I49" s="129"/>
      <c r="J49" s="129">
        <f t="shared" si="109"/>
        <v>0</v>
      </c>
      <c r="K49" s="129"/>
      <c r="L49" s="129"/>
      <c r="M49" s="129">
        <f t="shared" si="110"/>
        <v>0</v>
      </c>
      <c r="N49" s="129"/>
      <c r="O49" s="129"/>
      <c r="P49" s="129">
        <f t="shared" si="111"/>
        <v>0</v>
      </c>
      <c r="Q49" s="129"/>
      <c r="R49" s="129"/>
      <c r="S49" s="129">
        <f t="shared" si="112"/>
        <v>0</v>
      </c>
      <c r="T49" s="129"/>
      <c r="U49" s="129"/>
      <c r="V49" s="129">
        <f t="shared" si="113"/>
        <v>0</v>
      </c>
      <c r="W49" s="130">
        <f>G49+M49+S49</f>
        <v>0</v>
      </c>
      <c r="X49" s="130">
        <f t="shared" si="114"/>
        <v>0</v>
      </c>
      <c r="Y49" s="130">
        <f t="shared" si="78"/>
        <v>0</v>
      </c>
      <c r="Z49" s="131" t="e">
        <f t="shared" si="79"/>
        <v>#DIV/0!</v>
      </c>
      <c r="AA49" s="132"/>
      <c r="AB49" s="85"/>
      <c r="AC49" s="85"/>
      <c r="AD49" s="85"/>
      <c r="AE49" s="85"/>
      <c r="AF49" s="85"/>
      <c r="AG49" s="85"/>
    </row>
    <row r="50" spans="1:33" ht="30" customHeight="1" x14ac:dyDescent="0.2">
      <c r="A50" s="140" t="s">
        <v>127</v>
      </c>
      <c r="B50" s="141"/>
      <c r="C50" s="142"/>
      <c r="D50" s="143"/>
      <c r="E50" s="145">
        <f>E46+E42+E38</f>
        <v>0</v>
      </c>
      <c r="F50" s="145"/>
      <c r="G50" s="145">
        <f t="shared" ref="G50" si="115">G46+G42+G38</f>
        <v>0</v>
      </c>
      <c r="H50" s="145">
        <f>H46+H42+H38</f>
        <v>0</v>
      </c>
      <c r="I50" s="145"/>
      <c r="J50" s="145">
        <f t="shared" ref="J50" si="116">J46+J42+J38</f>
        <v>0</v>
      </c>
      <c r="K50" s="146">
        <f t="shared" ref="K50" si="117">K46+K42+K38</f>
        <v>0</v>
      </c>
      <c r="L50" s="146"/>
      <c r="M50" s="146">
        <f t="shared" ref="M50:N50" si="118">M46+M42+M38</f>
        <v>0</v>
      </c>
      <c r="N50" s="146">
        <f t="shared" si="118"/>
        <v>0</v>
      </c>
      <c r="O50" s="146"/>
      <c r="P50" s="146">
        <f t="shared" ref="P50:Q50" si="119">P46+P42+P38</f>
        <v>0</v>
      </c>
      <c r="Q50" s="146">
        <f t="shared" si="119"/>
        <v>0</v>
      </c>
      <c r="R50" s="146"/>
      <c r="S50" s="146">
        <f t="shared" ref="S50:T50" si="120">S46+S42+S38</f>
        <v>0</v>
      </c>
      <c r="T50" s="146">
        <f t="shared" si="120"/>
        <v>0</v>
      </c>
      <c r="U50" s="146"/>
      <c r="V50" s="146">
        <f t="shared" ref="V50:X50" si="121">V46+V42+V38</f>
        <v>0</v>
      </c>
      <c r="W50" s="151">
        <f>W46+W42+W38</f>
        <v>0</v>
      </c>
      <c r="X50" s="151">
        <f t="shared" si="121"/>
        <v>0</v>
      </c>
      <c r="Y50" s="151">
        <f t="shared" si="78"/>
        <v>0</v>
      </c>
      <c r="Z50" s="151" t="e">
        <f t="shared" si="79"/>
        <v>#DIV/0!</v>
      </c>
      <c r="AA50" s="148"/>
      <c r="AB50" s="87"/>
      <c r="AC50" s="87"/>
      <c r="AD50" s="87"/>
      <c r="AE50" s="87"/>
      <c r="AF50" s="87"/>
      <c r="AG50" s="87"/>
    </row>
    <row r="51" spans="1:33" ht="30" customHeight="1" x14ac:dyDescent="0.2">
      <c r="A51" s="106" t="s">
        <v>71</v>
      </c>
      <c r="B51" s="149">
        <v>3</v>
      </c>
      <c r="C51" s="106" t="s">
        <v>128</v>
      </c>
      <c r="D51" s="109"/>
      <c r="E51" s="110"/>
      <c r="F51" s="110"/>
      <c r="G51" s="110"/>
      <c r="H51" s="110"/>
      <c r="I51" s="110"/>
      <c r="J51" s="110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2"/>
      <c r="X51" s="112"/>
      <c r="Y51" s="112"/>
      <c r="Z51" s="112"/>
      <c r="AA51" s="113"/>
      <c r="AB51" s="87"/>
      <c r="AC51" s="87"/>
      <c r="AD51" s="87"/>
      <c r="AE51" s="87"/>
      <c r="AF51" s="87"/>
      <c r="AG51" s="87"/>
    </row>
    <row r="52" spans="1:33" ht="30" customHeight="1" x14ac:dyDescent="0.2">
      <c r="A52" s="114" t="s">
        <v>73</v>
      </c>
      <c r="B52" s="139" t="s">
        <v>129</v>
      </c>
      <c r="C52" s="116" t="s">
        <v>130</v>
      </c>
      <c r="D52" s="117"/>
      <c r="E52" s="118">
        <f>SUM(E53:E55)</f>
        <v>0</v>
      </c>
      <c r="F52" s="118"/>
      <c r="G52" s="118">
        <f t="shared" ref="G52" si="122">SUM(G53:G55)</f>
        <v>0</v>
      </c>
      <c r="H52" s="118">
        <f>SUM(H53:H55)</f>
        <v>0</v>
      </c>
      <c r="I52" s="118"/>
      <c r="J52" s="118">
        <f t="shared" ref="J52" si="123">SUM(J53:J55)</f>
        <v>0</v>
      </c>
      <c r="K52" s="118">
        <f t="shared" ref="K52" si="124">SUM(K53:K55)</f>
        <v>0</v>
      </c>
      <c r="L52" s="118"/>
      <c r="M52" s="118">
        <f t="shared" ref="M52:N52" si="125">SUM(M53:M55)</f>
        <v>0</v>
      </c>
      <c r="N52" s="118">
        <f t="shared" si="125"/>
        <v>0</v>
      </c>
      <c r="O52" s="118"/>
      <c r="P52" s="118">
        <f t="shared" ref="P52:Q52" si="126">SUM(P53:P55)</f>
        <v>0</v>
      </c>
      <c r="Q52" s="118">
        <f t="shared" si="126"/>
        <v>0</v>
      </c>
      <c r="R52" s="118"/>
      <c r="S52" s="118">
        <f t="shared" ref="S52:T52" si="127">SUM(S53:S55)</f>
        <v>0</v>
      </c>
      <c r="T52" s="118">
        <f t="shared" si="127"/>
        <v>0</v>
      </c>
      <c r="U52" s="118"/>
      <c r="V52" s="118">
        <f t="shared" ref="V52:X52" si="128">SUM(V53:V55)</f>
        <v>0</v>
      </c>
      <c r="W52" s="118">
        <f>SUM(W53:W55)</f>
        <v>0</v>
      </c>
      <c r="X52" s="118">
        <f t="shared" si="128"/>
        <v>0</v>
      </c>
      <c r="Y52" s="119">
        <f t="shared" ref="Y52:Y59" si="129">W52-X52</f>
        <v>0</v>
      </c>
      <c r="Z52" s="120" t="e">
        <f t="shared" ref="Z52:Z59" si="130">Y52/W52</f>
        <v>#DIV/0!</v>
      </c>
      <c r="AA52" s="121"/>
      <c r="AB52" s="87"/>
      <c r="AC52" s="87"/>
      <c r="AD52" s="87"/>
      <c r="AE52" s="87"/>
      <c r="AF52" s="87"/>
      <c r="AG52" s="87"/>
    </row>
    <row r="53" spans="1:33" ht="47.25" customHeight="1" x14ac:dyDescent="0.2">
      <c r="A53" s="122" t="s">
        <v>76</v>
      </c>
      <c r="B53" s="133" t="s">
        <v>131</v>
      </c>
      <c r="C53" s="132" t="s">
        <v>132</v>
      </c>
      <c r="D53" s="125" t="s">
        <v>110</v>
      </c>
      <c r="E53" s="129"/>
      <c r="F53" s="129"/>
      <c r="G53" s="129">
        <f t="shared" ref="G53:G55" si="131">E53*F53</f>
        <v>0</v>
      </c>
      <c r="H53" s="129"/>
      <c r="I53" s="129"/>
      <c r="J53" s="129">
        <f t="shared" ref="J53:J55" si="132">H53*I53</f>
        <v>0</v>
      </c>
      <c r="K53" s="129"/>
      <c r="L53" s="129"/>
      <c r="M53" s="129">
        <f t="shared" ref="M53:M55" si="133">K53*L53</f>
        <v>0</v>
      </c>
      <c r="N53" s="129"/>
      <c r="O53" s="129"/>
      <c r="P53" s="129">
        <f t="shared" ref="P53:P55" si="134">N53*O53</f>
        <v>0</v>
      </c>
      <c r="Q53" s="129"/>
      <c r="R53" s="129"/>
      <c r="S53" s="129">
        <f t="shared" ref="S53:S55" si="135">Q53*R53</f>
        <v>0</v>
      </c>
      <c r="T53" s="129"/>
      <c r="U53" s="129"/>
      <c r="V53" s="129">
        <f t="shared" ref="V53:V55" si="136">T53*U53</f>
        <v>0</v>
      </c>
      <c r="W53" s="130">
        <f>G53+M53+S53</f>
        <v>0</v>
      </c>
      <c r="X53" s="130">
        <f t="shared" ref="X53:X55" si="137">J53+P53+V53</f>
        <v>0</v>
      </c>
      <c r="Y53" s="130">
        <f t="shared" si="129"/>
        <v>0</v>
      </c>
      <c r="Z53" s="131" t="e">
        <f t="shared" si="130"/>
        <v>#DIV/0!</v>
      </c>
      <c r="AA53" s="132"/>
      <c r="AB53" s="85"/>
      <c r="AC53" s="85"/>
      <c r="AD53" s="85"/>
      <c r="AE53" s="85"/>
      <c r="AF53" s="85"/>
      <c r="AG53" s="85"/>
    </row>
    <row r="54" spans="1:33" ht="30" customHeight="1" x14ac:dyDescent="0.2">
      <c r="A54" s="122" t="s">
        <v>76</v>
      </c>
      <c r="B54" s="133" t="s">
        <v>133</v>
      </c>
      <c r="C54" s="132" t="s">
        <v>134</v>
      </c>
      <c r="D54" s="125" t="s">
        <v>110</v>
      </c>
      <c r="E54" s="129"/>
      <c r="F54" s="129"/>
      <c r="G54" s="129">
        <f t="shared" si="131"/>
        <v>0</v>
      </c>
      <c r="H54" s="129"/>
      <c r="I54" s="129"/>
      <c r="J54" s="129">
        <f t="shared" si="132"/>
        <v>0</v>
      </c>
      <c r="K54" s="129"/>
      <c r="L54" s="129"/>
      <c r="M54" s="129">
        <f t="shared" si="133"/>
        <v>0</v>
      </c>
      <c r="N54" s="129"/>
      <c r="O54" s="129"/>
      <c r="P54" s="129">
        <f t="shared" si="134"/>
        <v>0</v>
      </c>
      <c r="Q54" s="129"/>
      <c r="R54" s="129"/>
      <c r="S54" s="129">
        <f t="shared" si="135"/>
        <v>0</v>
      </c>
      <c r="T54" s="129"/>
      <c r="U54" s="129"/>
      <c r="V54" s="129">
        <f t="shared" si="136"/>
        <v>0</v>
      </c>
      <c r="W54" s="130">
        <f>G54+M54+S54</f>
        <v>0</v>
      </c>
      <c r="X54" s="130">
        <f t="shared" si="137"/>
        <v>0</v>
      </c>
      <c r="Y54" s="130">
        <f t="shared" si="129"/>
        <v>0</v>
      </c>
      <c r="Z54" s="131" t="e">
        <f t="shared" si="130"/>
        <v>#DIV/0!</v>
      </c>
      <c r="AA54" s="132"/>
      <c r="AB54" s="87"/>
      <c r="AC54" s="87"/>
      <c r="AD54" s="87"/>
      <c r="AE54" s="87"/>
      <c r="AF54" s="87"/>
      <c r="AG54" s="87"/>
    </row>
    <row r="55" spans="1:33" ht="30" customHeight="1" x14ac:dyDescent="0.2">
      <c r="A55" s="122" t="s">
        <v>76</v>
      </c>
      <c r="B55" s="133" t="s">
        <v>135</v>
      </c>
      <c r="C55" s="132" t="s">
        <v>136</v>
      </c>
      <c r="D55" s="125" t="s">
        <v>110</v>
      </c>
      <c r="E55" s="129"/>
      <c r="F55" s="129"/>
      <c r="G55" s="129">
        <f t="shared" si="131"/>
        <v>0</v>
      </c>
      <c r="H55" s="129"/>
      <c r="I55" s="129"/>
      <c r="J55" s="129">
        <f t="shared" si="132"/>
        <v>0</v>
      </c>
      <c r="K55" s="129"/>
      <c r="L55" s="129"/>
      <c r="M55" s="129">
        <f t="shared" si="133"/>
        <v>0</v>
      </c>
      <c r="N55" s="129"/>
      <c r="O55" s="129"/>
      <c r="P55" s="129">
        <f t="shared" si="134"/>
        <v>0</v>
      </c>
      <c r="Q55" s="129"/>
      <c r="R55" s="129"/>
      <c r="S55" s="129">
        <f t="shared" si="135"/>
        <v>0</v>
      </c>
      <c r="T55" s="129"/>
      <c r="U55" s="129"/>
      <c r="V55" s="129">
        <f t="shared" si="136"/>
        <v>0</v>
      </c>
      <c r="W55" s="130">
        <f>G55+M55+S55</f>
        <v>0</v>
      </c>
      <c r="X55" s="130">
        <f t="shared" si="137"/>
        <v>0</v>
      </c>
      <c r="Y55" s="130">
        <f t="shared" si="129"/>
        <v>0</v>
      </c>
      <c r="Z55" s="131" t="e">
        <f t="shared" si="130"/>
        <v>#DIV/0!</v>
      </c>
      <c r="AA55" s="132"/>
      <c r="AB55" s="87"/>
      <c r="AC55" s="87"/>
      <c r="AD55" s="87"/>
      <c r="AE55" s="87"/>
      <c r="AF55" s="87"/>
      <c r="AG55" s="87"/>
    </row>
    <row r="56" spans="1:33" ht="30" customHeight="1" x14ac:dyDescent="0.2">
      <c r="A56" s="114" t="s">
        <v>73</v>
      </c>
      <c r="B56" s="139" t="s">
        <v>137</v>
      </c>
      <c r="C56" s="116" t="s">
        <v>138</v>
      </c>
      <c r="D56" s="117"/>
      <c r="E56" s="118"/>
      <c r="F56" s="118"/>
      <c r="G56" s="118"/>
      <c r="H56" s="118"/>
      <c r="I56" s="118"/>
      <c r="J56" s="118"/>
      <c r="K56" s="118">
        <f>SUM(K57:K58)</f>
        <v>0</v>
      </c>
      <c r="L56" s="118"/>
      <c r="M56" s="118">
        <f t="shared" ref="M56:N56" si="138">SUM(M57:M58)</f>
        <v>0</v>
      </c>
      <c r="N56" s="118">
        <f t="shared" si="138"/>
        <v>0</v>
      </c>
      <c r="O56" s="118"/>
      <c r="P56" s="118">
        <f t="shared" ref="P56:Q56" si="139">SUM(P57:P58)</f>
        <v>0</v>
      </c>
      <c r="Q56" s="118">
        <f t="shared" si="139"/>
        <v>0</v>
      </c>
      <c r="R56" s="118"/>
      <c r="S56" s="118">
        <f t="shared" ref="S56:T56" si="140">SUM(S57:S58)</f>
        <v>0</v>
      </c>
      <c r="T56" s="118">
        <f t="shared" si="140"/>
        <v>0</v>
      </c>
      <c r="U56" s="118"/>
      <c r="V56" s="118">
        <f t="shared" ref="V56:X56" si="141">SUM(V57:V58)</f>
        <v>0</v>
      </c>
      <c r="W56" s="118">
        <f>SUM(W57:W58)</f>
        <v>0</v>
      </c>
      <c r="X56" s="118">
        <f t="shared" si="141"/>
        <v>0</v>
      </c>
      <c r="Y56" s="118">
        <f t="shared" si="129"/>
        <v>0</v>
      </c>
      <c r="Z56" s="118" t="e">
        <f t="shared" si="130"/>
        <v>#DIV/0!</v>
      </c>
      <c r="AA56" s="121"/>
      <c r="AB56" s="87"/>
      <c r="AC56" s="87"/>
      <c r="AD56" s="87"/>
      <c r="AE56" s="7"/>
      <c r="AF56" s="7"/>
      <c r="AG56" s="7"/>
    </row>
    <row r="57" spans="1:33" ht="30" customHeight="1" x14ac:dyDescent="0.2">
      <c r="A57" s="122" t="s">
        <v>76</v>
      </c>
      <c r="B57" s="133" t="s">
        <v>139</v>
      </c>
      <c r="C57" s="132" t="s">
        <v>140</v>
      </c>
      <c r="D57" s="125" t="s">
        <v>141</v>
      </c>
      <c r="E57" s="264" t="s">
        <v>142</v>
      </c>
      <c r="F57" s="264"/>
      <c r="G57" s="264"/>
      <c r="H57" s="264" t="s">
        <v>142</v>
      </c>
      <c r="I57" s="264"/>
      <c r="J57" s="264"/>
      <c r="K57" s="129"/>
      <c r="L57" s="129"/>
      <c r="M57" s="129">
        <f t="shared" ref="M57:M58" si="142">K57*L57</f>
        <v>0</v>
      </c>
      <c r="N57" s="129"/>
      <c r="O57" s="129"/>
      <c r="P57" s="129">
        <f t="shared" ref="P57:P58" si="143">N57*O57</f>
        <v>0</v>
      </c>
      <c r="Q57" s="129"/>
      <c r="R57" s="129"/>
      <c r="S57" s="129">
        <f t="shared" ref="S57:S58" si="144">Q57*R57</f>
        <v>0</v>
      </c>
      <c r="T57" s="129"/>
      <c r="U57" s="129"/>
      <c r="V57" s="129">
        <f t="shared" ref="V57:V58" si="145">T57*U57</f>
        <v>0</v>
      </c>
      <c r="W57" s="130">
        <f>M57+S57</f>
        <v>0</v>
      </c>
      <c r="X57" s="130">
        <f t="shared" ref="X57:X58" si="146">J57+P57+V57</f>
        <v>0</v>
      </c>
      <c r="Y57" s="130">
        <f t="shared" si="129"/>
        <v>0</v>
      </c>
      <c r="Z57" s="131" t="e">
        <f t="shared" si="130"/>
        <v>#DIV/0!</v>
      </c>
      <c r="AA57" s="132"/>
      <c r="AB57" s="7"/>
      <c r="AC57" s="7"/>
      <c r="AD57" s="7"/>
      <c r="AE57" s="7"/>
      <c r="AF57" s="7"/>
      <c r="AG57" s="7"/>
    </row>
    <row r="58" spans="1:33" ht="30" customHeight="1" x14ac:dyDescent="0.2">
      <c r="A58" s="122" t="s">
        <v>76</v>
      </c>
      <c r="B58" s="133" t="s">
        <v>143</v>
      </c>
      <c r="C58" s="132" t="s">
        <v>144</v>
      </c>
      <c r="D58" s="125" t="s">
        <v>141</v>
      </c>
      <c r="E58" s="264"/>
      <c r="F58" s="264"/>
      <c r="G58" s="264"/>
      <c r="H58" s="264"/>
      <c r="I58" s="264"/>
      <c r="J58" s="264"/>
      <c r="K58" s="129"/>
      <c r="L58" s="129"/>
      <c r="M58" s="129">
        <f t="shared" si="142"/>
        <v>0</v>
      </c>
      <c r="N58" s="129"/>
      <c r="O58" s="129"/>
      <c r="P58" s="129">
        <f t="shared" si="143"/>
        <v>0</v>
      </c>
      <c r="Q58" s="129"/>
      <c r="R58" s="129"/>
      <c r="S58" s="129">
        <f t="shared" si="144"/>
        <v>0</v>
      </c>
      <c r="T58" s="129"/>
      <c r="U58" s="129"/>
      <c r="V58" s="129">
        <f t="shared" si="145"/>
        <v>0</v>
      </c>
      <c r="W58" s="130">
        <f>+M58+S58</f>
        <v>0</v>
      </c>
      <c r="X58" s="130">
        <f t="shared" si="146"/>
        <v>0</v>
      </c>
      <c r="Y58" s="130">
        <f t="shared" si="129"/>
        <v>0</v>
      </c>
      <c r="Z58" s="131" t="e">
        <f t="shared" si="130"/>
        <v>#DIV/0!</v>
      </c>
      <c r="AA58" s="132"/>
      <c r="AB58" s="85"/>
      <c r="AC58" s="85"/>
      <c r="AD58" s="85"/>
      <c r="AE58" s="85"/>
      <c r="AF58" s="85"/>
      <c r="AG58" s="85"/>
    </row>
    <row r="59" spans="1:33" ht="30" customHeight="1" x14ac:dyDescent="0.2">
      <c r="A59" s="140" t="s">
        <v>145</v>
      </c>
      <c r="B59" s="141"/>
      <c r="C59" s="142"/>
      <c r="D59" s="143"/>
      <c r="E59" s="145">
        <f>E52</f>
        <v>0</v>
      </c>
      <c r="F59" s="145"/>
      <c r="G59" s="145">
        <f>G52</f>
        <v>0</v>
      </c>
      <c r="H59" s="145">
        <f>H52</f>
        <v>0</v>
      </c>
      <c r="I59" s="145"/>
      <c r="J59" s="145">
        <f>J52</f>
        <v>0</v>
      </c>
      <c r="K59" s="146">
        <f>K56+K52</f>
        <v>0</v>
      </c>
      <c r="L59" s="146"/>
      <c r="M59" s="146">
        <f t="shared" ref="M59:N59" si="147">M56+M52</f>
        <v>0</v>
      </c>
      <c r="N59" s="146">
        <f t="shared" si="147"/>
        <v>0</v>
      </c>
      <c r="O59" s="146"/>
      <c r="P59" s="146">
        <f t="shared" ref="P59:Q59" si="148">P56+P52</f>
        <v>0</v>
      </c>
      <c r="Q59" s="146">
        <f t="shared" si="148"/>
        <v>0</v>
      </c>
      <c r="R59" s="146"/>
      <c r="S59" s="146">
        <f t="shared" ref="S59:T59" si="149">S56+S52</f>
        <v>0</v>
      </c>
      <c r="T59" s="146">
        <f t="shared" si="149"/>
        <v>0</v>
      </c>
      <c r="U59" s="146"/>
      <c r="V59" s="146">
        <f>V56+V52</f>
        <v>0</v>
      </c>
      <c r="W59" s="151">
        <f>W56+W52</f>
        <v>0</v>
      </c>
      <c r="X59" s="151">
        <f t="shared" ref="X59" si="150">X56+X52</f>
        <v>0</v>
      </c>
      <c r="Y59" s="151">
        <f t="shared" si="129"/>
        <v>0</v>
      </c>
      <c r="Z59" s="151" t="e">
        <f t="shared" si="130"/>
        <v>#DIV/0!</v>
      </c>
      <c r="AA59" s="148"/>
      <c r="AB59" s="87"/>
      <c r="AC59" s="87"/>
      <c r="AD59" s="87"/>
      <c r="AE59" s="87"/>
      <c r="AF59" s="87"/>
      <c r="AG59" s="87"/>
    </row>
    <row r="60" spans="1:33" ht="30" customHeight="1" x14ac:dyDescent="0.2">
      <c r="A60" s="106" t="s">
        <v>71</v>
      </c>
      <c r="B60" s="149">
        <v>4</v>
      </c>
      <c r="C60" s="106" t="s">
        <v>146</v>
      </c>
      <c r="D60" s="109"/>
      <c r="E60" s="110"/>
      <c r="F60" s="110"/>
      <c r="G60" s="110"/>
      <c r="H60" s="110"/>
      <c r="I60" s="110"/>
      <c r="J60" s="11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2"/>
      <c r="X60" s="112"/>
      <c r="Y60" s="150"/>
      <c r="Z60" s="112"/>
      <c r="AA60" s="113"/>
      <c r="AB60" s="87"/>
      <c r="AC60" s="87"/>
      <c r="AD60" s="87"/>
      <c r="AE60" s="87"/>
      <c r="AF60" s="87"/>
      <c r="AG60" s="87"/>
    </row>
    <row r="61" spans="1:33" ht="30" customHeight="1" x14ac:dyDescent="0.2">
      <c r="A61" s="114" t="s">
        <v>73</v>
      </c>
      <c r="B61" s="139" t="s">
        <v>147</v>
      </c>
      <c r="C61" s="135" t="s">
        <v>148</v>
      </c>
      <c r="D61" s="117"/>
      <c r="E61" s="118">
        <f>SUM(E62:E63)</f>
        <v>4</v>
      </c>
      <c r="F61" s="118"/>
      <c r="G61" s="118">
        <f>SUM(G62:G63)</f>
        <v>66000</v>
      </c>
      <c r="H61" s="118">
        <f>SUM(H62:H63)</f>
        <v>4</v>
      </c>
      <c r="I61" s="118"/>
      <c r="J61" s="118">
        <f>SUM(J62:J63)</f>
        <v>66000</v>
      </c>
      <c r="K61" s="118">
        <f>SUM(K62:K63)</f>
        <v>0</v>
      </c>
      <c r="L61" s="118"/>
      <c r="M61" s="118">
        <f>SUM(M62:M63)</f>
        <v>0</v>
      </c>
      <c r="N61" s="118">
        <f>SUM(N62:N63)</f>
        <v>0</v>
      </c>
      <c r="O61" s="118"/>
      <c r="P61" s="118">
        <f>SUM(P62:P63)</f>
        <v>0</v>
      </c>
      <c r="Q61" s="118">
        <f>SUM(Q62:Q63)</f>
        <v>0</v>
      </c>
      <c r="R61" s="118"/>
      <c r="S61" s="118">
        <f>SUM(S62:S63)</f>
        <v>0</v>
      </c>
      <c r="T61" s="118">
        <f>SUM(T62:T63)</f>
        <v>0</v>
      </c>
      <c r="U61" s="118"/>
      <c r="V61" s="118">
        <f>SUM(V62:V63)</f>
        <v>0</v>
      </c>
      <c r="W61" s="118">
        <f>SUM(W62:W63)</f>
        <v>66000</v>
      </c>
      <c r="X61" s="118">
        <f>SUM(X62:X63)</f>
        <v>66000</v>
      </c>
      <c r="Y61" s="119">
        <f t="shared" ref="Y61:Y67" si="151">W61-X61</f>
        <v>0</v>
      </c>
      <c r="Z61" s="120">
        <f t="shared" ref="Z61:Z67" si="152">Y61/W61</f>
        <v>0</v>
      </c>
      <c r="AA61" s="121"/>
      <c r="AB61" s="87"/>
      <c r="AC61" s="87"/>
      <c r="AD61" s="87"/>
      <c r="AE61" s="87"/>
      <c r="AF61" s="87"/>
      <c r="AG61" s="87"/>
    </row>
    <row r="62" spans="1:33" ht="44.1" customHeight="1" x14ac:dyDescent="0.2">
      <c r="A62" s="122" t="s">
        <v>76</v>
      </c>
      <c r="B62" s="133" t="s">
        <v>149</v>
      </c>
      <c r="C62" s="132" t="s">
        <v>304</v>
      </c>
      <c r="D62" s="136" t="s">
        <v>305</v>
      </c>
      <c r="E62" s="152">
        <v>3</v>
      </c>
      <c r="F62" s="152">
        <v>20000</v>
      </c>
      <c r="G62" s="153">
        <f t="shared" ref="G62:G63" si="153">E62*F62</f>
        <v>60000</v>
      </c>
      <c r="H62" s="152">
        <v>3</v>
      </c>
      <c r="I62" s="152">
        <v>20000</v>
      </c>
      <c r="J62" s="153">
        <f t="shared" ref="J62:J63" si="154">H62*I62</f>
        <v>60000</v>
      </c>
      <c r="K62" s="129"/>
      <c r="L62" s="152"/>
      <c r="M62" s="129">
        <f t="shared" ref="M62:M63" si="155">K62*L62</f>
        <v>0</v>
      </c>
      <c r="N62" s="129"/>
      <c r="O62" s="152"/>
      <c r="P62" s="129">
        <f t="shared" ref="P62:P63" si="156">N62*O62</f>
        <v>0</v>
      </c>
      <c r="Q62" s="129"/>
      <c r="R62" s="152"/>
      <c r="S62" s="129">
        <f t="shared" ref="S62:S63" si="157">Q62*R62</f>
        <v>0</v>
      </c>
      <c r="T62" s="129"/>
      <c r="U62" s="152"/>
      <c r="V62" s="129">
        <f t="shared" ref="V62:V63" si="158">T62*U62</f>
        <v>0</v>
      </c>
      <c r="W62" s="130">
        <f>G62+M62+S62</f>
        <v>60000</v>
      </c>
      <c r="X62" s="130">
        <f t="shared" ref="X62:X63" si="159">J62+P62+V62</f>
        <v>60000</v>
      </c>
      <c r="Y62" s="130">
        <f t="shared" si="151"/>
        <v>0</v>
      </c>
      <c r="Z62" s="131">
        <f t="shared" si="152"/>
        <v>0</v>
      </c>
      <c r="AA62" s="132"/>
      <c r="AB62" s="85"/>
      <c r="AC62" s="85"/>
      <c r="AD62" s="85"/>
      <c r="AE62" s="85"/>
      <c r="AF62" s="85"/>
      <c r="AG62" s="85"/>
    </row>
    <row r="63" spans="1:33" ht="30" customHeight="1" x14ac:dyDescent="0.2">
      <c r="A63" s="122" t="s">
        <v>76</v>
      </c>
      <c r="B63" s="133" t="s">
        <v>150</v>
      </c>
      <c r="C63" s="132" t="s">
        <v>306</v>
      </c>
      <c r="D63" s="136" t="s">
        <v>305</v>
      </c>
      <c r="E63" s="152">
        <v>1</v>
      </c>
      <c r="F63" s="152">
        <v>6000</v>
      </c>
      <c r="G63" s="153">
        <f t="shared" si="153"/>
        <v>6000</v>
      </c>
      <c r="H63" s="152">
        <v>1</v>
      </c>
      <c r="I63" s="152">
        <v>6000</v>
      </c>
      <c r="J63" s="153">
        <f t="shared" si="154"/>
        <v>6000</v>
      </c>
      <c r="K63" s="129"/>
      <c r="L63" s="152"/>
      <c r="M63" s="129">
        <f t="shared" si="155"/>
        <v>0</v>
      </c>
      <c r="N63" s="129"/>
      <c r="O63" s="152"/>
      <c r="P63" s="129">
        <f t="shared" si="156"/>
        <v>0</v>
      </c>
      <c r="Q63" s="129"/>
      <c r="R63" s="152"/>
      <c r="S63" s="129">
        <f t="shared" si="157"/>
        <v>0</v>
      </c>
      <c r="T63" s="129"/>
      <c r="U63" s="152"/>
      <c r="V63" s="129">
        <f t="shared" si="158"/>
        <v>0</v>
      </c>
      <c r="W63" s="130">
        <f>G63+M63+S63</f>
        <v>6000</v>
      </c>
      <c r="X63" s="130">
        <f t="shared" si="159"/>
        <v>6000</v>
      </c>
      <c r="Y63" s="130">
        <f t="shared" si="151"/>
        <v>0</v>
      </c>
      <c r="Z63" s="131">
        <f t="shared" si="152"/>
        <v>0</v>
      </c>
      <c r="AA63" s="132"/>
      <c r="AB63" s="87"/>
      <c r="AC63" s="87"/>
      <c r="AD63" s="87"/>
      <c r="AE63" s="87"/>
      <c r="AF63" s="87"/>
      <c r="AG63" s="87"/>
    </row>
    <row r="64" spans="1:33" ht="30" customHeight="1" x14ac:dyDescent="0.2">
      <c r="A64" s="114" t="s">
        <v>73</v>
      </c>
      <c r="B64" s="139" t="s">
        <v>151</v>
      </c>
      <c r="C64" s="135" t="s">
        <v>152</v>
      </c>
      <c r="D64" s="154"/>
      <c r="E64" s="134">
        <f>SUM(E65:E67)</f>
        <v>5</v>
      </c>
      <c r="F64" s="134"/>
      <c r="G64" s="134">
        <f>SUM(G65:G79)</f>
        <v>799600</v>
      </c>
      <c r="H64" s="134">
        <f>SUM(H65:H67)</f>
        <v>5</v>
      </c>
      <c r="I64" s="134"/>
      <c r="J64" s="134">
        <f>SUM(J65:J79)</f>
        <v>795539</v>
      </c>
      <c r="K64" s="118">
        <f t="shared" ref="K64" si="160">SUM(K65:K67)</f>
        <v>0</v>
      </c>
      <c r="L64" s="118"/>
      <c r="M64" s="118">
        <f t="shared" ref="M64:N64" si="161">SUM(M65:M67)</f>
        <v>0</v>
      </c>
      <c r="N64" s="118">
        <f t="shared" si="161"/>
        <v>0</v>
      </c>
      <c r="O64" s="118"/>
      <c r="P64" s="118">
        <f t="shared" ref="P64:Q64" si="162">SUM(P65:P67)</f>
        <v>0</v>
      </c>
      <c r="Q64" s="118">
        <f t="shared" si="162"/>
        <v>0</v>
      </c>
      <c r="R64" s="118"/>
      <c r="S64" s="118">
        <f t="shared" ref="S64:T64" si="163">SUM(S65:S67)</f>
        <v>0</v>
      </c>
      <c r="T64" s="118">
        <f t="shared" si="163"/>
        <v>0</v>
      </c>
      <c r="U64" s="118"/>
      <c r="V64" s="118">
        <f t="shared" ref="V64" si="164">SUM(V65:V67)</f>
        <v>0</v>
      </c>
      <c r="W64" s="118">
        <f>SUM(W65:W79)</f>
        <v>799600</v>
      </c>
      <c r="X64" s="118">
        <f>SUM(X65:X79)</f>
        <v>795539</v>
      </c>
      <c r="Y64" s="118">
        <f>W64-X64</f>
        <v>4061</v>
      </c>
      <c r="Z64" s="118">
        <f t="shared" si="152"/>
        <v>5.0787893946973488E-3</v>
      </c>
      <c r="AA64" s="121"/>
      <c r="AB64" s="87"/>
      <c r="AC64" s="87"/>
      <c r="AD64" s="87"/>
      <c r="AE64" s="87"/>
      <c r="AF64" s="87"/>
      <c r="AG64" s="87"/>
    </row>
    <row r="65" spans="1:33" ht="30" customHeight="1" x14ac:dyDescent="0.2">
      <c r="A65" s="122" t="s">
        <v>76</v>
      </c>
      <c r="B65" s="133" t="s">
        <v>153</v>
      </c>
      <c r="C65" s="124" t="s">
        <v>307</v>
      </c>
      <c r="D65" s="155" t="s">
        <v>308</v>
      </c>
      <c r="E65" s="129">
        <v>1</v>
      </c>
      <c r="F65" s="129">
        <v>150000</v>
      </c>
      <c r="G65" s="128">
        <f t="shared" ref="G65:G79" si="165">E65*F65</f>
        <v>150000</v>
      </c>
      <c r="H65" s="129">
        <v>1</v>
      </c>
      <c r="I65" s="129">
        <v>150000</v>
      </c>
      <c r="J65" s="128">
        <f t="shared" ref="J65:J77" si="166">H65*I65</f>
        <v>150000</v>
      </c>
      <c r="K65" s="129"/>
      <c r="L65" s="129"/>
      <c r="M65" s="129">
        <f t="shared" ref="M65:M67" si="167">K65*L65</f>
        <v>0</v>
      </c>
      <c r="N65" s="129"/>
      <c r="O65" s="129"/>
      <c r="P65" s="129">
        <f t="shared" ref="P65:P67" si="168">N65*O65</f>
        <v>0</v>
      </c>
      <c r="Q65" s="129"/>
      <c r="R65" s="129"/>
      <c r="S65" s="129">
        <f t="shared" ref="S65:S67" si="169">Q65*R65</f>
        <v>0</v>
      </c>
      <c r="T65" s="129"/>
      <c r="U65" s="129"/>
      <c r="V65" s="129">
        <f t="shared" ref="V65:V67" si="170">T65*U65</f>
        <v>0</v>
      </c>
      <c r="W65" s="130">
        <f>S65+M65+G65</f>
        <v>150000</v>
      </c>
      <c r="X65" s="130">
        <f>J65+P65+V65</f>
        <v>150000</v>
      </c>
      <c r="Y65" s="210">
        <f>W65-X65</f>
        <v>0</v>
      </c>
      <c r="Z65" s="131">
        <f t="shared" si="152"/>
        <v>0</v>
      </c>
      <c r="AA65" s="132"/>
      <c r="AB65" s="87"/>
      <c r="AC65" s="87"/>
      <c r="AD65" s="87"/>
      <c r="AE65" s="87"/>
      <c r="AF65" s="87"/>
      <c r="AG65" s="87"/>
    </row>
    <row r="66" spans="1:33" ht="30" customHeight="1" x14ac:dyDescent="0.2">
      <c r="A66" s="122" t="s">
        <v>76</v>
      </c>
      <c r="B66" s="133" t="s">
        <v>154</v>
      </c>
      <c r="C66" s="124" t="s">
        <v>309</v>
      </c>
      <c r="D66" s="155" t="s">
        <v>308</v>
      </c>
      <c r="E66" s="129">
        <v>1</v>
      </c>
      <c r="F66" s="129">
        <v>230000</v>
      </c>
      <c r="G66" s="128">
        <f t="shared" si="165"/>
        <v>230000</v>
      </c>
      <c r="H66" s="267">
        <v>1</v>
      </c>
      <c r="I66" s="267">
        <v>229939</v>
      </c>
      <c r="J66" s="268">
        <f t="shared" si="166"/>
        <v>229939</v>
      </c>
      <c r="K66" s="267"/>
      <c r="L66" s="267"/>
      <c r="M66" s="267">
        <f t="shared" si="167"/>
        <v>0</v>
      </c>
      <c r="N66" s="267"/>
      <c r="O66" s="267"/>
      <c r="P66" s="267">
        <f t="shared" si="168"/>
        <v>0</v>
      </c>
      <c r="Q66" s="267"/>
      <c r="R66" s="267"/>
      <c r="S66" s="267">
        <f t="shared" si="169"/>
        <v>0</v>
      </c>
      <c r="T66" s="267"/>
      <c r="U66" s="267"/>
      <c r="V66" s="267">
        <f t="shared" si="170"/>
        <v>0</v>
      </c>
      <c r="W66" s="269">
        <f>G66+M66+S66</f>
        <v>230000</v>
      </c>
      <c r="X66" s="269">
        <f>J66+P66+V66</f>
        <v>229939</v>
      </c>
      <c r="Y66" s="130">
        <f t="shared" si="151"/>
        <v>61</v>
      </c>
      <c r="Z66" s="131">
        <f t="shared" si="152"/>
        <v>2.652173913043478E-4</v>
      </c>
      <c r="AA66" s="132"/>
      <c r="AB66" s="85"/>
      <c r="AC66" s="85"/>
      <c r="AD66" s="85"/>
      <c r="AE66" s="85"/>
      <c r="AF66" s="85"/>
      <c r="AG66" s="85"/>
    </row>
    <row r="67" spans="1:33" ht="30" customHeight="1" x14ac:dyDescent="0.2">
      <c r="A67" s="122" t="s">
        <v>76</v>
      </c>
      <c r="B67" s="133" t="s">
        <v>155</v>
      </c>
      <c r="C67" s="124" t="s">
        <v>310</v>
      </c>
      <c r="D67" s="155" t="s">
        <v>308</v>
      </c>
      <c r="E67" s="129">
        <v>3</v>
      </c>
      <c r="F67" s="129">
        <v>3000</v>
      </c>
      <c r="G67" s="128">
        <f t="shared" si="165"/>
        <v>9000</v>
      </c>
      <c r="H67" s="129">
        <v>3</v>
      </c>
      <c r="I67" s="129">
        <v>3000</v>
      </c>
      <c r="J67" s="128">
        <f t="shared" si="166"/>
        <v>9000</v>
      </c>
      <c r="K67" s="129"/>
      <c r="L67" s="129"/>
      <c r="M67" s="129">
        <f t="shared" si="167"/>
        <v>0</v>
      </c>
      <c r="N67" s="129"/>
      <c r="O67" s="129"/>
      <c r="P67" s="129">
        <f t="shared" si="168"/>
        <v>0</v>
      </c>
      <c r="Q67" s="129"/>
      <c r="R67" s="129"/>
      <c r="S67" s="129">
        <f t="shared" si="169"/>
        <v>0</v>
      </c>
      <c r="T67" s="129"/>
      <c r="U67" s="129"/>
      <c r="V67" s="129">
        <f t="shared" si="170"/>
        <v>0</v>
      </c>
      <c r="W67" s="130">
        <f>G67+M67+S67</f>
        <v>9000</v>
      </c>
      <c r="X67" s="130">
        <f>J67+P67+V67</f>
        <v>9000</v>
      </c>
      <c r="Y67" s="130">
        <f t="shared" si="151"/>
        <v>0</v>
      </c>
      <c r="Z67" s="131">
        <f t="shared" si="152"/>
        <v>0</v>
      </c>
      <c r="AA67" s="132"/>
      <c r="AB67" s="87"/>
      <c r="AC67" s="87"/>
      <c r="AD67" s="87"/>
      <c r="AE67" s="87"/>
      <c r="AF67" s="87"/>
      <c r="AG67" s="87"/>
    </row>
    <row r="68" spans="1:33" ht="30" customHeight="1" x14ac:dyDescent="0.25">
      <c r="A68" s="122" t="s">
        <v>76</v>
      </c>
      <c r="B68" s="133" t="s">
        <v>311</v>
      </c>
      <c r="C68" s="156" t="s">
        <v>312</v>
      </c>
      <c r="D68" s="155" t="s">
        <v>308</v>
      </c>
      <c r="E68" s="129">
        <v>1</v>
      </c>
      <c r="F68" s="129">
        <v>34000</v>
      </c>
      <c r="G68" s="128">
        <f t="shared" si="165"/>
        <v>34000</v>
      </c>
      <c r="H68" s="129">
        <v>1</v>
      </c>
      <c r="I68" s="129">
        <v>34000</v>
      </c>
      <c r="J68" s="128">
        <f t="shared" si="166"/>
        <v>34000</v>
      </c>
      <c r="K68" s="138"/>
      <c r="L68" s="138"/>
      <c r="M68" s="211">
        <v>0</v>
      </c>
      <c r="N68" s="211"/>
      <c r="O68" s="211"/>
      <c r="P68" s="211">
        <v>0</v>
      </c>
      <c r="Q68" s="211"/>
      <c r="R68" s="211"/>
      <c r="S68" s="211">
        <v>0</v>
      </c>
      <c r="T68" s="211"/>
      <c r="U68" s="211"/>
      <c r="V68" s="211">
        <v>0</v>
      </c>
      <c r="W68" s="225">
        <f>S68+WM68+G68</f>
        <v>34000</v>
      </c>
      <c r="X68" s="225">
        <f t="shared" ref="X68:X79" si="171">V68+P68+J68</f>
        <v>34000</v>
      </c>
      <c r="Y68" s="225">
        <v>0</v>
      </c>
      <c r="Z68" s="222">
        <v>0</v>
      </c>
      <c r="AA68" s="138"/>
      <c r="AB68" s="87"/>
      <c r="AC68" s="87"/>
      <c r="AD68" s="87"/>
      <c r="AE68" s="87"/>
      <c r="AF68" s="87"/>
      <c r="AG68" s="87"/>
    </row>
    <row r="69" spans="1:33" ht="30" customHeight="1" x14ac:dyDescent="0.25">
      <c r="A69" s="157" t="s">
        <v>76</v>
      </c>
      <c r="B69" s="133" t="s">
        <v>313</v>
      </c>
      <c r="C69" s="156" t="s">
        <v>314</v>
      </c>
      <c r="D69" s="155" t="s">
        <v>305</v>
      </c>
      <c r="E69" s="129">
        <v>3</v>
      </c>
      <c r="F69" s="129">
        <v>6000</v>
      </c>
      <c r="G69" s="128">
        <f t="shared" si="165"/>
        <v>18000</v>
      </c>
      <c r="H69" s="129">
        <v>3</v>
      </c>
      <c r="I69" s="129">
        <v>6000</v>
      </c>
      <c r="J69" s="128">
        <f t="shared" si="166"/>
        <v>18000</v>
      </c>
      <c r="K69" s="138"/>
      <c r="L69" s="138"/>
      <c r="M69" s="211">
        <v>0</v>
      </c>
      <c r="N69" s="211"/>
      <c r="O69" s="211"/>
      <c r="P69" s="211">
        <v>0</v>
      </c>
      <c r="Q69" s="211"/>
      <c r="R69" s="211"/>
      <c r="S69" s="211">
        <v>0</v>
      </c>
      <c r="T69" s="211"/>
      <c r="U69" s="211"/>
      <c r="V69" s="211">
        <v>0</v>
      </c>
      <c r="W69" s="225">
        <f t="shared" ref="W69:W79" si="172">S69+M69+G69</f>
        <v>18000</v>
      </c>
      <c r="X69" s="225">
        <f t="shared" si="171"/>
        <v>18000</v>
      </c>
      <c r="Y69" s="225">
        <v>0</v>
      </c>
      <c r="Z69" s="222">
        <v>0</v>
      </c>
      <c r="AA69" s="138"/>
      <c r="AB69" s="87"/>
      <c r="AC69" s="87"/>
      <c r="AD69" s="87"/>
      <c r="AE69" s="87"/>
      <c r="AF69" s="87"/>
      <c r="AG69" s="87"/>
    </row>
    <row r="70" spans="1:33" ht="59.1" customHeight="1" x14ac:dyDescent="0.25">
      <c r="A70" s="157" t="s">
        <v>76</v>
      </c>
      <c r="B70" s="158" t="s">
        <v>315</v>
      </c>
      <c r="C70" s="156" t="s">
        <v>316</v>
      </c>
      <c r="D70" s="155" t="s">
        <v>308</v>
      </c>
      <c r="E70" s="129">
        <v>4</v>
      </c>
      <c r="F70" s="129">
        <v>16000</v>
      </c>
      <c r="G70" s="128">
        <f t="shared" si="165"/>
        <v>64000</v>
      </c>
      <c r="H70" s="129">
        <v>4</v>
      </c>
      <c r="I70" s="129">
        <v>16000</v>
      </c>
      <c r="J70" s="128">
        <f t="shared" si="166"/>
        <v>64000</v>
      </c>
      <c r="K70" s="138"/>
      <c r="L70" s="138"/>
      <c r="M70" s="211">
        <v>0</v>
      </c>
      <c r="N70" s="211"/>
      <c r="O70" s="211"/>
      <c r="P70" s="211">
        <v>0</v>
      </c>
      <c r="Q70" s="211"/>
      <c r="R70" s="211"/>
      <c r="S70" s="211">
        <v>0</v>
      </c>
      <c r="T70" s="211"/>
      <c r="U70" s="211"/>
      <c r="V70" s="211">
        <v>0</v>
      </c>
      <c r="W70" s="225">
        <f t="shared" si="172"/>
        <v>64000</v>
      </c>
      <c r="X70" s="225">
        <f t="shared" si="171"/>
        <v>64000</v>
      </c>
      <c r="Y70" s="225">
        <v>0</v>
      </c>
      <c r="Z70" s="222">
        <v>0</v>
      </c>
      <c r="AA70" s="138"/>
      <c r="AB70" s="85"/>
      <c r="AC70" s="85"/>
      <c r="AD70" s="85"/>
      <c r="AE70" s="85"/>
      <c r="AF70" s="85"/>
      <c r="AG70" s="85"/>
    </row>
    <row r="71" spans="1:33" ht="30" customHeight="1" x14ac:dyDescent="0.25">
      <c r="A71" s="157" t="s">
        <v>76</v>
      </c>
      <c r="B71" s="158" t="s">
        <v>317</v>
      </c>
      <c r="C71" s="124" t="s">
        <v>318</v>
      </c>
      <c r="D71" s="155" t="s">
        <v>308</v>
      </c>
      <c r="E71" s="129">
        <v>3</v>
      </c>
      <c r="F71" s="129">
        <v>9000</v>
      </c>
      <c r="G71" s="128">
        <f t="shared" si="165"/>
        <v>27000</v>
      </c>
      <c r="H71" s="129">
        <v>3</v>
      </c>
      <c r="I71" s="129">
        <v>9000</v>
      </c>
      <c r="J71" s="128">
        <f t="shared" si="166"/>
        <v>27000</v>
      </c>
      <c r="K71" s="138"/>
      <c r="L71" s="138"/>
      <c r="M71" s="211">
        <v>0</v>
      </c>
      <c r="N71" s="211"/>
      <c r="O71" s="211"/>
      <c r="P71" s="211">
        <v>0</v>
      </c>
      <c r="Q71" s="211"/>
      <c r="R71" s="211"/>
      <c r="S71" s="211">
        <v>0</v>
      </c>
      <c r="T71" s="211"/>
      <c r="U71" s="211"/>
      <c r="V71" s="211">
        <v>0</v>
      </c>
      <c r="W71" s="225">
        <f t="shared" si="172"/>
        <v>27000</v>
      </c>
      <c r="X71" s="225">
        <f t="shared" si="171"/>
        <v>27000</v>
      </c>
      <c r="Y71" s="225">
        <v>0</v>
      </c>
      <c r="Z71" s="222">
        <v>0</v>
      </c>
      <c r="AA71" s="138"/>
      <c r="AB71" s="87"/>
      <c r="AC71" s="87"/>
      <c r="AD71" s="87"/>
      <c r="AE71" s="87"/>
      <c r="AF71" s="87"/>
      <c r="AG71" s="87"/>
    </row>
    <row r="72" spans="1:33" ht="30" customHeight="1" x14ac:dyDescent="0.25">
      <c r="A72" s="157" t="s">
        <v>76</v>
      </c>
      <c r="B72" s="158" t="s">
        <v>319</v>
      </c>
      <c r="C72" s="124" t="s">
        <v>320</v>
      </c>
      <c r="D72" s="155" t="s">
        <v>305</v>
      </c>
      <c r="E72" s="129">
        <v>3</v>
      </c>
      <c r="F72" s="129">
        <v>35300</v>
      </c>
      <c r="G72" s="128">
        <f t="shared" si="165"/>
        <v>105900</v>
      </c>
      <c r="H72" s="129">
        <v>3</v>
      </c>
      <c r="I72" s="129">
        <v>35300</v>
      </c>
      <c r="J72" s="128">
        <f t="shared" si="166"/>
        <v>105900</v>
      </c>
      <c r="K72" s="138"/>
      <c r="L72" s="138"/>
      <c r="M72" s="211">
        <v>0</v>
      </c>
      <c r="N72" s="211"/>
      <c r="O72" s="211"/>
      <c r="P72" s="211">
        <v>0</v>
      </c>
      <c r="Q72" s="211"/>
      <c r="R72" s="211"/>
      <c r="S72" s="211">
        <v>0</v>
      </c>
      <c r="T72" s="211"/>
      <c r="U72" s="211"/>
      <c r="V72" s="211">
        <v>0</v>
      </c>
      <c r="W72" s="225">
        <f t="shared" si="172"/>
        <v>105900</v>
      </c>
      <c r="X72" s="225">
        <f t="shared" si="171"/>
        <v>105900</v>
      </c>
      <c r="Y72" s="225">
        <v>0</v>
      </c>
      <c r="Z72" s="222">
        <v>0</v>
      </c>
      <c r="AA72" s="138"/>
      <c r="AB72" s="87"/>
      <c r="AC72" s="87"/>
      <c r="AD72" s="87"/>
      <c r="AE72" s="87"/>
      <c r="AF72" s="87"/>
      <c r="AG72" s="87"/>
    </row>
    <row r="73" spans="1:33" ht="30" customHeight="1" x14ac:dyDescent="0.25">
      <c r="A73" s="157" t="s">
        <v>76</v>
      </c>
      <c r="B73" s="158" t="s">
        <v>321</v>
      </c>
      <c r="C73" s="124" t="s">
        <v>322</v>
      </c>
      <c r="D73" s="155" t="s">
        <v>305</v>
      </c>
      <c r="E73" s="129">
        <v>1</v>
      </c>
      <c r="F73" s="129">
        <v>2000</v>
      </c>
      <c r="G73" s="128">
        <f t="shared" si="165"/>
        <v>2000</v>
      </c>
      <c r="H73" s="129">
        <v>1</v>
      </c>
      <c r="I73" s="129">
        <v>2000</v>
      </c>
      <c r="J73" s="128">
        <f t="shared" si="166"/>
        <v>2000</v>
      </c>
      <c r="K73" s="138"/>
      <c r="L73" s="138"/>
      <c r="M73" s="211">
        <v>0</v>
      </c>
      <c r="N73" s="211"/>
      <c r="O73" s="211"/>
      <c r="P73" s="211">
        <v>0</v>
      </c>
      <c r="Q73" s="211"/>
      <c r="R73" s="211"/>
      <c r="S73" s="211">
        <v>0</v>
      </c>
      <c r="T73" s="211"/>
      <c r="U73" s="211"/>
      <c r="V73" s="211">
        <v>0</v>
      </c>
      <c r="W73" s="225">
        <f t="shared" si="172"/>
        <v>2000</v>
      </c>
      <c r="X73" s="225">
        <f t="shared" si="171"/>
        <v>2000</v>
      </c>
      <c r="Y73" s="225">
        <v>0</v>
      </c>
      <c r="Z73" s="222">
        <v>0</v>
      </c>
      <c r="AA73" s="138"/>
      <c r="AB73" s="87"/>
      <c r="AC73" s="87"/>
      <c r="AD73" s="87"/>
      <c r="AE73" s="87"/>
      <c r="AF73" s="87"/>
      <c r="AG73" s="87"/>
    </row>
    <row r="74" spans="1:33" ht="30" customHeight="1" x14ac:dyDescent="0.25">
      <c r="A74" s="157" t="s">
        <v>76</v>
      </c>
      <c r="B74" s="158" t="s">
        <v>323</v>
      </c>
      <c r="C74" s="124" t="s">
        <v>324</v>
      </c>
      <c r="D74" s="155" t="s">
        <v>305</v>
      </c>
      <c r="E74" s="129">
        <v>3</v>
      </c>
      <c r="F74" s="129">
        <v>20500</v>
      </c>
      <c r="G74" s="128">
        <f t="shared" si="165"/>
        <v>61500</v>
      </c>
      <c r="H74" s="129">
        <v>3</v>
      </c>
      <c r="I74" s="129">
        <v>20500</v>
      </c>
      <c r="J74" s="128">
        <f t="shared" si="166"/>
        <v>61500</v>
      </c>
      <c r="K74" s="138"/>
      <c r="L74" s="138"/>
      <c r="M74" s="211">
        <v>0</v>
      </c>
      <c r="N74" s="211"/>
      <c r="O74" s="211"/>
      <c r="P74" s="211">
        <v>0</v>
      </c>
      <c r="Q74" s="211"/>
      <c r="R74" s="211"/>
      <c r="S74" s="211">
        <v>0</v>
      </c>
      <c r="T74" s="211"/>
      <c r="U74" s="211"/>
      <c r="V74" s="211">
        <v>0</v>
      </c>
      <c r="W74" s="225">
        <f t="shared" si="172"/>
        <v>61500</v>
      </c>
      <c r="X74" s="225">
        <f t="shared" si="171"/>
        <v>61500</v>
      </c>
      <c r="Y74" s="225">
        <v>0</v>
      </c>
      <c r="Z74" s="222">
        <v>0</v>
      </c>
      <c r="AA74" s="138"/>
      <c r="AB74" s="85"/>
      <c r="AC74" s="85"/>
      <c r="AD74" s="85"/>
      <c r="AE74" s="85"/>
      <c r="AF74" s="85"/>
      <c r="AG74" s="85"/>
    </row>
    <row r="75" spans="1:33" ht="30" customHeight="1" x14ac:dyDescent="0.25">
      <c r="A75" s="157" t="s">
        <v>76</v>
      </c>
      <c r="B75" s="158" t="s">
        <v>325</v>
      </c>
      <c r="C75" s="124" t="s">
        <v>326</v>
      </c>
      <c r="D75" s="155" t="s">
        <v>305</v>
      </c>
      <c r="E75" s="129">
        <v>3</v>
      </c>
      <c r="F75" s="129">
        <v>23000</v>
      </c>
      <c r="G75" s="128">
        <f t="shared" si="165"/>
        <v>69000</v>
      </c>
      <c r="H75" s="129">
        <v>3</v>
      </c>
      <c r="I75" s="129">
        <v>23000</v>
      </c>
      <c r="J75" s="128">
        <f t="shared" si="166"/>
        <v>69000</v>
      </c>
      <c r="K75" s="138"/>
      <c r="L75" s="138"/>
      <c r="M75" s="211">
        <v>0</v>
      </c>
      <c r="N75" s="211"/>
      <c r="O75" s="211"/>
      <c r="P75" s="211">
        <v>0</v>
      </c>
      <c r="Q75" s="211"/>
      <c r="R75" s="211"/>
      <c r="S75" s="211">
        <v>0</v>
      </c>
      <c r="T75" s="211"/>
      <c r="U75" s="211"/>
      <c r="V75" s="211">
        <v>0</v>
      </c>
      <c r="W75" s="225">
        <f t="shared" si="172"/>
        <v>69000</v>
      </c>
      <c r="X75" s="225">
        <f t="shared" si="171"/>
        <v>69000</v>
      </c>
      <c r="Y75" s="225">
        <v>0</v>
      </c>
      <c r="Z75" s="222">
        <v>0</v>
      </c>
      <c r="AA75" s="138"/>
      <c r="AB75" s="87"/>
      <c r="AC75" s="87"/>
      <c r="AD75" s="87"/>
      <c r="AE75" s="87"/>
      <c r="AF75" s="87"/>
      <c r="AG75" s="87"/>
    </row>
    <row r="76" spans="1:33" ht="30" customHeight="1" x14ac:dyDescent="0.25">
      <c r="A76" s="157" t="s">
        <v>76</v>
      </c>
      <c r="B76" s="158" t="s">
        <v>327</v>
      </c>
      <c r="C76" s="137" t="s">
        <v>328</v>
      </c>
      <c r="D76" s="155" t="s">
        <v>305</v>
      </c>
      <c r="E76" s="129">
        <v>1</v>
      </c>
      <c r="F76" s="129">
        <v>1000</v>
      </c>
      <c r="G76" s="128">
        <f t="shared" si="165"/>
        <v>1000</v>
      </c>
      <c r="H76" s="129">
        <v>1</v>
      </c>
      <c r="I76" s="129">
        <v>1000</v>
      </c>
      <c r="J76" s="128">
        <f t="shared" si="166"/>
        <v>1000</v>
      </c>
      <c r="K76" s="138"/>
      <c r="L76" s="138"/>
      <c r="M76" s="211">
        <v>0</v>
      </c>
      <c r="N76" s="211"/>
      <c r="O76" s="211"/>
      <c r="P76" s="211">
        <v>0</v>
      </c>
      <c r="Q76" s="211"/>
      <c r="R76" s="211"/>
      <c r="S76" s="211">
        <v>0</v>
      </c>
      <c r="T76" s="211"/>
      <c r="U76" s="211"/>
      <c r="V76" s="211">
        <v>0</v>
      </c>
      <c r="W76" s="225">
        <f t="shared" si="172"/>
        <v>1000</v>
      </c>
      <c r="X76" s="225">
        <f t="shared" si="171"/>
        <v>1000</v>
      </c>
      <c r="Y76" s="225">
        <v>0</v>
      </c>
      <c r="Z76" s="222">
        <v>0</v>
      </c>
      <c r="AA76" s="138"/>
      <c r="AB76" s="87"/>
      <c r="AC76" s="87"/>
      <c r="AD76" s="87"/>
      <c r="AE76" s="87"/>
      <c r="AF76" s="87"/>
      <c r="AG76" s="87"/>
    </row>
    <row r="77" spans="1:33" ht="30" customHeight="1" x14ac:dyDescent="0.25">
      <c r="A77" s="157" t="s">
        <v>76</v>
      </c>
      <c r="B77" s="158" t="s">
        <v>329</v>
      </c>
      <c r="C77" s="159" t="s">
        <v>330</v>
      </c>
      <c r="D77" s="155" t="s">
        <v>305</v>
      </c>
      <c r="E77" s="129">
        <v>1</v>
      </c>
      <c r="F77" s="129">
        <v>1200</v>
      </c>
      <c r="G77" s="128">
        <f t="shared" si="165"/>
        <v>1200</v>
      </c>
      <c r="H77" s="129">
        <v>1</v>
      </c>
      <c r="I77" s="129">
        <v>1200</v>
      </c>
      <c r="J77" s="128">
        <f t="shared" si="166"/>
        <v>1200</v>
      </c>
      <c r="K77" s="138"/>
      <c r="L77" s="138"/>
      <c r="M77" s="211">
        <v>0</v>
      </c>
      <c r="N77" s="211"/>
      <c r="O77" s="211"/>
      <c r="P77" s="211">
        <v>0</v>
      </c>
      <c r="Q77" s="211"/>
      <c r="R77" s="211"/>
      <c r="S77" s="211">
        <v>0</v>
      </c>
      <c r="T77" s="211"/>
      <c r="U77" s="211"/>
      <c r="V77" s="211">
        <v>0</v>
      </c>
      <c r="W77" s="225">
        <f t="shared" si="172"/>
        <v>1200</v>
      </c>
      <c r="X77" s="225">
        <f t="shared" si="171"/>
        <v>1200</v>
      </c>
      <c r="Y77" s="225">
        <v>0</v>
      </c>
      <c r="Z77" s="222">
        <v>0</v>
      </c>
      <c r="AA77" s="138"/>
      <c r="AB77" s="87"/>
      <c r="AC77" s="87"/>
      <c r="AD77" s="87"/>
      <c r="AE77" s="87"/>
      <c r="AF77" s="87"/>
      <c r="AG77" s="87"/>
    </row>
    <row r="78" spans="1:33" ht="30" customHeight="1" x14ac:dyDescent="0.25">
      <c r="A78" s="157" t="s">
        <v>76</v>
      </c>
      <c r="B78" s="158" t="s">
        <v>331</v>
      </c>
      <c r="C78" s="137" t="s">
        <v>332</v>
      </c>
      <c r="D78" s="155" t="s">
        <v>305</v>
      </c>
      <c r="E78" s="129">
        <v>3</v>
      </c>
      <c r="F78" s="129">
        <v>6000</v>
      </c>
      <c r="G78" s="128">
        <f t="shared" si="165"/>
        <v>18000</v>
      </c>
      <c r="H78" s="267">
        <v>3</v>
      </c>
      <c r="I78" s="267">
        <v>6000</v>
      </c>
      <c r="J78" s="268">
        <f>H78*I78</f>
        <v>18000</v>
      </c>
      <c r="K78" s="270"/>
      <c r="L78" s="270"/>
      <c r="M78" s="271">
        <v>0</v>
      </c>
      <c r="N78" s="271"/>
      <c r="O78" s="271"/>
      <c r="P78" s="271">
        <v>0</v>
      </c>
      <c r="Q78" s="271"/>
      <c r="R78" s="271"/>
      <c r="S78" s="271">
        <v>0</v>
      </c>
      <c r="T78" s="271"/>
      <c r="U78" s="271"/>
      <c r="V78" s="271">
        <v>0</v>
      </c>
      <c r="W78" s="272">
        <f t="shared" si="172"/>
        <v>18000</v>
      </c>
      <c r="X78" s="272">
        <f t="shared" si="171"/>
        <v>18000</v>
      </c>
      <c r="Y78" s="225">
        <v>0</v>
      </c>
      <c r="Z78" s="222">
        <v>0</v>
      </c>
      <c r="AA78" s="138"/>
      <c r="AB78" s="7"/>
      <c r="AC78" s="7"/>
      <c r="AD78" s="7"/>
      <c r="AE78" s="7"/>
      <c r="AF78" s="7"/>
      <c r="AG78" s="7"/>
    </row>
    <row r="79" spans="1:33" ht="30" customHeight="1" x14ac:dyDescent="0.25">
      <c r="A79" s="157" t="s">
        <v>76</v>
      </c>
      <c r="B79" s="158" t="s">
        <v>333</v>
      </c>
      <c r="C79" s="137" t="s">
        <v>334</v>
      </c>
      <c r="D79" s="155" t="s">
        <v>305</v>
      </c>
      <c r="E79" s="129">
        <v>3</v>
      </c>
      <c r="F79" s="129">
        <v>3000</v>
      </c>
      <c r="G79" s="128">
        <f t="shared" si="165"/>
        <v>9000</v>
      </c>
      <c r="H79" s="267">
        <v>3</v>
      </c>
      <c r="I79" s="267">
        <v>1666.7</v>
      </c>
      <c r="J79" s="268">
        <v>5000</v>
      </c>
      <c r="K79" s="270"/>
      <c r="L79" s="270"/>
      <c r="M79" s="271">
        <v>0</v>
      </c>
      <c r="N79" s="271"/>
      <c r="O79" s="271"/>
      <c r="P79" s="271">
        <v>0</v>
      </c>
      <c r="Q79" s="271"/>
      <c r="R79" s="271"/>
      <c r="S79" s="271">
        <v>0</v>
      </c>
      <c r="T79" s="271"/>
      <c r="U79" s="271"/>
      <c r="V79" s="271">
        <v>0</v>
      </c>
      <c r="W79" s="272">
        <f t="shared" si="172"/>
        <v>9000</v>
      </c>
      <c r="X79" s="272">
        <f t="shared" si="171"/>
        <v>5000</v>
      </c>
      <c r="Y79" s="225">
        <f>W79-X79</f>
        <v>4000</v>
      </c>
      <c r="Z79" s="222">
        <f>Y79/W79</f>
        <v>0.44444444444444442</v>
      </c>
      <c r="AA79" s="138"/>
      <c r="AB79" s="7"/>
      <c r="AC79" s="7"/>
      <c r="AD79" s="7"/>
      <c r="AE79" s="7"/>
      <c r="AF79" s="7"/>
      <c r="AG79" s="7"/>
    </row>
    <row r="80" spans="1:33" ht="30" customHeight="1" x14ac:dyDescent="0.2">
      <c r="A80" s="114" t="s">
        <v>73</v>
      </c>
      <c r="B80" s="139" t="s">
        <v>156</v>
      </c>
      <c r="C80" s="135" t="s">
        <v>157</v>
      </c>
      <c r="D80" s="154"/>
      <c r="E80" s="134">
        <f>SUM(E81:E83)</f>
        <v>5318</v>
      </c>
      <c r="F80" s="134"/>
      <c r="G80" s="134">
        <f t="shared" ref="G80" si="173">SUM(G81:G83)</f>
        <v>74452</v>
      </c>
      <c r="H80" s="134">
        <f>SUM(H81:H83)</f>
        <v>5318</v>
      </c>
      <c r="I80" s="134"/>
      <c r="J80" s="134">
        <f t="shared" ref="J80" si="174">SUM(J81:J83)</f>
        <v>74452</v>
      </c>
      <c r="K80" s="118">
        <f t="shared" ref="K80" si="175">SUM(K81:K83)</f>
        <v>0</v>
      </c>
      <c r="L80" s="118"/>
      <c r="M80" s="118">
        <f t="shared" ref="M80:N80" si="176">SUM(M81:M83)</f>
        <v>0</v>
      </c>
      <c r="N80" s="118">
        <f t="shared" si="176"/>
        <v>0</v>
      </c>
      <c r="O80" s="118"/>
      <c r="P80" s="118">
        <f t="shared" ref="P80:Q80" si="177">SUM(P81:P83)</f>
        <v>0</v>
      </c>
      <c r="Q80" s="118">
        <f t="shared" si="177"/>
        <v>0</v>
      </c>
      <c r="R80" s="118"/>
      <c r="S80" s="118">
        <f t="shared" ref="S80:T80" si="178">SUM(S81:S83)</f>
        <v>0</v>
      </c>
      <c r="T80" s="118">
        <f t="shared" si="178"/>
        <v>0</v>
      </c>
      <c r="U80" s="118"/>
      <c r="V80" s="118">
        <f t="shared" ref="V80" si="179">SUM(V81:V83)</f>
        <v>0</v>
      </c>
      <c r="W80" s="118">
        <f>SUM(W81:W83)</f>
        <v>74452</v>
      </c>
      <c r="X80" s="118">
        <f>SUM(X81:X83)</f>
        <v>74452</v>
      </c>
      <c r="Y80" s="118">
        <f t="shared" ref="Y80:Y91" si="180">W80-X80</f>
        <v>0</v>
      </c>
      <c r="Z80" s="118">
        <f>Y80/W80</f>
        <v>0</v>
      </c>
      <c r="AA80" s="121"/>
      <c r="AB80" s="87"/>
      <c r="AC80" s="87"/>
      <c r="AD80" s="87"/>
      <c r="AE80" s="87"/>
      <c r="AF80" s="87"/>
      <c r="AG80" s="87"/>
    </row>
    <row r="81" spans="1:33" ht="30" customHeight="1" x14ac:dyDescent="0.2">
      <c r="A81" s="122" t="s">
        <v>76</v>
      </c>
      <c r="B81" s="133" t="s">
        <v>158</v>
      </c>
      <c r="C81" s="124" t="s">
        <v>159</v>
      </c>
      <c r="D81" s="155" t="s">
        <v>160</v>
      </c>
      <c r="E81" s="129"/>
      <c r="F81" s="129"/>
      <c r="G81" s="129">
        <f t="shared" ref="G81:G83" si="181">E81*F81</f>
        <v>0</v>
      </c>
      <c r="H81" s="129"/>
      <c r="I81" s="129"/>
      <c r="J81" s="129">
        <f t="shared" ref="J81:J83" si="182">H81*I81</f>
        <v>0</v>
      </c>
      <c r="K81" s="129"/>
      <c r="L81" s="129"/>
      <c r="M81" s="129">
        <f t="shared" ref="M81:M83" si="183">K81*L81</f>
        <v>0</v>
      </c>
      <c r="N81" s="129"/>
      <c r="O81" s="129"/>
      <c r="P81" s="129">
        <f t="shared" ref="P81:P83" si="184">N81*O81</f>
        <v>0</v>
      </c>
      <c r="Q81" s="129"/>
      <c r="R81" s="129"/>
      <c r="S81" s="129">
        <f t="shared" ref="S81:S83" si="185">Q81*R81</f>
        <v>0</v>
      </c>
      <c r="T81" s="129"/>
      <c r="U81" s="129"/>
      <c r="V81" s="129">
        <f t="shared" ref="V81:V83" si="186">T81*U81</f>
        <v>0</v>
      </c>
      <c r="W81" s="130">
        <f>G81+M81+S81</f>
        <v>0</v>
      </c>
      <c r="X81" s="130">
        <f>J81+P81+V81</f>
        <v>0</v>
      </c>
      <c r="Y81" s="130">
        <f t="shared" si="180"/>
        <v>0</v>
      </c>
      <c r="Z81" s="131" t="e">
        <f t="shared" ref="Z81:Z91" si="187">Y81/W81</f>
        <v>#DIV/0!</v>
      </c>
      <c r="AA81" s="132"/>
      <c r="AB81" s="87"/>
      <c r="AC81" s="87"/>
      <c r="AD81" s="87"/>
      <c r="AE81" s="87"/>
      <c r="AF81" s="87"/>
      <c r="AG81" s="87"/>
    </row>
    <row r="82" spans="1:33" ht="30" customHeight="1" x14ac:dyDescent="0.2">
      <c r="A82" s="122" t="s">
        <v>76</v>
      </c>
      <c r="B82" s="133" t="s">
        <v>161</v>
      </c>
      <c r="C82" s="124" t="s">
        <v>162</v>
      </c>
      <c r="D82" s="155" t="s">
        <v>160</v>
      </c>
      <c r="E82" s="129"/>
      <c r="F82" s="129"/>
      <c r="G82" s="129">
        <f t="shared" si="181"/>
        <v>0</v>
      </c>
      <c r="H82" s="129"/>
      <c r="I82" s="129"/>
      <c r="J82" s="129">
        <f t="shared" si="182"/>
        <v>0</v>
      </c>
      <c r="K82" s="129"/>
      <c r="L82" s="129"/>
      <c r="M82" s="129">
        <f t="shared" si="183"/>
        <v>0</v>
      </c>
      <c r="N82" s="129"/>
      <c r="O82" s="129"/>
      <c r="P82" s="129">
        <f t="shared" si="184"/>
        <v>0</v>
      </c>
      <c r="Q82" s="129"/>
      <c r="R82" s="129"/>
      <c r="S82" s="129">
        <f t="shared" si="185"/>
        <v>0</v>
      </c>
      <c r="T82" s="129"/>
      <c r="U82" s="129"/>
      <c r="V82" s="129">
        <f t="shared" si="186"/>
        <v>0</v>
      </c>
      <c r="W82" s="130">
        <f>G82+M82+S82</f>
        <v>0</v>
      </c>
      <c r="X82" s="130">
        <f>J82+P82+V82</f>
        <v>0</v>
      </c>
      <c r="Y82" s="130">
        <f t="shared" si="180"/>
        <v>0</v>
      </c>
      <c r="Z82" s="131" t="e">
        <f t="shared" si="187"/>
        <v>#DIV/0!</v>
      </c>
      <c r="AA82" s="132"/>
      <c r="AB82" s="87"/>
      <c r="AC82" s="87"/>
      <c r="AD82" s="87"/>
      <c r="AE82" s="87"/>
      <c r="AF82" s="87"/>
      <c r="AG82" s="87"/>
    </row>
    <row r="83" spans="1:33" ht="30" customHeight="1" x14ac:dyDescent="0.2">
      <c r="A83" s="122" t="s">
        <v>76</v>
      </c>
      <c r="B83" s="133" t="s">
        <v>163</v>
      </c>
      <c r="C83" s="124" t="s">
        <v>335</v>
      </c>
      <c r="D83" s="155" t="s">
        <v>336</v>
      </c>
      <c r="E83" s="129">
        <v>5318</v>
      </c>
      <c r="F83" s="129">
        <v>14</v>
      </c>
      <c r="G83" s="128">
        <f t="shared" si="181"/>
        <v>74452</v>
      </c>
      <c r="H83" s="129">
        <v>5318</v>
      </c>
      <c r="I83" s="129">
        <v>14</v>
      </c>
      <c r="J83" s="128">
        <f t="shared" si="182"/>
        <v>74452</v>
      </c>
      <c r="K83" s="129"/>
      <c r="L83" s="129"/>
      <c r="M83" s="129">
        <f t="shared" si="183"/>
        <v>0</v>
      </c>
      <c r="N83" s="129"/>
      <c r="O83" s="129"/>
      <c r="P83" s="129">
        <f t="shared" si="184"/>
        <v>0</v>
      </c>
      <c r="Q83" s="129"/>
      <c r="R83" s="129"/>
      <c r="S83" s="129">
        <f t="shared" si="185"/>
        <v>0</v>
      </c>
      <c r="T83" s="129"/>
      <c r="U83" s="129"/>
      <c r="V83" s="129">
        <f t="shared" si="186"/>
        <v>0</v>
      </c>
      <c r="W83" s="130">
        <f>G83+M83+S83</f>
        <v>74452</v>
      </c>
      <c r="X83" s="130">
        <f>J83+P83+V83</f>
        <v>74452</v>
      </c>
      <c r="Y83" s="130">
        <f t="shared" si="180"/>
        <v>0</v>
      </c>
      <c r="Z83" s="131">
        <f t="shared" si="187"/>
        <v>0</v>
      </c>
      <c r="AA83" s="132"/>
      <c r="AB83" s="87"/>
      <c r="AC83" s="87"/>
      <c r="AD83" s="87"/>
      <c r="AE83" s="87"/>
      <c r="AF83" s="87"/>
      <c r="AG83" s="87"/>
    </row>
    <row r="84" spans="1:33" ht="30" customHeight="1" x14ac:dyDescent="0.2">
      <c r="A84" s="114" t="s">
        <v>73</v>
      </c>
      <c r="B84" s="139" t="s">
        <v>164</v>
      </c>
      <c r="C84" s="135" t="s">
        <v>165</v>
      </c>
      <c r="D84" s="117"/>
      <c r="E84" s="118">
        <f>SUM(E85:E87)</f>
        <v>0</v>
      </c>
      <c r="F84" s="118"/>
      <c r="G84" s="118">
        <f t="shared" ref="G84" si="188">SUM(G85:G87)</f>
        <v>0</v>
      </c>
      <c r="H84" s="118">
        <f>SUM(H85:H87)</f>
        <v>0</v>
      </c>
      <c r="I84" s="118"/>
      <c r="J84" s="118">
        <f t="shared" ref="J84" si="189">SUM(J85:J87)</f>
        <v>0</v>
      </c>
      <c r="K84" s="118">
        <f t="shared" ref="K84" si="190">SUM(K85:K87)</f>
        <v>0</v>
      </c>
      <c r="L84" s="118"/>
      <c r="M84" s="118">
        <f t="shared" ref="M84:N84" si="191">SUM(M85:M87)</f>
        <v>0</v>
      </c>
      <c r="N84" s="118">
        <f t="shared" si="191"/>
        <v>0</v>
      </c>
      <c r="O84" s="118"/>
      <c r="P84" s="118">
        <f t="shared" ref="P84:Q84" si="192">SUM(P85:P87)</f>
        <v>0</v>
      </c>
      <c r="Q84" s="118">
        <f t="shared" si="192"/>
        <v>0</v>
      </c>
      <c r="R84" s="118"/>
      <c r="S84" s="118">
        <f t="shared" ref="S84:T84" si="193">SUM(S85:S87)</f>
        <v>0</v>
      </c>
      <c r="T84" s="118">
        <f t="shared" si="193"/>
        <v>0</v>
      </c>
      <c r="U84" s="118"/>
      <c r="V84" s="118">
        <f t="shared" ref="V84" si="194">SUM(V85:V87)</f>
        <v>0</v>
      </c>
      <c r="W84" s="118">
        <f>SUM(W85:W87)</f>
        <v>0</v>
      </c>
      <c r="X84" s="118">
        <f>SUM(X85:X87)</f>
        <v>0</v>
      </c>
      <c r="Y84" s="118">
        <f t="shared" si="180"/>
        <v>0</v>
      </c>
      <c r="Z84" s="118" t="e">
        <f t="shared" si="187"/>
        <v>#DIV/0!</v>
      </c>
      <c r="AA84" s="121"/>
      <c r="AB84" s="87"/>
      <c r="AC84" s="87"/>
      <c r="AD84" s="87"/>
      <c r="AE84" s="87"/>
      <c r="AF84" s="87"/>
      <c r="AG84" s="87"/>
    </row>
    <row r="85" spans="1:33" ht="30" customHeight="1" x14ac:dyDescent="0.2">
      <c r="A85" s="122" t="s">
        <v>76</v>
      </c>
      <c r="B85" s="133" t="s">
        <v>166</v>
      </c>
      <c r="C85" s="132" t="s">
        <v>167</v>
      </c>
      <c r="D85" s="155" t="s">
        <v>110</v>
      </c>
      <c r="E85" s="129"/>
      <c r="F85" s="129"/>
      <c r="G85" s="129">
        <f t="shared" ref="G85:G87" si="195">E85*F85</f>
        <v>0</v>
      </c>
      <c r="H85" s="129"/>
      <c r="I85" s="129"/>
      <c r="J85" s="129">
        <f t="shared" ref="J85:J87" si="196">H85*I85</f>
        <v>0</v>
      </c>
      <c r="K85" s="129"/>
      <c r="L85" s="129"/>
      <c r="M85" s="129">
        <f t="shared" ref="M85:M87" si="197">K85*L85</f>
        <v>0</v>
      </c>
      <c r="N85" s="129"/>
      <c r="O85" s="129"/>
      <c r="P85" s="129">
        <f t="shared" ref="P85:P87" si="198">N85*O85</f>
        <v>0</v>
      </c>
      <c r="Q85" s="129"/>
      <c r="R85" s="129"/>
      <c r="S85" s="129">
        <f t="shared" ref="S85:S87" si="199">Q85*R85</f>
        <v>0</v>
      </c>
      <c r="T85" s="129"/>
      <c r="U85" s="129"/>
      <c r="V85" s="129">
        <f t="shared" ref="V85:V87" si="200">T85*U85</f>
        <v>0</v>
      </c>
      <c r="W85" s="130">
        <f>G85+M85+S85</f>
        <v>0</v>
      </c>
      <c r="X85" s="130">
        <f t="shared" ref="X85:X87" si="201">J85+P85+V85</f>
        <v>0</v>
      </c>
      <c r="Y85" s="130">
        <f t="shared" si="180"/>
        <v>0</v>
      </c>
      <c r="Z85" s="131" t="e">
        <f t="shared" si="187"/>
        <v>#DIV/0!</v>
      </c>
      <c r="AA85" s="132"/>
      <c r="AB85" s="87"/>
      <c r="AC85" s="87"/>
      <c r="AD85" s="87"/>
      <c r="AE85" s="87"/>
      <c r="AF85" s="87"/>
      <c r="AG85" s="87"/>
    </row>
    <row r="86" spans="1:33" ht="30" customHeight="1" x14ac:dyDescent="0.2">
      <c r="A86" s="122" t="s">
        <v>76</v>
      </c>
      <c r="B86" s="133" t="s">
        <v>337</v>
      </c>
      <c r="C86" s="132" t="s">
        <v>167</v>
      </c>
      <c r="D86" s="155" t="s">
        <v>110</v>
      </c>
      <c r="E86" s="129"/>
      <c r="F86" s="129"/>
      <c r="G86" s="129">
        <f t="shared" si="195"/>
        <v>0</v>
      </c>
      <c r="H86" s="129"/>
      <c r="I86" s="129"/>
      <c r="J86" s="129">
        <f t="shared" si="196"/>
        <v>0</v>
      </c>
      <c r="K86" s="129"/>
      <c r="L86" s="129"/>
      <c r="M86" s="129">
        <f t="shared" si="197"/>
        <v>0</v>
      </c>
      <c r="N86" s="129"/>
      <c r="O86" s="129"/>
      <c r="P86" s="129">
        <f t="shared" si="198"/>
        <v>0</v>
      </c>
      <c r="Q86" s="129"/>
      <c r="R86" s="129"/>
      <c r="S86" s="129">
        <f t="shared" si="199"/>
        <v>0</v>
      </c>
      <c r="T86" s="129"/>
      <c r="U86" s="129"/>
      <c r="V86" s="129">
        <f t="shared" si="200"/>
        <v>0</v>
      </c>
      <c r="W86" s="130">
        <f>G86+M86+S86</f>
        <v>0</v>
      </c>
      <c r="X86" s="130">
        <f t="shared" si="201"/>
        <v>0</v>
      </c>
      <c r="Y86" s="130">
        <f t="shared" si="180"/>
        <v>0</v>
      </c>
      <c r="Z86" s="131" t="e">
        <f t="shared" si="187"/>
        <v>#DIV/0!</v>
      </c>
      <c r="AA86" s="132"/>
      <c r="AB86" s="87"/>
      <c r="AC86" s="87"/>
      <c r="AD86" s="87"/>
      <c r="AE86" s="87"/>
      <c r="AF86" s="87"/>
      <c r="AG86" s="87"/>
    </row>
    <row r="87" spans="1:33" ht="30" customHeight="1" x14ac:dyDescent="0.2">
      <c r="A87" s="122" t="s">
        <v>76</v>
      </c>
      <c r="B87" s="133" t="s">
        <v>338</v>
      </c>
      <c r="C87" s="132" t="s">
        <v>167</v>
      </c>
      <c r="D87" s="155" t="s">
        <v>110</v>
      </c>
      <c r="E87" s="129"/>
      <c r="F87" s="129"/>
      <c r="G87" s="129">
        <f t="shared" si="195"/>
        <v>0</v>
      </c>
      <c r="H87" s="129"/>
      <c r="I87" s="129"/>
      <c r="J87" s="129">
        <f t="shared" si="196"/>
        <v>0</v>
      </c>
      <c r="K87" s="129"/>
      <c r="L87" s="129"/>
      <c r="M87" s="129">
        <f t="shared" si="197"/>
        <v>0</v>
      </c>
      <c r="N87" s="129"/>
      <c r="O87" s="129"/>
      <c r="P87" s="129">
        <f t="shared" si="198"/>
        <v>0</v>
      </c>
      <c r="Q87" s="129"/>
      <c r="R87" s="129"/>
      <c r="S87" s="129">
        <f t="shared" si="199"/>
        <v>0</v>
      </c>
      <c r="T87" s="129"/>
      <c r="U87" s="129"/>
      <c r="V87" s="129">
        <f t="shared" si="200"/>
        <v>0</v>
      </c>
      <c r="W87" s="130">
        <f>G87+M87+S87</f>
        <v>0</v>
      </c>
      <c r="X87" s="130">
        <f t="shared" si="201"/>
        <v>0</v>
      </c>
      <c r="Y87" s="130">
        <f t="shared" si="180"/>
        <v>0</v>
      </c>
      <c r="Z87" s="131" t="e">
        <f t="shared" si="187"/>
        <v>#DIV/0!</v>
      </c>
      <c r="AA87" s="132"/>
      <c r="AB87" s="87"/>
      <c r="AC87" s="87"/>
      <c r="AD87" s="87"/>
      <c r="AE87" s="87"/>
      <c r="AF87" s="87"/>
      <c r="AG87" s="87"/>
    </row>
    <row r="88" spans="1:33" ht="30" customHeight="1" x14ac:dyDescent="0.2">
      <c r="A88" s="114" t="s">
        <v>73</v>
      </c>
      <c r="B88" s="139" t="s">
        <v>168</v>
      </c>
      <c r="C88" s="135" t="s">
        <v>169</v>
      </c>
      <c r="D88" s="117"/>
      <c r="E88" s="118">
        <f>SUM(E89:E91)</f>
        <v>7</v>
      </c>
      <c r="F88" s="118"/>
      <c r="G88" s="118">
        <f>SUM(G89:G92)</f>
        <v>60250</v>
      </c>
      <c r="H88" s="118">
        <f>SUM(H89:H91)</f>
        <v>7</v>
      </c>
      <c r="I88" s="118"/>
      <c r="J88" s="118">
        <f>SUM(J89:J92)</f>
        <v>59160</v>
      </c>
      <c r="K88" s="118">
        <f t="shared" ref="K88" si="202">SUM(K89:K91)</f>
        <v>0</v>
      </c>
      <c r="L88" s="118"/>
      <c r="M88" s="118">
        <f t="shared" ref="M88:N88" si="203">SUM(M89:M91)</f>
        <v>0</v>
      </c>
      <c r="N88" s="118">
        <f t="shared" si="203"/>
        <v>0</v>
      </c>
      <c r="O88" s="118"/>
      <c r="P88" s="118">
        <f t="shared" ref="P88:Q88" si="204">SUM(P89:P91)</f>
        <v>0</v>
      </c>
      <c r="Q88" s="118">
        <f t="shared" si="204"/>
        <v>0</v>
      </c>
      <c r="R88" s="118"/>
      <c r="S88" s="118">
        <f t="shared" ref="S88:T88" si="205">SUM(S89:S91)</f>
        <v>0</v>
      </c>
      <c r="T88" s="118">
        <f t="shared" si="205"/>
        <v>0</v>
      </c>
      <c r="U88" s="118"/>
      <c r="V88" s="118">
        <f t="shared" ref="V88" si="206">SUM(V89:V91)</f>
        <v>0</v>
      </c>
      <c r="W88" s="118">
        <f>SUM(W89:W92)</f>
        <v>60250</v>
      </c>
      <c r="X88" s="118">
        <f>SUM(X89:X92)</f>
        <v>59160</v>
      </c>
      <c r="Y88" s="118">
        <f t="shared" si="180"/>
        <v>1090</v>
      </c>
      <c r="Z88" s="118">
        <f t="shared" si="187"/>
        <v>1.8091286307053943E-2</v>
      </c>
      <c r="AA88" s="121"/>
      <c r="AB88" s="87"/>
      <c r="AC88" s="87"/>
      <c r="AD88" s="87"/>
      <c r="AE88" s="87"/>
      <c r="AF88" s="87"/>
      <c r="AG88" s="87"/>
    </row>
    <row r="89" spans="1:33" ht="30" customHeight="1" x14ac:dyDescent="0.2">
      <c r="A89" s="122" t="s">
        <v>76</v>
      </c>
      <c r="B89" s="133" t="s">
        <v>170</v>
      </c>
      <c r="C89" s="132" t="s">
        <v>339</v>
      </c>
      <c r="D89" s="155" t="s">
        <v>305</v>
      </c>
      <c r="E89" s="129">
        <v>3</v>
      </c>
      <c r="F89" s="129">
        <v>10000</v>
      </c>
      <c r="G89" s="128">
        <f t="shared" ref="G89:G92" si="207">E89*F89</f>
        <v>30000</v>
      </c>
      <c r="H89" s="129">
        <v>3</v>
      </c>
      <c r="I89" s="129">
        <v>10000</v>
      </c>
      <c r="J89" s="128">
        <f t="shared" ref="J89:J92" si="208">H89*I89</f>
        <v>30000</v>
      </c>
      <c r="K89" s="129"/>
      <c r="L89" s="129"/>
      <c r="M89" s="129">
        <f t="shared" ref="M89:M91" si="209">K89*L89</f>
        <v>0</v>
      </c>
      <c r="N89" s="129"/>
      <c r="O89" s="129"/>
      <c r="P89" s="129">
        <f t="shared" ref="P89:P91" si="210">N89*O89</f>
        <v>0</v>
      </c>
      <c r="Q89" s="129"/>
      <c r="R89" s="129"/>
      <c r="S89" s="129">
        <f t="shared" ref="S89:S91" si="211">Q89*R89</f>
        <v>0</v>
      </c>
      <c r="T89" s="129"/>
      <c r="U89" s="129"/>
      <c r="V89" s="129">
        <f t="shared" ref="V89:V91" si="212">T89*U89</f>
        <v>0</v>
      </c>
      <c r="W89" s="130">
        <f>G89+M89+S89</f>
        <v>30000</v>
      </c>
      <c r="X89" s="130">
        <f>J89+P89+V89</f>
        <v>30000</v>
      </c>
      <c r="Y89" s="130">
        <f t="shared" si="180"/>
        <v>0</v>
      </c>
      <c r="Z89" s="131">
        <f t="shared" si="187"/>
        <v>0</v>
      </c>
      <c r="AA89" s="132"/>
      <c r="AB89" s="86"/>
      <c r="AC89" s="87"/>
      <c r="AD89" s="87"/>
      <c r="AE89" s="87"/>
      <c r="AF89" s="87"/>
      <c r="AG89" s="87"/>
    </row>
    <row r="90" spans="1:33" ht="30" customHeight="1" x14ac:dyDescent="0.2">
      <c r="A90" s="122" t="s">
        <v>76</v>
      </c>
      <c r="B90" s="133" t="s">
        <v>171</v>
      </c>
      <c r="C90" s="132" t="s">
        <v>340</v>
      </c>
      <c r="D90" s="155" t="s">
        <v>110</v>
      </c>
      <c r="E90" s="129">
        <v>1</v>
      </c>
      <c r="F90" s="129">
        <v>5500</v>
      </c>
      <c r="G90" s="128">
        <f t="shared" si="207"/>
        <v>5500</v>
      </c>
      <c r="H90" s="129">
        <v>1</v>
      </c>
      <c r="I90" s="129">
        <v>4410</v>
      </c>
      <c r="J90" s="128">
        <f t="shared" si="208"/>
        <v>4410</v>
      </c>
      <c r="K90" s="129"/>
      <c r="L90" s="129"/>
      <c r="M90" s="129">
        <f t="shared" si="209"/>
        <v>0</v>
      </c>
      <c r="N90" s="129"/>
      <c r="O90" s="129"/>
      <c r="P90" s="129">
        <f t="shared" si="210"/>
        <v>0</v>
      </c>
      <c r="Q90" s="129"/>
      <c r="R90" s="129"/>
      <c r="S90" s="129">
        <f t="shared" si="211"/>
        <v>0</v>
      </c>
      <c r="T90" s="129"/>
      <c r="U90" s="129"/>
      <c r="V90" s="129">
        <f t="shared" si="212"/>
        <v>0</v>
      </c>
      <c r="W90" s="130">
        <f>G90+M90+S90</f>
        <v>5500</v>
      </c>
      <c r="X90" s="130">
        <f>J90+P90+V90</f>
        <v>4410</v>
      </c>
      <c r="Y90" s="130">
        <f t="shared" si="180"/>
        <v>1090</v>
      </c>
      <c r="Z90" s="131">
        <f t="shared" si="187"/>
        <v>0.19818181818181818</v>
      </c>
      <c r="AA90" s="132" t="s">
        <v>418</v>
      </c>
      <c r="AB90" s="87"/>
      <c r="AC90" s="87"/>
      <c r="AD90" s="87"/>
      <c r="AE90" s="87"/>
      <c r="AF90" s="87"/>
      <c r="AG90" s="87"/>
    </row>
    <row r="91" spans="1:33" ht="30" customHeight="1" x14ac:dyDescent="0.2">
      <c r="A91" s="122" t="s">
        <v>76</v>
      </c>
      <c r="B91" s="133" t="s">
        <v>172</v>
      </c>
      <c r="C91" s="132" t="s">
        <v>341</v>
      </c>
      <c r="D91" s="155" t="s">
        <v>305</v>
      </c>
      <c r="E91" s="129">
        <v>3</v>
      </c>
      <c r="F91" s="129">
        <v>750</v>
      </c>
      <c r="G91" s="128">
        <f t="shared" si="207"/>
        <v>2250</v>
      </c>
      <c r="H91" s="129">
        <v>3</v>
      </c>
      <c r="I91" s="129">
        <v>750</v>
      </c>
      <c r="J91" s="128">
        <f t="shared" si="208"/>
        <v>2250</v>
      </c>
      <c r="K91" s="129"/>
      <c r="L91" s="129"/>
      <c r="M91" s="129">
        <f t="shared" si="209"/>
        <v>0</v>
      </c>
      <c r="N91" s="129"/>
      <c r="O91" s="129"/>
      <c r="P91" s="129">
        <f t="shared" si="210"/>
        <v>0</v>
      </c>
      <c r="Q91" s="129"/>
      <c r="R91" s="129"/>
      <c r="S91" s="129">
        <f t="shared" si="211"/>
        <v>0</v>
      </c>
      <c r="T91" s="129"/>
      <c r="U91" s="129"/>
      <c r="V91" s="129">
        <f t="shared" si="212"/>
        <v>0</v>
      </c>
      <c r="W91" s="130">
        <f>G91+M91+S91</f>
        <v>2250</v>
      </c>
      <c r="X91" s="130">
        <f>J91+P91+V91</f>
        <v>2250</v>
      </c>
      <c r="Y91" s="130">
        <f t="shared" si="180"/>
        <v>0</v>
      </c>
      <c r="Z91" s="131">
        <f t="shared" si="187"/>
        <v>0</v>
      </c>
      <c r="AA91" s="132"/>
      <c r="AB91" s="87"/>
      <c r="AC91" s="87"/>
      <c r="AD91" s="87"/>
      <c r="AE91" s="87"/>
      <c r="AF91" s="87"/>
      <c r="AG91" s="87"/>
    </row>
    <row r="92" spans="1:33" ht="39.75" customHeight="1" x14ac:dyDescent="0.2">
      <c r="A92" s="122" t="s">
        <v>76</v>
      </c>
      <c r="B92" s="133" t="s">
        <v>342</v>
      </c>
      <c r="C92" s="132" t="s">
        <v>343</v>
      </c>
      <c r="D92" s="155" t="s">
        <v>305</v>
      </c>
      <c r="E92" s="129">
        <v>3</v>
      </c>
      <c r="F92" s="129">
        <v>7500</v>
      </c>
      <c r="G92" s="128">
        <f t="shared" si="207"/>
        <v>22500</v>
      </c>
      <c r="H92" s="129">
        <v>3</v>
      </c>
      <c r="I92" s="129">
        <v>7500</v>
      </c>
      <c r="J92" s="128">
        <f t="shared" si="208"/>
        <v>22500</v>
      </c>
      <c r="K92" s="138"/>
      <c r="L92" s="138"/>
      <c r="M92" s="211">
        <v>0</v>
      </c>
      <c r="N92" s="211"/>
      <c r="O92" s="211"/>
      <c r="P92" s="211">
        <v>0</v>
      </c>
      <c r="Q92" s="211"/>
      <c r="R92" s="211"/>
      <c r="S92" s="211">
        <v>0</v>
      </c>
      <c r="T92" s="211"/>
      <c r="U92" s="211"/>
      <c r="V92" s="211">
        <v>0</v>
      </c>
      <c r="W92" s="211">
        <f>S92+M92+G92</f>
        <v>22500</v>
      </c>
      <c r="X92" s="211">
        <f>V92+P92+J92</f>
        <v>22500</v>
      </c>
      <c r="Y92" s="211">
        <v>0</v>
      </c>
      <c r="Z92" s="212">
        <v>0</v>
      </c>
      <c r="AA92" s="138"/>
      <c r="AB92" s="5"/>
      <c r="AC92" s="7"/>
      <c r="AD92" s="7"/>
      <c r="AE92" s="7"/>
      <c r="AF92" s="7"/>
      <c r="AG92" s="7"/>
    </row>
    <row r="93" spans="1:33" ht="30" customHeight="1" x14ac:dyDescent="0.2">
      <c r="A93" s="140" t="s">
        <v>173</v>
      </c>
      <c r="B93" s="141"/>
      <c r="C93" s="142"/>
      <c r="D93" s="143"/>
      <c r="E93" s="145">
        <f>E88+E84+E80+E64+E61</f>
        <v>5334</v>
      </c>
      <c r="F93" s="145"/>
      <c r="G93" s="145">
        <f t="shared" ref="G93" si="213">G88+G84+G80+G64+G61</f>
        <v>1000302</v>
      </c>
      <c r="H93" s="145">
        <f>H88+H84+H80+H64+H61</f>
        <v>5334</v>
      </c>
      <c r="I93" s="145"/>
      <c r="J93" s="145">
        <f t="shared" ref="J93" si="214">J88+J84+J80+J64+J61</f>
        <v>995151</v>
      </c>
      <c r="K93" s="146">
        <f>K88+K84+K80+K64+K61</f>
        <v>0</v>
      </c>
      <c r="L93" s="146"/>
      <c r="M93" s="146">
        <f>M88+M84+M80+M64+M61</f>
        <v>0</v>
      </c>
      <c r="N93" s="146">
        <f>N88+N84+N80+N64+N61</f>
        <v>0</v>
      </c>
      <c r="O93" s="146"/>
      <c r="P93" s="146">
        <f>P88+P84+P80+P64+P61</f>
        <v>0</v>
      </c>
      <c r="Q93" s="146">
        <f>Q88+Q84+Q80+Q64+Q61</f>
        <v>0</v>
      </c>
      <c r="R93" s="146"/>
      <c r="S93" s="146">
        <f>S88+S84+S80+S64+S61</f>
        <v>0</v>
      </c>
      <c r="T93" s="146">
        <f>T88+T84+T80+T64+T61</f>
        <v>0</v>
      </c>
      <c r="U93" s="146"/>
      <c r="V93" s="146">
        <f>V88+V84+V80+V64+V61</f>
        <v>0</v>
      </c>
      <c r="W93" s="151">
        <f>W88+W84+W80+W64+W61</f>
        <v>1000302</v>
      </c>
      <c r="X93" s="151">
        <f>X88+X84+X80+X64+X61</f>
        <v>995151</v>
      </c>
      <c r="Y93" s="160">
        <f>W93-X93</f>
        <v>5151</v>
      </c>
      <c r="Z93" s="160">
        <f>Y93/W93</f>
        <v>5.1494448676499696E-3</v>
      </c>
      <c r="AA93" s="148"/>
      <c r="AB93" s="7"/>
      <c r="AC93" s="7"/>
      <c r="AD93" s="7"/>
      <c r="AE93" s="7"/>
      <c r="AF93" s="7"/>
      <c r="AG93" s="7"/>
    </row>
    <row r="94" spans="1:33" ht="30" customHeight="1" x14ac:dyDescent="0.2">
      <c r="A94" s="106" t="s">
        <v>71</v>
      </c>
      <c r="B94" s="149">
        <v>5</v>
      </c>
      <c r="C94" s="106" t="s">
        <v>174</v>
      </c>
      <c r="D94" s="109"/>
      <c r="E94" s="110"/>
      <c r="F94" s="110"/>
      <c r="G94" s="110"/>
      <c r="H94" s="110"/>
      <c r="I94" s="110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  <c r="X94" s="112"/>
      <c r="Y94" s="150"/>
      <c r="Z94" s="112"/>
      <c r="AA94" s="113"/>
      <c r="AB94" s="85"/>
      <c r="AC94" s="85"/>
      <c r="AD94" s="85"/>
      <c r="AE94" s="85"/>
      <c r="AF94" s="85"/>
      <c r="AG94" s="85"/>
    </row>
    <row r="95" spans="1:33" ht="30" customHeight="1" x14ac:dyDescent="0.2">
      <c r="A95" s="114" t="s">
        <v>73</v>
      </c>
      <c r="B95" s="139" t="s">
        <v>175</v>
      </c>
      <c r="C95" s="116" t="s">
        <v>176</v>
      </c>
      <c r="D95" s="117"/>
      <c r="E95" s="118">
        <f>SUM(E96:E98)</f>
        <v>1088</v>
      </c>
      <c r="F95" s="118"/>
      <c r="G95" s="118">
        <f>SUM(G96:G98)</f>
        <v>262940</v>
      </c>
      <c r="H95" s="118">
        <f>SUM(H96:H98)</f>
        <v>1088</v>
      </c>
      <c r="I95" s="118"/>
      <c r="J95" s="118">
        <f>SUM(J96:J98)</f>
        <v>262940</v>
      </c>
      <c r="K95" s="118">
        <f t="shared" ref="K95" si="215">SUM(K96:K98)</f>
        <v>0</v>
      </c>
      <c r="L95" s="118"/>
      <c r="M95" s="118">
        <f t="shared" ref="M95:N95" si="216">SUM(M96:M98)</f>
        <v>0</v>
      </c>
      <c r="N95" s="118">
        <f t="shared" si="216"/>
        <v>0</v>
      </c>
      <c r="O95" s="118"/>
      <c r="P95" s="118">
        <f t="shared" ref="P95:Q95" si="217">SUM(P96:P98)</f>
        <v>0</v>
      </c>
      <c r="Q95" s="118">
        <f t="shared" si="217"/>
        <v>0</v>
      </c>
      <c r="R95" s="118"/>
      <c r="S95" s="118">
        <f t="shared" ref="S95:T95" si="218">SUM(S96:S98)</f>
        <v>0</v>
      </c>
      <c r="T95" s="118">
        <f t="shared" si="218"/>
        <v>0</v>
      </c>
      <c r="U95" s="118"/>
      <c r="V95" s="118">
        <f t="shared" ref="V95" si="219">SUM(V96:V98)</f>
        <v>0</v>
      </c>
      <c r="W95" s="119">
        <f>SUM(W96:W98)</f>
        <v>262940</v>
      </c>
      <c r="X95" s="119">
        <f>SUM(X96:X98)</f>
        <v>262940</v>
      </c>
      <c r="Y95" s="213">
        <f>W95-X95</f>
        <v>0</v>
      </c>
      <c r="Z95" s="120">
        <f t="shared" ref="Z95:Z107" si="220">Y95/W95</f>
        <v>0</v>
      </c>
      <c r="AA95" s="121"/>
      <c r="AB95" s="87"/>
      <c r="AC95" s="87"/>
      <c r="AD95" s="87"/>
      <c r="AE95" s="87"/>
      <c r="AF95" s="87"/>
      <c r="AG95" s="87"/>
    </row>
    <row r="96" spans="1:33" ht="30" customHeight="1" x14ac:dyDescent="0.2">
      <c r="A96" s="161" t="s">
        <v>76</v>
      </c>
      <c r="B96" s="162" t="s">
        <v>177</v>
      </c>
      <c r="C96" s="163" t="s">
        <v>344</v>
      </c>
      <c r="D96" s="164" t="s">
        <v>178</v>
      </c>
      <c r="E96" s="165">
        <v>1020</v>
      </c>
      <c r="F96" s="165">
        <v>250</v>
      </c>
      <c r="G96" s="165">
        <f t="shared" ref="G96:G98" si="221">E96*F96</f>
        <v>255000</v>
      </c>
      <c r="H96" s="165">
        <v>1020</v>
      </c>
      <c r="I96" s="165">
        <v>250</v>
      </c>
      <c r="J96" s="165">
        <f t="shared" ref="J96:J98" si="222">H96*I96</f>
        <v>255000</v>
      </c>
      <c r="K96" s="129"/>
      <c r="L96" s="129"/>
      <c r="M96" s="129">
        <f t="shared" ref="M96:M98" si="223">K96*L96</f>
        <v>0</v>
      </c>
      <c r="N96" s="129"/>
      <c r="O96" s="129"/>
      <c r="P96" s="129">
        <f t="shared" ref="P96:P98" si="224">N96*O96</f>
        <v>0</v>
      </c>
      <c r="Q96" s="129"/>
      <c r="R96" s="129"/>
      <c r="S96" s="129">
        <f t="shared" ref="S96:S98" si="225">Q96*R96</f>
        <v>0</v>
      </c>
      <c r="T96" s="129"/>
      <c r="U96" s="129"/>
      <c r="V96" s="129">
        <f t="shared" ref="V96:V98" si="226">T96*U96</f>
        <v>0</v>
      </c>
      <c r="W96" s="130">
        <f>G96+M96+S96</f>
        <v>255000</v>
      </c>
      <c r="X96" s="130">
        <f>J96+P96+V96</f>
        <v>255000</v>
      </c>
      <c r="Y96" s="210">
        <f t="shared" ref="Y96:Y107" si="227">W96-X96</f>
        <v>0</v>
      </c>
      <c r="Z96" s="131">
        <f t="shared" si="220"/>
        <v>0</v>
      </c>
      <c r="AA96" s="132"/>
      <c r="AB96" s="87"/>
      <c r="AC96" s="87"/>
      <c r="AD96" s="87"/>
      <c r="AE96" s="87"/>
      <c r="AF96" s="87"/>
      <c r="AG96" s="87"/>
    </row>
    <row r="97" spans="1:33" ht="30" customHeight="1" x14ac:dyDescent="0.2">
      <c r="A97" s="122" t="s">
        <v>76</v>
      </c>
      <c r="B97" s="133" t="s">
        <v>179</v>
      </c>
      <c r="C97" s="127" t="s">
        <v>345</v>
      </c>
      <c r="D97" s="155" t="s">
        <v>178</v>
      </c>
      <c r="E97" s="129">
        <v>38</v>
      </c>
      <c r="F97" s="129">
        <v>130</v>
      </c>
      <c r="G97" s="128">
        <f t="shared" si="221"/>
        <v>4940</v>
      </c>
      <c r="H97" s="129">
        <v>38</v>
      </c>
      <c r="I97" s="129">
        <v>130</v>
      </c>
      <c r="J97" s="128">
        <f t="shared" si="222"/>
        <v>4940</v>
      </c>
      <c r="K97" s="129"/>
      <c r="L97" s="129"/>
      <c r="M97" s="129">
        <f t="shared" si="223"/>
        <v>0</v>
      </c>
      <c r="N97" s="129"/>
      <c r="O97" s="129"/>
      <c r="P97" s="129">
        <f t="shared" si="224"/>
        <v>0</v>
      </c>
      <c r="Q97" s="129"/>
      <c r="R97" s="129"/>
      <c r="S97" s="129">
        <f t="shared" si="225"/>
        <v>0</v>
      </c>
      <c r="T97" s="129"/>
      <c r="U97" s="129"/>
      <c r="V97" s="129">
        <f t="shared" si="226"/>
        <v>0</v>
      </c>
      <c r="W97" s="130">
        <f>G97+M97+S97</f>
        <v>4940</v>
      </c>
      <c r="X97" s="130">
        <f t="shared" ref="X97" si="228">J97+P97+V97</f>
        <v>4940</v>
      </c>
      <c r="Y97" s="130">
        <f t="shared" si="227"/>
        <v>0</v>
      </c>
      <c r="Z97" s="131">
        <f t="shared" si="220"/>
        <v>0</v>
      </c>
      <c r="AA97" s="132"/>
      <c r="AB97" s="87"/>
      <c r="AC97" s="87"/>
      <c r="AD97" s="87"/>
      <c r="AE97" s="87"/>
      <c r="AF97" s="87"/>
      <c r="AG97" s="87"/>
    </row>
    <row r="98" spans="1:33" ht="30" customHeight="1" x14ac:dyDescent="0.2">
      <c r="A98" s="122" t="s">
        <v>76</v>
      </c>
      <c r="B98" s="133" t="s">
        <v>180</v>
      </c>
      <c r="C98" s="127" t="s">
        <v>346</v>
      </c>
      <c r="D98" s="155" t="s">
        <v>178</v>
      </c>
      <c r="E98" s="129">
        <v>30</v>
      </c>
      <c r="F98" s="129">
        <v>100</v>
      </c>
      <c r="G98" s="128">
        <f t="shared" si="221"/>
        <v>3000</v>
      </c>
      <c r="H98" s="129">
        <v>30</v>
      </c>
      <c r="I98" s="129">
        <v>100</v>
      </c>
      <c r="J98" s="128">
        <f t="shared" si="222"/>
        <v>3000</v>
      </c>
      <c r="K98" s="129"/>
      <c r="L98" s="129"/>
      <c r="M98" s="129">
        <f t="shared" si="223"/>
        <v>0</v>
      </c>
      <c r="N98" s="129"/>
      <c r="O98" s="129"/>
      <c r="P98" s="129">
        <f t="shared" si="224"/>
        <v>0</v>
      </c>
      <c r="Q98" s="129"/>
      <c r="R98" s="129"/>
      <c r="S98" s="129">
        <f t="shared" si="225"/>
        <v>0</v>
      </c>
      <c r="T98" s="129"/>
      <c r="U98" s="129"/>
      <c r="V98" s="129">
        <f t="shared" si="226"/>
        <v>0</v>
      </c>
      <c r="W98" s="130">
        <f>G98+M98+S98</f>
        <v>3000</v>
      </c>
      <c r="X98" s="130">
        <f>J98+P98+V98</f>
        <v>3000</v>
      </c>
      <c r="Y98" s="130">
        <f t="shared" si="227"/>
        <v>0</v>
      </c>
      <c r="Z98" s="131">
        <f t="shared" si="220"/>
        <v>0</v>
      </c>
      <c r="AA98" s="132"/>
      <c r="AB98" s="85"/>
      <c r="AC98" s="85"/>
      <c r="AD98" s="85"/>
      <c r="AE98" s="85"/>
      <c r="AF98" s="85"/>
      <c r="AG98" s="85"/>
    </row>
    <row r="99" spans="1:33" ht="30" customHeight="1" x14ac:dyDescent="0.2">
      <c r="A99" s="114" t="s">
        <v>73</v>
      </c>
      <c r="B99" s="139" t="s">
        <v>181</v>
      </c>
      <c r="C99" s="116" t="s">
        <v>182</v>
      </c>
      <c r="D99" s="117"/>
      <c r="E99" s="118">
        <f>SUM(E100:E102)</f>
        <v>0</v>
      </c>
      <c r="F99" s="118"/>
      <c r="G99" s="118">
        <f t="shared" ref="G99" si="229">SUM(G100:G102)</f>
        <v>0</v>
      </c>
      <c r="H99" s="118">
        <f>SUM(H100:H102)</f>
        <v>0</v>
      </c>
      <c r="I99" s="118"/>
      <c r="J99" s="118">
        <f t="shared" ref="J99" si="230">SUM(J100:J102)</f>
        <v>0</v>
      </c>
      <c r="K99" s="118">
        <f t="shared" ref="K99" si="231">SUM(K100:K102)</f>
        <v>0</v>
      </c>
      <c r="L99" s="118"/>
      <c r="M99" s="118">
        <f t="shared" ref="M99:N99" si="232">SUM(M100:M102)</f>
        <v>0</v>
      </c>
      <c r="N99" s="118">
        <f t="shared" si="232"/>
        <v>0</v>
      </c>
      <c r="O99" s="118"/>
      <c r="P99" s="118">
        <f t="shared" ref="P99:Q99" si="233">SUM(P100:P102)</f>
        <v>0</v>
      </c>
      <c r="Q99" s="118">
        <f t="shared" si="233"/>
        <v>0</v>
      </c>
      <c r="R99" s="118"/>
      <c r="S99" s="118">
        <f t="shared" ref="S99:T99" si="234">SUM(S100:S102)</f>
        <v>0</v>
      </c>
      <c r="T99" s="118">
        <f t="shared" si="234"/>
        <v>0</v>
      </c>
      <c r="U99" s="118"/>
      <c r="V99" s="118">
        <f t="shared" ref="V99:X99" si="235">SUM(V100:V102)</f>
        <v>0</v>
      </c>
      <c r="W99" s="119">
        <f>SUM(W100:W102)</f>
        <v>0</v>
      </c>
      <c r="X99" s="119">
        <f t="shared" si="235"/>
        <v>0</v>
      </c>
      <c r="Y99" s="119">
        <f t="shared" si="227"/>
        <v>0</v>
      </c>
      <c r="Z99" s="119" t="e">
        <f t="shared" si="220"/>
        <v>#DIV/0!</v>
      </c>
      <c r="AA99" s="121"/>
      <c r="AB99" s="87"/>
      <c r="AC99" s="87"/>
      <c r="AD99" s="87"/>
      <c r="AE99" s="87"/>
      <c r="AF99" s="87"/>
      <c r="AG99" s="87"/>
    </row>
    <row r="100" spans="1:33" ht="30" customHeight="1" x14ac:dyDescent="0.2">
      <c r="A100" s="122" t="s">
        <v>76</v>
      </c>
      <c r="B100" s="133" t="s">
        <v>183</v>
      </c>
      <c r="C100" s="127" t="s">
        <v>184</v>
      </c>
      <c r="D100" s="155" t="s">
        <v>110</v>
      </c>
      <c r="E100" s="129"/>
      <c r="F100" s="129"/>
      <c r="G100" s="129">
        <f t="shared" ref="G100:G102" si="236">E100*F100</f>
        <v>0</v>
      </c>
      <c r="H100" s="129"/>
      <c r="I100" s="129"/>
      <c r="J100" s="129">
        <f t="shared" ref="J100:J102" si="237">H100*I100</f>
        <v>0</v>
      </c>
      <c r="K100" s="129"/>
      <c r="L100" s="129"/>
      <c r="M100" s="129">
        <f t="shared" ref="M100:M102" si="238">K100*L100</f>
        <v>0</v>
      </c>
      <c r="N100" s="129"/>
      <c r="O100" s="129"/>
      <c r="P100" s="129">
        <f t="shared" ref="P100:P102" si="239">N100*O100</f>
        <v>0</v>
      </c>
      <c r="Q100" s="129"/>
      <c r="R100" s="129"/>
      <c r="S100" s="129">
        <f t="shared" ref="S100:S102" si="240">Q100*R100</f>
        <v>0</v>
      </c>
      <c r="T100" s="129"/>
      <c r="U100" s="129"/>
      <c r="V100" s="129">
        <f t="shared" ref="V100:V102" si="241">T100*U100</f>
        <v>0</v>
      </c>
      <c r="W100" s="130">
        <f>G100+M100+S100</f>
        <v>0</v>
      </c>
      <c r="X100" s="130">
        <f>J100+P100+V100</f>
        <v>0</v>
      </c>
      <c r="Y100" s="130">
        <f t="shared" si="227"/>
        <v>0</v>
      </c>
      <c r="Z100" s="131" t="e">
        <f t="shared" si="220"/>
        <v>#DIV/0!</v>
      </c>
      <c r="AA100" s="132"/>
      <c r="AB100" s="87"/>
      <c r="AC100" s="87"/>
      <c r="AD100" s="87"/>
      <c r="AE100" s="87"/>
      <c r="AF100" s="87"/>
      <c r="AG100" s="87"/>
    </row>
    <row r="101" spans="1:33" ht="30" customHeight="1" x14ac:dyDescent="0.2">
      <c r="A101" s="122" t="s">
        <v>76</v>
      </c>
      <c r="B101" s="133" t="s">
        <v>185</v>
      </c>
      <c r="C101" s="132" t="s">
        <v>184</v>
      </c>
      <c r="D101" s="155" t="s">
        <v>110</v>
      </c>
      <c r="E101" s="129"/>
      <c r="F101" s="129"/>
      <c r="G101" s="129">
        <f t="shared" si="236"/>
        <v>0</v>
      </c>
      <c r="H101" s="129"/>
      <c r="I101" s="129"/>
      <c r="J101" s="129">
        <f t="shared" si="237"/>
        <v>0</v>
      </c>
      <c r="K101" s="129"/>
      <c r="L101" s="129"/>
      <c r="M101" s="129">
        <f t="shared" si="238"/>
        <v>0</v>
      </c>
      <c r="N101" s="129"/>
      <c r="O101" s="129"/>
      <c r="P101" s="129">
        <f t="shared" si="239"/>
        <v>0</v>
      </c>
      <c r="Q101" s="129"/>
      <c r="R101" s="129"/>
      <c r="S101" s="129">
        <f t="shared" si="240"/>
        <v>0</v>
      </c>
      <c r="T101" s="129"/>
      <c r="U101" s="129"/>
      <c r="V101" s="129">
        <f t="shared" si="241"/>
        <v>0</v>
      </c>
      <c r="W101" s="130">
        <f>G101+M101+S101</f>
        <v>0</v>
      </c>
      <c r="X101" s="130">
        <f>J101+P101+V101</f>
        <v>0</v>
      </c>
      <c r="Y101" s="130">
        <f t="shared" si="227"/>
        <v>0</v>
      </c>
      <c r="Z101" s="131" t="e">
        <f t="shared" si="220"/>
        <v>#DIV/0!</v>
      </c>
      <c r="AA101" s="132"/>
      <c r="AB101" s="87"/>
      <c r="AC101" s="87"/>
      <c r="AD101" s="87"/>
      <c r="AE101" s="87"/>
      <c r="AF101" s="87"/>
      <c r="AG101" s="87"/>
    </row>
    <row r="102" spans="1:33" ht="30" customHeight="1" x14ac:dyDescent="0.2">
      <c r="A102" s="122" t="s">
        <v>76</v>
      </c>
      <c r="B102" s="133" t="s">
        <v>186</v>
      </c>
      <c r="C102" s="132" t="s">
        <v>184</v>
      </c>
      <c r="D102" s="155" t="s">
        <v>110</v>
      </c>
      <c r="E102" s="129"/>
      <c r="F102" s="129"/>
      <c r="G102" s="129">
        <f t="shared" si="236"/>
        <v>0</v>
      </c>
      <c r="H102" s="129"/>
      <c r="I102" s="129"/>
      <c r="J102" s="129">
        <f t="shared" si="237"/>
        <v>0</v>
      </c>
      <c r="K102" s="129"/>
      <c r="L102" s="129"/>
      <c r="M102" s="129">
        <f t="shared" si="238"/>
        <v>0</v>
      </c>
      <c r="N102" s="129"/>
      <c r="O102" s="129"/>
      <c r="P102" s="129">
        <f t="shared" si="239"/>
        <v>0</v>
      </c>
      <c r="Q102" s="129"/>
      <c r="R102" s="129"/>
      <c r="S102" s="129">
        <f t="shared" si="240"/>
        <v>0</v>
      </c>
      <c r="T102" s="129"/>
      <c r="U102" s="129"/>
      <c r="V102" s="129">
        <f t="shared" si="241"/>
        <v>0</v>
      </c>
      <c r="W102" s="130">
        <f>G102+M102+S102</f>
        <v>0</v>
      </c>
      <c r="X102" s="130">
        <f>J102+P102+V102</f>
        <v>0</v>
      </c>
      <c r="Y102" s="130">
        <f t="shared" si="227"/>
        <v>0</v>
      </c>
      <c r="Z102" s="131" t="e">
        <f t="shared" si="220"/>
        <v>#DIV/0!</v>
      </c>
      <c r="AA102" s="132"/>
      <c r="AB102" s="85"/>
      <c r="AC102" s="85"/>
      <c r="AD102" s="85"/>
      <c r="AE102" s="85"/>
      <c r="AF102" s="85"/>
      <c r="AG102" s="85"/>
    </row>
    <row r="103" spans="1:33" ht="30" customHeight="1" x14ac:dyDescent="0.2">
      <c r="A103" s="114" t="s">
        <v>73</v>
      </c>
      <c r="B103" s="139" t="s">
        <v>187</v>
      </c>
      <c r="C103" s="116" t="s">
        <v>188</v>
      </c>
      <c r="D103" s="117"/>
      <c r="E103" s="118">
        <f>SUM(E104:E106)</f>
        <v>0</v>
      </c>
      <c r="F103" s="118"/>
      <c r="G103" s="118">
        <f t="shared" ref="G103" si="242">SUM(G104:G106)</f>
        <v>0</v>
      </c>
      <c r="H103" s="118">
        <f>SUM(H104:H106)</f>
        <v>0</v>
      </c>
      <c r="I103" s="118"/>
      <c r="J103" s="118">
        <f t="shared" ref="J103" si="243">SUM(J104:J106)</f>
        <v>0</v>
      </c>
      <c r="K103" s="118">
        <f t="shared" ref="K103" si="244">SUM(K104:K106)</f>
        <v>0</v>
      </c>
      <c r="L103" s="118"/>
      <c r="M103" s="118">
        <f t="shared" ref="M103:N103" si="245">SUM(M104:M106)</f>
        <v>0</v>
      </c>
      <c r="N103" s="118">
        <f t="shared" si="245"/>
        <v>0</v>
      </c>
      <c r="O103" s="118"/>
      <c r="P103" s="118">
        <f t="shared" ref="P103:Q103" si="246">SUM(P104:P106)</f>
        <v>0</v>
      </c>
      <c r="Q103" s="118">
        <f t="shared" si="246"/>
        <v>0</v>
      </c>
      <c r="R103" s="118"/>
      <c r="S103" s="118">
        <f t="shared" ref="S103:T103" si="247">SUM(S104:S106)</f>
        <v>0</v>
      </c>
      <c r="T103" s="118">
        <f t="shared" si="247"/>
        <v>0</v>
      </c>
      <c r="U103" s="118"/>
      <c r="V103" s="118">
        <f t="shared" ref="V103:X103" si="248">SUM(V104:V106)</f>
        <v>0</v>
      </c>
      <c r="W103" s="119">
        <f>SUM(W104:W106)</f>
        <v>0</v>
      </c>
      <c r="X103" s="119">
        <f t="shared" si="248"/>
        <v>0</v>
      </c>
      <c r="Y103" s="119">
        <f t="shared" si="227"/>
        <v>0</v>
      </c>
      <c r="Z103" s="119" t="e">
        <f t="shared" si="220"/>
        <v>#DIV/0!</v>
      </c>
      <c r="AA103" s="121"/>
      <c r="AB103" s="87"/>
      <c r="AC103" s="87"/>
      <c r="AD103" s="87"/>
      <c r="AE103" s="87"/>
      <c r="AF103" s="87"/>
      <c r="AG103" s="87"/>
    </row>
    <row r="104" spans="1:33" ht="30" customHeight="1" x14ac:dyDescent="0.2">
      <c r="A104" s="122" t="s">
        <v>76</v>
      </c>
      <c r="B104" s="133" t="s">
        <v>189</v>
      </c>
      <c r="C104" s="156" t="s">
        <v>116</v>
      </c>
      <c r="D104" s="155" t="s">
        <v>117</v>
      </c>
      <c r="E104" s="129"/>
      <c r="F104" s="129"/>
      <c r="G104" s="129">
        <f t="shared" ref="G104:G106" si="249">E104*F104</f>
        <v>0</v>
      </c>
      <c r="H104" s="129"/>
      <c r="I104" s="129"/>
      <c r="J104" s="129">
        <f t="shared" ref="J104:J106" si="250">H104*I104</f>
        <v>0</v>
      </c>
      <c r="K104" s="129"/>
      <c r="L104" s="129"/>
      <c r="M104" s="129">
        <f t="shared" ref="M104:M106" si="251">K104*L104</f>
        <v>0</v>
      </c>
      <c r="N104" s="129"/>
      <c r="O104" s="129"/>
      <c r="P104" s="129">
        <f t="shared" ref="P104:P106" si="252">N104*O104</f>
        <v>0</v>
      </c>
      <c r="Q104" s="129"/>
      <c r="R104" s="129"/>
      <c r="S104" s="129">
        <f t="shared" ref="S104:S106" si="253">Q104*R104</f>
        <v>0</v>
      </c>
      <c r="T104" s="129"/>
      <c r="U104" s="129"/>
      <c r="V104" s="129">
        <f t="shared" ref="V104:V106" si="254">T104*U104</f>
        <v>0</v>
      </c>
      <c r="W104" s="130">
        <f>G104+M104+S104</f>
        <v>0</v>
      </c>
      <c r="X104" s="130">
        <f t="shared" ref="X104:X106" si="255">J104+P104+V104</f>
        <v>0</v>
      </c>
      <c r="Y104" s="130">
        <f t="shared" si="227"/>
        <v>0</v>
      </c>
      <c r="Z104" s="131" t="e">
        <f t="shared" si="220"/>
        <v>#DIV/0!</v>
      </c>
      <c r="AA104" s="132"/>
      <c r="AB104" s="87"/>
      <c r="AC104" s="87"/>
      <c r="AD104" s="87"/>
      <c r="AE104" s="87"/>
      <c r="AF104" s="87"/>
      <c r="AG104" s="87"/>
    </row>
    <row r="105" spans="1:33" ht="30" customHeight="1" x14ac:dyDescent="0.2">
      <c r="A105" s="122" t="s">
        <v>76</v>
      </c>
      <c r="B105" s="133" t="s">
        <v>190</v>
      </c>
      <c r="C105" s="132" t="s">
        <v>116</v>
      </c>
      <c r="D105" s="155" t="s">
        <v>117</v>
      </c>
      <c r="E105" s="129"/>
      <c r="F105" s="129"/>
      <c r="G105" s="129">
        <f t="shared" si="249"/>
        <v>0</v>
      </c>
      <c r="H105" s="129"/>
      <c r="I105" s="129"/>
      <c r="J105" s="129">
        <f t="shared" si="250"/>
        <v>0</v>
      </c>
      <c r="K105" s="129"/>
      <c r="L105" s="129"/>
      <c r="M105" s="129">
        <f t="shared" si="251"/>
        <v>0</v>
      </c>
      <c r="N105" s="129"/>
      <c r="O105" s="129"/>
      <c r="P105" s="129">
        <f t="shared" si="252"/>
        <v>0</v>
      </c>
      <c r="Q105" s="129"/>
      <c r="R105" s="129"/>
      <c r="S105" s="129">
        <f t="shared" si="253"/>
        <v>0</v>
      </c>
      <c r="T105" s="129"/>
      <c r="U105" s="129"/>
      <c r="V105" s="129">
        <f t="shared" si="254"/>
        <v>0</v>
      </c>
      <c r="W105" s="130">
        <f>G105+M105+S105</f>
        <v>0</v>
      </c>
      <c r="X105" s="130">
        <f t="shared" si="255"/>
        <v>0</v>
      </c>
      <c r="Y105" s="130">
        <f t="shared" si="227"/>
        <v>0</v>
      </c>
      <c r="Z105" s="131" t="e">
        <f t="shared" si="220"/>
        <v>#DIV/0!</v>
      </c>
      <c r="AA105" s="132"/>
      <c r="AB105" s="87"/>
      <c r="AC105" s="87"/>
      <c r="AD105" s="87"/>
      <c r="AE105" s="87"/>
      <c r="AF105" s="87"/>
      <c r="AG105" s="87"/>
    </row>
    <row r="106" spans="1:33" ht="30" customHeight="1" x14ac:dyDescent="0.2">
      <c r="A106" s="122" t="s">
        <v>76</v>
      </c>
      <c r="B106" s="133" t="s">
        <v>191</v>
      </c>
      <c r="C106" s="132" t="s">
        <v>116</v>
      </c>
      <c r="D106" s="155" t="s">
        <v>117</v>
      </c>
      <c r="E106" s="129"/>
      <c r="F106" s="129"/>
      <c r="G106" s="129">
        <f t="shared" si="249"/>
        <v>0</v>
      </c>
      <c r="H106" s="129"/>
      <c r="I106" s="129"/>
      <c r="J106" s="129">
        <f t="shared" si="250"/>
        <v>0</v>
      </c>
      <c r="K106" s="129"/>
      <c r="L106" s="129"/>
      <c r="M106" s="129">
        <f t="shared" si="251"/>
        <v>0</v>
      </c>
      <c r="N106" s="129"/>
      <c r="O106" s="129"/>
      <c r="P106" s="129">
        <f t="shared" si="252"/>
        <v>0</v>
      </c>
      <c r="Q106" s="129"/>
      <c r="R106" s="129"/>
      <c r="S106" s="129">
        <f t="shared" si="253"/>
        <v>0</v>
      </c>
      <c r="T106" s="129"/>
      <c r="U106" s="129"/>
      <c r="V106" s="129">
        <f t="shared" si="254"/>
        <v>0</v>
      </c>
      <c r="W106" s="130">
        <f>G106+M106+S106</f>
        <v>0</v>
      </c>
      <c r="X106" s="130">
        <f t="shared" si="255"/>
        <v>0</v>
      </c>
      <c r="Y106" s="130">
        <f t="shared" si="227"/>
        <v>0</v>
      </c>
      <c r="Z106" s="131" t="e">
        <f t="shared" si="220"/>
        <v>#DIV/0!</v>
      </c>
      <c r="AA106" s="132"/>
      <c r="AB106" s="7"/>
      <c r="AC106" s="7"/>
      <c r="AD106" s="7"/>
      <c r="AE106" s="7"/>
      <c r="AF106" s="7"/>
      <c r="AG106" s="7"/>
    </row>
    <row r="107" spans="1:33" ht="30" customHeight="1" x14ac:dyDescent="0.2">
      <c r="A107" s="265" t="s">
        <v>192</v>
      </c>
      <c r="B107" s="265"/>
      <c r="C107" s="265"/>
      <c r="D107" s="265"/>
      <c r="E107" s="145"/>
      <c r="F107" s="145"/>
      <c r="G107" s="145">
        <f>G95+G99+G103</f>
        <v>262940</v>
      </c>
      <c r="H107" s="145"/>
      <c r="I107" s="145"/>
      <c r="J107" s="145">
        <f>J95+J99+J103</f>
        <v>262940</v>
      </c>
      <c r="K107" s="146"/>
      <c r="L107" s="146"/>
      <c r="M107" s="146">
        <f>M95+M99+M103</f>
        <v>0</v>
      </c>
      <c r="N107" s="146"/>
      <c r="O107" s="146"/>
      <c r="P107" s="146">
        <f>P95+P99+P103</f>
        <v>0</v>
      </c>
      <c r="Q107" s="146"/>
      <c r="R107" s="146"/>
      <c r="S107" s="146">
        <f>S95+S99+S103</f>
        <v>0</v>
      </c>
      <c r="T107" s="146"/>
      <c r="U107" s="146"/>
      <c r="V107" s="146">
        <f t="shared" ref="V107" si="256">V95+V99+V103</f>
        <v>0</v>
      </c>
      <c r="W107" s="151">
        <f>W95+W99+W103</f>
        <v>262940</v>
      </c>
      <c r="X107" s="151">
        <f>X95+X99+X103</f>
        <v>262940</v>
      </c>
      <c r="Y107" s="151">
        <f t="shared" si="227"/>
        <v>0</v>
      </c>
      <c r="Z107" s="151">
        <f t="shared" si="220"/>
        <v>0</v>
      </c>
      <c r="AA107" s="148"/>
      <c r="AB107" s="7"/>
      <c r="AC107" s="7"/>
      <c r="AD107" s="7"/>
      <c r="AE107" s="7"/>
      <c r="AF107" s="7"/>
      <c r="AG107" s="7"/>
    </row>
    <row r="108" spans="1:33" ht="30" customHeight="1" x14ac:dyDescent="0.2">
      <c r="A108" s="106" t="s">
        <v>71</v>
      </c>
      <c r="B108" s="149">
        <v>6</v>
      </c>
      <c r="C108" s="106" t="s">
        <v>193</v>
      </c>
      <c r="D108" s="109"/>
      <c r="E108" s="110"/>
      <c r="F108" s="110"/>
      <c r="G108" s="110"/>
      <c r="H108" s="110"/>
      <c r="I108" s="110"/>
      <c r="J108" s="110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2"/>
      <c r="X108" s="112"/>
      <c r="Y108" s="150"/>
      <c r="Z108" s="112"/>
      <c r="AA108" s="113"/>
      <c r="AB108" s="87"/>
      <c r="AC108" s="87"/>
      <c r="AD108" s="87"/>
      <c r="AE108" s="87"/>
      <c r="AF108" s="87"/>
      <c r="AG108" s="87"/>
    </row>
    <row r="109" spans="1:33" ht="30" customHeight="1" x14ac:dyDescent="0.2">
      <c r="A109" s="114" t="s">
        <v>73</v>
      </c>
      <c r="B109" s="139" t="s">
        <v>194</v>
      </c>
      <c r="C109" s="166" t="s">
        <v>195</v>
      </c>
      <c r="D109" s="117"/>
      <c r="E109" s="118">
        <f>SUM(E110:E112)</f>
        <v>0</v>
      </c>
      <c r="F109" s="118"/>
      <c r="G109" s="118">
        <f t="shared" ref="G109" si="257">SUM(G110:G112)</f>
        <v>0</v>
      </c>
      <c r="H109" s="118">
        <f>SUM(H110:H112)</f>
        <v>0</v>
      </c>
      <c r="I109" s="118"/>
      <c r="J109" s="118">
        <f t="shared" ref="J109" si="258">SUM(J110:J112)</f>
        <v>0</v>
      </c>
      <c r="K109" s="118">
        <f t="shared" ref="K109" si="259">SUM(K110:K112)</f>
        <v>0</v>
      </c>
      <c r="L109" s="118"/>
      <c r="M109" s="118">
        <f t="shared" ref="M109:N109" si="260">SUM(M110:M112)</f>
        <v>0</v>
      </c>
      <c r="N109" s="118">
        <f t="shared" si="260"/>
        <v>0</v>
      </c>
      <c r="O109" s="118"/>
      <c r="P109" s="118">
        <f t="shared" ref="P109:Q109" si="261">SUM(P110:P112)</f>
        <v>0</v>
      </c>
      <c r="Q109" s="118">
        <f t="shared" si="261"/>
        <v>0</v>
      </c>
      <c r="R109" s="118"/>
      <c r="S109" s="118">
        <f t="shared" ref="S109:T109" si="262">SUM(S110:S112)</f>
        <v>0</v>
      </c>
      <c r="T109" s="118">
        <f t="shared" si="262"/>
        <v>0</v>
      </c>
      <c r="U109" s="118"/>
      <c r="V109" s="118">
        <f t="shared" ref="V109:X109" si="263">SUM(V110:V112)</f>
        <v>0</v>
      </c>
      <c r="W109" s="118">
        <f>SUM(W110:W112)</f>
        <v>0</v>
      </c>
      <c r="X109" s="118">
        <f t="shared" si="263"/>
        <v>0</v>
      </c>
      <c r="Y109" s="118">
        <f t="shared" ref="Y109:Y121" si="264">W109-X109</f>
        <v>0</v>
      </c>
      <c r="Z109" s="120" t="e">
        <f t="shared" ref="Z109:Z121" si="265">Y109/W109</f>
        <v>#DIV/0!</v>
      </c>
      <c r="AA109" s="121"/>
      <c r="AB109" s="87"/>
      <c r="AC109" s="87"/>
      <c r="AD109" s="87"/>
      <c r="AE109" s="87"/>
      <c r="AF109" s="87"/>
      <c r="AG109" s="87"/>
    </row>
    <row r="110" spans="1:33" ht="30" customHeight="1" x14ac:dyDescent="0.2">
      <c r="A110" s="122" t="s">
        <v>76</v>
      </c>
      <c r="B110" s="133" t="s">
        <v>196</v>
      </c>
      <c r="C110" s="132" t="s">
        <v>197</v>
      </c>
      <c r="D110" s="125" t="s">
        <v>110</v>
      </c>
      <c r="E110" s="129"/>
      <c r="F110" s="129"/>
      <c r="G110" s="129">
        <f t="shared" ref="G110:G112" si="266">E110*F110</f>
        <v>0</v>
      </c>
      <c r="H110" s="129"/>
      <c r="I110" s="129"/>
      <c r="J110" s="129">
        <f t="shared" ref="J110:J112" si="267">H110*I110</f>
        <v>0</v>
      </c>
      <c r="K110" s="129"/>
      <c r="L110" s="129"/>
      <c r="M110" s="129">
        <f t="shared" ref="M110:M112" si="268">K110*L110</f>
        <v>0</v>
      </c>
      <c r="N110" s="129"/>
      <c r="O110" s="129"/>
      <c r="P110" s="129">
        <f t="shared" ref="P110:P112" si="269">N110*O110</f>
        <v>0</v>
      </c>
      <c r="Q110" s="129"/>
      <c r="R110" s="129"/>
      <c r="S110" s="129">
        <f t="shared" ref="S110:S112" si="270">Q110*R110</f>
        <v>0</v>
      </c>
      <c r="T110" s="129"/>
      <c r="U110" s="129"/>
      <c r="V110" s="129">
        <f t="shared" ref="V110:V112" si="271">T110*U110</f>
        <v>0</v>
      </c>
      <c r="W110" s="130">
        <f>G110+M110+S110</f>
        <v>0</v>
      </c>
      <c r="X110" s="130">
        <f>J110+P110+V110</f>
        <v>0</v>
      </c>
      <c r="Y110" s="130">
        <f t="shared" si="264"/>
        <v>0</v>
      </c>
      <c r="Z110" s="131" t="e">
        <f t="shared" si="265"/>
        <v>#DIV/0!</v>
      </c>
      <c r="AA110" s="132"/>
      <c r="AB110" s="87"/>
      <c r="AC110" s="87"/>
      <c r="AD110" s="87"/>
      <c r="AE110" s="87"/>
      <c r="AF110" s="87"/>
      <c r="AG110" s="87"/>
    </row>
    <row r="111" spans="1:33" ht="30" customHeight="1" x14ac:dyDescent="0.2">
      <c r="A111" s="122" t="s">
        <v>76</v>
      </c>
      <c r="B111" s="133" t="s">
        <v>198</v>
      </c>
      <c r="C111" s="132" t="s">
        <v>197</v>
      </c>
      <c r="D111" s="125" t="s">
        <v>110</v>
      </c>
      <c r="E111" s="129"/>
      <c r="F111" s="129"/>
      <c r="G111" s="129">
        <f t="shared" si="266"/>
        <v>0</v>
      </c>
      <c r="H111" s="129"/>
      <c r="I111" s="129"/>
      <c r="J111" s="129">
        <f t="shared" si="267"/>
        <v>0</v>
      </c>
      <c r="K111" s="129"/>
      <c r="L111" s="129"/>
      <c r="M111" s="129">
        <f t="shared" si="268"/>
        <v>0</v>
      </c>
      <c r="N111" s="129"/>
      <c r="O111" s="129"/>
      <c r="P111" s="129">
        <f t="shared" si="269"/>
        <v>0</v>
      </c>
      <c r="Q111" s="129"/>
      <c r="R111" s="129"/>
      <c r="S111" s="129">
        <f t="shared" si="270"/>
        <v>0</v>
      </c>
      <c r="T111" s="129"/>
      <c r="U111" s="129"/>
      <c r="V111" s="129">
        <f t="shared" si="271"/>
        <v>0</v>
      </c>
      <c r="W111" s="130">
        <f>G111+M111+S111</f>
        <v>0</v>
      </c>
      <c r="X111" s="130">
        <f>J111+P111+V111</f>
        <v>0</v>
      </c>
      <c r="Y111" s="130">
        <f t="shared" si="264"/>
        <v>0</v>
      </c>
      <c r="Z111" s="131" t="e">
        <f t="shared" si="265"/>
        <v>#DIV/0!</v>
      </c>
      <c r="AA111" s="132"/>
      <c r="AB111" s="87"/>
      <c r="AC111" s="87"/>
      <c r="AD111" s="87"/>
      <c r="AE111" s="87"/>
      <c r="AF111" s="87"/>
      <c r="AG111" s="87"/>
    </row>
    <row r="112" spans="1:33" ht="30" customHeight="1" x14ac:dyDescent="0.2">
      <c r="A112" s="122" t="s">
        <v>76</v>
      </c>
      <c r="B112" s="133" t="s">
        <v>199</v>
      </c>
      <c r="C112" s="132" t="s">
        <v>197</v>
      </c>
      <c r="D112" s="125" t="s">
        <v>110</v>
      </c>
      <c r="E112" s="129"/>
      <c r="F112" s="129"/>
      <c r="G112" s="129">
        <f t="shared" si="266"/>
        <v>0</v>
      </c>
      <c r="H112" s="129"/>
      <c r="I112" s="129"/>
      <c r="J112" s="129">
        <f t="shared" si="267"/>
        <v>0</v>
      </c>
      <c r="K112" s="129"/>
      <c r="L112" s="129"/>
      <c r="M112" s="129">
        <f t="shared" si="268"/>
        <v>0</v>
      </c>
      <c r="N112" s="129"/>
      <c r="O112" s="129"/>
      <c r="P112" s="129">
        <f t="shared" si="269"/>
        <v>0</v>
      </c>
      <c r="Q112" s="129"/>
      <c r="R112" s="129"/>
      <c r="S112" s="129">
        <f t="shared" si="270"/>
        <v>0</v>
      </c>
      <c r="T112" s="129"/>
      <c r="U112" s="129"/>
      <c r="V112" s="129">
        <f t="shared" si="271"/>
        <v>0</v>
      </c>
      <c r="W112" s="130">
        <f>G112+M112+S112</f>
        <v>0</v>
      </c>
      <c r="X112" s="130">
        <f t="shared" ref="X112" si="272">J112+P112+V112</f>
        <v>0</v>
      </c>
      <c r="Y112" s="130">
        <f t="shared" si="264"/>
        <v>0</v>
      </c>
      <c r="Z112" s="131" t="e">
        <f t="shared" si="265"/>
        <v>#DIV/0!</v>
      </c>
      <c r="AA112" s="132"/>
      <c r="AB112" s="87"/>
      <c r="AC112" s="87"/>
      <c r="AD112" s="87"/>
      <c r="AE112" s="87"/>
      <c r="AF112" s="87"/>
      <c r="AG112" s="87"/>
    </row>
    <row r="113" spans="1:33" ht="30" customHeight="1" x14ac:dyDescent="0.2">
      <c r="A113" s="114" t="s">
        <v>71</v>
      </c>
      <c r="B113" s="139" t="s">
        <v>200</v>
      </c>
      <c r="C113" s="166" t="s">
        <v>201</v>
      </c>
      <c r="D113" s="117"/>
      <c r="E113" s="118">
        <f>SUM(E114:E116)</f>
        <v>0</v>
      </c>
      <c r="F113" s="118"/>
      <c r="G113" s="118">
        <f t="shared" ref="G113" si="273">SUM(G114:G116)</f>
        <v>0</v>
      </c>
      <c r="H113" s="118">
        <f>SUM(H114:H116)</f>
        <v>0</v>
      </c>
      <c r="I113" s="118"/>
      <c r="J113" s="118">
        <f t="shared" ref="J113" si="274">SUM(J114:J116)</f>
        <v>0</v>
      </c>
      <c r="K113" s="118">
        <f t="shared" ref="K113" si="275">SUM(K114:K116)</f>
        <v>0</v>
      </c>
      <c r="L113" s="118"/>
      <c r="M113" s="118">
        <f t="shared" ref="M113:N113" si="276">SUM(M114:M116)</f>
        <v>0</v>
      </c>
      <c r="N113" s="118">
        <f t="shared" si="276"/>
        <v>0</v>
      </c>
      <c r="O113" s="118"/>
      <c r="P113" s="118">
        <f t="shared" ref="P113:Q113" si="277">SUM(P114:P116)</f>
        <v>0</v>
      </c>
      <c r="Q113" s="118">
        <f t="shared" si="277"/>
        <v>0</v>
      </c>
      <c r="R113" s="118"/>
      <c r="S113" s="118">
        <f t="shared" ref="S113:T113" si="278">SUM(S114:S116)</f>
        <v>0</v>
      </c>
      <c r="T113" s="118">
        <f t="shared" si="278"/>
        <v>0</v>
      </c>
      <c r="U113" s="118"/>
      <c r="V113" s="118">
        <f t="shared" ref="V113" si="279">SUM(V114:V116)</f>
        <v>0</v>
      </c>
      <c r="W113" s="118">
        <f>SUM(W114:W116)</f>
        <v>0</v>
      </c>
      <c r="X113" s="118">
        <f>SUM(X114:X116)</f>
        <v>0</v>
      </c>
      <c r="Y113" s="118">
        <f t="shared" si="264"/>
        <v>0</v>
      </c>
      <c r="Z113" s="118" t="e">
        <f t="shared" si="265"/>
        <v>#DIV/0!</v>
      </c>
      <c r="AA113" s="121"/>
      <c r="AB113" s="87"/>
      <c r="AC113" s="87"/>
      <c r="AD113" s="87"/>
      <c r="AE113" s="87"/>
      <c r="AF113" s="87"/>
      <c r="AG113" s="87"/>
    </row>
    <row r="114" spans="1:33" ht="30" customHeight="1" x14ac:dyDescent="0.2">
      <c r="A114" s="122" t="s">
        <v>76</v>
      </c>
      <c r="B114" s="133" t="s">
        <v>202</v>
      </c>
      <c r="C114" s="132" t="s">
        <v>197</v>
      </c>
      <c r="D114" s="125" t="s">
        <v>110</v>
      </c>
      <c r="E114" s="129"/>
      <c r="F114" s="129"/>
      <c r="G114" s="129">
        <f t="shared" ref="G114:G116" si="280">E114*F114</f>
        <v>0</v>
      </c>
      <c r="H114" s="129"/>
      <c r="I114" s="129"/>
      <c r="J114" s="129">
        <f t="shared" ref="J114:J116" si="281">H114*I114</f>
        <v>0</v>
      </c>
      <c r="K114" s="129"/>
      <c r="L114" s="129"/>
      <c r="M114" s="129">
        <f t="shared" ref="M114:M116" si="282">K114*L114</f>
        <v>0</v>
      </c>
      <c r="N114" s="129"/>
      <c r="O114" s="129"/>
      <c r="P114" s="129">
        <f t="shared" ref="P114:P116" si="283">N114*O114</f>
        <v>0</v>
      </c>
      <c r="Q114" s="129"/>
      <c r="R114" s="129"/>
      <c r="S114" s="129">
        <f t="shared" ref="S114:S116" si="284">Q114*R114</f>
        <v>0</v>
      </c>
      <c r="T114" s="129"/>
      <c r="U114" s="129"/>
      <c r="V114" s="129">
        <f t="shared" ref="V114:V115" si="285">T114*U114</f>
        <v>0</v>
      </c>
      <c r="W114" s="130">
        <f>G114+M114+S114</f>
        <v>0</v>
      </c>
      <c r="X114" s="130">
        <f>J114+P114+V114</f>
        <v>0</v>
      </c>
      <c r="Y114" s="130">
        <f t="shared" si="264"/>
        <v>0</v>
      </c>
      <c r="Z114" s="131" t="e">
        <f t="shared" si="265"/>
        <v>#DIV/0!</v>
      </c>
      <c r="AA114" s="132"/>
      <c r="AB114" s="87"/>
      <c r="AC114" s="87"/>
      <c r="AD114" s="87"/>
      <c r="AE114" s="87"/>
      <c r="AF114" s="87"/>
      <c r="AG114" s="87"/>
    </row>
    <row r="115" spans="1:33" ht="30" customHeight="1" x14ac:dyDescent="0.2">
      <c r="A115" s="122" t="s">
        <v>76</v>
      </c>
      <c r="B115" s="133" t="s">
        <v>203</v>
      </c>
      <c r="C115" s="132" t="s">
        <v>197</v>
      </c>
      <c r="D115" s="125" t="s">
        <v>110</v>
      </c>
      <c r="E115" s="129"/>
      <c r="F115" s="129"/>
      <c r="G115" s="129">
        <f t="shared" si="280"/>
        <v>0</v>
      </c>
      <c r="H115" s="129"/>
      <c r="I115" s="129"/>
      <c r="J115" s="129">
        <f t="shared" si="281"/>
        <v>0</v>
      </c>
      <c r="K115" s="129"/>
      <c r="L115" s="129"/>
      <c r="M115" s="129">
        <f t="shared" si="282"/>
        <v>0</v>
      </c>
      <c r="N115" s="129"/>
      <c r="O115" s="129"/>
      <c r="P115" s="129">
        <f t="shared" si="283"/>
        <v>0</v>
      </c>
      <c r="Q115" s="129"/>
      <c r="R115" s="129"/>
      <c r="S115" s="129">
        <f t="shared" si="284"/>
        <v>0</v>
      </c>
      <c r="T115" s="129"/>
      <c r="U115" s="129"/>
      <c r="V115" s="129">
        <f t="shared" si="285"/>
        <v>0</v>
      </c>
      <c r="W115" s="130">
        <f>G115+M115+S115</f>
        <v>0</v>
      </c>
      <c r="X115" s="130">
        <f>J115+P115+V115</f>
        <v>0</v>
      </c>
      <c r="Y115" s="130">
        <f t="shared" si="264"/>
        <v>0</v>
      </c>
      <c r="Z115" s="131" t="e">
        <f t="shared" si="265"/>
        <v>#DIV/0!</v>
      </c>
      <c r="AA115" s="132"/>
      <c r="AB115" s="87"/>
      <c r="AC115" s="87"/>
      <c r="AD115" s="87"/>
      <c r="AE115" s="87"/>
      <c r="AF115" s="87"/>
      <c r="AG115" s="87"/>
    </row>
    <row r="116" spans="1:33" ht="30" customHeight="1" x14ac:dyDescent="0.2">
      <c r="A116" s="122" t="s">
        <v>76</v>
      </c>
      <c r="B116" s="133" t="s">
        <v>204</v>
      </c>
      <c r="C116" s="132" t="s">
        <v>197</v>
      </c>
      <c r="D116" s="125" t="s">
        <v>110</v>
      </c>
      <c r="E116" s="129"/>
      <c r="F116" s="129"/>
      <c r="G116" s="129">
        <f t="shared" si="280"/>
        <v>0</v>
      </c>
      <c r="H116" s="129"/>
      <c r="I116" s="129"/>
      <c r="J116" s="129">
        <f t="shared" si="281"/>
        <v>0</v>
      </c>
      <c r="K116" s="129"/>
      <c r="L116" s="129"/>
      <c r="M116" s="129">
        <f t="shared" si="282"/>
        <v>0</v>
      </c>
      <c r="N116" s="129"/>
      <c r="O116" s="129"/>
      <c r="P116" s="129">
        <f t="shared" si="283"/>
        <v>0</v>
      </c>
      <c r="Q116" s="129"/>
      <c r="R116" s="129"/>
      <c r="S116" s="129">
        <f t="shared" si="284"/>
        <v>0</v>
      </c>
      <c r="T116" s="129"/>
      <c r="U116" s="129"/>
      <c r="V116" s="129">
        <f>T116*U116</f>
        <v>0</v>
      </c>
      <c r="W116" s="130">
        <f>G116+M116+S116</f>
        <v>0</v>
      </c>
      <c r="X116" s="130">
        <f>J116+P116+V116</f>
        <v>0</v>
      </c>
      <c r="Y116" s="130">
        <f t="shared" si="264"/>
        <v>0</v>
      </c>
      <c r="Z116" s="131" t="e">
        <f t="shared" si="265"/>
        <v>#DIV/0!</v>
      </c>
      <c r="AA116" s="132"/>
      <c r="AB116" s="87"/>
      <c r="AC116" s="87"/>
      <c r="AD116" s="87"/>
      <c r="AE116" s="87"/>
      <c r="AF116" s="87"/>
      <c r="AG116" s="87"/>
    </row>
    <row r="117" spans="1:33" ht="30" customHeight="1" x14ac:dyDescent="0.2">
      <c r="A117" s="114" t="s">
        <v>71</v>
      </c>
      <c r="B117" s="139" t="s">
        <v>205</v>
      </c>
      <c r="C117" s="166" t="s">
        <v>206</v>
      </c>
      <c r="D117" s="117"/>
      <c r="E117" s="118">
        <f>SUM(E118:E120)</f>
        <v>0</v>
      </c>
      <c r="F117" s="118"/>
      <c r="G117" s="118">
        <f t="shared" ref="G117" si="286">SUM(G118:G120)</f>
        <v>0</v>
      </c>
      <c r="H117" s="118">
        <f>SUM(H118:H120)</f>
        <v>0</v>
      </c>
      <c r="I117" s="118"/>
      <c r="J117" s="118">
        <f t="shared" ref="J117" si="287">SUM(J118:J120)</f>
        <v>0</v>
      </c>
      <c r="K117" s="118">
        <f t="shared" ref="K117" si="288">SUM(K118:K120)</f>
        <v>0</v>
      </c>
      <c r="L117" s="118"/>
      <c r="M117" s="118">
        <f t="shared" ref="M117:N117" si="289">SUM(M118:M120)</f>
        <v>0</v>
      </c>
      <c r="N117" s="118">
        <f t="shared" si="289"/>
        <v>0</v>
      </c>
      <c r="O117" s="118"/>
      <c r="P117" s="118">
        <f t="shared" ref="P117:Q117" si="290">SUM(P118:P120)</f>
        <v>0</v>
      </c>
      <c r="Q117" s="118">
        <f t="shared" si="290"/>
        <v>0</v>
      </c>
      <c r="R117" s="118"/>
      <c r="S117" s="118">
        <f t="shared" ref="S117:T117" si="291">SUM(S118:S120)</f>
        <v>0</v>
      </c>
      <c r="T117" s="118">
        <f t="shared" si="291"/>
        <v>0</v>
      </c>
      <c r="U117" s="118"/>
      <c r="V117" s="118">
        <f>SUM(V118:V120)</f>
        <v>0</v>
      </c>
      <c r="W117" s="118">
        <f>SUM(W118:W120)</f>
        <v>0</v>
      </c>
      <c r="X117" s="118">
        <f t="shared" ref="X117" si="292">SUM(X118:X120)</f>
        <v>0</v>
      </c>
      <c r="Y117" s="118">
        <f t="shared" si="264"/>
        <v>0</v>
      </c>
      <c r="Z117" s="118" t="e">
        <f t="shared" si="265"/>
        <v>#DIV/0!</v>
      </c>
      <c r="AA117" s="121"/>
      <c r="AB117" s="87"/>
      <c r="AC117" s="87"/>
      <c r="AD117" s="87"/>
      <c r="AE117" s="87"/>
      <c r="AF117" s="87"/>
      <c r="AG117" s="87"/>
    </row>
    <row r="118" spans="1:33" ht="30" customHeight="1" x14ac:dyDescent="0.2">
      <c r="A118" s="122" t="s">
        <v>76</v>
      </c>
      <c r="B118" s="133" t="s">
        <v>207</v>
      </c>
      <c r="C118" s="132" t="s">
        <v>197</v>
      </c>
      <c r="D118" s="125" t="s">
        <v>110</v>
      </c>
      <c r="E118" s="129"/>
      <c r="F118" s="129"/>
      <c r="G118" s="129">
        <f t="shared" ref="G118:G120" si="293">E118*F118</f>
        <v>0</v>
      </c>
      <c r="H118" s="129"/>
      <c r="I118" s="129"/>
      <c r="J118" s="129">
        <f t="shared" ref="J118:J120" si="294">H118*I118</f>
        <v>0</v>
      </c>
      <c r="K118" s="129"/>
      <c r="L118" s="129"/>
      <c r="M118" s="129">
        <f t="shared" ref="M118:M120" si="295">K118*L118</f>
        <v>0</v>
      </c>
      <c r="N118" s="129"/>
      <c r="O118" s="129"/>
      <c r="P118" s="129">
        <f t="shared" ref="P118:P120" si="296">N118*O118</f>
        <v>0</v>
      </c>
      <c r="Q118" s="129"/>
      <c r="R118" s="129"/>
      <c r="S118" s="129">
        <f t="shared" ref="S118:S120" si="297">Q118*R118</f>
        <v>0</v>
      </c>
      <c r="T118" s="129"/>
      <c r="U118" s="129"/>
      <c r="V118" s="129">
        <f>T118*U118</f>
        <v>0</v>
      </c>
      <c r="W118" s="130">
        <f>G118+M118+S118</f>
        <v>0</v>
      </c>
      <c r="X118" s="130">
        <f t="shared" ref="X118:X120" si="298">J118+P118+V118</f>
        <v>0</v>
      </c>
      <c r="Y118" s="130">
        <f t="shared" si="264"/>
        <v>0</v>
      </c>
      <c r="Z118" s="131" t="e">
        <f t="shared" si="265"/>
        <v>#DIV/0!</v>
      </c>
      <c r="AA118" s="132"/>
      <c r="AB118" s="7"/>
      <c r="AC118" s="7"/>
      <c r="AD118" s="7"/>
      <c r="AE118" s="7"/>
      <c r="AF118" s="7"/>
      <c r="AG118" s="7"/>
    </row>
    <row r="119" spans="1:33" ht="30" customHeight="1" x14ac:dyDescent="0.2">
      <c r="A119" s="122" t="s">
        <v>76</v>
      </c>
      <c r="B119" s="133" t="s">
        <v>208</v>
      </c>
      <c r="C119" s="132" t="s">
        <v>197</v>
      </c>
      <c r="D119" s="125" t="s">
        <v>110</v>
      </c>
      <c r="E119" s="129"/>
      <c r="F119" s="129"/>
      <c r="G119" s="129">
        <f t="shared" si="293"/>
        <v>0</v>
      </c>
      <c r="H119" s="129"/>
      <c r="I119" s="129"/>
      <c r="J119" s="129">
        <f t="shared" si="294"/>
        <v>0</v>
      </c>
      <c r="K119" s="129"/>
      <c r="L119" s="129"/>
      <c r="M119" s="129">
        <f t="shared" si="295"/>
        <v>0</v>
      </c>
      <c r="N119" s="129"/>
      <c r="O119" s="129"/>
      <c r="P119" s="129">
        <f t="shared" si="296"/>
        <v>0</v>
      </c>
      <c r="Q119" s="129"/>
      <c r="R119" s="129"/>
      <c r="S119" s="129">
        <f t="shared" si="297"/>
        <v>0</v>
      </c>
      <c r="T119" s="129"/>
      <c r="U119" s="129"/>
      <c r="V119" s="129">
        <f>T119*U119</f>
        <v>0</v>
      </c>
      <c r="W119" s="130">
        <f>G119+M119+S119</f>
        <v>0</v>
      </c>
      <c r="X119" s="130">
        <f t="shared" si="298"/>
        <v>0</v>
      </c>
      <c r="Y119" s="130">
        <f t="shared" si="264"/>
        <v>0</v>
      </c>
      <c r="Z119" s="131" t="e">
        <f t="shared" si="265"/>
        <v>#DIV/0!</v>
      </c>
      <c r="AA119" s="132"/>
      <c r="AB119" s="7"/>
      <c r="AC119" s="7"/>
      <c r="AD119" s="7"/>
      <c r="AE119" s="7"/>
      <c r="AF119" s="7"/>
      <c r="AG119" s="7"/>
    </row>
    <row r="120" spans="1:33" ht="30" customHeight="1" x14ac:dyDescent="0.2">
      <c r="A120" s="122" t="s">
        <v>76</v>
      </c>
      <c r="B120" s="133" t="s">
        <v>209</v>
      </c>
      <c r="C120" s="132" t="s">
        <v>197</v>
      </c>
      <c r="D120" s="125" t="s">
        <v>110</v>
      </c>
      <c r="E120" s="129"/>
      <c r="F120" s="129"/>
      <c r="G120" s="129">
        <f t="shared" si="293"/>
        <v>0</v>
      </c>
      <c r="H120" s="129"/>
      <c r="I120" s="129"/>
      <c r="J120" s="129">
        <f t="shared" si="294"/>
        <v>0</v>
      </c>
      <c r="K120" s="129"/>
      <c r="L120" s="129"/>
      <c r="M120" s="129">
        <f t="shared" si="295"/>
        <v>0</v>
      </c>
      <c r="N120" s="129"/>
      <c r="O120" s="129"/>
      <c r="P120" s="129">
        <f t="shared" si="296"/>
        <v>0</v>
      </c>
      <c r="Q120" s="129"/>
      <c r="R120" s="129"/>
      <c r="S120" s="129">
        <f t="shared" si="297"/>
        <v>0</v>
      </c>
      <c r="T120" s="129"/>
      <c r="U120" s="129"/>
      <c r="V120" s="129">
        <f>T120*U120</f>
        <v>0</v>
      </c>
      <c r="W120" s="130">
        <f>G120+M120+S120</f>
        <v>0</v>
      </c>
      <c r="X120" s="130">
        <f t="shared" si="298"/>
        <v>0</v>
      </c>
      <c r="Y120" s="130">
        <f t="shared" si="264"/>
        <v>0</v>
      </c>
      <c r="Z120" s="131" t="e">
        <f t="shared" si="265"/>
        <v>#DIV/0!</v>
      </c>
      <c r="AA120" s="132"/>
      <c r="AB120" s="85"/>
      <c r="AC120" s="85"/>
      <c r="AD120" s="85"/>
      <c r="AE120" s="85"/>
      <c r="AF120" s="85"/>
      <c r="AG120" s="85"/>
    </row>
    <row r="121" spans="1:33" ht="30" customHeight="1" x14ac:dyDescent="0.2">
      <c r="A121" s="140" t="s">
        <v>210</v>
      </c>
      <c r="B121" s="141"/>
      <c r="C121" s="142"/>
      <c r="D121" s="143"/>
      <c r="E121" s="145">
        <f>E117+E113+E109</f>
        <v>0</v>
      </c>
      <c r="F121" s="145"/>
      <c r="G121" s="145">
        <f t="shared" ref="G121" si="299">G117+G113+G109</f>
        <v>0</v>
      </c>
      <c r="H121" s="145">
        <f>H117+H113+H109</f>
        <v>0</v>
      </c>
      <c r="I121" s="145"/>
      <c r="J121" s="145">
        <f t="shared" ref="J121" si="300">J117+J113+J109</f>
        <v>0</v>
      </c>
      <c r="K121" s="146">
        <f t="shared" ref="K121" si="301">K117+K113+K109</f>
        <v>0</v>
      </c>
      <c r="L121" s="146"/>
      <c r="M121" s="146">
        <f t="shared" ref="M121:N121" si="302">M117+M113+M109</f>
        <v>0</v>
      </c>
      <c r="N121" s="146">
        <f t="shared" si="302"/>
        <v>0</v>
      </c>
      <c r="O121" s="146"/>
      <c r="P121" s="146">
        <f t="shared" ref="P121:Q121" si="303">P117+P113+P109</f>
        <v>0</v>
      </c>
      <c r="Q121" s="146">
        <f t="shared" si="303"/>
        <v>0</v>
      </c>
      <c r="R121" s="146"/>
      <c r="S121" s="146">
        <f t="shared" ref="S121:T121" si="304">S117+S113+S109</f>
        <v>0</v>
      </c>
      <c r="T121" s="146">
        <f t="shared" si="304"/>
        <v>0</v>
      </c>
      <c r="U121" s="146"/>
      <c r="V121" s="146">
        <f t="shared" ref="V121:X121" si="305">V117+V113+V109</f>
        <v>0</v>
      </c>
      <c r="W121" s="151">
        <f>W117+W113+W109</f>
        <v>0</v>
      </c>
      <c r="X121" s="151">
        <f t="shared" si="305"/>
        <v>0</v>
      </c>
      <c r="Y121" s="151">
        <f t="shared" si="264"/>
        <v>0</v>
      </c>
      <c r="Z121" s="151" t="e">
        <f t="shared" si="265"/>
        <v>#DIV/0!</v>
      </c>
      <c r="AA121" s="148"/>
      <c r="AB121" s="87"/>
      <c r="AC121" s="87"/>
      <c r="AD121" s="87"/>
      <c r="AE121" s="87"/>
      <c r="AF121" s="87"/>
      <c r="AG121" s="87"/>
    </row>
    <row r="122" spans="1:33" ht="30" customHeight="1" x14ac:dyDescent="0.2">
      <c r="A122" s="106" t="s">
        <v>71</v>
      </c>
      <c r="B122" s="149">
        <v>7</v>
      </c>
      <c r="C122" s="106" t="s">
        <v>211</v>
      </c>
      <c r="D122" s="109"/>
      <c r="E122" s="110"/>
      <c r="F122" s="110"/>
      <c r="G122" s="110"/>
      <c r="H122" s="110"/>
      <c r="I122" s="110"/>
      <c r="J122" s="110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2"/>
      <c r="X122" s="112"/>
      <c r="Y122" s="150"/>
      <c r="Z122" s="112"/>
      <c r="AA122" s="113"/>
      <c r="AB122" s="87"/>
      <c r="AC122" s="87"/>
      <c r="AD122" s="87"/>
      <c r="AE122" s="87"/>
      <c r="AF122" s="87"/>
      <c r="AG122" s="87"/>
    </row>
    <row r="123" spans="1:33" ht="66" customHeight="1" x14ac:dyDescent="0.2">
      <c r="A123" s="167" t="s">
        <v>76</v>
      </c>
      <c r="B123" s="158" t="s">
        <v>212</v>
      </c>
      <c r="C123" s="168" t="s">
        <v>347</v>
      </c>
      <c r="D123" s="169" t="s">
        <v>256</v>
      </c>
      <c r="E123" s="169">
        <v>145</v>
      </c>
      <c r="F123" s="169">
        <v>320</v>
      </c>
      <c r="G123" s="169">
        <f t="shared" ref="G123:G127" si="306">E123*F123</f>
        <v>46400</v>
      </c>
      <c r="H123" s="169">
        <v>145</v>
      </c>
      <c r="I123" s="169">
        <v>320</v>
      </c>
      <c r="J123" s="169">
        <f t="shared" ref="J123:J127" si="307">H123*I123</f>
        <v>46400</v>
      </c>
      <c r="K123" s="129"/>
      <c r="L123" s="129"/>
      <c r="M123" s="129">
        <f t="shared" ref="M123:M132" si="308">K123*L123</f>
        <v>0</v>
      </c>
      <c r="N123" s="129"/>
      <c r="O123" s="129"/>
      <c r="P123" s="129">
        <f t="shared" ref="P123:P132" si="309">N123*O123</f>
        <v>0</v>
      </c>
      <c r="Q123" s="129"/>
      <c r="R123" s="129"/>
      <c r="S123" s="129">
        <f t="shared" ref="S123:S132" si="310">Q123*R123</f>
        <v>0</v>
      </c>
      <c r="T123" s="129"/>
      <c r="U123" s="129"/>
      <c r="V123" s="129">
        <f t="shared" ref="V123:V132" si="311">T123*U123</f>
        <v>0</v>
      </c>
      <c r="W123" s="130">
        <f>G123+M123+S123</f>
        <v>46400</v>
      </c>
      <c r="X123" s="130">
        <f t="shared" ref="X123:X125" si="312">J123+P123+V123</f>
        <v>46400</v>
      </c>
      <c r="Y123" s="130">
        <f t="shared" ref="Y123:Y132" si="313">W123-X123</f>
        <v>0</v>
      </c>
      <c r="Z123" s="131">
        <f t="shared" ref="Z123:Z131" si="314">Y123/W123</f>
        <v>0</v>
      </c>
      <c r="AA123" s="132"/>
      <c r="AB123" s="87"/>
      <c r="AC123" s="87"/>
      <c r="AD123" s="87"/>
      <c r="AE123" s="87"/>
      <c r="AF123" s="87"/>
      <c r="AG123" s="87"/>
    </row>
    <row r="124" spans="1:33" ht="30" customHeight="1" x14ac:dyDescent="0.2">
      <c r="A124" s="167" t="s">
        <v>76</v>
      </c>
      <c r="B124" s="158" t="s">
        <v>213</v>
      </c>
      <c r="C124" s="170" t="s">
        <v>214</v>
      </c>
      <c r="D124" s="171" t="s">
        <v>110</v>
      </c>
      <c r="E124" s="128">
        <v>0</v>
      </c>
      <c r="F124" s="128">
        <v>0</v>
      </c>
      <c r="G124" s="128">
        <f t="shared" si="306"/>
        <v>0</v>
      </c>
      <c r="H124" s="128">
        <v>0</v>
      </c>
      <c r="I124" s="128">
        <v>0</v>
      </c>
      <c r="J124" s="128">
        <f t="shared" si="307"/>
        <v>0</v>
      </c>
      <c r="K124" s="129"/>
      <c r="L124" s="129"/>
      <c r="M124" s="129">
        <f t="shared" si="308"/>
        <v>0</v>
      </c>
      <c r="N124" s="129"/>
      <c r="O124" s="129"/>
      <c r="P124" s="129">
        <f t="shared" si="309"/>
        <v>0</v>
      </c>
      <c r="Q124" s="129"/>
      <c r="R124" s="129"/>
      <c r="S124" s="129">
        <f t="shared" si="310"/>
        <v>0</v>
      </c>
      <c r="T124" s="129"/>
      <c r="U124" s="129"/>
      <c r="V124" s="129">
        <f t="shared" si="311"/>
        <v>0</v>
      </c>
      <c r="W124" s="130">
        <f>G124+M124+S124</f>
        <v>0</v>
      </c>
      <c r="X124" s="130">
        <f t="shared" si="312"/>
        <v>0</v>
      </c>
      <c r="Y124" s="130">
        <f t="shared" si="313"/>
        <v>0</v>
      </c>
      <c r="Z124" s="131" t="e">
        <f t="shared" si="314"/>
        <v>#DIV/0!</v>
      </c>
      <c r="AA124" s="132"/>
      <c r="AB124" s="87"/>
      <c r="AC124" s="87"/>
      <c r="AD124" s="87"/>
      <c r="AE124" s="87"/>
      <c r="AF124" s="87"/>
      <c r="AG124" s="87"/>
    </row>
    <row r="125" spans="1:33" ht="30" customHeight="1" x14ac:dyDescent="0.2">
      <c r="A125" s="167" t="s">
        <v>76</v>
      </c>
      <c r="B125" s="158" t="s">
        <v>215</v>
      </c>
      <c r="C125" s="170" t="s">
        <v>348</v>
      </c>
      <c r="D125" s="169" t="s">
        <v>110</v>
      </c>
      <c r="E125" s="169">
        <v>50</v>
      </c>
      <c r="F125" s="169">
        <v>10</v>
      </c>
      <c r="G125" s="169">
        <f t="shared" si="306"/>
        <v>500</v>
      </c>
      <c r="H125" s="169">
        <v>50</v>
      </c>
      <c r="I125" s="169">
        <v>10</v>
      </c>
      <c r="J125" s="169">
        <f t="shared" si="307"/>
        <v>500</v>
      </c>
      <c r="K125" s="129"/>
      <c r="L125" s="129"/>
      <c r="M125" s="129">
        <f t="shared" si="308"/>
        <v>0</v>
      </c>
      <c r="N125" s="129"/>
      <c r="O125" s="129"/>
      <c r="P125" s="129">
        <f t="shared" si="309"/>
        <v>0</v>
      </c>
      <c r="Q125" s="129"/>
      <c r="R125" s="129"/>
      <c r="S125" s="129">
        <f t="shared" si="310"/>
        <v>0</v>
      </c>
      <c r="T125" s="129"/>
      <c r="U125" s="129"/>
      <c r="V125" s="129">
        <f t="shared" si="311"/>
        <v>0</v>
      </c>
      <c r="W125" s="130">
        <f>G125+M125+S125</f>
        <v>500</v>
      </c>
      <c r="X125" s="130">
        <f t="shared" si="312"/>
        <v>500</v>
      </c>
      <c r="Y125" s="130">
        <f t="shared" si="313"/>
        <v>0</v>
      </c>
      <c r="Z125" s="131">
        <f t="shared" si="314"/>
        <v>0</v>
      </c>
      <c r="AA125" s="132"/>
      <c r="AB125" s="87"/>
      <c r="AC125" s="87"/>
      <c r="AD125" s="87"/>
      <c r="AE125" s="87"/>
      <c r="AF125" s="87"/>
      <c r="AG125" s="87"/>
    </row>
    <row r="126" spans="1:33" ht="30" customHeight="1" x14ac:dyDescent="0.2">
      <c r="A126" s="167" t="s">
        <v>76</v>
      </c>
      <c r="B126" s="158" t="s">
        <v>216</v>
      </c>
      <c r="C126" s="170" t="s">
        <v>349</v>
      </c>
      <c r="D126" s="171" t="s">
        <v>110</v>
      </c>
      <c r="E126" s="209">
        <v>20000</v>
      </c>
      <c r="F126" s="169">
        <v>1.28</v>
      </c>
      <c r="G126" s="169">
        <f t="shared" si="306"/>
        <v>25600</v>
      </c>
      <c r="H126" s="209">
        <v>20000</v>
      </c>
      <c r="I126" s="169">
        <v>1.28</v>
      </c>
      <c r="J126" s="169">
        <f t="shared" si="307"/>
        <v>25600</v>
      </c>
      <c r="K126" s="129"/>
      <c r="L126" s="129"/>
      <c r="M126" s="129">
        <f t="shared" si="308"/>
        <v>0</v>
      </c>
      <c r="N126" s="129"/>
      <c r="O126" s="129"/>
      <c r="P126" s="129">
        <f t="shared" si="309"/>
        <v>0</v>
      </c>
      <c r="Q126" s="129"/>
      <c r="R126" s="129"/>
      <c r="S126" s="129">
        <f t="shared" si="310"/>
        <v>0</v>
      </c>
      <c r="T126" s="129"/>
      <c r="U126" s="129"/>
      <c r="V126" s="129">
        <f t="shared" si="311"/>
        <v>0</v>
      </c>
      <c r="W126" s="130">
        <f>G126+M126+S126</f>
        <v>25600</v>
      </c>
      <c r="X126" s="130">
        <f t="shared" ref="X126:X132" si="315">J126+P126+V126</f>
        <v>25600</v>
      </c>
      <c r="Y126" s="130">
        <f t="shared" si="313"/>
        <v>0</v>
      </c>
      <c r="Z126" s="131">
        <f t="shared" si="314"/>
        <v>0</v>
      </c>
      <c r="AA126" s="132"/>
      <c r="AB126" s="7"/>
      <c r="AC126" s="7"/>
      <c r="AD126" s="7"/>
      <c r="AE126" s="7"/>
      <c r="AF126" s="7"/>
      <c r="AG126" s="7"/>
    </row>
    <row r="127" spans="1:33" ht="30" customHeight="1" x14ac:dyDescent="0.2">
      <c r="A127" s="167" t="s">
        <v>76</v>
      </c>
      <c r="B127" s="158" t="s">
        <v>217</v>
      </c>
      <c r="C127" s="170" t="s">
        <v>218</v>
      </c>
      <c r="D127" s="171" t="s">
        <v>110</v>
      </c>
      <c r="E127" s="128">
        <v>0</v>
      </c>
      <c r="F127" s="128">
        <v>0</v>
      </c>
      <c r="G127" s="128">
        <f t="shared" si="306"/>
        <v>0</v>
      </c>
      <c r="H127" s="128">
        <v>0</v>
      </c>
      <c r="I127" s="128">
        <v>0</v>
      </c>
      <c r="J127" s="128">
        <f t="shared" si="307"/>
        <v>0</v>
      </c>
      <c r="K127" s="129"/>
      <c r="L127" s="129"/>
      <c r="M127" s="129">
        <f t="shared" si="308"/>
        <v>0</v>
      </c>
      <c r="N127" s="129"/>
      <c r="O127" s="129"/>
      <c r="P127" s="129">
        <f t="shared" si="309"/>
        <v>0</v>
      </c>
      <c r="Q127" s="129"/>
      <c r="R127" s="129"/>
      <c r="S127" s="129">
        <f t="shared" si="310"/>
        <v>0</v>
      </c>
      <c r="T127" s="129"/>
      <c r="U127" s="129"/>
      <c r="V127" s="129">
        <f t="shared" si="311"/>
        <v>0</v>
      </c>
      <c r="W127" s="130">
        <f>G127</f>
        <v>0</v>
      </c>
      <c r="X127" s="130">
        <f t="shared" si="315"/>
        <v>0</v>
      </c>
      <c r="Y127" s="130">
        <f t="shared" si="313"/>
        <v>0</v>
      </c>
      <c r="Z127" s="131" t="e">
        <f t="shared" si="314"/>
        <v>#DIV/0!</v>
      </c>
      <c r="AA127" s="132"/>
      <c r="AB127" s="7"/>
      <c r="AC127" s="7"/>
      <c r="AD127" s="7"/>
      <c r="AE127" s="7"/>
      <c r="AF127" s="7"/>
      <c r="AG127" s="7"/>
    </row>
    <row r="128" spans="1:33" ht="30" customHeight="1" x14ac:dyDescent="0.2">
      <c r="A128" s="167" t="s">
        <v>76</v>
      </c>
      <c r="B128" s="158" t="s">
        <v>219</v>
      </c>
      <c r="C128" s="170" t="s">
        <v>350</v>
      </c>
      <c r="D128" s="125" t="s">
        <v>351</v>
      </c>
      <c r="E128" s="125">
        <v>0</v>
      </c>
      <c r="F128" s="169">
        <v>0</v>
      </c>
      <c r="G128" s="169">
        <v>0</v>
      </c>
      <c r="H128" s="125">
        <v>0</v>
      </c>
      <c r="I128" s="169">
        <v>0</v>
      </c>
      <c r="J128" s="169">
        <v>0</v>
      </c>
      <c r="K128" s="129"/>
      <c r="L128" s="129"/>
      <c r="M128" s="129">
        <f t="shared" si="308"/>
        <v>0</v>
      </c>
      <c r="N128" s="129"/>
      <c r="O128" s="129"/>
      <c r="P128" s="129">
        <f t="shared" si="309"/>
        <v>0</v>
      </c>
      <c r="Q128" s="129"/>
      <c r="R128" s="129"/>
      <c r="S128" s="129">
        <f t="shared" si="310"/>
        <v>0</v>
      </c>
      <c r="T128" s="129"/>
      <c r="U128" s="129"/>
      <c r="V128" s="129">
        <f t="shared" si="311"/>
        <v>0</v>
      </c>
      <c r="W128" s="130">
        <f>G128+M128+S128</f>
        <v>0</v>
      </c>
      <c r="X128" s="130">
        <f t="shared" si="315"/>
        <v>0</v>
      </c>
      <c r="Y128" s="130">
        <f t="shared" si="313"/>
        <v>0</v>
      </c>
      <c r="Z128" s="131" t="e">
        <f t="shared" si="314"/>
        <v>#DIV/0!</v>
      </c>
      <c r="AA128" s="132"/>
      <c r="AB128" s="7"/>
      <c r="AC128" s="7"/>
      <c r="AD128" s="7"/>
      <c r="AE128" s="7"/>
      <c r="AF128" s="7"/>
      <c r="AG128" s="7"/>
    </row>
    <row r="129" spans="1:33" ht="30" customHeight="1" x14ac:dyDescent="0.2">
      <c r="A129" s="167" t="s">
        <v>76</v>
      </c>
      <c r="B129" s="158" t="s">
        <v>220</v>
      </c>
      <c r="C129" s="170" t="s">
        <v>352</v>
      </c>
      <c r="D129" s="172" t="s">
        <v>353</v>
      </c>
      <c r="E129" s="125">
        <v>4</v>
      </c>
      <c r="F129" s="169">
        <v>4554</v>
      </c>
      <c r="G129" s="169">
        <f t="shared" ref="G129:G143" si="316">E129*F129</f>
        <v>18216</v>
      </c>
      <c r="H129" s="125">
        <v>4</v>
      </c>
      <c r="I129" s="169">
        <v>4554</v>
      </c>
      <c r="J129" s="169">
        <f t="shared" ref="J129:J143" si="317">H129*I129</f>
        <v>18216</v>
      </c>
      <c r="K129" s="129"/>
      <c r="L129" s="129"/>
      <c r="M129" s="129">
        <f t="shared" si="308"/>
        <v>0</v>
      </c>
      <c r="N129" s="129"/>
      <c r="O129" s="129"/>
      <c r="P129" s="129">
        <f t="shared" si="309"/>
        <v>0</v>
      </c>
      <c r="Q129" s="129"/>
      <c r="R129" s="129"/>
      <c r="S129" s="129">
        <f t="shared" si="310"/>
        <v>0</v>
      </c>
      <c r="T129" s="129"/>
      <c r="U129" s="129"/>
      <c r="V129" s="129">
        <f t="shared" si="311"/>
        <v>0</v>
      </c>
      <c r="W129" s="130">
        <f>G129+M129+S129</f>
        <v>18216</v>
      </c>
      <c r="X129" s="130">
        <f t="shared" si="315"/>
        <v>18216</v>
      </c>
      <c r="Y129" s="130">
        <f t="shared" si="313"/>
        <v>0</v>
      </c>
      <c r="Z129" s="131">
        <f t="shared" si="314"/>
        <v>0</v>
      </c>
      <c r="AA129" s="132"/>
      <c r="AB129" s="86"/>
      <c r="AC129" s="87"/>
      <c r="AD129" s="87"/>
      <c r="AE129" s="87"/>
      <c r="AF129" s="87"/>
      <c r="AG129" s="87"/>
    </row>
    <row r="130" spans="1:33" ht="30" customHeight="1" x14ac:dyDescent="0.25">
      <c r="A130" s="173" t="s">
        <v>76</v>
      </c>
      <c r="B130" s="174" t="s">
        <v>221</v>
      </c>
      <c r="C130" s="170" t="s">
        <v>354</v>
      </c>
      <c r="D130" s="172" t="s">
        <v>353</v>
      </c>
      <c r="E130" s="125">
        <v>1</v>
      </c>
      <c r="F130" s="169">
        <v>9985.4500000000007</v>
      </c>
      <c r="G130" s="169">
        <f t="shared" si="316"/>
        <v>9985.4500000000007</v>
      </c>
      <c r="H130" s="125">
        <v>1</v>
      </c>
      <c r="I130" s="169">
        <v>9985.4500000000007</v>
      </c>
      <c r="J130" s="169">
        <f t="shared" si="317"/>
        <v>9985.4500000000007</v>
      </c>
      <c r="K130" s="129"/>
      <c r="L130" s="129"/>
      <c r="M130" s="129">
        <f t="shared" si="308"/>
        <v>0</v>
      </c>
      <c r="N130" s="129"/>
      <c r="O130" s="129"/>
      <c r="P130" s="129">
        <f t="shared" si="309"/>
        <v>0</v>
      </c>
      <c r="Q130" s="129"/>
      <c r="R130" s="129"/>
      <c r="S130" s="129">
        <f t="shared" si="310"/>
        <v>0</v>
      </c>
      <c r="T130" s="129"/>
      <c r="U130" s="129"/>
      <c r="V130" s="129">
        <f t="shared" si="311"/>
        <v>0</v>
      </c>
      <c r="W130" s="130">
        <f>G130+M130+S130</f>
        <v>9985.4500000000007</v>
      </c>
      <c r="X130" s="130">
        <f t="shared" si="315"/>
        <v>9985.4500000000007</v>
      </c>
      <c r="Y130" s="130">
        <f t="shared" si="313"/>
        <v>0</v>
      </c>
      <c r="Z130" s="131">
        <f t="shared" si="314"/>
        <v>0</v>
      </c>
      <c r="AA130" s="132"/>
      <c r="AB130" s="87"/>
      <c r="AC130" s="87"/>
      <c r="AD130" s="87"/>
      <c r="AE130" s="87"/>
      <c r="AF130" s="87"/>
      <c r="AG130" s="87"/>
    </row>
    <row r="131" spans="1:33" ht="30" customHeight="1" x14ac:dyDescent="0.25">
      <c r="A131" s="173" t="s">
        <v>76</v>
      </c>
      <c r="B131" s="174" t="s">
        <v>222</v>
      </c>
      <c r="C131" s="175" t="s">
        <v>355</v>
      </c>
      <c r="D131" s="172" t="s">
        <v>110</v>
      </c>
      <c r="E131" s="125">
        <v>2</v>
      </c>
      <c r="F131" s="169">
        <v>950</v>
      </c>
      <c r="G131" s="169">
        <f t="shared" si="316"/>
        <v>1900</v>
      </c>
      <c r="H131" s="125">
        <v>2</v>
      </c>
      <c r="I131" s="169">
        <v>950</v>
      </c>
      <c r="J131" s="169">
        <f t="shared" si="317"/>
        <v>1900</v>
      </c>
      <c r="K131" s="129"/>
      <c r="L131" s="129"/>
      <c r="M131" s="129">
        <f t="shared" si="308"/>
        <v>0</v>
      </c>
      <c r="N131" s="129"/>
      <c r="O131" s="129"/>
      <c r="P131" s="129">
        <f t="shared" si="309"/>
        <v>0</v>
      </c>
      <c r="Q131" s="129"/>
      <c r="R131" s="129"/>
      <c r="S131" s="129">
        <f t="shared" si="310"/>
        <v>0</v>
      </c>
      <c r="T131" s="129"/>
      <c r="U131" s="129"/>
      <c r="V131" s="129">
        <f t="shared" si="311"/>
        <v>0</v>
      </c>
      <c r="W131" s="130">
        <f>G131+M131+S131</f>
        <v>1900</v>
      </c>
      <c r="X131" s="130">
        <f t="shared" si="315"/>
        <v>1900</v>
      </c>
      <c r="Y131" s="130">
        <f t="shared" si="313"/>
        <v>0</v>
      </c>
      <c r="Z131" s="131">
        <f t="shared" si="314"/>
        <v>0</v>
      </c>
      <c r="AA131" s="132"/>
      <c r="AB131" s="87"/>
      <c r="AC131" s="87"/>
      <c r="AD131" s="87"/>
      <c r="AE131" s="87"/>
      <c r="AF131" s="87"/>
      <c r="AG131" s="87"/>
    </row>
    <row r="132" spans="1:33" ht="30" customHeight="1" x14ac:dyDescent="0.25">
      <c r="A132" s="173" t="s">
        <v>76</v>
      </c>
      <c r="B132" s="174" t="s">
        <v>223</v>
      </c>
      <c r="C132" s="175" t="s">
        <v>356</v>
      </c>
      <c r="D132" s="172" t="s">
        <v>110</v>
      </c>
      <c r="E132" s="125">
        <v>1</v>
      </c>
      <c r="F132" s="169">
        <v>4400</v>
      </c>
      <c r="G132" s="169">
        <f t="shared" si="316"/>
        <v>4400</v>
      </c>
      <c r="H132" s="125">
        <v>1</v>
      </c>
      <c r="I132" s="169">
        <v>4400</v>
      </c>
      <c r="J132" s="169">
        <f t="shared" si="317"/>
        <v>4400</v>
      </c>
      <c r="K132" s="129"/>
      <c r="L132" s="129"/>
      <c r="M132" s="129">
        <f t="shared" si="308"/>
        <v>0</v>
      </c>
      <c r="N132" s="129"/>
      <c r="O132" s="129"/>
      <c r="P132" s="129">
        <f t="shared" si="309"/>
        <v>0</v>
      </c>
      <c r="Q132" s="129"/>
      <c r="R132" s="129"/>
      <c r="S132" s="129">
        <f t="shared" si="310"/>
        <v>0</v>
      </c>
      <c r="T132" s="129"/>
      <c r="U132" s="129"/>
      <c r="V132" s="129">
        <f t="shared" si="311"/>
        <v>0</v>
      </c>
      <c r="W132" s="130">
        <f>G132+M132+S132</f>
        <v>4400</v>
      </c>
      <c r="X132" s="130">
        <f t="shared" si="315"/>
        <v>4400</v>
      </c>
      <c r="Y132" s="130">
        <f t="shared" si="313"/>
        <v>0</v>
      </c>
      <c r="Z132" s="131">
        <f>Y132/W132</f>
        <v>0</v>
      </c>
      <c r="AA132" s="132"/>
      <c r="AB132" s="87"/>
      <c r="AC132" s="87"/>
      <c r="AD132" s="87"/>
      <c r="AE132" s="87"/>
      <c r="AF132" s="87"/>
      <c r="AG132" s="87"/>
    </row>
    <row r="133" spans="1:33" ht="30" customHeight="1" x14ac:dyDescent="0.25">
      <c r="A133" s="173" t="s">
        <v>76</v>
      </c>
      <c r="B133" s="174" t="s">
        <v>225</v>
      </c>
      <c r="C133" s="175" t="s">
        <v>357</v>
      </c>
      <c r="D133" s="125" t="s">
        <v>353</v>
      </c>
      <c r="E133" s="125">
        <v>1</v>
      </c>
      <c r="F133" s="169">
        <v>2915</v>
      </c>
      <c r="G133" s="169">
        <f t="shared" si="316"/>
        <v>2915</v>
      </c>
      <c r="H133" s="125">
        <v>1</v>
      </c>
      <c r="I133" s="169">
        <v>2915</v>
      </c>
      <c r="J133" s="169">
        <f t="shared" si="317"/>
        <v>2915</v>
      </c>
      <c r="K133" s="129"/>
      <c r="M133" s="214">
        <v>0</v>
      </c>
      <c r="N133" s="214"/>
      <c r="O133" s="214"/>
      <c r="P133" s="214">
        <v>0</v>
      </c>
      <c r="Q133" s="214"/>
      <c r="R133" s="214"/>
      <c r="S133" s="214">
        <v>0</v>
      </c>
      <c r="T133" s="214"/>
      <c r="U133" s="214"/>
      <c r="V133" s="214">
        <v>0</v>
      </c>
      <c r="W133" s="223">
        <f t="shared" ref="W133:W143" si="318">S133+M133+G133</f>
        <v>2915</v>
      </c>
      <c r="X133" s="223">
        <f t="shared" ref="X133:X143" si="319">V133+P133+J133</f>
        <v>2915</v>
      </c>
      <c r="Y133" s="223">
        <v>0</v>
      </c>
      <c r="Z133" s="224">
        <v>0</v>
      </c>
      <c r="AA133" s="132"/>
      <c r="AB133" s="87"/>
      <c r="AC133" s="87"/>
      <c r="AD133" s="87"/>
      <c r="AE133" s="87"/>
      <c r="AF133" s="87"/>
      <c r="AG133" s="87"/>
    </row>
    <row r="134" spans="1:33" ht="30" customHeight="1" x14ac:dyDescent="0.25">
      <c r="A134" s="176" t="s">
        <v>76</v>
      </c>
      <c r="B134" s="174" t="s">
        <v>358</v>
      </c>
      <c r="C134" s="175" t="s">
        <v>359</v>
      </c>
      <c r="D134" s="125" t="s">
        <v>360</v>
      </c>
      <c r="E134" s="125">
        <v>3</v>
      </c>
      <c r="F134" s="169">
        <v>4866</v>
      </c>
      <c r="G134" s="169">
        <f t="shared" si="316"/>
        <v>14598</v>
      </c>
      <c r="H134" s="125">
        <v>3</v>
      </c>
      <c r="I134" s="169">
        <v>4866</v>
      </c>
      <c r="J134" s="169">
        <f t="shared" si="317"/>
        <v>14598</v>
      </c>
      <c r="K134" s="138"/>
      <c r="L134" s="138"/>
      <c r="M134" s="211">
        <v>0</v>
      </c>
      <c r="N134" s="211"/>
      <c r="O134" s="211"/>
      <c r="P134" s="211">
        <v>0</v>
      </c>
      <c r="Q134" s="211"/>
      <c r="R134" s="211"/>
      <c r="S134" s="211">
        <v>0</v>
      </c>
      <c r="T134" s="211"/>
      <c r="U134" s="211"/>
      <c r="V134" s="211">
        <v>0</v>
      </c>
      <c r="W134" s="225">
        <f t="shared" si="318"/>
        <v>14598</v>
      </c>
      <c r="X134" s="225">
        <f t="shared" si="319"/>
        <v>14598</v>
      </c>
      <c r="Y134" s="225">
        <v>0</v>
      </c>
      <c r="Z134" s="222">
        <v>0</v>
      </c>
      <c r="AA134" s="138"/>
      <c r="AB134" s="7"/>
      <c r="AC134" s="7"/>
      <c r="AD134" s="7"/>
      <c r="AE134" s="7"/>
      <c r="AF134" s="7"/>
      <c r="AG134" s="7"/>
    </row>
    <row r="135" spans="1:33" ht="30" customHeight="1" x14ac:dyDescent="0.25">
      <c r="A135" s="176" t="s">
        <v>76</v>
      </c>
      <c r="B135" s="174" t="s">
        <v>361</v>
      </c>
      <c r="C135" s="175" t="s">
        <v>362</v>
      </c>
      <c r="D135" s="125" t="s">
        <v>353</v>
      </c>
      <c r="E135" s="125">
        <v>25</v>
      </c>
      <c r="F135" s="169">
        <v>150</v>
      </c>
      <c r="G135" s="169">
        <f t="shared" si="316"/>
        <v>3750</v>
      </c>
      <c r="H135" s="273"/>
      <c r="I135" s="274"/>
      <c r="J135" s="274"/>
      <c r="K135" s="270"/>
      <c r="L135" s="270"/>
      <c r="M135" s="271">
        <v>0</v>
      </c>
      <c r="N135" s="271"/>
      <c r="O135" s="271"/>
      <c r="P135" s="271">
        <v>0</v>
      </c>
      <c r="Q135" s="271"/>
      <c r="R135" s="271"/>
      <c r="S135" s="271">
        <v>0</v>
      </c>
      <c r="T135" s="271"/>
      <c r="U135" s="271"/>
      <c r="V135" s="271">
        <v>0</v>
      </c>
      <c r="W135" s="272">
        <f t="shared" si="318"/>
        <v>3750</v>
      </c>
      <c r="X135" s="272">
        <f t="shared" si="319"/>
        <v>0</v>
      </c>
      <c r="Y135" s="225">
        <v>0</v>
      </c>
      <c r="Z135" s="222">
        <v>0</v>
      </c>
      <c r="AA135" s="138"/>
      <c r="AB135" s="7"/>
      <c r="AC135" s="7"/>
      <c r="AD135" s="7"/>
      <c r="AE135" s="7"/>
      <c r="AF135" s="7"/>
      <c r="AG135" s="7"/>
    </row>
    <row r="136" spans="1:33" ht="30" customHeight="1" x14ac:dyDescent="0.25">
      <c r="A136" s="167" t="s">
        <v>76</v>
      </c>
      <c r="B136" s="174" t="s">
        <v>363</v>
      </c>
      <c r="C136" s="175" t="s">
        <v>364</v>
      </c>
      <c r="D136" s="125" t="s">
        <v>353</v>
      </c>
      <c r="E136" s="125">
        <v>3</v>
      </c>
      <c r="F136" s="169">
        <v>1800</v>
      </c>
      <c r="G136" s="169">
        <f t="shared" si="316"/>
        <v>5400</v>
      </c>
      <c r="H136" s="125">
        <v>3</v>
      </c>
      <c r="I136" s="169">
        <v>1800</v>
      </c>
      <c r="J136" s="169">
        <f t="shared" si="317"/>
        <v>5400</v>
      </c>
      <c r="K136" s="138"/>
      <c r="L136" s="138"/>
      <c r="M136" s="211">
        <v>0</v>
      </c>
      <c r="N136" s="211"/>
      <c r="O136" s="211"/>
      <c r="P136" s="211">
        <v>0</v>
      </c>
      <c r="Q136" s="211"/>
      <c r="R136" s="211"/>
      <c r="S136" s="211">
        <v>0</v>
      </c>
      <c r="T136" s="211"/>
      <c r="U136" s="211"/>
      <c r="V136" s="211">
        <v>0</v>
      </c>
      <c r="W136" s="225">
        <f t="shared" si="318"/>
        <v>5400</v>
      </c>
      <c r="X136" s="225">
        <f t="shared" si="319"/>
        <v>5400</v>
      </c>
      <c r="Y136" s="225">
        <v>0</v>
      </c>
      <c r="Z136" s="222">
        <v>0</v>
      </c>
      <c r="AA136" s="138"/>
      <c r="AB136" s="7"/>
      <c r="AC136" s="7"/>
      <c r="AD136" s="7"/>
      <c r="AE136" s="7"/>
      <c r="AF136" s="7"/>
      <c r="AG136" s="7"/>
    </row>
    <row r="137" spans="1:33" ht="30" customHeight="1" x14ac:dyDescent="0.25">
      <c r="A137" s="176" t="s">
        <v>76</v>
      </c>
      <c r="B137" s="174" t="s">
        <v>365</v>
      </c>
      <c r="C137" s="175" t="s">
        <v>366</v>
      </c>
      <c r="D137" s="125" t="s">
        <v>353</v>
      </c>
      <c r="E137" s="125">
        <v>10</v>
      </c>
      <c r="F137" s="169">
        <v>250</v>
      </c>
      <c r="G137" s="169">
        <f t="shared" si="316"/>
        <v>2500</v>
      </c>
      <c r="H137" s="125">
        <v>10</v>
      </c>
      <c r="I137" s="169">
        <v>250</v>
      </c>
      <c r="J137" s="169">
        <f t="shared" si="317"/>
        <v>2500</v>
      </c>
      <c r="K137" s="138"/>
      <c r="L137" s="138"/>
      <c r="M137" s="211">
        <v>0</v>
      </c>
      <c r="N137" s="211"/>
      <c r="O137" s="211"/>
      <c r="P137" s="211">
        <v>0</v>
      </c>
      <c r="Q137" s="211"/>
      <c r="R137" s="211"/>
      <c r="S137" s="211">
        <v>0</v>
      </c>
      <c r="T137" s="211"/>
      <c r="U137" s="211"/>
      <c r="V137" s="211">
        <v>0</v>
      </c>
      <c r="W137" s="225">
        <f t="shared" si="318"/>
        <v>2500</v>
      </c>
      <c r="X137" s="225">
        <f t="shared" si="319"/>
        <v>2500</v>
      </c>
      <c r="Y137" s="225">
        <v>0</v>
      </c>
      <c r="Z137" s="222">
        <v>0</v>
      </c>
      <c r="AA137" s="138"/>
      <c r="AB137" s="87"/>
      <c r="AC137" s="87"/>
      <c r="AD137" s="87"/>
      <c r="AE137" s="87"/>
      <c r="AF137" s="87"/>
      <c r="AG137" s="87"/>
    </row>
    <row r="138" spans="1:33" ht="30" customHeight="1" x14ac:dyDescent="0.25">
      <c r="A138" s="176" t="s">
        <v>76</v>
      </c>
      <c r="B138" s="174" t="s">
        <v>367</v>
      </c>
      <c r="C138" s="175" t="s">
        <v>368</v>
      </c>
      <c r="D138" s="125" t="s">
        <v>353</v>
      </c>
      <c r="E138" s="125">
        <v>10</v>
      </c>
      <c r="F138" s="169">
        <v>70</v>
      </c>
      <c r="G138" s="169">
        <f t="shared" si="316"/>
        <v>700</v>
      </c>
      <c r="H138" s="125">
        <v>10</v>
      </c>
      <c r="I138" s="169">
        <v>70</v>
      </c>
      <c r="J138" s="169">
        <f t="shared" si="317"/>
        <v>700</v>
      </c>
      <c r="K138" s="138"/>
      <c r="L138" s="138"/>
      <c r="M138" s="211">
        <v>0</v>
      </c>
      <c r="N138" s="211"/>
      <c r="O138" s="211"/>
      <c r="P138" s="211">
        <v>0</v>
      </c>
      <c r="Q138" s="211"/>
      <c r="R138" s="211"/>
      <c r="S138" s="211">
        <v>0</v>
      </c>
      <c r="T138" s="211"/>
      <c r="U138" s="211"/>
      <c r="V138" s="211">
        <v>0</v>
      </c>
      <c r="W138" s="225">
        <f t="shared" si="318"/>
        <v>700</v>
      </c>
      <c r="X138" s="225">
        <f t="shared" si="319"/>
        <v>700</v>
      </c>
      <c r="Y138" s="225">
        <v>0</v>
      </c>
      <c r="Z138" s="222">
        <v>0</v>
      </c>
      <c r="AA138" s="138"/>
      <c r="AB138" s="87"/>
      <c r="AC138" s="87"/>
      <c r="AD138" s="87"/>
      <c r="AE138" s="87"/>
      <c r="AF138" s="87"/>
      <c r="AG138" s="87"/>
    </row>
    <row r="139" spans="1:33" ht="30" customHeight="1" x14ac:dyDescent="0.25">
      <c r="A139" s="176" t="s">
        <v>76</v>
      </c>
      <c r="B139" s="174" t="s">
        <v>369</v>
      </c>
      <c r="C139" s="175" t="s">
        <v>370</v>
      </c>
      <c r="D139" s="125" t="s">
        <v>353</v>
      </c>
      <c r="E139" s="125">
        <v>50</v>
      </c>
      <c r="F139" s="169">
        <v>250</v>
      </c>
      <c r="G139" s="169">
        <f t="shared" si="316"/>
        <v>12500</v>
      </c>
      <c r="H139" s="125">
        <v>50</v>
      </c>
      <c r="I139" s="169">
        <v>250</v>
      </c>
      <c r="J139" s="169">
        <f t="shared" si="317"/>
        <v>12500</v>
      </c>
      <c r="K139" s="138"/>
      <c r="L139" s="138"/>
      <c r="M139" s="211">
        <v>0</v>
      </c>
      <c r="N139" s="211"/>
      <c r="O139" s="211"/>
      <c r="P139" s="211">
        <v>0</v>
      </c>
      <c r="Q139" s="211"/>
      <c r="R139" s="211"/>
      <c r="S139" s="211">
        <v>0</v>
      </c>
      <c r="T139" s="211"/>
      <c r="U139" s="211"/>
      <c r="V139" s="211">
        <v>0</v>
      </c>
      <c r="W139" s="225">
        <f t="shared" si="318"/>
        <v>12500</v>
      </c>
      <c r="X139" s="225">
        <f t="shared" si="319"/>
        <v>12500</v>
      </c>
      <c r="Y139" s="225">
        <v>0</v>
      </c>
      <c r="Z139" s="222">
        <v>0</v>
      </c>
      <c r="AA139" s="138"/>
      <c r="AB139" s="87"/>
      <c r="AC139" s="87"/>
      <c r="AD139" s="87"/>
      <c r="AE139" s="87"/>
      <c r="AF139" s="87"/>
      <c r="AG139" s="87"/>
    </row>
    <row r="140" spans="1:33" ht="30" customHeight="1" x14ac:dyDescent="0.25">
      <c r="A140" s="176" t="s">
        <v>76</v>
      </c>
      <c r="B140" s="174" t="s">
        <v>371</v>
      </c>
      <c r="C140" s="175" t="s">
        <v>372</v>
      </c>
      <c r="D140" s="125" t="s">
        <v>353</v>
      </c>
      <c r="E140" s="125">
        <v>400</v>
      </c>
      <c r="F140" s="169">
        <v>12</v>
      </c>
      <c r="G140" s="169">
        <f t="shared" si="316"/>
        <v>4800</v>
      </c>
      <c r="H140" s="125">
        <v>400</v>
      </c>
      <c r="I140" s="169">
        <v>12</v>
      </c>
      <c r="J140" s="169">
        <f t="shared" si="317"/>
        <v>4800</v>
      </c>
      <c r="K140" s="138"/>
      <c r="L140" s="138"/>
      <c r="M140" s="211">
        <v>0</v>
      </c>
      <c r="N140" s="211"/>
      <c r="O140" s="211"/>
      <c r="P140" s="211">
        <v>0</v>
      </c>
      <c r="Q140" s="211"/>
      <c r="R140" s="211"/>
      <c r="S140" s="211">
        <v>0</v>
      </c>
      <c r="T140" s="211"/>
      <c r="U140" s="211"/>
      <c r="V140" s="211">
        <v>0</v>
      </c>
      <c r="W140" s="225">
        <f t="shared" si="318"/>
        <v>4800</v>
      </c>
      <c r="X140" s="225">
        <f t="shared" si="319"/>
        <v>4800</v>
      </c>
      <c r="Y140" s="225">
        <v>0</v>
      </c>
      <c r="Z140" s="222">
        <v>0</v>
      </c>
      <c r="AA140" s="138"/>
      <c r="AB140" s="87"/>
      <c r="AC140" s="87"/>
      <c r="AD140" s="87"/>
      <c r="AE140" s="87"/>
      <c r="AF140" s="87"/>
      <c r="AG140" s="87"/>
    </row>
    <row r="141" spans="1:33" ht="30" customHeight="1" x14ac:dyDescent="0.25">
      <c r="A141" s="176" t="s">
        <v>76</v>
      </c>
      <c r="B141" s="174" t="s">
        <v>373</v>
      </c>
      <c r="C141" s="175" t="s">
        <v>374</v>
      </c>
      <c r="D141" s="125" t="s">
        <v>353</v>
      </c>
      <c r="E141" s="125">
        <v>3</v>
      </c>
      <c r="F141" s="169">
        <v>1200</v>
      </c>
      <c r="G141" s="169">
        <f t="shared" si="316"/>
        <v>3600</v>
      </c>
      <c r="H141" s="125">
        <v>3</v>
      </c>
      <c r="I141" s="169">
        <v>1200</v>
      </c>
      <c r="J141" s="169">
        <f t="shared" si="317"/>
        <v>3600</v>
      </c>
      <c r="K141" s="138"/>
      <c r="L141" s="138"/>
      <c r="M141" s="211">
        <v>0</v>
      </c>
      <c r="N141" s="211"/>
      <c r="O141" s="211"/>
      <c r="P141" s="211">
        <v>0</v>
      </c>
      <c r="Q141" s="211"/>
      <c r="R141" s="211"/>
      <c r="S141" s="211">
        <v>0</v>
      </c>
      <c r="T141" s="211"/>
      <c r="U141" s="211"/>
      <c r="V141" s="211">
        <v>0</v>
      </c>
      <c r="W141" s="225">
        <f t="shared" si="318"/>
        <v>3600</v>
      </c>
      <c r="X141" s="225">
        <f t="shared" si="319"/>
        <v>3600</v>
      </c>
      <c r="Y141" s="225">
        <v>0</v>
      </c>
      <c r="Z141" s="222">
        <v>0</v>
      </c>
      <c r="AA141" s="138"/>
      <c r="AB141" s="7"/>
      <c r="AC141" s="7"/>
      <c r="AD141" s="7"/>
      <c r="AE141" s="7"/>
      <c r="AF141" s="7"/>
      <c r="AG141" s="7"/>
    </row>
    <row r="142" spans="1:33" ht="30" customHeight="1" x14ac:dyDescent="0.25">
      <c r="A142" s="176" t="s">
        <v>76</v>
      </c>
      <c r="B142" s="174" t="s">
        <v>375</v>
      </c>
      <c r="C142" s="175" t="s">
        <v>376</v>
      </c>
      <c r="D142" s="125" t="s">
        <v>353</v>
      </c>
      <c r="E142" s="125">
        <v>30</v>
      </c>
      <c r="F142" s="169">
        <v>700</v>
      </c>
      <c r="G142" s="169">
        <f t="shared" si="316"/>
        <v>21000</v>
      </c>
      <c r="H142" s="273">
        <v>30</v>
      </c>
      <c r="I142" s="274">
        <v>560</v>
      </c>
      <c r="J142" s="274">
        <f t="shared" si="317"/>
        <v>16800</v>
      </c>
      <c r="K142" s="270"/>
      <c r="L142" s="270"/>
      <c r="M142" s="271">
        <v>0</v>
      </c>
      <c r="N142" s="271"/>
      <c r="O142" s="271"/>
      <c r="P142" s="271">
        <v>0</v>
      </c>
      <c r="Q142" s="271"/>
      <c r="R142" s="271"/>
      <c r="S142" s="271">
        <v>0</v>
      </c>
      <c r="T142" s="271"/>
      <c r="U142" s="271"/>
      <c r="V142" s="271">
        <v>0</v>
      </c>
      <c r="W142" s="272">
        <f t="shared" si="318"/>
        <v>21000</v>
      </c>
      <c r="X142" s="272">
        <f t="shared" si="319"/>
        <v>16800</v>
      </c>
      <c r="Y142" s="225"/>
      <c r="Z142" s="222">
        <v>0</v>
      </c>
      <c r="AA142" s="138"/>
      <c r="AB142" s="7"/>
      <c r="AC142" s="7"/>
      <c r="AD142" s="7"/>
      <c r="AE142" s="7"/>
      <c r="AF142" s="7"/>
      <c r="AG142" s="7"/>
    </row>
    <row r="143" spans="1:33" ht="30" customHeight="1" x14ac:dyDescent="0.25">
      <c r="A143" s="167" t="s">
        <v>76</v>
      </c>
      <c r="B143" s="158" t="s">
        <v>377</v>
      </c>
      <c r="C143" s="170" t="s">
        <v>224</v>
      </c>
      <c r="D143" s="171" t="s">
        <v>110</v>
      </c>
      <c r="E143" s="125"/>
      <c r="F143" s="128"/>
      <c r="G143" s="128">
        <f t="shared" si="316"/>
        <v>0</v>
      </c>
      <c r="H143" s="125"/>
      <c r="I143" s="128"/>
      <c r="J143" s="128">
        <f t="shared" si="317"/>
        <v>0</v>
      </c>
      <c r="K143" s="138"/>
      <c r="L143" s="138"/>
      <c r="M143" s="211">
        <v>0</v>
      </c>
      <c r="N143" s="211"/>
      <c r="O143" s="211"/>
      <c r="P143" s="211">
        <v>0</v>
      </c>
      <c r="Q143" s="211"/>
      <c r="R143" s="211"/>
      <c r="S143" s="211">
        <v>0</v>
      </c>
      <c r="T143" s="211"/>
      <c r="U143" s="211"/>
      <c r="V143" s="211">
        <v>0</v>
      </c>
      <c r="W143" s="225">
        <f t="shared" si="318"/>
        <v>0</v>
      </c>
      <c r="X143" s="225">
        <f t="shared" si="319"/>
        <v>0</v>
      </c>
      <c r="Y143" s="225">
        <v>0</v>
      </c>
      <c r="Z143" s="222">
        <v>0</v>
      </c>
      <c r="AA143" s="138"/>
      <c r="AB143" s="7"/>
      <c r="AC143" s="7"/>
      <c r="AD143" s="7"/>
      <c r="AE143" s="7"/>
      <c r="AF143" s="7"/>
      <c r="AG143" s="7"/>
    </row>
    <row r="144" spans="1:33" ht="30" customHeight="1" x14ac:dyDescent="0.2">
      <c r="A144" s="167" t="s">
        <v>76</v>
      </c>
      <c r="B144" s="158" t="s">
        <v>378</v>
      </c>
      <c r="C144" s="137" t="s">
        <v>226</v>
      </c>
      <c r="D144" s="171"/>
      <c r="E144" s="125">
        <v>1</v>
      </c>
      <c r="F144" s="128">
        <v>0</v>
      </c>
      <c r="G144" s="128"/>
      <c r="H144" s="125">
        <v>1</v>
      </c>
      <c r="I144" s="128">
        <v>1188</v>
      </c>
      <c r="J144" s="128">
        <f>H144*I144</f>
        <v>1188</v>
      </c>
      <c r="K144" s="138"/>
      <c r="L144" s="129"/>
      <c r="M144" s="129">
        <f>K133*L144</f>
        <v>0</v>
      </c>
      <c r="N144" s="129"/>
      <c r="O144" s="129"/>
      <c r="P144" s="129">
        <f>N144*O144</f>
        <v>0</v>
      </c>
      <c r="Q144" s="129"/>
      <c r="R144" s="129">
        <v>0</v>
      </c>
      <c r="S144" s="129">
        <f>Q144*R144</f>
        <v>0</v>
      </c>
      <c r="T144" s="129"/>
      <c r="U144" s="129">
        <v>0.22</v>
      </c>
      <c r="V144" s="129">
        <f>T144*U144</f>
        <v>0</v>
      </c>
      <c r="W144" s="130">
        <f>S144+M144+G144</f>
        <v>0</v>
      </c>
      <c r="X144" s="130">
        <f>J144+P144+V144</f>
        <v>1188</v>
      </c>
      <c r="Y144" s="130">
        <f>X144-W144</f>
        <v>1188</v>
      </c>
      <c r="Z144" s="131" t="e">
        <f>Y144/W144</f>
        <v>#DIV/0!</v>
      </c>
      <c r="AA144" s="138"/>
      <c r="AB144" s="87"/>
      <c r="AC144" s="87"/>
      <c r="AD144" s="87"/>
      <c r="AE144" s="87"/>
      <c r="AF144" s="87"/>
      <c r="AG144" s="87"/>
    </row>
    <row r="145" spans="1:33" ht="30" customHeight="1" x14ac:dyDescent="0.2">
      <c r="A145" s="140" t="s">
        <v>227</v>
      </c>
      <c r="B145" s="141"/>
      <c r="C145" s="142"/>
      <c r="D145" s="143"/>
      <c r="E145" s="145">
        <f>SUM(E123:E144)</f>
        <v>20739</v>
      </c>
      <c r="F145" s="145"/>
      <c r="G145" s="145">
        <f>SUM(G123:G144)</f>
        <v>178764.45</v>
      </c>
      <c r="H145" s="145">
        <f>SUM(H123:H144)</f>
        <v>20714</v>
      </c>
      <c r="I145" s="145"/>
      <c r="J145" s="145">
        <f>SUM(J123:J144)</f>
        <v>172002.45</v>
      </c>
      <c r="K145" s="146">
        <f>SUM(K123:K132)</f>
        <v>0</v>
      </c>
      <c r="L145" s="146"/>
      <c r="M145" s="146">
        <f>SUM(M123:M144)</f>
        <v>0</v>
      </c>
      <c r="N145" s="146">
        <f>SUM(N123:N132)</f>
        <v>0</v>
      </c>
      <c r="O145" s="146"/>
      <c r="P145" s="146">
        <f>SUM(P123:P144)</f>
        <v>0</v>
      </c>
      <c r="Q145" s="146">
        <f>SUM(Q123:Q132)</f>
        <v>0</v>
      </c>
      <c r="R145" s="146"/>
      <c r="S145" s="146">
        <f>SUM(S123:S144)</f>
        <v>0</v>
      </c>
      <c r="T145" s="146">
        <f>SUM(T123:T132)</f>
        <v>0</v>
      </c>
      <c r="U145" s="146"/>
      <c r="V145" s="146">
        <f>SUM(V123:V144)</f>
        <v>0</v>
      </c>
      <c r="W145" s="151">
        <f>SUM(W123:W144)</f>
        <v>178764.45</v>
      </c>
      <c r="X145" s="151">
        <f>SUM(X123:X144)</f>
        <v>172002.45</v>
      </c>
      <c r="Y145" s="151">
        <f>W145-X145</f>
        <v>6762</v>
      </c>
      <c r="Z145" s="151">
        <f>Y145/W145</f>
        <v>3.7826312781987691E-2</v>
      </c>
      <c r="AA145" s="148"/>
      <c r="AB145" s="86"/>
      <c r="AC145" s="87"/>
      <c r="AD145" s="87"/>
      <c r="AE145" s="87"/>
      <c r="AF145" s="87"/>
      <c r="AG145" s="87"/>
    </row>
    <row r="146" spans="1:33" ht="30" customHeight="1" x14ac:dyDescent="0.2">
      <c r="A146" s="106" t="s">
        <v>71</v>
      </c>
      <c r="B146" s="149">
        <v>8</v>
      </c>
      <c r="C146" s="108" t="s">
        <v>228</v>
      </c>
      <c r="D146" s="109"/>
      <c r="E146" s="110"/>
      <c r="F146" s="110"/>
      <c r="G146" s="110"/>
      <c r="H146" s="110"/>
      <c r="I146" s="110"/>
      <c r="J146" s="110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2"/>
      <c r="X146" s="112"/>
      <c r="Y146" s="150"/>
      <c r="Z146" s="112"/>
      <c r="AA146" s="113"/>
      <c r="AB146" s="7"/>
      <c r="AC146" s="7"/>
      <c r="AD146" s="7"/>
      <c r="AE146" s="7"/>
      <c r="AF146" s="7"/>
      <c r="AG146" s="7"/>
    </row>
    <row r="147" spans="1:33" ht="30" customHeight="1" x14ac:dyDescent="0.2">
      <c r="A147" s="122" t="s">
        <v>76</v>
      </c>
      <c r="B147" s="133" t="s">
        <v>229</v>
      </c>
      <c r="C147" s="132" t="s">
        <v>230</v>
      </c>
      <c r="D147" s="125" t="s">
        <v>231</v>
      </c>
      <c r="E147" s="125"/>
      <c r="F147" s="129"/>
      <c r="G147" s="129">
        <f t="shared" ref="G147:G152" si="320">E147*F147</f>
        <v>0</v>
      </c>
      <c r="H147" s="125"/>
      <c r="I147" s="129"/>
      <c r="J147" s="129">
        <f t="shared" ref="J147:J152" si="321">H147*I147</f>
        <v>0</v>
      </c>
      <c r="K147" s="129"/>
      <c r="L147" s="129"/>
      <c r="M147" s="129">
        <f t="shared" ref="M147:M152" si="322">K147*L147</f>
        <v>0</v>
      </c>
      <c r="N147" s="129"/>
      <c r="O147" s="129"/>
      <c r="P147" s="129">
        <f t="shared" ref="P147:P152" si="323">N147*O147</f>
        <v>0</v>
      </c>
      <c r="Q147" s="129"/>
      <c r="R147" s="129"/>
      <c r="S147" s="129">
        <f t="shared" ref="S147:S152" si="324">Q147*R147</f>
        <v>0</v>
      </c>
      <c r="T147" s="129"/>
      <c r="U147" s="129"/>
      <c r="V147" s="129">
        <f t="shared" ref="V147:V152" si="325">T147*U147</f>
        <v>0</v>
      </c>
      <c r="W147" s="130">
        <f>G1472+M147+S147</f>
        <v>0</v>
      </c>
      <c r="X147" s="130">
        <f t="shared" ref="X147:X152" si="326">J147+P147+V147</f>
        <v>0</v>
      </c>
      <c r="Y147" s="130">
        <f t="shared" ref="Y147:Y153" si="327">W147-X147</f>
        <v>0</v>
      </c>
      <c r="Z147" s="131" t="e">
        <f t="shared" ref="Z147:Z153" si="328">Y147/W147</f>
        <v>#DIV/0!</v>
      </c>
      <c r="AA147" s="132"/>
      <c r="AB147" s="7"/>
      <c r="AC147" s="7"/>
      <c r="AD147" s="7"/>
      <c r="AE147" s="7"/>
      <c r="AF147" s="7"/>
      <c r="AG147" s="7"/>
    </row>
    <row r="148" spans="1:33" ht="30" customHeight="1" x14ac:dyDescent="0.2">
      <c r="A148" s="122" t="s">
        <v>76</v>
      </c>
      <c r="B148" s="133" t="s">
        <v>232</v>
      </c>
      <c r="C148" s="132" t="s">
        <v>233</v>
      </c>
      <c r="D148" s="125" t="s">
        <v>231</v>
      </c>
      <c r="E148" s="125"/>
      <c r="F148" s="129"/>
      <c r="G148" s="129">
        <f t="shared" si="320"/>
        <v>0</v>
      </c>
      <c r="H148" s="125"/>
      <c r="I148" s="129"/>
      <c r="J148" s="129">
        <f t="shared" si="321"/>
        <v>0</v>
      </c>
      <c r="K148" s="129"/>
      <c r="L148" s="129"/>
      <c r="M148" s="129">
        <f t="shared" si="322"/>
        <v>0</v>
      </c>
      <c r="N148" s="129"/>
      <c r="O148" s="129"/>
      <c r="P148" s="129">
        <f t="shared" si="323"/>
        <v>0</v>
      </c>
      <c r="Q148" s="129"/>
      <c r="R148" s="129"/>
      <c r="S148" s="129">
        <f t="shared" si="324"/>
        <v>0</v>
      </c>
      <c r="T148" s="129"/>
      <c r="U148" s="129"/>
      <c r="V148" s="129">
        <f t="shared" si="325"/>
        <v>0</v>
      </c>
      <c r="W148" s="130">
        <f>G148+M148+S148</f>
        <v>0</v>
      </c>
      <c r="X148" s="130">
        <f t="shared" si="326"/>
        <v>0</v>
      </c>
      <c r="Y148" s="130">
        <f t="shared" si="327"/>
        <v>0</v>
      </c>
      <c r="Z148" s="131" t="e">
        <f t="shared" si="328"/>
        <v>#DIV/0!</v>
      </c>
      <c r="AA148" s="132"/>
      <c r="AB148" s="86"/>
      <c r="AC148" s="87"/>
      <c r="AD148" s="87"/>
      <c r="AE148" s="87"/>
      <c r="AF148" s="87"/>
      <c r="AG148" s="87"/>
    </row>
    <row r="149" spans="1:33" ht="30" customHeight="1" x14ac:dyDescent="0.2">
      <c r="A149" s="122" t="s">
        <v>76</v>
      </c>
      <c r="B149" s="133" t="s">
        <v>234</v>
      </c>
      <c r="C149" s="132" t="s">
        <v>235</v>
      </c>
      <c r="D149" s="125" t="s">
        <v>236</v>
      </c>
      <c r="E149" s="125"/>
      <c r="F149" s="177"/>
      <c r="G149" s="129">
        <f t="shared" si="320"/>
        <v>0</v>
      </c>
      <c r="H149" s="125"/>
      <c r="I149" s="177"/>
      <c r="J149" s="129">
        <f t="shared" si="321"/>
        <v>0</v>
      </c>
      <c r="K149" s="129"/>
      <c r="L149" s="129"/>
      <c r="M149" s="129">
        <f t="shared" si="322"/>
        <v>0</v>
      </c>
      <c r="N149" s="129"/>
      <c r="O149" s="129"/>
      <c r="P149" s="129">
        <f t="shared" si="323"/>
        <v>0</v>
      </c>
      <c r="Q149" s="129"/>
      <c r="R149" s="129"/>
      <c r="S149" s="129">
        <f t="shared" si="324"/>
        <v>0</v>
      </c>
      <c r="T149" s="129"/>
      <c r="U149" s="129"/>
      <c r="V149" s="129">
        <f t="shared" si="325"/>
        <v>0</v>
      </c>
      <c r="W149" s="130">
        <f>G149+M149+S149</f>
        <v>0</v>
      </c>
      <c r="X149" s="130">
        <f t="shared" si="326"/>
        <v>0</v>
      </c>
      <c r="Y149" s="130">
        <f t="shared" si="327"/>
        <v>0</v>
      </c>
      <c r="Z149" s="131" t="e">
        <f t="shared" si="328"/>
        <v>#DIV/0!</v>
      </c>
      <c r="AA149" s="132"/>
      <c r="AB149" s="87"/>
      <c r="AC149" s="87"/>
      <c r="AD149" s="87"/>
      <c r="AE149" s="87"/>
      <c r="AF149" s="87"/>
      <c r="AG149" s="87"/>
    </row>
    <row r="150" spans="1:33" ht="30" customHeight="1" x14ac:dyDescent="0.2">
      <c r="A150" s="122" t="s">
        <v>76</v>
      </c>
      <c r="B150" s="133" t="s">
        <v>237</v>
      </c>
      <c r="C150" s="132" t="s">
        <v>238</v>
      </c>
      <c r="D150" s="125" t="s">
        <v>236</v>
      </c>
      <c r="E150" s="125"/>
      <c r="F150" s="129"/>
      <c r="G150" s="129">
        <f t="shared" si="320"/>
        <v>0</v>
      </c>
      <c r="H150" s="125"/>
      <c r="I150" s="129"/>
      <c r="J150" s="129">
        <f t="shared" si="321"/>
        <v>0</v>
      </c>
      <c r="K150" s="177"/>
      <c r="L150" s="177"/>
      <c r="M150" s="129">
        <f t="shared" si="322"/>
        <v>0</v>
      </c>
      <c r="N150" s="177"/>
      <c r="O150" s="177"/>
      <c r="P150" s="129">
        <f t="shared" si="323"/>
        <v>0</v>
      </c>
      <c r="Q150" s="177"/>
      <c r="R150" s="177"/>
      <c r="S150" s="129">
        <f t="shared" si="324"/>
        <v>0</v>
      </c>
      <c r="T150" s="177"/>
      <c r="U150" s="177"/>
      <c r="V150" s="129">
        <f t="shared" si="325"/>
        <v>0</v>
      </c>
      <c r="W150" s="130">
        <f>G150+M150+S150</f>
        <v>0</v>
      </c>
      <c r="X150" s="130">
        <f t="shared" si="326"/>
        <v>0</v>
      </c>
      <c r="Y150" s="130">
        <f t="shared" si="327"/>
        <v>0</v>
      </c>
      <c r="Z150" s="131" t="e">
        <f t="shared" si="328"/>
        <v>#DIV/0!</v>
      </c>
      <c r="AA150" s="132"/>
      <c r="AB150" s="87"/>
      <c r="AC150" s="87"/>
      <c r="AD150" s="87"/>
      <c r="AE150" s="87"/>
      <c r="AF150" s="87"/>
      <c r="AG150" s="87"/>
    </row>
    <row r="151" spans="1:33" ht="30" customHeight="1" x14ac:dyDescent="0.2">
      <c r="A151" s="122" t="s">
        <v>76</v>
      </c>
      <c r="B151" s="133" t="s">
        <v>239</v>
      </c>
      <c r="C151" s="132" t="s">
        <v>240</v>
      </c>
      <c r="D151" s="125" t="s">
        <v>236</v>
      </c>
      <c r="E151" s="125"/>
      <c r="F151" s="129"/>
      <c r="G151" s="129">
        <f t="shared" si="320"/>
        <v>0</v>
      </c>
      <c r="H151" s="125"/>
      <c r="I151" s="129"/>
      <c r="J151" s="129">
        <f t="shared" si="321"/>
        <v>0</v>
      </c>
      <c r="K151" s="129"/>
      <c r="L151" s="129"/>
      <c r="M151" s="129">
        <f t="shared" si="322"/>
        <v>0</v>
      </c>
      <c r="N151" s="129"/>
      <c r="O151" s="129"/>
      <c r="P151" s="129">
        <f t="shared" si="323"/>
        <v>0</v>
      </c>
      <c r="Q151" s="129"/>
      <c r="R151" s="129"/>
      <c r="S151" s="129">
        <f t="shared" si="324"/>
        <v>0</v>
      </c>
      <c r="T151" s="129"/>
      <c r="U151" s="129"/>
      <c r="V151" s="129">
        <f t="shared" si="325"/>
        <v>0</v>
      </c>
      <c r="W151" s="130">
        <f>G151+M151+S151</f>
        <v>0</v>
      </c>
      <c r="X151" s="130">
        <f t="shared" si="326"/>
        <v>0</v>
      </c>
      <c r="Y151" s="130">
        <f t="shared" si="327"/>
        <v>0</v>
      </c>
      <c r="Z151" s="131" t="e">
        <f t="shared" si="328"/>
        <v>#DIV/0!</v>
      </c>
      <c r="AA151" s="132"/>
      <c r="AB151" s="7"/>
      <c r="AC151" s="7"/>
      <c r="AD151" s="7"/>
      <c r="AE151" s="7"/>
      <c r="AF151" s="7"/>
      <c r="AG151" s="7"/>
    </row>
    <row r="152" spans="1:33" ht="30" customHeight="1" x14ac:dyDescent="0.2">
      <c r="A152" s="122" t="s">
        <v>76</v>
      </c>
      <c r="B152" s="133" t="s">
        <v>241</v>
      </c>
      <c r="C152" s="127" t="s">
        <v>242</v>
      </c>
      <c r="D152" s="125"/>
      <c r="E152" s="125"/>
      <c r="F152" s="129">
        <v>0.22</v>
      </c>
      <c r="G152" s="129">
        <f t="shared" si="320"/>
        <v>0</v>
      </c>
      <c r="H152" s="125"/>
      <c r="I152" s="129">
        <v>0.22</v>
      </c>
      <c r="J152" s="129">
        <f t="shared" si="321"/>
        <v>0</v>
      </c>
      <c r="K152" s="129"/>
      <c r="L152" s="129">
        <v>0.22</v>
      </c>
      <c r="M152" s="129">
        <f t="shared" si="322"/>
        <v>0</v>
      </c>
      <c r="N152" s="129"/>
      <c r="O152" s="129">
        <v>0.22</v>
      </c>
      <c r="P152" s="129">
        <f t="shared" si="323"/>
        <v>0</v>
      </c>
      <c r="Q152" s="129"/>
      <c r="R152" s="129">
        <v>0.22</v>
      </c>
      <c r="S152" s="129">
        <f t="shared" si="324"/>
        <v>0</v>
      </c>
      <c r="T152" s="129"/>
      <c r="U152" s="129">
        <v>0.22</v>
      </c>
      <c r="V152" s="129">
        <f t="shared" si="325"/>
        <v>0</v>
      </c>
      <c r="W152" s="130">
        <f>G152+M152+S152</f>
        <v>0</v>
      </c>
      <c r="X152" s="130">
        <f t="shared" si="326"/>
        <v>0</v>
      </c>
      <c r="Y152" s="130">
        <f t="shared" si="327"/>
        <v>0</v>
      </c>
      <c r="Z152" s="131" t="e">
        <f t="shared" si="328"/>
        <v>#DIV/0!</v>
      </c>
      <c r="AA152" s="132"/>
      <c r="AB152" s="7"/>
      <c r="AC152" s="7"/>
      <c r="AD152" s="7"/>
      <c r="AE152" s="7"/>
      <c r="AF152" s="7"/>
      <c r="AG152" s="7"/>
    </row>
    <row r="153" spans="1:33" ht="30" customHeight="1" x14ac:dyDescent="0.2">
      <c r="A153" s="140" t="s">
        <v>243</v>
      </c>
      <c r="B153" s="141"/>
      <c r="C153" s="142"/>
      <c r="D153" s="143"/>
      <c r="E153" s="145">
        <f>SUM(E147:E151)</f>
        <v>0</v>
      </c>
      <c r="F153" s="145"/>
      <c r="G153" s="145">
        <f>SUM(G147:G152)</f>
        <v>0</v>
      </c>
      <c r="H153" s="145">
        <f>SUM(H147:H151)</f>
        <v>0</v>
      </c>
      <c r="I153" s="145"/>
      <c r="J153" s="145">
        <f>SUM(J147:J152)</f>
        <v>0</v>
      </c>
      <c r="K153" s="146">
        <f>SUM(K147:K151)</f>
        <v>0</v>
      </c>
      <c r="L153" s="146"/>
      <c r="M153" s="146">
        <f>SUM(M147:M152)</f>
        <v>0</v>
      </c>
      <c r="N153" s="146">
        <f>SUM(N147:N151)</f>
        <v>0</v>
      </c>
      <c r="O153" s="146"/>
      <c r="P153" s="146">
        <f>SUM(P147:P152)</f>
        <v>0</v>
      </c>
      <c r="Q153" s="146">
        <f>SUM(Q147:Q151)</f>
        <v>0</v>
      </c>
      <c r="R153" s="146"/>
      <c r="S153" s="146">
        <f>SUM(S147:S152)</f>
        <v>0</v>
      </c>
      <c r="T153" s="146">
        <f>SUM(T147:T151)</f>
        <v>0</v>
      </c>
      <c r="U153" s="146"/>
      <c r="V153" s="146">
        <f t="shared" ref="V153:X153" si="329">SUM(V147:V152)</f>
        <v>0</v>
      </c>
      <c r="W153" s="151">
        <f>SUM(W147:W152)</f>
        <v>0</v>
      </c>
      <c r="X153" s="151">
        <f t="shared" si="329"/>
        <v>0</v>
      </c>
      <c r="Y153" s="151">
        <f t="shared" si="327"/>
        <v>0</v>
      </c>
      <c r="Z153" s="151" t="e">
        <f t="shared" si="328"/>
        <v>#DIV/0!</v>
      </c>
      <c r="AA153" s="148"/>
      <c r="AB153" s="6"/>
      <c r="AC153" s="7"/>
      <c r="AD153" s="7"/>
      <c r="AE153" s="7"/>
      <c r="AF153" s="7"/>
      <c r="AG153" s="7"/>
    </row>
    <row r="154" spans="1:33" ht="30" customHeight="1" x14ac:dyDescent="0.2">
      <c r="A154" s="106" t="s">
        <v>71</v>
      </c>
      <c r="B154" s="149">
        <v>9</v>
      </c>
      <c r="C154" s="106" t="s">
        <v>244</v>
      </c>
      <c r="D154" s="109"/>
      <c r="E154" s="110"/>
      <c r="F154" s="110"/>
      <c r="G154" s="110"/>
      <c r="H154" s="110"/>
      <c r="I154" s="110"/>
      <c r="J154" s="110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2"/>
      <c r="X154" s="112"/>
      <c r="Y154" s="150"/>
      <c r="Z154" s="112"/>
      <c r="AA154" s="113"/>
      <c r="AB154" s="85"/>
      <c r="AC154" s="85"/>
      <c r="AD154" s="85"/>
      <c r="AE154" s="85"/>
      <c r="AF154" s="85"/>
      <c r="AG154" s="85"/>
    </row>
    <row r="155" spans="1:33" ht="30" customHeight="1" x14ac:dyDescent="0.2">
      <c r="A155" s="122" t="s">
        <v>76</v>
      </c>
      <c r="B155" s="178">
        <v>43839</v>
      </c>
      <c r="C155" s="132" t="s">
        <v>245</v>
      </c>
      <c r="D155" s="125" t="s">
        <v>379</v>
      </c>
      <c r="E155" s="125">
        <v>20</v>
      </c>
      <c r="F155" s="129">
        <v>500</v>
      </c>
      <c r="G155" s="128">
        <f t="shared" ref="G155:G156" si="330">E155*F155</f>
        <v>10000</v>
      </c>
      <c r="H155" s="125">
        <v>20</v>
      </c>
      <c r="I155" s="129">
        <v>500</v>
      </c>
      <c r="J155" s="128">
        <f t="shared" ref="J155:J156" si="331">H155*I155</f>
        <v>10000</v>
      </c>
      <c r="K155" s="129"/>
      <c r="L155" s="129"/>
      <c r="M155" s="129">
        <f t="shared" ref="M155:M159" si="332">K155*L155</f>
        <v>0</v>
      </c>
      <c r="N155" s="129"/>
      <c r="O155" s="129"/>
      <c r="P155" s="129">
        <f t="shared" ref="P155:P159" si="333">N155*O155</f>
        <v>0</v>
      </c>
      <c r="Q155" s="129"/>
      <c r="R155" s="129"/>
      <c r="S155" s="129">
        <f t="shared" ref="S155:S159" si="334">Q155*R155</f>
        <v>0</v>
      </c>
      <c r="T155" s="129"/>
      <c r="U155" s="129"/>
      <c r="V155" s="129">
        <f t="shared" ref="V155:V159" si="335">T155*U155</f>
        <v>0</v>
      </c>
      <c r="W155" s="130">
        <f>G155+M155+S155</f>
        <v>10000</v>
      </c>
      <c r="X155" s="130">
        <f>J155+P155+V155</f>
        <v>10000</v>
      </c>
      <c r="Y155" s="130">
        <f t="shared" ref="Y155:Y159" si="336">W155-X155</f>
        <v>0</v>
      </c>
      <c r="Z155" s="131">
        <f t="shared" ref="Z155:Z159" si="337">Y155/W155</f>
        <v>0</v>
      </c>
      <c r="AA155" s="132"/>
      <c r="AB155" s="87"/>
      <c r="AC155" s="87"/>
      <c r="AD155" s="87"/>
      <c r="AE155" s="87"/>
      <c r="AF155" s="87"/>
      <c r="AG155" s="87"/>
    </row>
    <row r="156" spans="1:33" ht="30" customHeight="1" x14ac:dyDescent="0.2">
      <c r="A156" s="122" t="s">
        <v>76</v>
      </c>
      <c r="B156" s="179">
        <v>9.1999999999999993</v>
      </c>
      <c r="C156" s="132" t="s">
        <v>380</v>
      </c>
      <c r="D156" s="125" t="s">
        <v>351</v>
      </c>
      <c r="E156" s="125">
        <v>1</v>
      </c>
      <c r="F156" s="129">
        <v>22080</v>
      </c>
      <c r="G156" s="128">
        <f t="shared" si="330"/>
        <v>22080</v>
      </c>
      <c r="H156" s="125">
        <v>1</v>
      </c>
      <c r="I156" s="129">
        <v>22066</v>
      </c>
      <c r="J156" s="128">
        <f t="shared" si="331"/>
        <v>22066</v>
      </c>
      <c r="K156" s="129"/>
      <c r="L156" s="129"/>
      <c r="M156" s="129">
        <f t="shared" si="332"/>
        <v>0</v>
      </c>
      <c r="N156" s="129"/>
      <c r="O156" s="129"/>
      <c r="P156" s="129">
        <f t="shared" si="333"/>
        <v>0</v>
      </c>
      <c r="Q156" s="129"/>
      <c r="R156" s="129"/>
      <c r="S156" s="129">
        <f t="shared" si="334"/>
        <v>0</v>
      </c>
      <c r="T156" s="129"/>
      <c r="U156" s="129"/>
      <c r="V156" s="129">
        <f t="shared" si="335"/>
        <v>0</v>
      </c>
      <c r="W156" s="130">
        <f>G156+M156+S156</f>
        <v>22080</v>
      </c>
      <c r="X156" s="130">
        <f>J156+P156+V156</f>
        <v>22066</v>
      </c>
      <c r="Y156" s="130">
        <f>W156-X156</f>
        <v>14</v>
      </c>
      <c r="Z156" s="131">
        <f>Y156/W156</f>
        <v>6.3405797101449271E-4</v>
      </c>
      <c r="AA156" s="132" t="s">
        <v>418</v>
      </c>
      <c r="AB156" s="87"/>
      <c r="AC156" s="87"/>
      <c r="AD156" s="87"/>
      <c r="AE156" s="87"/>
      <c r="AF156" s="87"/>
      <c r="AG156" s="87"/>
    </row>
    <row r="157" spans="1:33" ht="30" customHeight="1" x14ac:dyDescent="0.2">
      <c r="A157" s="122" t="s">
        <v>76</v>
      </c>
      <c r="B157" s="179">
        <v>9.3000000000000007</v>
      </c>
      <c r="C157" s="132" t="s">
        <v>381</v>
      </c>
      <c r="D157" s="125" t="s">
        <v>79</v>
      </c>
      <c r="E157" s="125"/>
      <c r="F157" s="129"/>
      <c r="G157" s="129"/>
      <c r="H157" s="125"/>
      <c r="I157" s="129"/>
      <c r="J157" s="129"/>
      <c r="K157" s="129"/>
      <c r="L157" s="129"/>
      <c r="M157" s="129">
        <f t="shared" si="332"/>
        <v>0</v>
      </c>
      <c r="N157" s="129"/>
      <c r="O157" s="129"/>
      <c r="P157" s="129">
        <f t="shared" si="333"/>
        <v>0</v>
      </c>
      <c r="Q157" s="129"/>
      <c r="R157" s="129"/>
      <c r="S157" s="129">
        <f t="shared" si="334"/>
        <v>0</v>
      </c>
      <c r="T157" s="129"/>
      <c r="U157" s="129"/>
      <c r="V157" s="129">
        <f t="shared" si="335"/>
        <v>0</v>
      </c>
      <c r="W157" s="130">
        <f>G157+M157+S157</f>
        <v>0</v>
      </c>
      <c r="X157" s="130">
        <f>J157+P157+V157</f>
        <v>0</v>
      </c>
      <c r="Y157" s="130">
        <f t="shared" si="336"/>
        <v>0</v>
      </c>
      <c r="Z157" s="131" t="e">
        <f>Y157/W157</f>
        <v>#DIV/0!</v>
      </c>
      <c r="AA157" s="132"/>
      <c r="AB157" s="87"/>
      <c r="AC157" s="87"/>
      <c r="AD157" s="87"/>
      <c r="AE157" s="87"/>
      <c r="AF157" s="87"/>
      <c r="AG157" s="87"/>
    </row>
    <row r="158" spans="1:33" ht="30" customHeight="1" x14ac:dyDescent="0.2">
      <c r="A158" s="122" t="s">
        <v>76</v>
      </c>
      <c r="B158" s="179">
        <v>9.4</v>
      </c>
      <c r="C158" s="132" t="s">
        <v>382</v>
      </c>
      <c r="D158" s="125" t="s">
        <v>79</v>
      </c>
      <c r="E158" s="125"/>
      <c r="F158" s="129"/>
      <c r="G158" s="129"/>
      <c r="H158" s="125"/>
      <c r="I158" s="129"/>
      <c r="J158" s="129"/>
      <c r="K158" s="129"/>
      <c r="L158" s="129"/>
      <c r="M158" s="129">
        <f t="shared" si="332"/>
        <v>0</v>
      </c>
      <c r="N158" s="129"/>
      <c r="O158" s="129"/>
      <c r="P158" s="129">
        <f t="shared" si="333"/>
        <v>0</v>
      </c>
      <c r="Q158" s="129"/>
      <c r="R158" s="129"/>
      <c r="S158" s="129">
        <f t="shared" si="334"/>
        <v>0</v>
      </c>
      <c r="T158" s="129"/>
      <c r="U158" s="129"/>
      <c r="V158" s="129">
        <f t="shared" si="335"/>
        <v>0</v>
      </c>
      <c r="W158" s="130">
        <f>G158+M158+S158</f>
        <v>0</v>
      </c>
      <c r="X158" s="130">
        <f t="shared" ref="X158" si="338">J158+P158+V158</f>
        <v>0</v>
      </c>
      <c r="Y158" s="130">
        <f t="shared" si="336"/>
        <v>0</v>
      </c>
      <c r="Z158" s="131" t="e">
        <f t="shared" si="337"/>
        <v>#DIV/0!</v>
      </c>
      <c r="AA158" s="132"/>
      <c r="AB158" s="87"/>
      <c r="AC158" s="87"/>
      <c r="AD158" s="87"/>
      <c r="AE158" s="87"/>
      <c r="AF158" s="87"/>
      <c r="AG158" s="87"/>
    </row>
    <row r="159" spans="1:33" ht="30" customHeight="1" x14ac:dyDescent="0.2">
      <c r="A159" s="122" t="s">
        <v>76</v>
      </c>
      <c r="B159" s="179">
        <v>9.5</v>
      </c>
      <c r="C159" s="132" t="s">
        <v>383</v>
      </c>
      <c r="D159" s="125" t="s">
        <v>351</v>
      </c>
      <c r="E159" s="125"/>
      <c r="F159" s="129"/>
      <c r="G159" s="128"/>
      <c r="H159" s="125"/>
      <c r="I159" s="129"/>
      <c r="J159" s="128"/>
      <c r="K159" s="129"/>
      <c r="L159" s="129"/>
      <c r="M159" s="129">
        <f t="shared" si="332"/>
        <v>0</v>
      </c>
      <c r="N159" s="129"/>
      <c r="O159" s="129"/>
      <c r="P159" s="129">
        <f t="shared" si="333"/>
        <v>0</v>
      </c>
      <c r="Q159" s="129"/>
      <c r="R159" s="129"/>
      <c r="S159" s="129">
        <f t="shared" si="334"/>
        <v>0</v>
      </c>
      <c r="T159" s="129"/>
      <c r="U159" s="129"/>
      <c r="V159" s="129">
        <f t="shared" si="335"/>
        <v>0</v>
      </c>
      <c r="W159" s="130">
        <f>G159+M159+S159</f>
        <v>0</v>
      </c>
      <c r="X159" s="130">
        <f>J159+P159+V159</f>
        <v>0</v>
      </c>
      <c r="Y159" s="130">
        <f t="shared" si="336"/>
        <v>0</v>
      </c>
      <c r="Z159" s="131" t="e">
        <f t="shared" si="337"/>
        <v>#DIV/0!</v>
      </c>
      <c r="AA159" s="132"/>
      <c r="AB159" s="85"/>
      <c r="AC159" s="85"/>
      <c r="AD159" s="85"/>
      <c r="AE159" s="85"/>
      <c r="AF159" s="85"/>
      <c r="AG159" s="85"/>
    </row>
    <row r="160" spans="1:33" ht="30" customHeight="1" x14ac:dyDescent="0.25">
      <c r="A160" s="122" t="s">
        <v>76</v>
      </c>
      <c r="B160" s="179">
        <v>9.6</v>
      </c>
      <c r="C160" s="132" t="s">
        <v>384</v>
      </c>
      <c r="D160" s="125" t="s">
        <v>110</v>
      </c>
      <c r="E160" s="125">
        <v>30</v>
      </c>
      <c r="F160" s="129">
        <v>286.60000000000002</v>
      </c>
      <c r="G160" s="128">
        <f t="shared" ref="G160:G167" si="339">E160*F160</f>
        <v>8598</v>
      </c>
      <c r="H160" s="125">
        <v>30</v>
      </c>
      <c r="I160" s="129">
        <v>286.60000000000002</v>
      </c>
      <c r="J160" s="128">
        <f t="shared" ref="J160:J167" si="340">H160*I160</f>
        <v>8598</v>
      </c>
      <c r="K160" s="129"/>
      <c r="M160" s="214">
        <v>0</v>
      </c>
      <c r="N160" s="214"/>
      <c r="O160" s="214"/>
      <c r="P160" s="214">
        <v>0</v>
      </c>
      <c r="Q160" s="214"/>
      <c r="R160" s="214"/>
      <c r="S160" s="214">
        <v>0</v>
      </c>
      <c r="T160" s="214"/>
      <c r="U160" s="214"/>
      <c r="V160" s="214">
        <v>0</v>
      </c>
      <c r="W160" s="223">
        <f t="shared" ref="W160:W167" si="341">S160+M160+G160</f>
        <v>8598</v>
      </c>
      <c r="X160" s="223">
        <f t="shared" ref="X160:X166" si="342">V160+P160+J160</f>
        <v>8598</v>
      </c>
      <c r="Y160" s="223">
        <v>0</v>
      </c>
      <c r="Z160" s="224">
        <v>0</v>
      </c>
      <c r="AA160" s="132"/>
      <c r="AB160" s="87"/>
      <c r="AC160" s="87"/>
      <c r="AD160" s="87"/>
      <c r="AE160" s="87"/>
      <c r="AF160" s="87"/>
      <c r="AG160" s="87"/>
    </row>
    <row r="161" spans="1:33" ht="30" customHeight="1" x14ac:dyDescent="0.25">
      <c r="A161" s="122" t="s">
        <v>76</v>
      </c>
      <c r="B161" s="179">
        <v>9.6999999999999993</v>
      </c>
      <c r="C161" s="132" t="s">
        <v>385</v>
      </c>
      <c r="D161" s="125" t="s">
        <v>110</v>
      </c>
      <c r="E161" s="125">
        <v>10</v>
      </c>
      <c r="F161" s="129">
        <v>500</v>
      </c>
      <c r="G161" s="128">
        <f t="shared" si="339"/>
        <v>5000</v>
      </c>
      <c r="H161" s="125">
        <v>10</v>
      </c>
      <c r="I161" s="129">
        <v>500</v>
      </c>
      <c r="J161" s="128">
        <v>5040</v>
      </c>
      <c r="K161" s="138"/>
      <c r="L161" s="138"/>
      <c r="M161" s="211">
        <v>0</v>
      </c>
      <c r="N161" s="211"/>
      <c r="O161" s="211"/>
      <c r="P161" s="211">
        <v>0</v>
      </c>
      <c r="Q161" s="211"/>
      <c r="R161" s="211"/>
      <c r="S161" s="211">
        <v>0</v>
      </c>
      <c r="T161" s="211"/>
      <c r="U161" s="211"/>
      <c r="V161" s="211">
        <v>0</v>
      </c>
      <c r="W161" s="225">
        <f t="shared" si="341"/>
        <v>5000</v>
      </c>
      <c r="X161" s="225">
        <f>V161+P161+J161</f>
        <v>5040</v>
      </c>
      <c r="Y161" s="225">
        <f>W161-X161</f>
        <v>-40</v>
      </c>
      <c r="Z161" s="222">
        <v>0</v>
      </c>
      <c r="AA161" s="138"/>
      <c r="AE161" s="87"/>
      <c r="AF161" s="87"/>
      <c r="AG161" s="87"/>
    </row>
    <row r="162" spans="1:33" ht="30" customHeight="1" x14ac:dyDescent="0.25">
      <c r="A162" s="122" t="s">
        <v>76</v>
      </c>
      <c r="B162" s="179">
        <v>9.8000000000000007</v>
      </c>
      <c r="C162" s="132" t="s">
        <v>386</v>
      </c>
      <c r="D162" s="125" t="s">
        <v>79</v>
      </c>
      <c r="E162" s="125">
        <v>1.5</v>
      </c>
      <c r="F162" s="129">
        <v>14000</v>
      </c>
      <c r="G162" s="128">
        <f t="shared" si="339"/>
        <v>21000</v>
      </c>
      <c r="H162" s="125">
        <v>1.5</v>
      </c>
      <c r="I162" s="129">
        <v>6766.67</v>
      </c>
      <c r="J162" s="128">
        <f>21000</f>
        <v>21000</v>
      </c>
      <c r="K162" s="138"/>
      <c r="L162" s="138"/>
      <c r="M162" s="211">
        <v>0</v>
      </c>
      <c r="N162" s="211"/>
      <c r="O162" s="211"/>
      <c r="P162" s="211">
        <v>0</v>
      </c>
      <c r="Q162" s="211"/>
      <c r="R162" s="211"/>
      <c r="S162" s="211">
        <v>0</v>
      </c>
      <c r="T162" s="211"/>
      <c r="U162" s="211"/>
      <c r="V162" s="211">
        <v>0</v>
      </c>
      <c r="W162" s="225">
        <f t="shared" si="341"/>
        <v>21000</v>
      </c>
      <c r="X162" s="225">
        <f t="shared" si="342"/>
        <v>21000</v>
      </c>
      <c r="Y162" s="225">
        <f>W162-X162</f>
        <v>0</v>
      </c>
      <c r="Z162" s="222">
        <f>Y162/W162</f>
        <v>0</v>
      </c>
      <c r="AA162" s="138"/>
      <c r="AE162" s="87"/>
      <c r="AF162" s="87"/>
      <c r="AG162" s="87"/>
    </row>
    <row r="163" spans="1:33" ht="30" customHeight="1" x14ac:dyDescent="0.25">
      <c r="A163" s="161" t="s">
        <v>76</v>
      </c>
      <c r="B163" s="180">
        <v>9.9</v>
      </c>
      <c r="C163" s="181" t="s">
        <v>387</v>
      </c>
      <c r="D163" s="182" t="s">
        <v>353</v>
      </c>
      <c r="E163" s="182">
        <v>25</v>
      </c>
      <c r="F163" s="183">
        <v>600</v>
      </c>
      <c r="G163" s="183">
        <f t="shared" si="339"/>
        <v>15000</v>
      </c>
      <c r="H163" s="226">
        <v>16.920000000000002</v>
      </c>
      <c r="I163" s="183">
        <v>600</v>
      </c>
      <c r="J163" s="183">
        <f t="shared" si="340"/>
        <v>10152.000000000002</v>
      </c>
      <c r="K163" s="138"/>
      <c r="L163" s="138"/>
      <c r="M163" s="211">
        <v>0</v>
      </c>
      <c r="N163" s="211"/>
      <c r="O163" s="211"/>
      <c r="P163" s="211">
        <v>0</v>
      </c>
      <c r="Q163" s="211"/>
      <c r="R163" s="211"/>
      <c r="S163" s="211">
        <v>0</v>
      </c>
      <c r="T163" s="211"/>
      <c r="U163" s="211"/>
      <c r="V163" s="211">
        <v>0</v>
      </c>
      <c r="W163" s="225">
        <f t="shared" si="341"/>
        <v>15000</v>
      </c>
      <c r="X163" s="225">
        <f t="shared" si="342"/>
        <v>10152.000000000002</v>
      </c>
      <c r="Y163" s="225">
        <f>W163-X163</f>
        <v>4847.9999999999982</v>
      </c>
      <c r="Z163" s="222">
        <f>Y163/W163</f>
        <v>0.32319999999999988</v>
      </c>
      <c r="AA163" s="138" t="s">
        <v>418</v>
      </c>
      <c r="AE163" s="87"/>
      <c r="AF163" s="87"/>
      <c r="AG163" s="87"/>
    </row>
    <row r="164" spans="1:33" ht="30" customHeight="1" x14ac:dyDescent="0.25">
      <c r="A164" s="161" t="s">
        <v>76</v>
      </c>
      <c r="B164" s="180">
        <v>9.1</v>
      </c>
      <c r="C164" s="181" t="s">
        <v>388</v>
      </c>
      <c r="D164" s="182" t="s">
        <v>351</v>
      </c>
      <c r="E164" s="182">
        <v>1</v>
      </c>
      <c r="F164" s="183">
        <v>40800</v>
      </c>
      <c r="G164" s="183">
        <f t="shared" si="339"/>
        <v>40800</v>
      </c>
      <c r="H164" s="182">
        <v>1</v>
      </c>
      <c r="I164" s="183">
        <v>40800</v>
      </c>
      <c r="J164" s="183">
        <f t="shared" si="340"/>
        <v>40800</v>
      </c>
      <c r="K164" s="138"/>
      <c r="L164" s="138"/>
      <c r="M164" s="211">
        <v>0</v>
      </c>
      <c r="N164" s="211"/>
      <c r="O164" s="211"/>
      <c r="P164" s="211">
        <v>0</v>
      </c>
      <c r="Q164" s="211"/>
      <c r="R164" s="211"/>
      <c r="S164" s="211">
        <v>0</v>
      </c>
      <c r="T164" s="211"/>
      <c r="U164" s="211"/>
      <c r="V164" s="211">
        <v>0</v>
      </c>
      <c r="W164" s="225">
        <f t="shared" si="341"/>
        <v>40800</v>
      </c>
      <c r="X164" s="225">
        <f t="shared" si="342"/>
        <v>40800</v>
      </c>
      <c r="Y164" s="225">
        <v>0</v>
      </c>
      <c r="Z164" s="222">
        <v>0</v>
      </c>
      <c r="AA164" s="138"/>
      <c r="AE164" s="85"/>
      <c r="AF164" s="85"/>
      <c r="AG164" s="85"/>
    </row>
    <row r="165" spans="1:33" ht="30" customHeight="1" x14ac:dyDescent="0.25">
      <c r="A165" s="122" t="s">
        <v>76</v>
      </c>
      <c r="B165" s="179">
        <v>9.11</v>
      </c>
      <c r="C165" s="184" t="s">
        <v>389</v>
      </c>
      <c r="D165" s="125" t="s">
        <v>353</v>
      </c>
      <c r="E165" s="125">
        <v>1</v>
      </c>
      <c r="F165" s="185">
        <v>10500</v>
      </c>
      <c r="G165" s="186">
        <f t="shared" si="339"/>
        <v>10500</v>
      </c>
      <c r="H165" s="125">
        <v>1</v>
      </c>
      <c r="I165" s="185">
        <v>10000</v>
      </c>
      <c r="J165" s="186">
        <f t="shared" si="340"/>
        <v>10000</v>
      </c>
      <c r="K165" s="138"/>
      <c r="L165" s="138"/>
      <c r="M165" s="211">
        <v>0</v>
      </c>
      <c r="N165" s="211"/>
      <c r="O165" s="211"/>
      <c r="P165" s="211">
        <v>0</v>
      </c>
      <c r="Q165" s="211"/>
      <c r="R165" s="211"/>
      <c r="S165" s="211">
        <v>0</v>
      </c>
      <c r="T165" s="211"/>
      <c r="U165" s="211"/>
      <c r="V165" s="211">
        <v>0</v>
      </c>
      <c r="W165" s="225">
        <f t="shared" si="341"/>
        <v>10500</v>
      </c>
      <c r="X165" s="225">
        <f t="shared" si="342"/>
        <v>10000</v>
      </c>
      <c r="Y165" s="225">
        <f>W165-X165</f>
        <v>500</v>
      </c>
      <c r="Z165" s="222">
        <f>Y165/W165</f>
        <v>4.7619047619047616E-2</v>
      </c>
      <c r="AA165" s="138" t="s">
        <v>418</v>
      </c>
      <c r="AE165" s="87"/>
      <c r="AF165" s="87"/>
      <c r="AG165" s="87"/>
    </row>
    <row r="166" spans="1:33" ht="30" customHeight="1" x14ac:dyDescent="0.25">
      <c r="A166" s="122" t="s">
        <v>76</v>
      </c>
      <c r="B166" s="179">
        <v>9.1199999999999992</v>
      </c>
      <c r="C166" s="184" t="s">
        <v>390</v>
      </c>
      <c r="D166" s="125" t="s">
        <v>79</v>
      </c>
      <c r="E166" s="125"/>
      <c r="F166" s="185">
        <v>0</v>
      </c>
      <c r="G166" s="185">
        <f t="shared" si="339"/>
        <v>0</v>
      </c>
      <c r="H166" s="125"/>
      <c r="I166" s="185">
        <v>0</v>
      </c>
      <c r="J166" s="185">
        <f t="shared" si="340"/>
        <v>0</v>
      </c>
      <c r="K166" s="138"/>
      <c r="L166" s="138"/>
      <c r="M166" s="211">
        <v>0</v>
      </c>
      <c r="N166" s="211"/>
      <c r="O166" s="211"/>
      <c r="P166" s="211">
        <v>0</v>
      </c>
      <c r="Q166" s="211"/>
      <c r="R166" s="211"/>
      <c r="S166" s="211">
        <v>0</v>
      </c>
      <c r="T166" s="211"/>
      <c r="U166" s="211"/>
      <c r="V166" s="211">
        <v>0</v>
      </c>
      <c r="W166" s="225">
        <f t="shared" si="341"/>
        <v>0</v>
      </c>
      <c r="X166" s="225">
        <f t="shared" si="342"/>
        <v>0</v>
      </c>
      <c r="Y166" s="225">
        <v>0</v>
      </c>
      <c r="Z166" s="222">
        <v>0</v>
      </c>
      <c r="AA166" s="138"/>
      <c r="AE166" s="87"/>
      <c r="AF166" s="87"/>
      <c r="AG166" s="87"/>
    </row>
    <row r="167" spans="1:33" ht="30" customHeight="1" x14ac:dyDescent="0.2">
      <c r="A167" s="122" t="s">
        <v>76</v>
      </c>
      <c r="B167" s="179">
        <v>9.1300000000000008</v>
      </c>
      <c r="C167" s="127" t="s">
        <v>246</v>
      </c>
      <c r="D167" s="125"/>
      <c r="E167" s="125"/>
      <c r="F167" s="129">
        <v>0.22</v>
      </c>
      <c r="G167" s="129">
        <f t="shared" si="339"/>
        <v>0</v>
      </c>
      <c r="H167" s="125"/>
      <c r="I167" s="129">
        <v>0.22</v>
      </c>
      <c r="J167" s="129">
        <f t="shared" si="340"/>
        <v>0</v>
      </c>
      <c r="K167" s="138"/>
      <c r="L167" s="129">
        <v>0.22</v>
      </c>
      <c r="M167" s="129">
        <f>K160*L167</f>
        <v>0</v>
      </c>
      <c r="N167" s="129"/>
      <c r="O167" s="129">
        <v>0.22</v>
      </c>
      <c r="P167" s="129">
        <f>N167*O167</f>
        <v>0</v>
      </c>
      <c r="Q167" s="129"/>
      <c r="R167" s="129">
        <v>0.22</v>
      </c>
      <c r="S167" s="129">
        <f>Q167*R167</f>
        <v>0</v>
      </c>
      <c r="T167" s="129"/>
      <c r="U167" s="129">
        <v>0.22</v>
      </c>
      <c r="V167" s="129">
        <f>T167*U167</f>
        <v>0</v>
      </c>
      <c r="W167" s="130">
        <f t="shared" si="341"/>
        <v>0</v>
      </c>
      <c r="X167" s="130">
        <f>G167+P167+V167</f>
        <v>0</v>
      </c>
      <c r="Y167" s="130">
        <f>W167-X167</f>
        <v>0</v>
      </c>
      <c r="Z167" s="131" t="e">
        <f>Y167/W167</f>
        <v>#DIV/0!</v>
      </c>
      <c r="AA167" s="138"/>
      <c r="AE167" s="87"/>
      <c r="AF167" s="87"/>
      <c r="AG167" s="87"/>
    </row>
    <row r="168" spans="1:33" ht="30" customHeight="1" x14ac:dyDescent="0.2">
      <c r="A168" s="140" t="s">
        <v>247</v>
      </c>
      <c r="B168" s="141"/>
      <c r="C168" s="142"/>
      <c r="D168" s="143"/>
      <c r="E168" s="145">
        <f>SUM(E155:E167)</f>
        <v>89.5</v>
      </c>
      <c r="F168" s="145"/>
      <c r="G168" s="145">
        <f>SUM(G155:G167)</f>
        <v>132978</v>
      </c>
      <c r="H168" s="145">
        <f>SUM(H155:H167)</f>
        <v>81.42</v>
      </c>
      <c r="I168" s="145"/>
      <c r="J168" s="145">
        <f>SUM(J155:J167)</f>
        <v>127656</v>
      </c>
      <c r="K168" s="146">
        <f>SUM(K155:K159)</f>
        <v>0</v>
      </c>
      <c r="L168" s="146"/>
      <c r="M168" s="146">
        <f>SUM(M155:M167)</f>
        <v>0</v>
      </c>
      <c r="N168" s="146">
        <f>SUM(N155:N159)</f>
        <v>0</v>
      </c>
      <c r="O168" s="146"/>
      <c r="P168" s="146">
        <f>SUM(P155:P167)</f>
        <v>0</v>
      </c>
      <c r="Q168" s="146">
        <f>SUM(Q155:Q159)</f>
        <v>0</v>
      </c>
      <c r="R168" s="146"/>
      <c r="S168" s="146">
        <f>SUM(S155:S167)</f>
        <v>0</v>
      </c>
      <c r="T168" s="146">
        <f>SUM(T155:T159)</f>
        <v>0</v>
      </c>
      <c r="U168" s="146"/>
      <c r="V168" s="146">
        <f>SUM(V155:V167)</f>
        <v>0</v>
      </c>
      <c r="W168" s="151">
        <f>SUM(W155:W167)</f>
        <v>132978</v>
      </c>
      <c r="X168" s="151">
        <f>SUM(X155:X167)</f>
        <v>127656</v>
      </c>
      <c r="Y168" s="151">
        <f>W168-X168</f>
        <v>5322</v>
      </c>
      <c r="Z168" s="151">
        <f>Y168/W168</f>
        <v>4.0021657717817988E-2</v>
      </c>
      <c r="AA168" s="148"/>
      <c r="AB168" s="87"/>
      <c r="AC168" s="87"/>
      <c r="AD168" s="87"/>
      <c r="AE168" s="85"/>
      <c r="AF168" s="85"/>
      <c r="AG168" s="85"/>
    </row>
    <row r="169" spans="1:33" ht="30" customHeight="1" x14ac:dyDescent="0.2">
      <c r="A169" s="106" t="s">
        <v>71</v>
      </c>
      <c r="B169" s="149">
        <v>10</v>
      </c>
      <c r="C169" s="108" t="s">
        <v>248</v>
      </c>
      <c r="D169" s="109"/>
      <c r="E169" s="109"/>
      <c r="F169" s="110"/>
      <c r="G169" s="110"/>
      <c r="H169" s="109"/>
      <c r="I169" s="110"/>
      <c r="J169" s="110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2"/>
      <c r="X169" s="112"/>
      <c r="Y169" s="150"/>
      <c r="Z169" s="112"/>
      <c r="AA169" s="113"/>
      <c r="AB169" s="87"/>
      <c r="AC169" s="87"/>
      <c r="AD169" s="87"/>
      <c r="AE169" s="87"/>
      <c r="AF169" s="87"/>
      <c r="AG169" s="87"/>
    </row>
    <row r="170" spans="1:33" ht="30" customHeight="1" x14ac:dyDescent="0.2">
      <c r="A170" s="122" t="s">
        <v>76</v>
      </c>
      <c r="B170" s="178">
        <v>43840</v>
      </c>
      <c r="C170" s="132" t="s">
        <v>391</v>
      </c>
      <c r="D170" s="125" t="s">
        <v>141</v>
      </c>
      <c r="E170" s="125">
        <v>1</v>
      </c>
      <c r="F170" s="129">
        <v>12000</v>
      </c>
      <c r="G170" s="128">
        <f t="shared" ref="G170:G174" si="343">E170*F170</f>
        <v>12000</v>
      </c>
      <c r="H170" s="125">
        <v>1</v>
      </c>
      <c r="I170" s="129">
        <v>12000</v>
      </c>
      <c r="J170" s="128">
        <f t="shared" ref="J170:J174" si="344">H170*I170</f>
        <v>12000</v>
      </c>
      <c r="K170" s="129"/>
      <c r="L170" s="129"/>
      <c r="M170" s="129">
        <f t="shared" ref="M170:M174" si="345">K170*L170</f>
        <v>0</v>
      </c>
      <c r="N170" s="129"/>
      <c r="O170" s="129"/>
      <c r="P170" s="129">
        <f t="shared" ref="P170:P174" si="346">N170*O170</f>
        <v>0</v>
      </c>
      <c r="Q170" s="129"/>
      <c r="R170" s="129"/>
      <c r="S170" s="129">
        <f t="shared" ref="S170:S174" si="347">Q170*R170</f>
        <v>0</v>
      </c>
      <c r="T170" s="129"/>
      <c r="U170" s="129"/>
      <c r="V170" s="129">
        <f t="shared" ref="V170:V174" si="348">T170*U170</f>
        <v>0</v>
      </c>
      <c r="W170" s="130">
        <f>G170+M170+S170</f>
        <v>12000</v>
      </c>
      <c r="X170" s="130">
        <f t="shared" ref="X170:X174" si="349">J170+P170+V170</f>
        <v>12000</v>
      </c>
      <c r="Y170" s="130">
        <f t="shared" ref="Y170:Y175" si="350">W170-X170</f>
        <v>0</v>
      </c>
      <c r="Z170" s="131">
        <f t="shared" ref="Z170:Z175" si="351">Y170/W170</f>
        <v>0</v>
      </c>
      <c r="AA170" s="132"/>
      <c r="AB170" s="87"/>
      <c r="AC170" s="87"/>
      <c r="AD170" s="87"/>
      <c r="AE170" s="87"/>
      <c r="AF170" s="87"/>
      <c r="AG170" s="87"/>
    </row>
    <row r="171" spans="1:33" ht="30" customHeight="1" x14ac:dyDescent="0.2">
      <c r="A171" s="122" t="s">
        <v>76</v>
      </c>
      <c r="B171" s="178">
        <v>43900</v>
      </c>
      <c r="C171" s="132" t="s">
        <v>392</v>
      </c>
      <c r="D171" s="125" t="s">
        <v>141</v>
      </c>
      <c r="E171" s="125">
        <v>1</v>
      </c>
      <c r="F171" s="129">
        <v>12000</v>
      </c>
      <c r="G171" s="128">
        <f t="shared" si="343"/>
        <v>12000</v>
      </c>
      <c r="H171" s="125">
        <v>1</v>
      </c>
      <c r="I171" s="129">
        <v>12000</v>
      </c>
      <c r="J171" s="128">
        <f t="shared" si="344"/>
        <v>12000</v>
      </c>
      <c r="K171" s="129"/>
      <c r="L171" s="129"/>
      <c r="M171" s="129">
        <f t="shared" si="345"/>
        <v>0</v>
      </c>
      <c r="N171" s="129"/>
      <c r="O171" s="129"/>
      <c r="P171" s="129">
        <f t="shared" si="346"/>
        <v>0</v>
      </c>
      <c r="Q171" s="129"/>
      <c r="R171" s="129"/>
      <c r="S171" s="129">
        <f t="shared" si="347"/>
        <v>0</v>
      </c>
      <c r="T171" s="129"/>
      <c r="U171" s="129"/>
      <c r="V171" s="129">
        <f t="shared" si="348"/>
        <v>0</v>
      </c>
      <c r="W171" s="130">
        <f>G171+M171+S171</f>
        <v>12000</v>
      </c>
      <c r="X171" s="130">
        <f t="shared" si="349"/>
        <v>12000</v>
      </c>
      <c r="Y171" s="130">
        <f t="shared" si="350"/>
        <v>0</v>
      </c>
      <c r="Z171" s="131">
        <f t="shared" si="351"/>
        <v>0</v>
      </c>
      <c r="AA171" s="132"/>
      <c r="AB171" s="85"/>
      <c r="AC171" s="85"/>
      <c r="AD171" s="85"/>
      <c r="AE171" s="87"/>
      <c r="AF171" s="87"/>
      <c r="AG171" s="87"/>
    </row>
    <row r="172" spans="1:33" ht="30" customHeight="1" x14ac:dyDescent="0.2">
      <c r="A172" s="122" t="s">
        <v>76</v>
      </c>
      <c r="B172" s="178">
        <v>43871</v>
      </c>
      <c r="C172" s="132" t="s">
        <v>393</v>
      </c>
      <c r="D172" s="125" t="s">
        <v>141</v>
      </c>
      <c r="E172" s="125">
        <v>1</v>
      </c>
      <c r="F172" s="129">
        <v>6000</v>
      </c>
      <c r="G172" s="128">
        <f t="shared" si="343"/>
        <v>6000</v>
      </c>
      <c r="H172" s="125">
        <v>1</v>
      </c>
      <c r="I172" s="129">
        <v>6000</v>
      </c>
      <c r="J172" s="128">
        <f t="shared" si="344"/>
        <v>6000</v>
      </c>
      <c r="K172" s="129"/>
      <c r="L172" s="129"/>
      <c r="M172" s="129">
        <f t="shared" si="345"/>
        <v>0</v>
      </c>
      <c r="N172" s="129"/>
      <c r="O172" s="129"/>
      <c r="P172" s="129">
        <f t="shared" si="346"/>
        <v>0</v>
      </c>
      <c r="Q172" s="129"/>
      <c r="R172" s="129"/>
      <c r="S172" s="129">
        <f t="shared" si="347"/>
        <v>0</v>
      </c>
      <c r="T172" s="129"/>
      <c r="U172" s="129"/>
      <c r="V172" s="129">
        <f t="shared" si="348"/>
        <v>0</v>
      </c>
      <c r="W172" s="130">
        <f>G172+M172+S172</f>
        <v>6000</v>
      </c>
      <c r="X172" s="130">
        <f t="shared" si="349"/>
        <v>6000</v>
      </c>
      <c r="Y172" s="130">
        <f t="shared" si="350"/>
        <v>0</v>
      </c>
      <c r="Z172" s="131">
        <f t="shared" si="351"/>
        <v>0</v>
      </c>
      <c r="AA172" s="132"/>
      <c r="AB172" s="87"/>
      <c r="AC172" s="87"/>
      <c r="AD172" s="87"/>
      <c r="AE172" s="87"/>
      <c r="AF172" s="87"/>
      <c r="AG172" s="87"/>
    </row>
    <row r="173" spans="1:33" ht="30" customHeight="1" x14ac:dyDescent="0.2">
      <c r="A173" s="122" t="s">
        <v>76</v>
      </c>
      <c r="B173" s="178">
        <v>43931</v>
      </c>
      <c r="C173" s="132" t="s">
        <v>249</v>
      </c>
      <c r="D173" s="125" t="s">
        <v>79</v>
      </c>
      <c r="E173" s="125"/>
      <c r="F173" s="129"/>
      <c r="G173" s="129">
        <f t="shared" si="343"/>
        <v>0</v>
      </c>
      <c r="H173" s="125"/>
      <c r="I173" s="129"/>
      <c r="J173" s="129">
        <f t="shared" si="344"/>
        <v>0</v>
      </c>
      <c r="K173" s="129"/>
      <c r="L173" s="129"/>
      <c r="M173" s="129">
        <f t="shared" si="345"/>
        <v>0</v>
      </c>
      <c r="N173" s="129"/>
      <c r="O173" s="129"/>
      <c r="P173" s="129">
        <f t="shared" si="346"/>
        <v>0</v>
      </c>
      <c r="Q173" s="129"/>
      <c r="R173" s="129"/>
      <c r="S173" s="129">
        <f t="shared" si="347"/>
        <v>0</v>
      </c>
      <c r="T173" s="129"/>
      <c r="U173" s="129"/>
      <c r="V173" s="129">
        <f t="shared" si="348"/>
        <v>0</v>
      </c>
      <c r="W173" s="130">
        <f>G173+M173+S173</f>
        <v>0</v>
      </c>
      <c r="X173" s="130">
        <f t="shared" si="349"/>
        <v>0</v>
      </c>
      <c r="Y173" s="130">
        <f t="shared" si="350"/>
        <v>0</v>
      </c>
      <c r="Z173" s="131" t="e">
        <f t="shared" si="351"/>
        <v>#DIV/0!</v>
      </c>
      <c r="AA173" s="132"/>
      <c r="AB173" s="87"/>
      <c r="AC173" s="87"/>
      <c r="AD173" s="87"/>
      <c r="AE173" s="87"/>
      <c r="AF173" s="87"/>
      <c r="AG173" s="87"/>
    </row>
    <row r="174" spans="1:33" ht="30" customHeight="1" x14ac:dyDescent="0.2">
      <c r="A174" s="122" t="s">
        <v>76</v>
      </c>
      <c r="B174" s="178">
        <v>43961</v>
      </c>
      <c r="C174" s="127" t="s">
        <v>250</v>
      </c>
      <c r="D174" s="125"/>
      <c r="E174" s="125"/>
      <c r="F174" s="129">
        <v>0.22</v>
      </c>
      <c r="G174" s="129">
        <f t="shared" si="343"/>
        <v>0</v>
      </c>
      <c r="H174" s="125"/>
      <c r="I174" s="129">
        <v>0.22</v>
      </c>
      <c r="J174" s="129">
        <f t="shared" si="344"/>
        <v>0</v>
      </c>
      <c r="K174" s="129"/>
      <c r="L174" s="129">
        <v>0.22</v>
      </c>
      <c r="M174" s="129">
        <f t="shared" si="345"/>
        <v>0</v>
      </c>
      <c r="N174" s="129"/>
      <c r="O174" s="129">
        <v>0.22</v>
      </c>
      <c r="P174" s="129">
        <f t="shared" si="346"/>
        <v>0</v>
      </c>
      <c r="Q174" s="129"/>
      <c r="R174" s="129">
        <v>0.22</v>
      </c>
      <c r="S174" s="129">
        <f t="shared" si="347"/>
        <v>0</v>
      </c>
      <c r="T174" s="129"/>
      <c r="U174" s="129">
        <v>0.22</v>
      </c>
      <c r="V174" s="129">
        <f t="shared" si="348"/>
        <v>0</v>
      </c>
      <c r="W174" s="130">
        <f>G174+M174+S174</f>
        <v>0</v>
      </c>
      <c r="X174" s="130">
        <f t="shared" si="349"/>
        <v>0</v>
      </c>
      <c r="Y174" s="130">
        <f t="shared" si="350"/>
        <v>0</v>
      </c>
      <c r="Z174" s="131" t="e">
        <f t="shared" si="351"/>
        <v>#DIV/0!</v>
      </c>
      <c r="AA174" s="132"/>
      <c r="AB174" s="87"/>
      <c r="AC174" s="87"/>
      <c r="AD174" s="87"/>
      <c r="AE174" s="87"/>
      <c r="AF174" s="87"/>
      <c r="AG174" s="87"/>
    </row>
    <row r="175" spans="1:33" ht="30" customHeight="1" x14ac:dyDescent="0.2">
      <c r="A175" s="140" t="s">
        <v>251</v>
      </c>
      <c r="B175" s="141"/>
      <c r="C175" s="142"/>
      <c r="D175" s="145"/>
      <c r="E175" s="145">
        <f>SUM(E170:E173)</f>
        <v>3</v>
      </c>
      <c r="F175" s="145"/>
      <c r="G175" s="145">
        <f>SUM(G170:G174)</f>
        <v>30000</v>
      </c>
      <c r="H175" s="145">
        <f>SUM(H170:H173)</f>
        <v>3</v>
      </c>
      <c r="I175" s="145"/>
      <c r="J175" s="145">
        <f>SUM(J170:J174)</f>
        <v>30000</v>
      </c>
      <c r="K175" s="146">
        <f>SUM(K170:K173)</f>
        <v>0</v>
      </c>
      <c r="L175" s="146"/>
      <c r="M175" s="146">
        <f>SUM(M170:M174)</f>
        <v>0</v>
      </c>
      <c r="N175" s="146">
        <f>SUM(N170:N173)</f>
        <v>0</v>
      </c>
      <c r="O175" s="146"/>
      <c r="P175" s="146">
        <f>SUM(P170:P174)</f>
        <v>0</v>
      </c>
      <c r="Q175" s="146">
        <f>SUM(Q170:Q173)</f>
        <v>0</v>
      </c>
      <c r="R175" s="146"/>
      <c r="S175" s="146">
        <f>SUM(S170:S174)</f>
        <v>0</v>
      </c>
      <c r="T175" s="146">
        <f>SUM(T170:T173)</f>
        <v>0</v>
      </c>
      <c r="U175" s="146"/>
      <c r="V175" s="146">
        <f t="shared" ref="V175" si="352">SUM(V170:V174)</f>
        <v>0</v>
      </c>
      <c r="W175" s="151">
        <f>SUM(W170:W174)</f>
        <v>30000</v>
      </c>
      <c r="X175" s="151">
        <f>SUM(X170:X174)</f>
        <v>30000</v>
      </c>
      <c r="Y175" s="151">
        <f t="shared" si="350"/>
        <v>0</v>
      </c>
      <c r="Z175" s="151">
        <f t="shared" si="351"/>
        <v>0</v>
      </c>
      <c r="AA175" s="148"/>
      <c r="AB175" s="85"/>
      <c r="AC175" s="85"/>
      <c r="AD175" s="85"/>
      <c r="AE175" s="87"/>
      <c r="AF175" s="87"/>
      <c r="AG175" s="87"/>
    </row>
    <row r="176" spans="1:33" ht="30" customHeight="1" x14ac:dyDescent="0.2">
      <c r="A176" s="106" t="s">
        <v>71</v>
      </c>
      <c r="B176" s="149">
        <v>11</v>
      </c>
      <c r="C176" s="106" t="s">
        <v>252</v>
      </c>
      <c r="D176" s="109"/>
      <c r="E176" s="110"/>
      <c r="F176" s="110"/>
      <c r="G176" s="110"/>
      <c r="H176" s="110"/>
      <c r="I176" s="110"/>
      <c r="J176" s="110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2"/>
      <c r="X176" s="112"/>
      <c r="Y176" s="150"/>
      <c r="Z176" s="112"/>
      <c r="AA176" s="113"/>
      <c r="AB176" s="87"/>
      <c r="AC176" s="87"/>
      <c r="AD176" s="87"/>
      <c r="AE176" s="7"/>
      <c r="AF176" s="7"/>
      <c r="AG176" s="7"/>
    </row>
    <row r="177" spans="1:33" ht="30" customHeight="1" x14ac:dyDescent="0.2">
      <c r="A177" s="122" t="s">
        <v>76</v>
      </c>
      <c r="B177" s="178">
        <v>43841</v>
      </c>
      <c r="C177" s="132" t="s">
        <v>253</v>
      </c>
      <c r="D177" s="125" t="s">
        <v>110</v>
      </c>
      <c r="E177" s="129"/>
      <c r="F177" s="129"/>
      <c r="G177" s="129">
        <f t="shared" ref="G177:G178" si="353">E177*F177</f>
        <v>0</v>
      </c>
      <c r="H177" s="129"/>
      <c r="I177" s="129"/>
      <c r="J177" s="129">
        <f t="shared" ref="J177:J178" si="354">H177*I177</f>
        <v>0</v>
      </c>
      <c r="K177" s="129"/>
      <c r="L177" s="129"/>
      <c r="M177" s="129">
        <f t="shared" ref="M177:M178" si="355">K177*L177</f>
        <v>0</v>
      </c>
      <c r="N177" s="129"/>
      <c r="O177" s="129"/>
      <c r="P177" s="129">
        <f t="shared" ref="P177:P178" si="356">N177*O177</f>
        <v>0</v>
      </c>
      <c r="Q177" s="129"/>
      <c r="R177" s="129"/>
      <c r="S177" s="129">
        <f t="shared" ref="S177:S178" si="357">Q177*R177</f>
        <v>0</v>
      </c>
      <c r="T177" s="129"/>
      <c r="U177" s="129"/>
      <c r="V177" s="129">
        <f t="shared" ref="V177:V178" si="358">T177*U177</f>
        <v>0</v>
      </c>
      <c r="W177" s="130">
        <f>G177+M177+S177</f>
        <v>0</v>
      </c>
      <c r="X177" s="130">
        <f t="shared" ref="X177:X178" si="359">J177+P177+V177</f>
        <v>0</v>
      </c>
      <c r="Y177" s="130">
        <f t="shared" ref="Y177:Y179" si="360">W177-X177</f>
        <v>0</v>
      </c>
      <c r="Z177" s="131" t="e">
        <f t="shared" ref="Z177:Z179" si="361">Y177/W177</f>
        <v>#DIV/0!</v>
      </c>
      <c r="AA177" s="132"/>
      <c r="AB177" s="87"/>
      <c r="AC177" s="87"/>
      <c r="AD177" s="87"/>
      <c r="AE177" s="7"/>
      <c r="AF177" s="7"/>
      <c r="AG177" s="7"/>
    </row>
    <row r="178" spans="1:33" ht="30" customHeight="1" x14ac:dyDescent="0.2">
      <c r="A178" s="122" t="s">
        <v>76</v>
      </c>
      <c r="B178" s="178">
        <v>43872</v>
      </c>
      <c r="C178" s="132" t="s">
        <v>253</v>
      </c>
      <c r="D178" s="125" t="s">
        <v>110</v>
      </c>
      <c r="E178" s="125"/>
      <c r="F178" s="129"/>
      <c r="G178" s="129">
        <f t="shared" si="353"/>
        <v>0</v>
      </c>
      <c r="H178" s="125"/>
      <c r="I178" s="129"/>
      <c r="J178" s="129">
        <f t="shared" si="354"/>
        <v>0</v>
      </c>
      <c r="K178" s="129"/>
      <c r="L178" s="129"/>
      <c r="M178" s="129">
        <f t="shared" si="355"/>
        <v>0</v>
      </c>
      <c r="N178" s="129"/>
      <c r="O178" s="129"/>
      <c r="P178" s="129">
        <f t="shared" si="356"/>
        <v>0</v>
      </c>
      <c r="Q178" s="129"/>
      <c r="R178" s="129"/>
      <c r="S178" s="129">
        <f t="shared" si="357"/>
        <v>0</v>
      </c>
      <c r="T178" s="129"/>
      <c r="U178" s="129"/>
      <c r="V178" s="129">
        <f t="shared" si="358"/>
        <v>0</v>
      </c>
      <c r="W178" s="130">
        <f>G178+M178+S178</f>
        <v>0</v>
      </c>
      <c r="X178" s="130">
        <f t="shared" si="359"/>
        <v>0</v>
      </c>
      <c r="Y178" s="130">
        <f t="shared" si="360"/>
        <v>0</v>
      </c>
      <c r="Z178" s="131" t="e">
        <f t="shared" si="361"/>
        <v>#DIV/0!</v>
      </c>
      <c r="AA178" s="132"/>
      <c r="AB178" s="87"/>
      <c r="AC178" s="87"/>
      <c r="AD178" s="87"/>
      <c r="AE178" s="7"/>
      <c r="AF178" s="7"/>
      <c r="AG178" s="7"/>
    </row>
    <row r="179" spans="1:33" ht="36.950000000000003" customHeight="1" x14ac:dyDescent="0.2">
      <c r="A179" s="265" t="s">
        <v>254</v>
      </c>
      <c r="B179" s="265"/>
      <c r="C179" s="265"/>
      <c r="D179" s="265"/>
      <c r="E179" s="145">
        <f>SUM(E177:E178)</f>
        <v>0</v>
      </c>
      <c r="F179" s="145"/>
      <c r="G179" s="145">
        <f t="shared" ref="G179" si="362">SUM(G177:G178)</f>
        <v>0</v>
      </c>
      <c r="H179" s="145">
        <f>SUM(H177:H178)</f>
        <v>0</v>
      </c>
      <c r="I179" s="145"/>
      <c r="J179" s="145">
        <f t="shared" ref="J179" si="363">SUM(J177:J178)</f>
        <v>0</v>
      </c>
      <c r="K179" s="146">
        <f t="shared" ref="K179" si="364">SUM(K177:K178)</f>
        <v>0</v>
      </c>
      <c r="L179" s="146"/>
      <c r="M179" s="146">
        <f t="shared" ref="M179:N179" si="365">SUM(M177:M178)</f>
        <v>0</v>
      </c>
      <c r="N179" s="146">
        <f t="shared" si="365"/>
        <v>0</v>
      </c>
      <c r="O179" s="146"/>
      <c r="P179" s="146">
        <f t="shared" ref="P179:Q179" si="366">SUM(P177:P178)</f>
        <v>0</v>
      </c>
      <c r="Q179" s="146">
        <f t="shared" si="366"/>
        <v>0</v>
      </c>
      <c r="R179" s="146"/>
      <c r="S179" s="146">
        <f t="shared" ref="S179:T179" si="367">SUM(S177:S178)</f>
        <v>0</v>
      </c>
      <c r="T179" s="146">
        <f t="shared" si="367"/>
        <v>0</v>
      </c>
      <c r="U179" s="146"/>
      <c r="V179" s="146">
        <f t="shared" ref="V179:X179" si="368">SUM(V177:V178)</f>
        <v>0</v>
      </c>
      <c r="W179" s="151">
        <f>SUM(W177:W178)</f>
        <v>0</v>
      </c>
      <c r="X179" s="151">
        <f t="shared" si="368"/>
        <v>0</v>
      </c>
      <c r="Y179" s="151">
        <f t="shared" si="360"/>
        <v>0</v>
      </c>
      <c r="Z179" s="151" t="e">
        <f t="shared" si="361"/>
        <v>#DIV/0!</v>
      </c>
      <c r="AA179" s="148"/>
      <c r="AB179" s="87"/>
      <c r="AC179" s="87"/>
      <c r="AD179" s="87"/>
      <c r="AE179" s="7"/>
      <c r="AF179" s="7"/>
      <c r="AG179" s="7"/>
    </row>
    <row r="180" spans="1:33" ht="30" customHeight="1" x14ac:dyDescent="0.2">
      <c r="A180" s="106" t="s">
        <v>71</v>
      </c>
      <c r="B180" s="149">
        <v>12</v>
      </c>
      <c r="C180" s="106" t="s">
        <v>255</v>
      </c>
      <c r="D180" s="109"/>
      <c r="E180" s="109"/>
      <c r="F180" s="110"/>
      <c r="G180" s="110"/>
      <c r="H180" s="109"/>
      <c r="I180" s="110"/>
      <c r="J180" s="110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2"/>
      <c r="X180" s="112"/>
      <c r="Y180" s="150"/>
      <c r="Z180" s="112"/>
      <c r="AA180" s="113"/>
      <c r="AB180" s="86"/>
      <c r="AC180" s="87"/>
      <c r="AD180" s="87"/>
      <c r="AE180" s="7"/>
      <c r="AF180" s="7"/>
      <c r="AG180" s="7"/>
    </row>
    <row r="181" spans="1:33" ht="33.950000000000003" customHeight="1" x14ac:dyDescent="0.2">
      <c r="A181" s="122" t="s">
        <v>76</v>
      </c>
      <c r="B181" s="178">
        <v>43842</v>
      </c>
      <c r="C181" s="132" t="s">
        <v>394</v>
      </c>
      <c r="D181" s="125" t="s">
        <v>256</v>
      </c>
      <c r="E181" s="129">
        <v>8</v>
      </c>
      <c r="F181" s="129">
        <v>800</v>
      </c>
      <c r="G181" s="128">
        <f t="shared" ref="G181:G184" si="369">E181*F181</f>
        <v>6400</v>
      </c>
      <c r="H181" s="129">
        <v>8</v>
      </c>
      <c r="I181" s="129">
        <v>800</v>
      </c>
      <c r="J181" s="128">
        <f t="shared" ref="J181:J184" si="370">H181*I181</f>
        <v>6400</v>
      </c>
      <c r="K181" s="129"/>
      <c r="L181" s="129"/>
      <c r="M181" s="129">
        <f t="shared" ref="M181:M184" si="371">K181*L181</f>
        <v>0</v>
      </c>
      <c r="N181" s="129"/>
      <c r="O181" s="129"/>
      <c r="P181" s="129">
        <f t="shared" ref="P181:P184" si="372">N181*O181</f>
        <v>0</v>
      </c>
      <c r="Q181" s="129"/>
      <c r="R181" s="129"/>
      <c r="S181" s="129">
        <f t="shared" ref="S181:S184" si="373">Q181*R181</f>
        <v>0</v>
      </c>
      <c r="T181" s="129"/>
      <c r="U181" s="129"/>
      <c r="V181" s="129">
        <f t="shared" ref="V181:V184" si="374">T181*U181</f>
        <v>0</v>
      </c>
      <c r="W181" s="130">
        <f>G181+M181+S181</f>
        <v>6400</v>
      </c>
      <c r="X181" s="130">
        <f t="shared" ref="X181:X184" si="375">J181+P181+V181</f>
        <v>6400</v>
      </c>
      <c r="Y181" s="130">
        <f t="shared" ref="Y181:Y185" si="376">W181-X181</f>
        <v>0</v>
      </c>
      <c r="Z181" s="131">
        <f t="shared" ref="Z181:Z185" si="377">Y181/W181</f>
        <v>0</v>
      </c>
      <c r="AA181" s="132"/>
      <c r="AB181" s="87"/>
      <c r="AC181" s="87"/>
      <c r="AD181" s="87"/>
      <c r="AE181" s="1"/>
      <c r="AF181" s="1"/>
      <c r="AG181" s="1"/>
    </row>
    <row r="182" spans="1:33" ht="33" customHeight="1" x14ac:dyDescent="0.2">
      <c r="A182" s="122" t="s">
        <v>76</v>
      </c>
      <c r="B182" s="178">
        <v>43873</v>
      </c>
      <c r="C182" s="132" t="s">
        <v>395</v>
      </c>
      <c r="D182" s="125" t="s">
        <v>231</v>
      </c>
      <c r="E182" s="129">
        <v>40</v>
      </c>
      <c r="F182" s="129">
        <v>110</v>
      </c>
      <c r="G182" s="128">
        <f t="shared" si="369"/>
        <v>4400</v>
      </c>
      <c r="H182" s="129">
        <v>40</v>
      </c>
      <c r="I182" s="129">
        <v>110</v>
      </c>
      <c r="J182" s="128">
        <f t="shared" si="370"/>
        <v>4400</v>
      </c>
      <c r="K182" s="129"/>
      <c r="L182" s="129"/>
      <c r="M182" s="129">
        <f t="shared" si="371"/>
        <v>0</v>
      </c>
      <c r="N182" s="129"/>
      <c r="O182" s="129"/>
      <c r="P182" s="129">
        <f t="shared" si="372"/>
        <v>0</v>
      </c>
      <c r="Q182" s="129"/>
      <c r="R182" s="129"/>
      <c r="S182" s="129">
        <f t="shared" si="373"/>
        <v>0</v>
      </c>
      <c r="T182" s="129"/>
      <c r="U182" s="129"/>
      <c r="V182" s="129">
        <f t="shared" si="374"/>
        <v>0</v>
      </c>
      <c r="W182" s="130">
        <f>G182+M182+S182</f>
        <v>4400</v>
      </c>
      <c r="X182" s="130">
        <f t="shared" si="375"/>
        <v>4400</v>
      </c>
      <c r="Y182" s="130">
        <f t="shared" si="376"/>
        <v>0</v>
      </c>
      <c r="Z182" s="131">
        <f t="shared" si="377"/>
        <v>0</v>
      </c>
      <c r="AA182" s="132"/>
      <c r="AB182" s="87"/>
      <c r="AC182" s="87"/>
      <c r="AD182" s="87"/>
      <c r="AE182" s="1"/>
      <c r="AF182" s="1"/>
      <c r="AG182" s="1"/>
    </row>
    <row r="183" spans="1:33" ht="36" customHeight="1" x14ac:dyDescent="0.2">
      <c r="A183" s="122" t="s">
        <v>76</v>
      </c>
      <c r="B183" s="178">
        <v>43902</v>
      </c>
      <c r="C183" s="132" t="s">
        <v>257</v>
      </c>
      <c r="D183" s="125" t="s">
        <v>231</v>
      </c>
      <c r="E183" s="125"/>
      <c r="F183" s="129"/>
      <c r="G183" s="129">
        <f t="shared" si="369"/>
        <v>0</v>
      </c>
      <c r="H183" s="125"/>
      <c r="I183" s="129"/>
      <c r="J183" s="129">
        <f t="shared" si="370"/>
        <v>0</v>
      </c>
      <c r="K183" s="129"/>
      <c r="L183" s="129"/>
      <c r="M183" s="129">
        <f t="shared" si="371"/>
        <v>0</v>
      </c>
      <c r="N183" s="129"/>
      <c r="O183" s="129"/>
      <c r="P183" s="129">
        <f t="shared" si="372"/>
        <v>0</v>
      </c>
      <c r="Q183" s="129"/>
      <c r="R183" s="129"/>
      <c r="S183" s="129">
        <f t="shared" si="373"/>
        <v>0</v>
      </c>
      <c r="T183" s="129"/>
      <c r="U183" s="129"/>
      <c r="V183" s="129">
        <f t="shared" si="374"/>
        <v>0</v>
      </c>
      <c r="W183" s="130">
        <f>G183+M183+S183</f>
        <v>0</v>
      </c>
      <c r="X183" s="130">
        <f t="shared" si="375"/>
        <v>0</v>
      </c>
      <c r="Y183" s="130">
        <f t="shared" si="376"/>
        <v>0</v>
      </c>
      <c r="Z183" s="131" t="e">
        <f t="shared" si="377"/>
        <v>#DIV/0!</v>
      </c>
      <c r="AA183" s="132"/>
      <c r="AB183" s="7"/>
      <c r="AC183" s="7"/>
      <c r="AD183" s="7"/>
      <c r="AE183" s="1"/>
      <c r="AF183" s="1"/>
      <c r="AG183" s="1"/>
    </row>
    <row r="184" spans="1:33" ht="38.1" customHeight="1" x14ac:dyDescent="0.2">
      <c r="A184" s="122" t="s">
        <v>76</v>
      </c>
      <c r="B184" s="178">
        <v>43933</v>
      </c>
      <c r="C184" s="127" t="s">
        <v>258</v>
      </c>
      <c r="D184" s="125"/>
      <c r="E184" s="125"/>
      <c r="F184" s="129">
        <v>0.22</v>
      </c>
      <c r="G184" s="129">
        <f t="shared" si="369"/>
        <v>0</v>
      </c>
      <c r="H184" s="125"/>
      <c r="I184" s="129">
        <v>0.22</v>
      </c>
      <c r="J184" s="129">
        <f t="shared" si="370"/>
        <v>0</v>
      </c>
      <c r="K184" s="129"/>
      <c r="L184" s="129">
        <v>0.22</v>
      </c>
      <c r="M184" s="129">
        <f t="shared" si="371"/>
        <v>0</v>
      </c>
      <c r="N184" s="129"/>
      <c r="O184" s="129">
        <v>0.22</v>
      </c>
      <c r="P184" s="129">
        <f t="shared" si="372"/>
        <v>0</v>
      </c>
      <c r="Q184" s="129"/>
      <c r="R184" s="129">
        <v>0.22</v>
      </c>
      <c r="S184" s="129">
        <f t="shared" si="373"/>
        <v>0</v>
      </c>
      <c r="T184" s="129"/>
      <c r="U184" s="129">
        <v>0.22</v>
      </c>
      <c r="V184" s="129">
        <f t="shared" si="374"/>
        <v>0</v>
      </c>
      <c r="W184" s="130">
        <f>G184+M184+S184</f>
        <v>0</v>
      </c>
      <c r="X184" s="130">
        <f t="shared" si="375"/>
        <v>0</v>
      </c>
      <c r="Y184" s="130">
        <f t="shared" si="376"/>
        <v>0</v>
      </c>
      <c r="Z184" s="131" t="e">
        <f t="shared" si="377"/>
        <v>#DIV/0!</v>
      </c>
      <c r="AA184" s="132"/>
      <c r="AB184" s="7"/>
      <c r="AC184" s="7"/>
      <c r="AD184" s="7"/>
      <c r="AE184" s="1"/>
      <c r="AF184" s="1"/>
      <c r="AG184" s="1"/>
    </row>
    <row r="185" spans="1:33" ht="36.950000000000003" customHeight="1" x14ac:dyDescent="0.2">
      <c r="A185" s="140" t="s">
        <v>259</v>
      </c>
      <c r="B185" s="141"/>
      <c r="C185" s="142"/>
      <c r="D185" s="143"/>
      <c r="E185" s="145">
        <f>SUM(E181:E183)</f>
        <v>48</v>
      </c>
      <c r="F185" s="145"/>
      <c r="G185" s="145">
        <f>SUM(G181:G184)</f>
        <v>10800</v>
      </c>
      <c r="H185" s="145">
        <f>SUM(H181:H183)</f>
        <v>48</v>
      </c>
      <c r="I185" s="145"/>
      <c r="J185" s="145">
        <f>SUM(J181:J184)</f>
        <v>10800</v>
      </c>
      <c r="K185" s="146">
        <f>SUM(K181:K183)</f>
        <v>0</v>
      </c>
      <c r="L185" s="146"/>
      <c r="M185" s="146">
        <f>SUM(M181:M184)</f>
        <v>0</v>
      </c>
      <c r="N185" s="146">
        <f>SUM(N181:N183)</f>
        <v>0</v>
      </c>
      <c r="O185" s="146"/>
      <c r="P185" s="146">
        <f>SUM(P181:P184)</f>
        <v>0</v>
      </c>
      <c r="Q185" s="146">
        <f>SUM(Q181:Q183)</f>
        <v>0</v>
      </c>
      <c r="R185" s="146"/>
      <c r="S185" s="146">
        <f>SUM(S181:S184)</f>
        <v>0</v>
      </c>
      <c r="T185" s="146">
        <f>SUM(T181:T183)</f>
        <v>0</v>
      </c>
      <c r="U185" s="146"/>
      <c r="V185" s="146">
        <f t="shared" ref="V185" si="378">SUM(V181:V184)</f>
        <v>0</v>
      </c>
      <c r="W185" s="151">
        <f>SUM(W181:W184)</f>
        <v>10800</v>
      </c>
      <c r="X185" s="151">
        <f>SUM(X181:X184)</f>
        <v>10800</v>
      </c>
      <c r="Y185" s="151">
        <f t="shared" si="376"/>
        <v>0</v>
      </c>
      <c r="Z185" s="151">
        <f t="shared" si="377"/>
        <v>0</v>
      </c>
      <c r="AA185" s="148"/>
      <c r="AB185" s="7"/>
      <c r="AC185" s="7"/>
      <c r="AD185" s="7"/>
      <c r="AE185" s="92"/>
      <c r="AF185" s="92"/>
      <c r="AG185" s="92"/>
    </row>
    <row r="186" spans="1:33" ht="30.95" customHeight="1" x14ac:dyDescent="0.2">
      <c r="A186" s="106" t="s">
        <v>71</v>
      </c>
      <c r="B186" s="149">
        <v>13</v>
      </c>
      <c r="C186" s="106" t="s">
        <v>260</v>
      </c>
      <c r="D186" s="109"/>
      <c r="E186" s="110"/>
      <c r="F186" s="110"/>
      <c r="G186" s="110"/>
      <c r="H186" s="110"/>
      <c r="I186" s="110"/>
      <c r="J186" s="110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2"/>
      <c r="X186" s="112"/>
      <c r="Y186" s="150"/>
      <c r="Z186" s="112"/>
      <c r="AA186" s="113"/>
      <c r="AB186" s="7"/>
      <c r="AC186" s="7"/>
      <c r="AD186" s="7"/>
      <c r="AE186" s="1"/>
      <c r="AF186" s="1"/>
      <c r="AG186" s="1"/>
    </row>
    <row r="187" spans="1:33" ht="33" customHeight="1" x14ac:dyDescent="0.2">
      <c r="A187" s="114" t="s">
        <v>73</v>
      </c>
      <c r="B187" s="139" t="s">
        <v>270</v>
      </c>
      <c r="C187" s="166" t="s">
        <v>261</v>
      </c>
      <c r="D187" s="117"/>
      <c r="E187" s="154">
        <f>SUM(E188:E190)</f>
        <v>8</v>
      </c>
      <c r="F187" s="118"/>
      <c r="G187" s="118">
        <f>SUM(G188:G191)</f>
        <v>104000</v>
      </c>
      <c r="H187" s="154">
        <f>SUM(H188:H190)</f>
        <v>8</v>
      </c>
      <c r="I187" s="118"/>
      <c r="J187" s="118">
        <f>SUM(J188:J191)</f>
        <v>99000</v>
      </c>
      <c r="K187" s="118">
        <f>SUM(K188:K190)</f>
        <v>0</v>
      </c>
      <c r="L187" s="118"/>
      <c r="M187" s="118">
        <f>SUM(M188:M191)</f>
        <v>0</v>
      </c>
      <c r="N187" s="118">
        <f>SUM(N188:N190)</f>
        <v>0</v>
      </c>
      <c r="O187" s="118"/>
      <c r="P187" s="118">
        <f>SUM(P188:P191)</f>
        <v>0</v>
      </c>
      <c r="Q187" s="118">
        <f>SUM(Q188:Q190)</f>
        <v>0</v>
      </c>
      <c r="R187" s="118"/>
      <c r="S187" s="118">
        <f>SUM(S188:S191)</f>
        <v>0</v>
      </c>
      <c r="T187" s="118">
        <f>SUM(T188:T190)</f>
        <v>0</v>
      </c>
      <c r="U187" s="118"/>
      <c r="V187" s="118">
        <f t="shared" ref="V187" si="379">SUM(V188:V191)</f>
        <v>0</v>
      </c>
      <c r="W187" s="118">
        <f>SUM(W188:W191)</f>
        <v>104000</v>
      </c>
      <c r="X187" s="118">
        <f>SUM(X188:X191)</f>
        <v>99000</v>
      </c>
      <c r="Y187" s="118">
        <f t="shared" ref="Y187:Y195" si="380">W187-X187</f>
        <v>5000</v>
      </c>
      <c r="Z187" s="118">
        <f t="shared" ref="Z187:Z196" si="381">Y187/W187</f>
        <v>4.807692307692308E-2</v>
      </c>
      <c r="AA187" s="121"/>
      <c r="AB187" s="7"/>
      <c r="AC187" s="7"/>
      <c r="AD187" s="7"/>
      <c r="AE187" s="1"/>
      <c r="AF187" s="1"/>
      <c r="AG187" s="1"/>
    </row>
    <row r="188" spans="1:33" ht="33" customHeight="1" x14ac:dyDescent="0.2">
      <c r="A188" s="122" t="s">
        <v>76</v>
      </c>
      <c r="B188" s="133" t="s">
        <v>262</v>
      </c>
      <c r="C188" s="132" t="s">
        <v>263</v>
      </c>
      <c r="D188" s="125" t="s">
        <v>79</v>
      </c>
      <c r="E188" s="125">
        <v>4</v>
      </c>
      <c r="F188" s="129">
        <v>13000</v>
      </c>
      <c r="G188" s="128">
        <f t="shared" ref="G188:G191" si="382">E188*F188</f>
        <v>52000</v>
      </c>
      <c r="H188" s="125">
        <v>4</v>
      </c>
      <c r="I188" s="129">
        <v>12375</v>
      </c>
      <c r="J188" s="128">
        <f>H188*I188</f>
        <v>49500</v>
      </c>
      <c r="K188" s="129"/>
      <c r="L188" s="129"/>
      <c r="M188" s="129">
        <f t="shared" ref="M188:M191" si="383">K188*L188</f>
        <v>0</v>
      </c>
      <c r="N188" s="129"/>
      <c r="O188" s="129"/>
      <c r="P188" s="129">
        <f t="shared" ref="P188:P191" si="384">N188*O188</f>
        <v>0</v>
      </c>
      <c r="Q188" s="129"/>
      <c r="R188" s="129"/>
      <c r="S188" s="129">
        <f t="shared" ref="S188:S191" si="385">Q188*R188</f>
        <v>0</v>
      </c>
      <c r="T188" s="129"/>
      <c r="U188" s="129"/>
      <c r="V188" s="129">
        <f t="shared" ref="V188:V191" si="386">T188*U188</f>
        <v>0</v>
      </c>
      <c r="W188" s="130">
        <f>G188+M188+S188</f>
        <v>52000</v>
      </c>
      <c r="X188" s="130">
        <f t="shared" ref="X188:X191" si="387">J188+P188+V188</f>
        <v>49500</v>
      </c>
      <c r="Y188" s="130">
        <f t="shared" si="380"/>
        <v>2500</v>
      </c>
      <c r="Z188" s="131">
        <f t="shared" si="381"/>
        <v>4.807692307692308E-2</v>
      </c>
      <c r="AA188" s="132" t="s">
        <v>418</v>
      </c>
      <c r="AB188" s="1"/>
      <c r="AC188" s="1"/>
      <c r="AD188" s="1"/>
      <c r="AE188" s="1"/>
      <c r="AF188" s="1"/>
      <c r="AG188" s="1"/>
    </row>
    <row r="189" spans="1:33" ht="35.1" customHeight="1" x14ac:dyDescent="0.2">
      <c r="A189" s="122" t="s">
        <v>76</v>
      </c>
      <c r="B189" s="133" t="s">
        <v>264</v>
      </c>
      <c r="C189" s="132" t="s">
        <v>265</v>
      </c>
      <c r="D189" s="125" t="s">
        <v>79</v>
      </c>
      <c r="E189" s="125">
        <v>4</v>
      </c>
      <c r="F189" s="129">
        <v>13000</v>
      </c>
      <c r="G189" s="128">
        <f t="shared" si="382"/>
        <v>52000</v>
      </c>
      <c r="H189" s="125">
        <v>4</v>
      </c>
      <c r="I189" s="129">
        <v>12375</v>
      </c>
      <c r="J189" s="128">
        <f t="shared" ref="J189:J191" si="388">H189*I189</f>
        <v>49500</v>
      </c>
      <c r="K189" s="129"/>
      <c r="L189" s="129"/>
      <c r="M189" s="129">
        <f t="shared" si="383"/>
        <v>0</v>
      </c>
      <c r="N189" s="129"/>
      <c r="O189" s="129"/>
      <c r="P189" s="129">
        <f t="shared" si="384"/>
        <v>0</v>
      </c>
      <c r="Q189" s="129"/>
      <c r="R189" s="129"/>
      <c r="S189" s="129">
        <f t="shared" si="385"/>
        <v>0</v>
      </c>
      <c r="T189" s="129"/>
      <c r="U189" s="129"/>
      <c r="V189" s="129">
        <f t="shared" si="386"/>
        <v>0</v>
      </c>
      <c r="W189" s="130">
        <f>G189+M189+S189</f>
        <v>52000</v>
      </c>
      <c r="X189" s="130">
        <f t="shared" si="387"/>
        <v>49500</v>
      </c>
      <c r="Y189" s="130">
        <f t="shared" si="380"/>
        <v>2500</v>
      </c>
      <c r="Z189" s="131">
        <f t="shared" si="381"/>
        <v>4.807692307692308E-2</v>
      </c>
      <c r="AA189" s="132" t="s">
        <v>418</v>
      </c>
      <c r="AB189" s="1"/>
      <c r="AC189" s="1"/>
      <c r="AD189" s="1"/>
      <c r="AE189" s="1"/>
      <c r="AF189" s="1"/>
      <c r="AG189" s="1"/>
    </row>
    <row r="190" spans="1:33" ht="35.1" customHeight="1" x14ac:dyDescent="0.2">
      <c r="A190" s="122" t="s">
        <v>76</v>
      </c>
      <c r="B190" s="133" t="s">
        <v>266</v>
      </c>
      <c r="C190" s="132" t="s">
        <v>267</v>
      </c>
      <c r="D190" s="125" t="s">
        <v>141</v>
      </c>
      <c r="E190" s="125"/>
      <c r="F190" s="129"/>
      <c r="G190" s="128">
        <f t="shared" si="382"/>
        <v>0</v>
      </c>
      <c r="H190" s="125"/>
      <c r="I190" s="129"/>
      <c r="J190" s="128">
        <f t="shared" si="388"/>
        <v>0</v>
      </c>
      <c r="K190" s="129"/>
      <c r="L190" s="129"/>
      <c r="M190" s="129">
        <f t="shared" si="383"/>
        <v>0</v>
      </c>
      <c r="N190" s="129"/>
      <c r="O190" s="129"/>
      <c r="P190" s="129">
        <f t="shared" si="384"/>
        <v>0</v>
      </c>
      <c r="Q190" s="129"/>
      <c r="R190" s="129"/>
      <c r="S190" s="129">
        <f t="shared" si="385"/>
        <v>0</v>
      </c>
      <c r="T190" s="129"/>
      <c r="U190" s="129"/>
      <c r="V190" s="129">
        <f t="shared" si="386"/>
        <v>0</v>
      </c>
      <c r="W190" s="130">
        <f>G190+M190+S190</f>
        <v>0</v>
      </c>
      <c r="X190" s="130">
        <f t="shared" si="387"/>
        <v>0</v>
      </c>
      <c r="Y190" s="130">
        <f t="shared" si="380"/>
        <v>0</v>
      </c>
      <c r="Z190" s="131" t="e">
        <f t="shared" si="381"/>
        <v>#DIV/0!</v>
      </c>
      <c r="AA190" s="132"/>
      <c r="AB190" s="1"/>
      <c r="AC190" s="1"/>
      <c r="AD190" s="1"/>
      <c r="AE190" s="1"/>
      <c r="AF190" s="1"/>
      <c r="AG190" s="1"/>
    </row>
    <row r="191" spans="1:33" ht="35.1" customHeight="1" x14ac:dyDescent="0.2">
      <c r="A191" s="122" t="s">
        <v>76</v>
      </c>
      <c r="B191" s="133" t="s">
        <v>268</v>
      </c>
      <c r="C191" s="132" t="s">
        <v>269</v>
      </c>
      <c r="D191" s="125"/>
      <c r="E191" s="125"/>
      <c r="F191" s="129">
        <v>0.22</v>
      </c>
      <c r="G191" s="129">
        <f t="shared" si="382"/>
        <v>0</v>
      </c>
      <c r="H191" s="125"/>
      <c r="I191" s="129">
        <v>0.22</v>
      </c>
      <c r="J191" s="129">
        <f t="shared" si="388"/>
        <v>0</v>
      </c>
      <c r="K191" s="129"/>
      <c r="L191" s="129">
        <v>0.22</v>
      </c>
      <c r="M191" s="129">
        <f t="shared" si="383"/>
        <v>0</v>
      </c>
      <c r="N191" s="129"/>
      <c r="O191" s="129">
        <v>0.22</v>
      </c>
      <c r="P191" s="129">
        <f t="shared" si="384"/>
        <v>0</v>
      </c>
      <c r="Q191" s="129"/>
      <c r="R191" s="129">
        <v>0.22</v>
      </c>
      <c r="S191" s="129">
        <f t="shared" si="385"/>
        <v>0</v>
      </c>
      <c r="T191" s="129"/>
      <c r="U191" s="129">
        <v>0.22</v>
      </c>
      <c r="V191" s="129">
        <f t="shared" si="386"/>
        <v>0</v>
      </c>
      <c r="W191" s="130">
        <f>G191+M191+S191</f>
        <v>0</v>
      </c>
      <c r="X191" s="130">
        <f t="shared" si="387"/>
        <v>0</v>
      </c>
      <c r="Y191" s="130">
        <f t="shared" si="380"/>
        <v>0</v>
      </c>
      <c r="Z191" s="131" t="e">
        <f t="shared" si="381"/>
        <v>#DIV/0!</v>
      </c>
      <c r="AA191" s="132"/>
      <c r="AB191" s="1"/>
      <c r="AC191" s="2"/>
      <c r="AD191" s="1"/>
      <c r="AE191" s="1"/>
      <c r="AF191" s="1"/>
      <c r="AG191" s="1"/>
    </row>
    <row r="192" spans="1:33" ht="32.1" customHeight="1" x14ac:dyDescent="0.2">
      <c r="A192" s="114" t="s">
        <v>73</v>
      </c>
      <c r="B192" s="139" t="s">
        <v>270</v>
      </c>
      <c r="C192" s="166" t="s">
        <v>271</v>
      </c>
      <c r="D192" s="117"/>
      <c r="E192" s="117">
        <f>SUM(E193:E198)</f>
        <v>12</v>
      </c>
      <c r="F192" s="118"/>
      <c r="G192" s="118">
        <f>SUM(G193:G198)</f>
        <v>179250</v>
      </c>
      <c r="H192" s="117">
        <f>SUM(H193:H198)</f>
        <v>9</v>
      </c>
      <c r="I192" s="118"/>
      <c r="J192" s="118">
        <f>SUM(J193:J198)</f>
        <v>170450</v>
      </c>
      <c r="K192" s="118">
        <f>SUM(K193:K195)</f>
        <v>0</v>
      </c>
      <c r="L192" s="118"/>
      <c r="M192" s="118">
        <f>SUM(M193:M198)</f>
        <v>0</v>
      </c>
      <c r="N192" s="118">
        <f>SUM(N193:N195)</f>
        <v>0</v>
      </c>
      <c r="O192" s="118"/>
      <c r="P192" s="118">
        <f>SUM(P193:P198)</f>
        <v>0</v>
      </c>
      <c r="Q192" s="118">
        <f>SUM(Q193:Q195)</f>
        <v>0</v>
      </c>
      <c r="R192" s="118"/>
      <c r="S192" s="118">
        <f>SUM(S193:S198)</f>
        <v>0</v>
      </c>
      <c r="T192" s="118">
        <f>SUM(T193:T195)</f>
        <v>0</v>
      </c>
      <c r="U192" s="118"/>
      <c r="V192" s="118">
        <f>SUM(V193:V198)</f>
        <v>0</v>
      </c>
      <c r="W192" s="118">
        <f>SUM(W193:W198)</f>
        <v>179250</v>
      </c>
      <c r="X192" s="118">
        <f>SUM(X193:X198)</f>
        <v>170450</v>
      </c>
      <c r="Y192" s="215">
        <f>W192-X192</f>
        <v>8800</v>
      </c>
      <c r="Z192" s="118">
        <f t="shared" si="381"/>
        <v>4.9093444909344489E-2</v>
      </c>
      <c r="AA192" s="118"/>
      <c r="AB192" s="92"/>
      <c r="AC192" s="91"/>
      <c r="AD192" s="92"/>
      <c r="AE192" s="1"/>
      <c r="AF192" s="1"/>
      <c r="AG192" s="1"/>
    </row>
    <row r="193" spans="1:33" ht="33" customHeight="1" x14ac:dyDescent="0.2">
      <c r="A193" s="122" t="s">
        <v>76</v>
      </c>
      <c r="B193" s="187" t="s">
        <v>272</v>
      </c>
      <c r="C193" s="132" t="s">
        <v>396</v>
      </c>
      <c r="D193" s="188" t="s">
        <v>110</v>
      </c>
      <c r="E193" s="125">
        <v>1</v>
      </c>
      <c r="F193" s="129">
        <v>66700</v>
      </c>
      <c r="G193" s="129">
        <f t="shared" ref="G193:G198" si="389">E193*F193</f>
        <v>66700</v>
      </c>
      <c r="H193" s="125">
        <v>1</v>
      </c>
      <c r="I193" s="129">
        <v>66700</v>
      </c>
      <c r="J193" s="129">
        <f t="shared" ref="J193:J198" si="390">H193*I193</f>
        <v>66700</v>
      </c>
      <c r="K193" s="129"/>
      <c r="L193" s="129"/>
      <c r="M193" s="129">
        <f t="shared" ref="M193:M195" si="391">K193*L193</f>
        <v>0</v>
      </c>
      <c r="N193" s="129"/>
      <c r="O193" s="129"/>
      <c r="P193" s="129">
        <f t="shared" ref="P193:P195" si="392">N193*O193</f>
        <v>0</v>
      </c>
      <c r="Q193" s="129"/>
      <c r="R193" s="129"/>
      <c r="S193" s="129">
        <f t="shared" ref="S193:S195" si="393">Q193*R193</f>
        <v>0</v>
      </c>
      <c r="T193" s="129"/>
      <c r="U193" s="129"/>
      <c r="V193" s="129">
        <f t="shared" ref="V193:V195" si="394">T193*U193</f>
        <v>0</v>
      </c>
      <c r="W193" s="130">
        <f>G193+M193+S193</f>
        <v>66700</v>
      </c>
      <c r="X193" s="130">
        <f t="shared" ref="X193:X194" si="395">J193+P193+V193</f>
        <v>66700</v>
      </c>
      <c r="Y193" s="130">
        <f t="shared" si="380"/>
        <v>0</v>
      </c>
      <c r="Z193" s="131">
        <f t="shared" si="381"/>
        <v>0</v>
      </c>
      <c r="AA193" s="132"/>
      <c r="AB193" s="1"/>
      <c r="AC193" s="1"/>
      <c r="AD193" s="1"/>
      <c r="AE193" s="1"/>
      <c r="AF193" s="1"/>
      <c r="AG193" s="1"/>
    </row>
    <row r="194" spans="1:33" ht="50.1" customHeight="1" x14ac:dyDescent="0.2">
      <c r="A194" s="122" t="s">
        <v>76</v>
      </c>
      <c r="B194" s="133" t="s">
        <v>273</v>
      </c>
      <c r="C194" s="132" t="s">
        <v>397</v>
      </c>
      <c r="D194" s="188" t="s">
        <v>110</v>
      </c>
      <c r="E194" s="125">
        <v>1</v>
      </c>
      <c r="F194" s="129">
        <v>95000</v>
      </c>
      <c r="G194" s="129">
        <f t="shared" si="389"/>
        <v>95000</v>
      </c>
      <c r="H194" s="125">
        <v>1</v>
      </c>
      <c r="I194" s="129">
        <v>95000</v>
      </c>
      <c r="J194" s="129">
        <f t="shared" si="390"/>
        <v>95000</v>
      </c>
      <c r="K194" s="129"/>
      <c r="L194" s="129"/>
      <c r="M194" s="129">
        <f t="shared" si="391"/>
        <v>0</v>
      </c>
      <c r="N194" s="129"/>
      <c r="O194" s="129"/>
      <c r="P194" s="129">
        <f t="shared" si="392"/>
        <v>0</v>
      </c>
      <c r="Q194" s="129"/>
      <c r="R194" s="129"/>
      <c r="S194" s="129">
        <f t="shared" si="393"/>
        <v>0</v>
      </c>
      <c r="T194" s="129"/>
      <c r="U194" s="129"/>
      <c r="V194" s="129">
        <f t="shared" si="394"/>
        <v>0</v>
      </c>
      <c r="W194" s="130">
        <f>G194+M194+S194</f>
        <v>95000</v>
      </c>
      <c r="X194" s="130">
        <f t="shared" si="395"/>
        <v>95000</v>
      </c>
      <c r="Y194" s="130">
        <f t="shared" si="380"/>
        <v>0</v>
      </c>
      <c r="Z194" s="131">
        <f t="shared" si="381"/>
        <v>0</v>
      </c>
      <c r="AA194" s="132"/>
      <c r="AB194" s="1"/>
      <c r="AC194" s="1"/>
      <c r="AD194" s="1"/>
      <c r="AE194" s="1"/>
      <c r="AF194" s="1"/>
      <c r="AG194" s="1"/>
    </row>
    <row r="195" spans="1:33" ht="45" customHeight="1" x14ac:dyDescent="0.2">
      <c r="A195" s="122" t="s">
        <v>76</v>
      </c>
      <c r="B195" s="133" t="s">
        <v>274</v>
      </c>
      <c r="C195" s="132" t="s">
        <v>398</v>
      </c>
      <c r="D195" s="189" t="s">
        <v>110</v>
      </c>
      <c r="E195" s="125">
        <v>7</v>
      </c>
      <c r="F195" s="132">
        <v>1250</v>
      </c>
      <c r="G195" s="132">
        <f t="shared" si="389"/>
        <v>8750</v>
      </c>
      <c r="H195" s="125">
        <v>7</v>
      </c>
      <c r="I195" s="132">
        <v>1250</v>
      </c>
      <c r="J195" s="132">
        <f t="shared" si="390"/>
        <v>8750</v>
      </c>
      <c r="K195" s="129"/>
      <c r="L195" s="129"/>
      <c r="M195" s="129">
        <f t="shared" si="391"/>
        <v>0</v>
      </c>
      <c r="N195" s="129"/>
      <c r="O195" s="129"/>
      <c r="P195" s="129">
        <f t="shared" si="392"/>
        <v>0</v>
      </c>
      <c r="Q195" s="129"/>
      <c r="R195" s="129"/>
      <c r="S195" s="129">
        <f t="shared" si="393"/>
        <v>0</v>
      </c>
      <c r="T195" s="129"/>
      <c r="U195" s="129"/>
      <c r="V195" s="129">
        <f t="shared" si="394"/>
        <v>0</v>
      </c>
      <c r="W195" s="130">
        <f>G195+M195+S195</f>
        <v>8750</v>
      </c>
      <c r="X195" s="130">
        <f>J195+P195+V195</f>
        <v>8750</v>
      </c>
      <c r="Y195" s="130">
        <f t="shared" si="380"/>
        <v>0</v>
      </c>
      <c r="Z195" s="131">
        <f t="shared" si="381"/>
        <v>0</v>
      </c>
      <c r="AA195" s="132"/>
      <c r="AB195" s="1"/>
      <c r="AC195" s="1"/>
      <c r="AD195" s="1"/>
      <c r="AE195" s="1"/>
      <c r="AF195" s="1"/>
      <c r="AG195" s="1"/>
    </row>
    <row r="196" spans="1:33" ht="33" customHeight="1" x14ac:dyDescent="0.2">
      <c r="A196" s="122" t="s">
        <v>76</v>
      </c>
      <c r="B196" s="133" t="s">
        <v>399</v>
      </c>
      <c r="C196" s="132" t="s">
        <v>400</v>
      </c>
      <c r="D196" s="189" t="s">
        <v>110</v>
      </c>
      <c r="E196" s="125">
        <v>2</v>
      </c>
      <c r="F196" s="132">
        <v>900</v>
      </c>
      <c r="G196" s="132">
        <f t="shared" si="389"/>
        <v>1800</v>
      </c>
      <c r="H196" s="125">
        <v>0</v>
      </c>
      <c r="I196" s="132">
        <v>0</v>
      </c>
      <c r="J196" s="132">
        <f t="shared" si="390"/>
        <v>0</v>
      </c>
      <c r="K196" s="129"/>
      <c r="M196" s="214">
        <v>0</v>
      </c>
      <c r="N196" s="214"/>
      <c r="O196" s="214"/>
      <c r="P196" s="214">
        <v>0</v>
      </c>
      <c r="Q196" s="214"/>
      <c r="R196" s="214"/>
      <c r="S196" s="214">
        <v>0</v>
      </c>
      <c r="T196" s="214"/>
      <c r="U196" s="214"/>
      <c r="V196" s="214">
        <v>0</v>
      </c>
      <c r="W196" s="218">
        <f>S196+M196+G196</f>
        <v>1800</v>
      </c>
      <c r="X196" s="218">
        <f>V196+P196+J196</f>
        <v>0</v>
      </c>
      <c r="Y196" s="218">
        <f>W196-X196</f>
        <v>1800</v>
      </c>
      <c r="Z196" s="217">
        <f t="shared" si="381"/>
        <v>1</v>
      </c>
      <c r="AA196" s="132" t="s">
        <v>418</v>
      </c>
      <c r="AB196" s="1"/>
      <c r="AC196" s="1"/>
      <c r="AD196" s="1"/>
      <c r="AE196" s="1"/>
      <c r="AF196" s="1"/>
      <c r="AG196" s="1"/>
    </row>
    <row r="197" spans="1:33" ht="33.950000000000003" customHeight="1" x14ac:dyDescent="0.2">
      <c r="A197" s="122" t="s">
        <v>76</v>
      </c>
      <c r="B197" s="133" t="s">
        <v>401</v>
      </c>
      <c r="C197" s="132" t="s">
        <v>402</v>
      </c>
      <c r="D197" s="189" t="s">
        <v>110</v>
      </c>
      <c r="E197" s="125">
        <v>1</v>
      </c>
      <c r="F197" s="132">
        <v>7000</v>
      </c>
      <c r="G197" s="132">
        <f t="shared" si="389"/>
        <v>7000</v>
      </c>
      <c r="H197" s="125">
        <v>0</v>
      </c>
      <c r="I197" s="132">
        <v>0</v>
      </c>
      <c r="J197" s="132">
        <f t="shared" si="390"/>
        <v>0</v>
      </c>
      <c r="K197" s="138"/>
      <c r="L197" s="138"/>
      <c r="M197" s="211">
        <v>0</v>
      </c>
      <c r="N197" s="211"/>
      <c r="O197" s="211"/>
      <c r="P197" s="211">
        <v>0</v>
      </c>
      <c r="Q197" s="211"/>
      <c r="R197" s="211"/>
      <c r="S197" s="211">
        <v>0</v>
      </c>
      <c r="T197" s="211"/>
      <c r="U197" s="211"/>
      <c r="V197" s="211">
        <v>0</v>
      </c>
      <c r="W197" s="219">
        <f>S197+M197+G197</f>
        <v>7000</v>
      </c>
      <c r="X197" s="219">
        <f>V197+P197+J197</f>
        <v>0</v>
      </c>
      <c r="Y197" s="219">
        <f>W197-X197</f>
        <v>7000</v>
      </c>
      <c r="Z197" s="220">
        <f>Y197/W197</f>
        <v>1</v>
      </c>
      <c r="AA197" s="138" t="s">
        <v>418</v>
      </c>
      <c r="AC197" s="1"/>
      <c r="AD197" s="1"/>
      <c r="AE197" s="1"/>
      <c r="AF197" s="1"/>
      <c r="AG197" s="1"/>
    </row>
    <row r="198" spans="1:33" ht="48" customHeight="1" x14ac:dyDescent="0.2">
      <c r="A198" s="122" t="s">
        <v>76</v>
      </c>
      <c r="B198" s="133" t="s">
        <v>403</v>
      </c>
      <c r="C198" s="127" t="s">
        <v>275</v>
      </c>
      <c r="D198" s="125"/>
      <c r="E198" s="125"/>
      <c r="F198" s="129">
        <v>0.22</v>
      </c>
      <c r="G198" s="129">
        <f t="shared" si="389"/>
        <v>0</v>
      </c>
      <c r="H198" s="125"/>
      <c r="I198" s="129">
        <v>0.22</v>
      </c>
      <c r="J198" s="129">
        <f t="shared" si="390"/>
        <v>0</v>
      </c>
      <c r="K198" s="138"/>
      <c r="L198" s="129">
        <v>0.22</v>
      </c>
      <c r="M198" s="129">
        <f>K196*L198</f>
        <v>0</v>
      </c>
      <c r="N198" s="129"/>
      <c r="O198" s="129">
        <v>0.22</v>
      </c>
      <c r="P198" s="129">
        <f>N198*O198</f>
        <v>0</v>
      </c>
      <c r="Q198" s="129"/>
      <c r="R198" s="129">
        <v>0.22</v>
      </c>
      <c r="S198" s="129">
        <f>Q198*R198</f>
        <v>0</v>
      </c>
      <c r="T198" s="129"/>
      <c r="U198" s="129">
        <v>0.22</v>
      </c>
      <c r="V198" s="129">
        <f>T198*U198</f>
        <v>0</v>
      </c>
      <c r="W198" s="130">
        <f>G198+M198+S198</f>
        <v>0</v>
      </c>
      <c r="X198" s="130">
        <f>G198+P198+V198</f>
        <v>0</v>
      </c>
      <c r="Y198" s="130">
        <f t="shared" ref="Y198:Y215" si="396">W198-X198</f>
        <v>0</v>
      </c>
      <c r="Z198" s="131" t="e">
        <f t="shared" ref="Z198:Z216" si="397">Y198/W198</f>
        <v>#DIV/0!</v>
      </c>
      <c r="AA198" s="138"/>
      <c r="AC198" s="1"/>
      <c r="AD198" s="1"/>
      <c r="AE198" s="1"/>
      <c r="AF198" s="1"/>
      <c r="AG198" s="1"/>
    </row>
    <row r="199" spans="1:33" ht="30.95" customHeight="1" x14ac:dyDescent="0.2">
      <c r="A199" s="114" t="s">
        <v>73</v>
      </c>
      <c r="B199" s="139" t="s">
        <v>276</v>
      </c>
      <c r="C199" s="166" t="s">
        <v>277</v>
      </c>
      <c r="D199" s="118"/>
      <c r="E199" s="118">
        <f>SUM(E200:E202)</f>
        <v>0</v>
      </c>
      <c r="F199" s="118"/>
      <c r="G199" s="118">
        <f t="shared" ref="G199" si="398">SUM(G200:G202)</f>
        <v>0</v>
      </c>
      <c r="H199" s="118">
        <f>SUM(H200:H202)</f>
        <v>0</v>
      </c>
      <c r="I199" s="118"/>
      <c r="J199" s="118">
        <f t="shared" ref="J199" si="399">SUM(J200:J202)</f>
        <v>0</v>
      </c>
      <c r="K199" s="118">
        <f t="shared" ref="K199" si="400">SUM(K200:K202)</f>
        <v>0</v>
      </c>
      <c r="L199" s="118"/>
      <c r="M199" s="118">
        <f t="shared" ref="M199:N199" si="401">SUM(M200:M202)</f>
        <v>0</v>
      </c>
      <c r="N199" s="118">
        <f t="shared" si="401"/>
        <v>0</v>
      </c>
      <c r="O199" s="118"/>
      <c r="P199" s="118">
        <f t="shared" ref="P199:Q199" si="402">SUM(P200:P202)</f>
        <v>0</v>
      </c>
      <c r="Q199" s="118">
        <f t="shared" si="402"/>
        <v>0</v>
      </c>
      <c r="R199" s="118"/>
      <c r="S199" s="118">
        <f t="shared" ref="S199:T199" si="403">SUM(S200:S202)</f>
        <v>0</v>
      </c>
      <c r="T199" s="118">
        <f t="shared" si="403"/>
        <v>0</v>
      </c>
      <c r="U199" s="118"/>
      <c r="V199" s="118">
        <f t="shared" ref="V199" si="404">SUM(V200:V202)</f>
        <v>0</v>
      </c>
      <c r="W199" s="118">
        <f>SUM(W200:W202)</f>
        <v>0</v>
      </c>
      <c r="X199" s="118">
        <f>SUM(X200:X202)</f>
        <v>0</v>
      </c>
      <c r="Y199" s="118">
        <f t="shared" si="396"/>
        <v>0</v>
      </c>
      <c r="Z199" s="118" t="e">
        <f t="shared" si="397"/>
        <v>#DIV/0!</v>
      </c>
      <c r="AA199" s="121"/>
      <c r="AB199" s="1"/>
      <c r="AC199" s="1"/>
      <c r="AD199" s="1"/>
      <c r="AE199" s="1"/>
      <c r="AF199" s="1"/>
      <c r="AG199" s="1"/>
    </row>
    <row r="200" spans="1:33" ht="30.95" customHeight="1" x14ac:dyDescent="0.2">
      <c r="A200" s="122" t="s">
        <v>76</v>
      </c>
      <c r="B200" s="133" t="s">
        <v>278</v>
      </c>
      <c r="C200" s="132" t="s">
        <v>279</v>
      </c>
      <c r="D200" s="125"/>
      <c r="E200" s="125"/>
      <c r="F200" s="129"/>
      <c r="G200" s="129">
        <f t="shared" ref="G200:G202" si="405">E200*F200</f>
        <v>0</v>
      </c>
      <c r="H200" s="125"/>
      <c r="I200" s="129"/>
      <c r="J200" s="129">
        <f t="shared" ref="J200:J202" si="406">H200*I200</f>
        <v>0</v>
      </c>
      <c r="K200" s="129"/>
      <c r="L200" s="129"/>
      <c r="M200" s="129">
        <f t="shared" ref="M200:M202" si="407">K200*L200</f>
        <v>0</v>
      </c>
      <c r="N200" s="129"/>
      <c r="O200" s="129"/>
      <c r="P200" s="129">
        <f t="shared" ref="P200:P202" si="408">N200*O200</f>
        <v>0</v>
      </c>
      <c r="Q200" s="129"/>
      <c r="R200" s="129"/>
      <c r="S200" s="129">
        <f t="shared" ref="S200:S202" si="409">Q200*R200</f>
        <v>0</v>
      </c>
      <c r="T200" s="129"/>
      <c r="U200" s="129"/>
      <c r="V200" s="129">
        <f t="shared" ref="V200:V202" si="410">T200*U200</f>
        <v>0</v>
      </c>
      <c r="W200" s="130">
        <f>G200+M200+S200</f>
        <v>0</v>
      </c>
      <c r="X200" s="130">
        <f t="shared" ref="X200:X202" si="411">J200+P200+V200</f>
        <v>0</v>
      </c>
      <c r="Y200" s="130">
        <f t="shared" si="396"/>
        <v>0</v>
      </c>
      <c r="Z200" s="131" t="e">
        <f t="shared" si="397"/>
        <v>#DIV/0!</v>
      </c>
      <c r="AA200" s="132"/>
      <c r="AB200" s="1"/>
      <c r="AC200" s="1"/>
      <c r="AD200" s="1"/>
      <c r="AE200" s="1"/>
      <c r="AF200" s="1"/>
      <c r="AG200" s="1"/>
    </row>
    <row r="201" spans="1:33" ht="33.950000000000003" customHeight="1" x14ac:dyDescent="0.2">
      <c r="A201" s="122" t="s">
        <v>76</v>
      </c>
      <c r="B201" s="133" t="s">
        <v>280</v>
      </c>
      <c r="C201" s="132" t="s">
        <v>279</v>
      </c>
      <c r="D201" s="125"/>
      <c r="E201" s="125"/>
      <c r="F201" s="129"/>
      <c r="G201" s="129">
        <f t="shared" si="405"/>
        <v>0</v>
      </c>
      <c r="H201" s="125"/>
      <c r="I201" s="129"/>
      <c r="J201" s="129">
        <f t="shared" si="406"/>
        <v>0</v>
      </c>
      <c r="K201" s="129"/>
      <c r="L201" s="129"/>
      <c r="M201" s="129">
        <f t="shared" si="407"/>
        <v>0</v>
      </c>
      <c r="N201" s="129"/>
      <c r="O201" s="129"/>
      <c r="P201" s="129">
        <f t="shared" si="408"/>
        <v>0</v>
      </c>
      <c r="Q201" s="129"/>
      <c r="R201" s="129"/>
      <c r="S201" s="129">
        <f t="shared" si="409"/>
        <v>0</v>
      </c>
      <c r="T201" s="129"/>
      <c r="U201" s="129"/>
      <c r="V201" s="129">
        <f t="shared" si="410"/>
        <v>0</v>
      </c>
      <c r="W201" s="130">
        <f>G201+M201+S201</f>
        <v>0</v>
      </c>
      <c r="X201" s="130">
        <f t="shared" si="411"/>
        <v>0</v>
      </c>
      <c r="Y201" s="130">
        <f t="shared" si="396"/>
        <v>0</v>
      </c>
      <c r="Z201" s="131" t="e">
        <f t="shared" si="397"/>
        <v>#DIV/0!</v>
      </c>
      <c r="AA201" s="132"/>
      <c r="AB201" s="1"/>
      <c r="AC201" s="1"/>
      <c r="AD201" s="1"/>
      <c r="AE201" s="1"/>
      <c r="AF201" s="1"/>
      <c r="AG201" s="1"/>
    </row>
    <row r="202" spans="1:33" ht="33" customHeight="1" x14ac:dyDescent="0.2">
      <c r="A202" s="122" t="s">
        <v>76</v>
      </c>
      <c r="B202" s="133" t="s">
        <v>281</v>
      </c>
      <c r="C202" s="132" t="s">
        <v>279</v>
      </c>
      <c r="D202" s="125"/>
      <c r="E202" s="125"/>
      <c r="F202" s="129"/>
      <c r="G202" s="129">
        <f t="shared" si="405"/>
        <v>0</v>
      </c>
      <c r="H202" s="125"/>
      <c r="I202" s="129"/>
      <c r="J202" s="129">
        <f t="shared" si="406"/>
        <v>0</v>
      </c>
      <c r="K202" s="129"/>
      <c r="L202" s="129"/>
      <c r="M202" s="129">
        <f t="shared" si="407"/>
        <v>0</v>
      </c>
      <c r="N202" s="129"/>
      <c r="O202" s="129"/>
      <c r="P202" s="129">
        <f t="shared" si="408"/>
        <v>0</v>
      </c>
      <c r="Q202" s="129"/>
      <c r="R202" s="129"/>
      <c r="S202" s="129">
        <f t="shared" si="409"/>
        <v>0</v>
      </c>
      <c r="T202" s="129"/>
      <c r="U202" s="129"/>
      <c r="V202" s="129">
        <f t="shared" si="410"/>
        <v>0</v>
      </c>
      <c r="W202" s="130">
        <f>G202+M202+S202</f>
        <v>0</v>
      </c>
      <c r="X202" s="130">
        <f t="shared" si="411"/>
        <v>0</v>
      </c>
      <c r="Y202" s="130">
        <f t="shared" si="396"/>
        <v>0</v>
      </c>
      <c r="Z202" s="131" t="e">
        <f t="shared" si="397"/>
        <v>#DIV/0!</v>
      </c>
      <c r="AA202" s="132"/>
      <c r="AB202" s="1"/>
      <c r="AC202" s="1"/>
      <c r="AD202" s="1"/>
      <c r="AE202" s="1"/>
      <c r="AF202" s="1"/>
      <c r="AG202" s="1"/>
    </row>
    <row r="203" spans="1:33" ht="32.1" customHeight="1" x14ac:dyDescent="0.2">
      <c r="A203" s="114" t="s">
        <v>73</v>
      </c>
      <c r="B203" s="139" t="s">
        <v>282</v>
      </c>
      <c r="C203" s="190" t="s">
        <v>260</v>
      </c>
      <c r="D203" s="118"/>
      <c r="E203" s="118">
        <f>SUM(E204:E214)</f>
        <v>1014</v>
      </c>
      <c r="F203" s="118"/>
      <c r="G203" s="118">
        <f>SUM(G204:G214)</f>
        <v>565800</v>
      </c>
      <c r="H203" s="118">
        <f>SUM(H204:H214)</f>
        <v>1009</v>
      </c>
      <c r="I203" s="118"/>
      <c r="J203" s="118">
        <f>SUM(J204:J214)</f>
        <v>557476.72</v>
      </c>
      <c r="K203" s="118">
        <f>SUM(K204:K210)</f>
        <v>0</v>
      </c>
      <c r="L203" s="118"/>
      <c r="M203" s="118">
        <f>SUM(M204:M213)</f>
        <v>0</v>
      </c>
      <c r="N203" s="118">
        <f>SUM(N204:N210)</f>
        <v>0</v>
      </c>
      <c r="O203" s="118"/>
      <c r="P203" s="118">
        <f>SUM(P204:P213)</f>
        <v>0</v>
      </c>
      <c r="Q203" s="118">
        <f>SUM(Q204:Q210)</f>
        <v>0</v>
      </c>
      <c r="R203" s="118"/>
      <c r="S203" s="118">
        <f>SUM(S204:S213)</f>
        <v>0</v>
      </c>
      <c r="T203" s="118">
        <f>SUM(T204:T210)</f>
        <v>0</v>
      </c>
      <c r="U203" s="118"/>
      <c r="V203" s="118">
        <f>SUM(V204:V213)</f>
        <v>0</v>
      </c>
      <c r="W203" s="118">
        <f>SUM(W204:W214)</f>
        <v>565800</v>
      </c>
      <c r="X203" s="118">
        <f>SUM(X204:X214)</f>
        <v>557476.72</v>
      </c>
      <c r="Y203" s="215">
        <f>W203-X203</f>
        <v>8323.2800000000279</v>
      </c>
      <c r="Z203" s="118">
        <f>Y203/W203</f>
        <v>1.4710639802050243E-2</v>
      </c>
      <c r="AA203" s="121"/>
      <c r="AB203" s="1"/>
      <c r="AC203" s="1"/>
      <c r="AD203" s="1"/>
      <c r="AE203" s="1"/>
      <c r="AF203" s="1"/>
      <c r="AG203" s="1"/>
    </row>
    <row r="204" spans="1:33" ht="36" customHeight="1" x14ac:dyDescent="0.2">
      <c r="A204" s="122" t="s">
        <v>76</v>
      </c>
      <c r="B204" s="133" t="s">
        <v>283</v>
      </c>
      <c r="C204" s="132" t="s">
        <v>404</v>
      </c>
      <c r="D204" s="125" t="s">
        <v>110</v>
      </c>
      <c r="E204" s="125">
        <v>1</v>
      </c>
      <c r="F204" s="129">
        <v>76000</v>
      </c>
      <c r="G204" s="129">
        <f>E204*F204</f>
        <v>76000</v>
      </c>
      <c r="H204" s="273">
        <v>1</v>
      </c>
      <c r="I204" s="267">
        <v>76100.72</v>
      </c>
      <c r="J204" s="267">
        <f>H204*I204</f>
        <v>76100.72</v>
      </c>
      <c r="K204" s="267"/>
      <c r="L204" s="267"/>
      <c r="M204" s="267">
        <f t="shared" ref="M204:M210" si="412">K204*L204</f>
        <v>0</v>
      </c>
      <c r="N204" s="267"/>
      <c r="O204" s="267"/>
      <c r="P204" s="267">
        <f t="shared" ref="P204:P210" si="413">N204*O204</f>
        <v>0</v>
      </c>
      <c r="Q204" s="267"/>
      <c r="R204" s="267"/>
      <c r="S204" s="267">
        <f t="shared" ref="S204:S210" si="414">Q204*R204</f>
        <v>0</v>
      </c>
      <c r="T204" s="267"/>
      <c r="U204" s="267"/>
      <c r="V204" s="267">
        <f t="shared" ref="V204:V210" si="415">T204*U204</f>
        <v>0</v>
      </c>
      <c r="W204" s="269">
        <f t="shared" ref="W204:W210" si="416">G204+M204+S204</f>
        <v>76000</v>
      </c>
      <c r="X204" s="269">
        <f t="shared" ref="X204:X209" si="417">J204+P204+V204</f>
        <v>76100.72</v>
      </c>
      <c r="Y204" s="130">
        <f t="shared" si="396"/>
        <v>-100.72000000000116</v>
      </c>
      <c r="Z204" s="131">
        <f t="shared" si="397"/>
        <v>-1.3252631578947521E-3</v>
      </c>
      <c r="AA204" s="132"/>
      <c r="AB204" s="1"/>
      <c r="AC204" s="1"/>
      <c r="AD204" s="1"/>
      <c r="AE204" s="1"/>
      <c r="AF204" s="1"/>
      <c r="AG204" s="1"/>
    </row>
    <row r="205" spans="1:33" ht="38.1" customHeight="1" x14ac:dyDescent="0.2">
      <c r="A205" s="122" t="s">
        <v>76</v>
      </c>
      <c r="B205" s="133" t="s">
        <v>284</v>
      </c>
      <c r="C205" s="132" t="s">
        <v>405</v>
      </c>
      <c r="D205" s="125" t="s">
        <v>110</v>
      </c>
      <c r="E205" s="125">
        <v>1000</v>
      </c>
      <c r="F205" s="129">
        <v>340</v>
      </c>
      <c r="G205" s="129">
        <f t="shared" ref="G205:G212" si="418">E205*F205</f>
        <v>340000</v>
      </c>
      <c r="H205" s="125">
        <v>1000</v>
      </c>
      <c r="I205" s="129">
        <v>340</v>
      </c>
      <c r="J205" s="129">
        <f t="shared" ref="J205:J211" si="419">H205*I205</f>
        <v>340000</v>
      </c>
      <c r="K205" s="129"/>
      <c r="L205" s="129"/>
      <c r="M205" s="129">
        <f t="shared" si="412"/>
        <v>0</v>
      </c>
      <c r="N205" s="129"/>
      <c r="O205" s="129"/>
      <c r="P205" s="129">
        <f t="shared" si="413"/>
        <v>0</v>
      </c>
      <c r="Q205" s="129"/>
      <c r="R205" s="129"/>
      <c r="S205" s="129">
        <f t="shared" si="414"/>
        <v>0</v>
      </c>
      <c r="T205" s="129"/>
      <c r="U205" s="129"/>
      <c r="V205" s="129">
        <f t="shared" si="415"/>
        <v>0</v>
      </c>
      <c r="W205" s="130">
        <f t="shared" si="416"/>
        <v>340000</v>
      </c>
      <c r="X205" s="130">
        <f t="shared" si="417"/>
        <v>340000</v>
      </c>
      <c r="Y205" s="130">
        <f t="shared" si="396"/>
        <v>0</v>
      </c>
      <c r="Z205" s="131">
        <f t="shared" si="397"/>
        <v>0</v>
      </c>
      <c r="AA205" s="132"/>
      <c r="AB205" s="1"/>
      <c r="AC205" s="1"/>
      <c r="AD205" s="1"/>
      <c r="AE205" s="1"/>
      <c r="AF205" s="1"/>
      <c r="AG205" s="1"/>
    </row>
    <row r="206" spans="1:33" ht="30.95" customHeight="1" x14ac:dyDescent="0.2">
      <c r="A206" s="122" t="s">
        <v>76</v>
      </c>
      <c r="B206" s="133" t="s">
        <v>285</v>
      </c>
      <c r="C206" s="132" t="s">
        <v>406</v>
      </c>
      <c r="D206" s="125" t="s">
        <v>305</v>
      </c>
      <c r="E206" s="125">
        <v>5</v>
      </c>
      <c r="F206" s="129">
        <v>2000</v>
      </c>
      <c r="G206" s="177">
        <f>E206*F206</f>
        <v>10000</v>
      </c>
      <c r="H206" s="125">
        <v>0</v>
      </c>
      <c r="I206" s="129">
        <v>0</v>
      </c>
      <c r="J206" s="177">
        <f t="shared" si="419"/>
        <v>0</v>
      </c>
      <c r="K206" s="129"/>
      <c r="L206" s="129"/>
      <c r="M206" s="129">
        <f t="shared" si="412"/>
        <v>0</v>
      </c>
      <c r="N206" s="129"/>
      <c r="O206" s="129"/>
      <c r="P206" s="129">
        <f t="shared" si="413"/>
        <v>0</v>
      </c>
      <c r="Q206" s="129"/>
      <c r="R206" s="129"/>
      <c r="S206" s="129">
        <f t="shared" si="414"/>
        <v>0</v>
      </c>
      <c r="T206" s="129"/>
      <c r="U206" s="129"/>
      <c r="V206" s="129">
        <f t="shared" si="415"/>
        <v>0</v>
      </c>
      <c r="W206" s="130">
        <f t="shared" si="416"/>
        <v>10000</v>
      </c>
      <c r="X206" s="130">
        <f t="shared" si="417"/>
        <v>0</v>
      </c>
      <c r="Y206" s="130">
        <f t="shared" si="396"/>
        <v>10000</v>
      </c>
      <c r="Z206" s="131">
        <f t="shared" si="397"/>
        <v>1</v>
      </c>
      <c r="AA206" s="132" t="s">
        <v>418</v>
      </c>
      <c r="AB206" s="1"/>
      <c r="AC206" s="1"/>
      <c r="AD206" s="1"/>
      <c r="AE206" s="1"/>
      <c r="AF206" s="1"/>
      <c r="AG206" s="1"/>
    </row>
    <row r="207" spans="1:33" ht="33.950000000000003" customHeight="1" x14ac:dyDescent="0.2">
      <c r="A207" s="191" t="s">
        <v>76</v>
      </c>
      <c r="B207" s="192" t="s">
        <v>286</v>
      </c>
      <c r="C207" s="124" t="s">
        <v>407</v>
      </c>
      <c r="D207" s="193" t="s">
        <v>110</v>
      </c>
      <c r="E207" s="193">
        <v>1</v>
      </c>
      <c r="F207" s="194">
        <v>38000</v>
      </c>
      <c r="G207" s="194">
        <f t="shared" si="418"/>
        <v>38000</v>
      </c>
      <c r="H207" s="193">
        <v>1</v>
      </c>
      <c r="I207" s="194">
        <v>38000</v>
      </c>
      <c r="J207" s="194">
        <f t="shared" si="419"/>
        <v>38000</v>
      </c>
      <c r="K207" s="129"/>
      <c r="L207" s="129"/>
      <c r="M207" s="129">
        <f t="shared" si="412"/>
        <v>0</v>
      </c>
      <c r="N207" s="129"/>
      <c r="O207" s="129"/>
      <c r="P207" s="129">
        <f t="shared" si="413"/>
        <v>0</v>
      </c>
      <c r="Q207" s="129"/>
      <c r="R207" s="129"/>
      <c r="S207" s="129">
        <f t="shared" si="414"/>
        <v>0</v>
      </c>
      <c r="T207" s="129"/>
      <c r="U207" s="129"/>
      <c r="V207" s="129">
        <f t="shared" si="415"/>
        <v>0</v>
      </c>
      <c r="W207" s="130">
        <f t="shared" si="416"/>
        <v>38000</v>
      </c>
      <c r="X207" s="130">
        <f t="shared" si="417"/>
        <v>38000</v>
      </c>
      <c r="Y207" s="130">
        <f t="shared" si="396"/>
        <v>0</v>
      </c>
      <c r="Z207" s="131">
        <f t="shared" si="397"/>
        <v>0</v>
      </c>
      <c r="AA207" s="132"/>
      <c r="AB207" s="1"/>
      <c r="AC207" s="1"/>
      <c r="AD207" s="1"/>
      <c r="AE207" s="1"/>
      <c r="AF207" s="1"/>
      <c r="AG207" s="1"/>
    </row>
    <row r="208" spans="1:33" ht="32.1" customHeight="1" x14ac:dyDescent="0.2">
      <c r="A208" s="122" t="s">
        <v>76</v>
      </c>
      <c r="B208" s="133" t="s">
        <v>287</v>
      </c>
      <c r="C208" s="132" t="s">
        <v>408</v>
      </c>
      <c r="D208" s="125" t="s">
        <v>110</v>
      </c>
      <c r="E208" s="125">
        <v>1</v>
      </c>
      <c r="F208" s="129">
        <v>25000</v>
      </c>
      <c r="G208" s="129">
        <f t="shared" si="418"/>
        <v>25000</v>
      </c>
      <c r="H208" s="125">
        <v>1</v>
      </c>
      <c r="I208" s="129">
        <v>25000</v>
      </c>
      <c r="J208" s="129">
        <f t="shared" si="419"/>
        <v>25000</v>
      </c>
      <c r="K208" s="129"/>
      <c r="L208" s="129"/>
      <c r="M208" s="129">
        <f t="shared" si="412"/>
        <v>0</v>
      </c>
      <c r="N208" s="129"/>
      <c r="O208" s="129"/>
      <c r="P208" s="129">
        <f t="shared" si="413"/>
        <v>0</v>
      </c>
      <c r="Q208" s="129"/>
      <c r="R208" s="129"/>
      <c r="S208" s="129">
        <f t="shared" si="414"/>
        <v>0</v>
      </c>
      <c r="T208" s="129"/>
      <c r="U208" s="129"/>
      <c r="V208" s="129">
        <f t="shared" si="415"/>
        <v>0</v>
      </c>
      <c r="W208" s="130">
        <f t="shared" si="416"/>
        <v>25000</v>
      </c>
      <c r="X208" s="130">
        <f t="shared" si="417"/>
        <v>25000</v>
      </c>
      <c r="Y208" s="130">
        <f t="shared" si="396"/>
        <v>0</v>
      </c>
      <c r="Z208" s="131">
        <f t="shared" si="397"/>
        <v>0</v>
      </c>
      <c r="AA208" s="132"/>
      <c r="AB208" s="1"/>
      <c r="AC208" s="1"/>
      <c r="AD208" s="1"/>
      <c r="AE208" s="1"/>
      <c r="AF208" s="1"/>
      <c r="AG208" s="1"/>
    </row>
    <row r="209" spans="1:33" ht="30.95" customHeight="1" x14ac:dyDescent="0.2">
      <c r="A209" s="122" t="s">
        <v>76</v>
      </c>
      <c r="B209" s="133" t="s">
        <v>288</v>
      </c>
      <c r="C209" s="132" t="s">
        <v>409</v>
      </c>
      <c r="D209" s="125" t="s">
        <v>110</v>
      </c>
      <c r="E209" s="125">
        <v>1</v>
      </c>
      <c r="F209" s="129">
        <v>22000</v>
      </c>
      <c r="G209" s="129">
        <f>E209*F209</f>
        <v>22000</v>
      </c>
      <c r="H209" s="125">
        <v>1</v>
      </c>
      <c r="I209" s="129">
        <v>22000</v>
      </c>
      <c r="J209" s="129">
        <f t="shared" si="419"/>
        <v>22000</v>
      </c>
      <c r="K209" s="129"/>
      <c r="L209" s="129"/>
      <c r="M209" s="129">
        <f t="shared" si="412"/>
        <v>0</v>
      </c>
      <c r="N209" s="129"/>
      <c r="O209" s="129"/>
      <c r="P209" s="129">
        <f t="shared" si="413"/>
        <v>0</v>
      </c>
      <c r="Q209" s="129"/>
      <c r="R209" s="129"/>
      <c r="S209" s="129">
        <f t="shared" si="414"/>
        <v>0</v>
      </c>
      <c r="T209" s="129"/>
      <c r="U209" s="129"/>
      <c r="V209" s="129">
        <f t="shared" si="415"/>
        <v>0</v>
      </c>
      <c r="W209" s="130">
        <f t="shared" si="416"/>
        <v>22000</v>
      </c>
      <c r="X209" s="130">
        <f t="shared" si="417"/>
        <v>22000</v>
      </c>
      <c r="Y209" s="130">
        <f t="shared" si="396"/>
        <v>0</v>
      </c>
      <c r="Z209" s="131">
        <f t="shared" si="397"/>
        <v>0</v>
      </c>
      <c r="AA209" s="132"/>
      <c r="AB209" s="1"/>
      <c r="AC209" s="1"/>
      <c r="AD209" s="1"/>
      <c r="AE209" s="1"/>
      <c r="AF209" s="1"/>
      <c r="AG209" s="1"/>
    </row>
    <row r="210" spans="1:33" ht="32.1" customHeight="1" x14ac:dyDescent="0.2">
      <c r="A210" s="195" t="s">
        <v>76</v>
      </c>
      <c r="B210" s="162" t="s">
        <v>289</v>
      </c>
      <c r="C210" s="163" t="s">
        <v>410</v>
      </c>
      <c r="D210" s="182" t="s">
        <v>110</v>
      </c>
      <c r="E210" s="182">
        <v>1</v>
      </c>
      <c r="F210" s="165">
        <v>16800</v>
      </c>
      <c r="G210" s="165">
        <f t="shared" si="418"/>
        <v>16800</v>
      </c>
      <c r="H210" s="182">
        <v>1</v>
      </c>
      <c r="I210" s="165">
        <v>16800</v>
      </c>
      <c r="J210" s="165">
        <f t="shared" si="419"/>
        <v>16800</v>
      </c>
      <c r="K210" s="129"/>
      <c r="L210" s="129"/>
      <c r="M210" s="129">
        <f t="shared" si="412"/>
        <v>0</v>
      </c>
      <c r="N210" s="129"/>
      <c r="O210" s="129"/>
      <c r="P210" s="129">
        <f t="shared" si="413"/>
        <v>0</v>
      </c>
      <c r="Q210" s="129"/>
      <c r="R210" s="129"/>
      <c r="S210" s="129">
        <f t="shared" si="414"/>
        <v>0</v>
      </c>
      <c r="T210" s="129"/>
      <c r="U210" s="129"/>
      <c r="V210" s="129">
        <f t="shared" si="415"/>
        <v>0</v>
      </c>
      <c r="W210" s="130">
        <f t="shared" si="416"/>
        <v>16800</v>
      </c>
      <c r="X210" s="130">
        <f>J210+P210+V210</f>
        <v>16800</v>
      </c>
      <c r="Y210" s="130">
        <f t="shared" si="396"/>
        <v>0</v>
      </c>
      <c r="Z210" s="131">
        <f t="shared" si="397"/>
        <v>0</v>
      </c>
      <c r="AA210" s="132"/>
      <c r="AB210" s="1"/>
      <c r="AC210" s="1"/>
      <c r="AD210" s="1"/>
      <c r="AE210" s="1"/>
      <c r="AF210" s="1"/>
      <c r="AG210" s="1"/>
    </row>
    <row r="211" spans="1:33" ht="33" customHeight="1" x14ac:dyDescent="0.25">
      <c r="A211" s="196" t="s">
        <v>76</v>
      </c>
      <c r="B211" s="133" t="s">
        <v>411</v>
      </c>
      <c r="C211" s="127" t="s">
        <v>412</v>
      </c>
      <c r="D211" s="125" t="s">
        <v>110</v>
      </c>
      <c r="E211" s="125">
        <v>1</v>
      </c>
      <c r="F211" s="129">
        <v>3000</v>
      </c>
      <c r="G211" s="129">
        <f t="shared" si="418"/>
        <v>3000</v>
      </c>
      <c r="H211" s="273">
        <v>1</v>
      </c>
      <c r="I211" s="267">
        <v>3300</v>
      </c>
      <c r="J211" s="267">
        <f t="shared" si="419"/>
        <v>3300</v>
      </c>
      <c r="K211" s="267"/>
      <c r="L211" s="275"/>
      <c r="M211" s="275">
        <v>0</v>
      </c>
      <c r="N211" s="275"/>
      <c r="O211" s="275"/>
      <c r="P211" s="275">
        <v>0</v>
      </c>
      <c r="Q211" s="275"/>
      <c r="R211" s="275"/>
      <c r="S211" s="275">
        <v>0</v>
      </c>
      <c r="T211" s="275"/>
      <c r="U211" s="275"/>
      <c r="V211" s="275">
        <v>0</v>
      </c>
      <c r="W211" s="276">
        <f>S211+M211+G211</f>
        <v>3000</v>
      </c>
      <c r="X211" s="276">
        <f>J211+P211+V211</f>
        <v>3300</v>
      </c>
      <c r="Y211" s="216">
        <f t="shared" si="396"/>
        <v>-300</v>
      </c>
      <c r="Z211" s="217">
        <f t="shared" si="397"/>
        <v>-0.1</v>
      </c>
      <c r="AA211" s="132"/>
      <c r="AB211" s="1"/>
      <c r="AC211" s="1"/>
      <c r="AD211" s="1"/>
      <c r="AE211" s="1"/>
      <c r="AF211" s="1"/>
      <c r="AG211" s="1"/>
    </row>
    <row r="212" spans="1:33" ht="33.950000000000003" customHeight="1" x14ac:dyDescent="0.25">
      <c r="A212" s="196" t="s">
        <v>76</v>
      </c>
      <c r="B212" s="133" t="s">
        <v>413</v>
      </c>
      <c r="C212" s="127" t="s">
        <v>414</v>
      </c>
      <c r="D212" s="125" t="s">
        <v>110</v>
      </c>
      <c r="E212" s="125">
        <v>1</v>
      </c>
      <c r="F212" s="129">
        <v>20000</v>
      </c>
      <c r="G212" s="129">
        <f t="shared" si="418"/>
        <v>20000</v>
      </c>
      <c r="H212" s="125">
        <v>1</v>
      </c>
      <c r="I212" s="129">
        <v>20000</v>
      </c>
      <c r="J212" s="129">
        <f>H212*I212</f>
        <v>20000</v>
      </c>
      <c r="K212" s="138"/>
      <c r="L212" s="138"/>
      <c r="M212" s="138">
        <v>0</v>
      </c>
      <c r="N212" s="138"/>
      <c r="O212" s="138"/>
      <c r="P212" s="138">
        <v>0</v>
      </c>
      <c r="Q212" s="138"/>
      <c r="R212" s="138"/>
      <c r="S212" s="138">
        <v>0</v>
      </c>
      <c r="T212" s="138"/>
      <c r="U212" s="138"/>
      <c r="V212" s="138">
        <v>0</v>
      </c>
      <c r="W212" s="221">
        <f>S212+M212+G212</f>
        <v>20000</v>
      </c>
      <c r="X212" s="237">
        <v>20000</v>
      </c>
      <c r="Y212" s="216">
        <f t="shared" si="396"/>
        <v>0</v>
      </c>
      <c r="Z212" s="222">
        <f t="shared" si="397"/>
        <v>0</v>
      </c>
      <c r="AA212" s="138"/>
      <c r="AB212" s="1"/>
      <c r="AC212" s="1"/>
      <c r="AD212" s="1"/>
      <c r="AE212" s="1"/>
      <c r="AF212" s="1"/>
      <c r="AG212" s="1"/>
    </row>
    <row r="213" spans="1:33" ht="30.95" customHeight="1" x14ac:dyDescent="0.2">
      <c r="A213" s="196" t="s">
        <v>76</v>
      </c>
      <c r="B213" s="133" t="s">
        <v>415</v>
      </c>
      <c r="C213" s="127" t="s">
        <v>416</v>
      </c>
      <c r="D213" s="125" t="s">
        <v>110</v>
      </c>
      <c r="E213" s="125">
        <v>1</v>
      </c>
      <c r="F213" s="129">
        <v>15000</v>
      </c>
      <c r="G213" s="129">
        <f>E213*F213</f>
        <v>15000</v>
      </c>
      <c r="H213" s="125">
        <v>1</v>
      </c>
      <c r="I213" s="129">
        <v>15000</v>
      </c>
      <c r="J213" s="129">
        <f>H213*I213</f>
        <v>15000</v>
      </c>
      <c r="K213" s="138"/>
      <c r="L213" s="129">
        <v>0</v>
      </c>
      <c r="M213" s="129">
        <f>K211*L213</f>
        <v>0</v>
      </c>
      <c r="N213" s="129"/>
      <c r="O213" s="129">
        <v>0.22</v>
      </c>
      <c r="P213" s="129">
        <f>N213*O213</f>
        <v>0</v>
      </c>
      <c r="Q213" s="129"/>
      <c r="R213" s="129">
        <v>0</v>
      </c>
      <c r="S213" s="129">
        <f>Q213*R213</f>
        <v>0</v>
      </c>
      <c r="T213" s="129"/>
      <c r="U213" s="129">
        <v>0</v>
      </c>
      <c r="V213" s="129">
        <f>T213*U213</f>
        <v>0</v>
      </c>
      <c r="W213" s="130">
        <f>G213+M213+S213</f>
        <v>15000</v>
      </c>
      <c r="X213" s="130">
        <f>J213+P213+V213</f>
        <v>15000</v>
      </c>
      <c r="Y213" s="130">
        <f>W213-X213</f>
        <v>0</v>
      </c>
      <c r="Z213" s="131">
        <f>Y213/W213</f>
        <v>0</v>
      </c>
      <c r="AA213" s="138"/>
      <c r="AB213" s="1"/>
      <c r="AC213" s="1"/>
      <c r="AD213" s="1"/>
      <c r="AE213" s="1"/>
      <c r="AF213" s="1"/>
      <c r="AG213" s="1"/>
    </row>
    <row r="214" spans="1:33" ht="45.95" customHeight="1" x14ac:dyDescent="0.25">
      <c r="A214" s="227" t="s">
        <v>76</v>
      </c>
      <c r="B214" s="231" t="s">
        <v>419</v>
      </c>
      <c r="C214" s="228" t="s">
        <v>420</v>
      </c>
      <c r="E214" s="232">
        <v>1</v>
      </c>
      <c r="F214" s="229">
        <v>0</v>
      </c>
      <c r="G214" s="230">
        <f>F214</f>
        <v>0</v>
      </c>
      <c r="H214" s="182">
        <v>1</v>
      </c>
      <c r="I214" s="277">
        <f>1276</f>
        <v>1276</v>
      </c>
      <c r="J214" s="278">
        <f>I214</f>
        <v>1276</v>
      </c>
      <c r="K214" s="138"/>
      <c r="L214" s="138"/>
      <c r="M214" s="138">
        <v>0</v>
      </c>
      <c r="N214" s="138"/>
      <c r="O214" s="138">
        <v>0</v>
      </c>
      <c r="P214" s="138">
        <v>0</v>
      </c>
      <c r="Q214" s="138"/>
      <c r="R214" s="138">
        <v>0</v>
      </c>
      <c r="S214" s="138">
        <v>0</v>
      </c>
      <c r="T214" s="138"/>
      <c r="U214" s="138">
        <v>0</v>
      </c>
      <c r="V214" s="138">
        <v>0</v>
      </c>
      <c r="W214" s="221">
        <f>S214+M214+G214</f>
        <v>0</v>
      </c>
      <c r="X214" s="221">
        <f>V214+P214+J214</f>
        <v>1276</v>
      </c>
      <c r="Y214" s="221">
        <f>X214-W214</f>
        <v>1276</v>
      </c>
      <c r="Z214" s="279" t="e">
        <f>Y214/W214</f>
        <v>#DIV/0!</v>
      </c>
      <c r="AA214" s="138"/>
    </row>
    <row r="215" spans="1:33" ht="30" customHeight="1" x14ac:dyDescent="0.2">
      <c r="A215" s="140" t="s">
        <v>290</v>
      </c>
      <c r="B215" s="141"/>
      <c r="C215" s="142"/>
      <c r="D215" s="143"/>
      <c r="E215" s="145">
        <f>E203+E199+E192+E187</f>
        <v>1034</v>
      </c>
      <c r="F215" s="145"/>
      <c r="G215" s="145">
        <f>G203+G199+G192+G187</f>
        <v>849050</v>
      </c>
      <c r="H215" s="145">
        <f>H203+H199+H192+H187</f>
        <v>1026</v>
      </c>
      <c r="I215" s="145"/>
      <c r="J215" s="145">
        <f>J203+J199+J192+J187</f>
        <v>826926.72</v>
      </c>
      <c r="K215" s="146">
        <f>K203+K199+K192+K187</f>
        <v>0</v>
      </c>
      <c r="L215" s="146"/>
      <c r="M215" s="146">
        <f>M203+M199+M192+M187</f>
        <v>0</v>
      </c>
      <c r="N215" s="146">
        <f>N203+N199+N192+N187</f>
        <v>0</v>
      </c>
      <c r="O215" s="146"/>
      <c r="P215" s="146">
        <f>P203+P199+P192+P187</f>
        <v>0</v>
      </c>
      <c r="Q215" s="146">
        <f>Q203+Q199+Q192+Q187</f>
        <v>0</v>
      </c>
      <c r="R215" s="146"/>
      <c r="S215" s="146">
        <f>S203+S199+S192+S187</f>
        <v>0</v>
      </c>
      <c r="T215" s="146">
        <f>T203+T199+T192+T187</f>
        <v>0</v>
      </c>
      <c r="U215" s="146"/>
      <c r="V215" s="146">
        <f>V203+V199+V192+V187</f>
        <v>0</v>
      </c>
      <c r="W215" s="151">
        <f>W203+W187+W199+W192</f>
        <v>849050</v>
      </c>
      <c r="X215" s="151">
        <f>X203+X187+X199+X192</f>
        <v>826926.72</v>
      </c>
      <c r="Y215" s="151">
        <f t="shared" si="396"/>
        <v>22123.280000000028</v>
      </c>
      <c r="Z215" s="151">
        <f>Y215/W215</f>
        <v>2.6056510217301723E-2</v>
      </c>
      <c r="AA215" s="148"/>
      <c r="AB215" s="1"/>
      <c r="AC215" s="1"/>
      <c r="AD215" s="1"/>
      <c r="AE215" s="1"/>
      <c r="AF215" s="1"/>
      <c r="AG215" s="1"/>
    </row>
    <row r="216" spans="1:33" ht="32.1" customHeight="1" x14ac:dyDescent="0.2">
      <c r="A216" s="197" t="s">
        <v>291</v>
      </c>
      <c r="B216" s="198"/>
      <c r="C216" s="199"/>
      <c r="D216" s="200"/>
      <c r="E216" s="201"/>
      <c r="F216" s="201"/>
      <c r="G216" s="201">
        <f>G36+G50+G59+G93+G107+G121+G145+G153+G168+G175+G179+G185+G215</f>
        <v>2700538.45</v>
      </c>
      <c r="H216" s="201"/>
      <c r="I216" s="201"/>
      <c r="J216" s="201">
        <f>J36+J50+J59+J93+J107+J121+J145+J153+J168+J175+J179+J185+J215</f>
        <v>2661180.17</v>
      </c>
      <c r="K216" s="202"/>
      <c r="L216" s="202"/>
      <c r="M216" s="202">
        <f>M36+M50+M59+M93+M107+M121+M145+M153+M168+M175+M179+M185+M215</f>
        <v>0</v>
      </c>
      <c r="N216" s="202"/>
      <c r="O216" s="202"/>
      <c r="P216" s="202">
        <f>P36+P50+P59+P93+P107+P121+P145+P153+P168+P175+P179+P185+P215</f>
        <v>0</v>
      </c>
      <c r="Q216" s="202"/>
      <c r="R216" s="202"/>
      <c r="S216" s="202">
        <f>S36+S50+S59+S93+S107+S121+S145+S153+S168+S175+S179+S185+S215</f>
        <v>0</v>
      </c>
      <c r="T216" s="202"/>
      <c r="U216" s="202"/>
      <c r="V216" s="202">
        <f>V36+V50+V59+V93+V107+V121+V145+V153+V168+V175+V179+V185+V215</f>
        <v>0</v>
      </c>
      <c r="W216" s="202">
        <f>W215+W185+W175+W168+W153+W145+W121+W107+W93+W59+W50+W36</f>
        <v>2700538.45</v>
      </c>
      <c r="X216" s="202">
        <f>X36+X50+X59+X93+X107+X121+X145+X153+X168+X175+X179+X185+X215</f>
        <v>2661180.17</v>
      </c>
      <c r="Y216" s="202">
        <f>Y36+Y50+Y59+Y93+Y107+Y121+Y145+Y153+Y168+Y175+Y179+Y185+Y215</f>
        <v>39358.280000000028</v>
      </c>
      <c r="Z216" s="203">
        <f t="shared" si="397"/>
        <v>1.4574234260578673E-2</v>
      </c>
      <c r="AA216" s="20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266"/>
      <c r="B217" s="266"/>
      <c r="C217" s="266"/>
      <c r="D217" s="125"/>
      <c r="E217" s="129"/>
      <c r="F217" s="129"/>
      <c r="G217" s="129"/>
      <c r="H217" s="129"/>
      <c r="I217" s="129"/>
      <c r="J217" s="129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6"/>
      <c r="X217" s="206"/>
      <c r="Y217" s="206"/>
      <c r="Z217" s="206"/>
      <c r="AA217" s="207"/>
      <c r="AB217" s="1"/>
      <c r="AC217" s="1"/>
      <c r="AD217" s="1"/>
      <c r="AE217" s="1"/>
      <c r="AF217" s="1"/>
      <c r="AG217" s="1"/>
    </row>
    <row r="218" spans="1:33" ht="30" customHeight="1" x14ac:dyDescent="0.2">
      <c r="A218" s="263" t="s">
        <v>292</v>
      </c>
      <c r="B218" s="263"/>
      <c r="C218" s="263"/>
      <c r="D218" s="200"/>
      <c r="E218" s="201"/>
      <c r="F218" s="201"/>
      <c r="G218" s="201">
        <f>'[1]Дохідна частина'!D19-'[1]Кошторис  витрат'!G215</f>
        <v>0</v>
      </c>
      <c r="H218" s="201"/>
      <c r="I218" s="201"/>
      <c r="J218" s="201">
        <f>'[1]Дохідна частина'!G19-'[1]Кошторис  витрат'!J215</f>
        <v>0</v>
      </c>
      <c r="K218" s="202"/>
      <c r="L218" s="202"/>
      <c r="M218" s="202">
        <f>Фінансування!J27-'Кошторис  витрат'!M216</f>
        <v>0</v>
      </c>
      <c r="N218" s="202"/>
      <c r="O218" s="202"/>
      <c r="P218" s="202">
        <f>Фінансування!J28-'Кошторис  витрат'!P216</f>
        <v>0</v>
      </c>
      <c r="Q218" s="202"/>
      <c r="R218" s="202"/>
      <c r="S218" s="202">
        <f>Фінансування!L27-'Кошторис  витрат'!S216</f>
        <v>0</v>
      </c>
      <c r="T218" s="202"/>
      <c r="U218" s="202"/>
      <c r="V218" s="202">
        <f>Фінансування!L28-'Кошторис  витрат'!V216</f>
        <v>0</v>
      </c>
      <c r="W218" s="208">
        <f>Фінансування!N27-'Кошторис  витрат'!W216</f>
        <v>0</v>
      </c>
      <c r="X218" s="208">
        <f>Фінансування!N28-'Кошторис  витрат'!X216</f>
        <v>0</v>
      </c>
      <c r="Y218" s="208"/>
      <c r="Z218" s="208"/>
      <c r="AA218" s="20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89"/>
      <c r="C219" s="2"/>
      <c r="D219" s="9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93"/>
      <c r="X219" s="93"/>
      <c r="Y219" s="93"/>
      <c r="Z219" s="9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89"/>
      <c r="C220" s="2"/>
      <c r="D220" s="9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93"/>
      <c r="X220" s="93"/>
      <c r="Y220" s="93"/>
      <c r="Z220" s="9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89"/>
      <c r="C221" s="2"/>
      <c r="D221" s="9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93"/>
      <c r="X221" s="93"/>
      <c r="Y221" s="93"/>
      <c r="Z221" s="9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89"/>
      <c r="C222" s="2"/>
      <c r="D222" s="9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93"/>
      <c r="X222" s="93"/>
      <c r="Y222" s="93"/>
      <c r="Z222" s="9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89"/>
      <c r="C223" s="2" t="s">
        <v>417</v>
      </c>
      <c r="D223" s="9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93"/>
      <c r="X223" s="93"/>
      <c r="Y223" s="93"/>
      <c r="Z223" s="9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89"/>
      <c r="C224" s="2"/>
      <c r="D224" s="9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93"/>
      <c r="X224" s="93"/>
      <c r="Y224" s="93"/>
      <c r="Z224" s="9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89"/>
      <c r="C225" s="2"/>
      <c r="D225" s="9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93"/>
      <c r="X225" s="93"/>
      <c r="Y225" s="93"/>
      <c r="Z225" s="9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89"/>
      <c r="C226" s="2"/>
      <c r="D226" s="9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93"/>
      <c r="X226" s="93"/>
      <c r="Y226" s="93"/>
      <c r="Z226" s="9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89"/>
      <c r="C227" s="2"/>
      <c r="D227" s="9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93"/>
      <c r="X227" s="93"/>
      <c r="Y227" s="93"/>
      <c r="Z227" s="9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89"/>
      <c r="C228" s="2"/>
      <c r="D228" s="9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93"/>
      <c r="X228" s="93"/>
      <c r="Y228" s="93"/>
      <c r="Z228" s="9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89"/>
      <c r="C229" s="2"/>
      <c r="D229" s="9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93"/>
      <c r="X229" s="93"/>
      <c r="Y229" s="93"/>
      <c r="Z229" s="9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89"/>
      <c r="C230" s="2"/>
      <c r="D230" s="9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93"/>
      <c r="X230" s="93"/>
      <c r="Y230" s="93"/>
      <c r="Z230" s="9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89"/>
      <c r="C231" s="2"/>
      <c r="D231" s="9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93"/>
      <c r="X231" s="93"/>
      <c r="Y231" s="93"/>
      <c r="Z231" s="9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89"/>
      <c r="C232" s="2"/>
      <c r="D232" s="9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93"/>
      <c r="X232" s="93"/>
      <c r="Y232" s="93"/>
      <c r="Z232" s="9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89"/>
      <c r="C233" s="2"/>
      <c r="D233" s="9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93"/>
      <c r="X233" s="93"/>
      <c r="Y233" s="93"/>
      <c r="Z233" s="9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89"/>
      <c r="C234" s="2"/>
      <c r="D234" s="9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93"/>
      <c r="X234" s="93"/>
      <c r="Y234" s="93"/>
      <c r="Z234" s="9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89"/>
      <c r="C235" s="2"/>
      <c r="D235" s="9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93"/>
      <c r="X235" s="93"/>
      <c r="Y235" s="93"/>
      <c r="Z235" s="9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89"/>
      <c r="C236" s="2"/>
      <c r="D236" s="9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93"/>
      <c r="X236" s="93"/>
      <c r="Y236" s="93"/>
      <c r="Z236" s="9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89"/>
      <c r="C237" s="2"/>
      <c r="D237" s="9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93"/>
      <c r="X237" s="93"/>
      <c r="Y237" s="93"/>
      <c r="Z237" s="9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89"/>
      <c r="C238" s="2"/>
      <c r="D238" s="9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93"/>
      <c r="X238" s="93"/>
      <c r="Y238" s="93"/>
      <c r="Z238" s="9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89"/>
      <c r="C239" s="2"/>
      <c r="D239" s="9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93"/>
      <c r="X239" s="93"/>
      <c r="Y239" s="93"/>
      <c r="Z239" s="9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89"/>
      <c r="C240" s="2"/>
      <c r="D240" s="9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93"/>
      <c r="X240" s="93"/>
      <c r="Y240" s="93"/>
      <c r="Z240" s="9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89"/>
      <c r="C241" s="2"/>
      <c r="D241" s="9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93"/>
      <c r="X241" s="93"/>
      <c r="Y241" s="93"/>
      <c r="Z241" s="9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89"/>
      <c r="C242" s="2"/>
      <c r="D242" s="9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93"/>
      <c r="X242" s="93"/>
      <c r="Y242" s="93"/>
      <c r="Z242" s="9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89"/>
      <c r="C243" s="2"/>
      <c r="D243" s="9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93"/>
      <c r="X243" s="93"/>
      <c r="Y243" s="93"/>
      <c r="Z243" s="9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89"/>
      <c r="C244" s="2"/>
      <c r="D244" s="9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93"/>
      <c r="X244" s="93"/>
      <c r="Y244" s="93"/>
      <c r="Z244" s="9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89"/>
      <c r="C245" s="2"/>
      <c r="D245" s="9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93"/>
      <c r="X245" s="93"/>
      <c r="Y245" s="93"/>
      <c r="Z245" s="9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89"/>
      <c r="C246" s="2"/>
      <c r="D246" s="9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93"/>
      <c r="X246" s="93"/>
      <c r="Y246" s="93"/>
      <c r="Z246" s="9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89"/>
      <c r="C247" s="2"/>
      <c r="D247" s="9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93"/>
      <c r="X247" s="93"/>
      <c r="Y247" s="93"/>
      <c r="Z247" s="9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89"/>
      <c r="C248" s="2"/>
      <c r="D248" s="9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93"/>
      <c r="X248" s="93"/>
      <c r="Y248" s="93"/>
      <c r="Z248" s="9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89"/>
      <c r="C249" s="2"/>
      <c r="D249" s="9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93"/>
      <c r="X249" s="93"/>
      <c r="Y249" s="93"/>
      <c r="Z249" s="9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89"/>
      <c r="C250" s="2"/>
      <c r="D250" s="9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93"/>
      <c r="X250" s="93"/>
      <c r="Y250" s="93"/>
      <c r="Z250" s="9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89"/>
      <c r="C251" s="2"/>
      <c r="D251" s="9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93"/>
      <c r="X251" s="93"/>
      <c r="Y251" s="93"/>
      <c r="Z251" s="9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89"/>
      <c r="C252" s="2"/>
      <c r="D252" s="9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93"/>
      <c r="X252" s="93"/>
      <c r="Y252" s="93"/>
      <c r="Z252" s="9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89"/>
      <c r="C253" s="2"/>
      <c r="D253" s="9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93"/>
      <c r="X253" s="93"/>
      <c r="Y253" s="93"/>
      <c r="Z253" s="9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89"/>
      <c r="C254" s="2"/>
      <c r="D254" s="9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93"/>
      <c r="X254" s="93"/>
      <c r="Y254" s="93"/>
      <c r="Z254" s="9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89"/>
      <c r="C255" s="2"/>
      <c r="D255" s="9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93"/>
      <c r="X255" s="93"/>
      <c r="Y255" s="93"/>
      <c r="Z255" s="9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89"/>
      <c r="C256" s="2"/>
      <c r="D256" s="9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93"/>
      <c r="X256" s="93"/>
      <c r="Y256" s="93"/>
      <c r="Z256" s="9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89"/>
      <c r="C257" s="2"/>
      <c r="D257" s="9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93"/>
      <c r="X257" s="93"/>
      <c r="Y257" s="93"/>
      <c r="Z257" s="9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89"/>
      <c r="C258" s="2"/>
      <c r="D258" s="9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93"/>
      <c r="X258" s="93"/>
      <c r="Y258" s="93"/>
      <c r="Z258" s="9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89"/>
      <c r="C259" s="2"/>
      <c r="D259" s="9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93"/>
      <c r="X259" s="93"/>
      <c r="Y259" s="93"/>
      <c r="Z259" s="9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89"/>
      <c r="C260" s="2"/>
      <c r="D260" s="9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93"/>
      <c r="X260" s="93"/>
      <c r="Y260" s="93"/>
      <c r="Z260" s="9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89"/>
      <c r="C261" s="2"/>
      <c r="D261" s="9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93"/>
      <c r="X261" s="93"/>
      <c r="Y261" s="93"/>
      <c r="Z261" s="9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89"/>
      <c r="C262" s="2"/>
      <c r="D262" s="9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93"/>
      <c r="X262" s="93"/>
      <c r="Y262" s="93"/>
      <c r="Z262" s="9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89"/>
      <c r="C263" s="2"/>
      <c r="D263" s="9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93"/>
      <c r="X263" s="93"/>
      <c r="Y263" s="93"/>
      <c r="Z263" s="9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89"/>
      <c r="C264" s="2"/>
      <c r="D264" s="9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93"/>
      <c r="X264" s="93"/>
      <c r="Y264" s="93"/>
      <c r="Z264" s="9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89"/>
      <c r="C265" s="2"/>
      <c r="D265" s="9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93"/>
      <c r="X265" s="93"/>
      <c r="Y265" s="93"/>
      <c r="Z265" s="9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89"/>
      <c r="C266" s="2"/>
      <c r="D266" s="9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93"/>
      <c r="X266" s="93"/>
      <c r="Y266" s="93"/>
      <c r="Z266" s="9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89"/>
      <c r="C267" s="2"/>
      <c r="D267" s="9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93"/>
      <c r="X267" s="93"/>
      <c r="Y267" s="93"/>
      <c r="Z267" s="9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89"/>
      <c r="C268" s="2"/>
      <c r="D268" s="9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93"/>
      <c r="X268" s="93"/>
      <c r="Y268" s="93"/>
      <c r="Z268" s="9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89"/>
      <c r="C269" s="2"/>
      <c r="D269" s="9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93"/>
      <c r="X269" s="93"/>
      <c r="Y269" s="93"/>
      <c r="Z269" s="9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89"/>
      <c r="C270" s="2"/>
      <c r="D270" s="9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93"/>
      <c r="X270" s="93"/>
      <c r="Y270" s="93"/>
      <c r="Z270" s="9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89"/>
      <c r="C271" s="2"/>
      <c r="D271" s="9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93"/>
      <c r="X271" s="93"/>
      <c r="Y271" s="93"/>
      <c r="Z271" s="9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89"/>
      <c r="C272" s="2"/>
      <c r="D272" s="9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93"/>
      <c r="X272" s="93"/>
      <c r="Y272" s="93"/>
      <c r="Z272" s="9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89"/>
      <c r="C273" s="2"/>
      <c r="D273" s="9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93"/>
      <c r="X273" s="93"/>
      <c r="Y273" s="93"/>
      <c r="Z273" s="9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89"/>
      <c r="C274" s="2"/>
      <c r="D274" s="9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93"/>
      <c r="X274" s="93"/>
      <c r="Y274" s="93"/>
      <c r="Z274" s="9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89"/>
      <c r="C275" s="2"/>
      <c r="D275" s="9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93"/>
      <c r="X275" s="93"/>
      <c r="Y275" s="93"/>
      <c r="Z275" s="9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89"/>
      <c r="C276" s="2"/>
      <c r="D276" s="9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93"/>
      <c r="X276" s="93"/>
      <c r="Y276" s="93"/>
      <c r="Z276" s="9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89"/>
      <c r="C277" s="2"/>
      <c r="D277" s="9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93"/>
      <c r="X277" s="93"/>
      <c r="Y277" s="93"/>
      <c r="Z277" s="9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89"/>
      <c r="C278" s="2"/>
      <c r="D278" s="9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93"/>
      <c r="X278" s="93"/>
      <c r="Y278" s="93"/>
      <c r="Z278" s="9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89"/>
      <c r="C279" s="2"/>
      <c r="D279" s="9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93"/>
      <c r="X279" s="93"/>
      <c r="Y279" s="93"/>
      <c r="Z279" s="9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89"/>
      <c r="C280" s="2"/>
      <c r="D280" s="9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93"/>
      <c r="X280" s="93"/>
      <c r="Y280" s="93"/>
      <c r="Z280" s="9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89"/>
      <c r="C281" s="2"/>
      <c r="D281" s="9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93"/>
      <c r="X281" s="93"/>
      <c r="Y281" s="93"/>
      <c r="Z281" s="9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89"/>
      <c r="C282" s="2"/>
      <c r="D282" s="9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93"/>
      <c r="X282" s="93"/>
      <c r="Y282" s="93"/>
      <c r="Z282" s="9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89"/>
      <c r="C283" s="2"/>
      <c r="D283" s="9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93"/>
      <c r="X283" s="93"/>
      <c r="Y283" s="93"/>
      <c r="Z283" s="9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89"/>
      <c r="C284" s="2"/>
      <c r="D284" s="9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93"/>
      <c r="X284" s="93"/>
      <c r="Y284" s="93"/>
      <c r="Z284" s="9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89"/>
      <c r="C285" s="2"/>
      <c r="D285" s="9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93"/>
      <c r="X285" s="93"/>
      <c r="Y285" s="93"/>
      <c r="Z285" s="9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89"/>
      <c r="C286" s="2"/>
      <c r="D286" s="9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93"/>
      <c r="X286" s="93"/>
      <c r="Y286" s="93"/>
      <c r="Z286" s="9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89"/>
      <c r="C287" s="2"/>
      <c r="D287" s="9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93"/>
      <c r="X287" s="93"/>
      <c r="Y287" s="93"/>
      <c r="Z287" s="9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89"/>
      <c r="C288" s="2"/>
      <c r="D288" s="9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93"/>
      <c r="X288" s="93"/>
      <c r="Y288" s="93"/>
      <c r="Z288" s="9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89"/>
      <c r="C289" s="2"/>
      <c r="D289" s="9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93"/>
      <c r="X289" s="93"/>
      <c r="Y289" s="93"/>
      <c r="Z289" s="9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89"/>
      <c r="C290" s="2"/>
      <c r="D290" s="9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93"/>
      <c r="X290" s="93"/>
      <c r="Y290" s="93"/>
      <c r="Z290" s="9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89"/>
      <c r="C291" s="2"/>
      <c r="D291" s="9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93"/>
      <c r="X291" s="93"/>
      <c r="Y291" s="93"/>
      <c r="Z291" s="9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89"/>
      <c r="C292" s="2"/>
      <c r="D292" s="9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93"/>
      <c r="X292" s="93"/>
      <c r="Y292" s="93"/>
      <c r="Z292" s="9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89"/>
      <c r="C293" s="2"/>
      <c r="D293" s="9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93"/>
      <c r="X293" s="93"/>
      <c r="Y293" s="93"/>
      <c r="Z293" s="9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89"/>
      <c r="C294" s="2"/>
      <c r="D294" s="9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93"/>
      <c r="X294" s="93"/>
      <c r="Y294" s="93"/>
      <c r="Z294" s="9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89"/>
      <c r="C295" s="2"/>
      <c r="D295" s="9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93"/>
      <c r="X295" s="93"/>
      <c r="Y295" s="93"/>
      <c r="Z295" s="9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89"/>
      <c r="C296" s="2"/>
      <c r="D296" s="9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93"/>
      <c r="X296" s="93"/>
      <c r="Y296" s="93"/>
      <c r="Z296" s="9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89"/>
      <c r="C297" s="2"/>
      <c r="D297" s="9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93"/>
      <c r="X297" s="93"/>
      <c r="Y297" s="93"/>
      <c r="Z297" s="9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89"/>
      <c r="C298" s="2"/>
      <c r="D298" s="9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93"/>
      <c r="X298" s="93"/>
      <c r="Y298" s="93"/>
      <c r="Z298" s="9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89"/>
      <c r="C299" s="2"/>
      <c r="D299" s="9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93"/>
      <c r="X299" s="93"/>
      <c r="Y299" s="93"/>
      <c r="Z299" s="9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89"/>
      <c r="C300" s="2"/>
      <c r="D300" s="9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93"/>
      <c r="X300" s="93"/>
      <c r="Y300" s="93"/>
      <c r="Z300" s="9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89"/>
      <c r="C301" s="2"/>
      <c r="D301" s="9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93"/>
      <c r="X301" s="93"/>
      <c r="Y301" s="93"/>
      <c r="Z301" s="9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89"/>
      <c r="C302" s="2"/>
      <c r="D302" s="9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93"/>
      <c r="X302" s="93"/>
      <c r="Y302" s="93"/>
      <c r="Z302" s="9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89"/>
      <c r="C303" s="2"/>
      <c r="D303" s="9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93"/>
      <c r="X303" s="93"/>
      <c r="Y303" s="93"/>
      <c r="Z303" s="9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89"/>
      <c r="C304" s="2"/>
      <c r="D304" s="9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93"/>
      <c r="X304" s="93"/>
      <c r="Y304" s="93"/>
      <c r="Z304" s="9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89"/>
      <c r="C305" s="2"/>
      <c r="D305" s="9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93"/>
      <c r="X305" s="93"/>
      <c r="Y305" s="93"/>
      <c r="Z305" s="9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89"/>
      <c r="C306" s="2"/>
      <c r="D306" s="9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93"/>
      <c r="X306" s="93"/>
      <c r="Y306" s="93"/>
      <c r="Z306" s="9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89"/>
      <c r="C307" s="2"/>
      <c r="D307" s="9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93"/>
      <c r="X307" s="93"/>
      <c r="Y307" s="93"/>
      <c r="Z307" s="9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89"/>
      <c r="C308" s="2"/>
      <c r="D308" s="9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93"/>
      <c r="X308" s="93"/>
      <c r="Y308" s="93"/>
      <c r="Z308" s="9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89"/>
      <c r="C309" s="2"/>
      <c r="D309" s="9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93"/>
      <c r="X309" s="93"/>
      <c r="Y309" s="93"/>
      <c r="Z309" s="9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89"/>
      <c r="C310" s="2"/>
      <c r="D310" s="9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93"/>
      <c r="X310" s="93"/>
      <c r="Y310" s="93"/>
      <c r="Z310" s="9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89"/>
      <c r="C311" s="2"/>
      <c r="D311" s="9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93"/>
      <c r="X311" s="93"/>
      <c r="Y311" s="93"/>
      <c r="Z311" s="9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89"/>
      <c r="C312" s="2"/>
      <c r="D312" s="9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93"/>
      <c r="X312" s="93"/>
      <c r="Y312" s="93"/>
      <c r="Z312" s="9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89"/>
      <c r="C313" s="2"/>
      <c r="D313" s="9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93"/>
      <c r="X313" s="93"/>
      <c r="Y313" s="93"/>
      <c r="Z313" s="9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89"/>
      <c r="C314" s="2"/>
      <c r="D314" s="9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93"/>
      <c r="X314" s="93"/>
      <c r="Y314" s="93"/>
      <c r="Z314" s="9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89"/>
      <c r="C315" s="2"/>
      <c r="D315" s="9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93"/>
      <c r="X315" s="93"/>
      <c r="Y315" s="93"/>
      <c r="Z315" s="9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89"/>
      <c r="C316" s="2"/>
      <c r="D316" s="9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93"/>
      <c r="X316" s="93"/>
      <c r="Y316" s="93"/>
      <c r="Z316" s="9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89"/>
      <c r="C317" s="2"/>
      <c r="D317" s="9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93"/>
      <c r="X317" s="93"/>
      <c r="Y317" s="93"/>
      <c r="Z317" s="9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89"/>
      <c r="C318" s="2"/>
      <c r="D318" s="9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93"/>
      <c r="X318" s="93"/>
      <c r="Y318" s="93"/>
      <c r="Z318" s="9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89"/>
      <c r="C319" s="2"/>
      <c r="D319" s="9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93"/>
      <c r="X319" s="93"/>
      <c r="Y319" s="93"/>
      <c r="Z319" s="9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89"/>
      <c r="C320" s="2"/>
      <c r="D320" s="9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93"/>
      <c r="X320" s="93"/>
      <c r="Y320" s="93"/>
      <c r="Z320" s="9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89"/>
      <c r="C321" s="2"/>
      <c r="D321" s="9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93"/>
      <c r="X321" s="93"/>
      <c r="Y321" s="93"/>
      <c r="Z321" s="9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89"/>
      <c r="C322" s="2"/>
      <c r="D322" s="9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93"/>
      <c r="X322" s="93"/>
      <c r="Y322" s="93"/>
      <c r="Z322" s="9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89"/>
      <c r="C323" s="2"/>
      <c r="D323" s="9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93"/>
      <c r="X323" s="93"/>
      <c r="Y323" s="93"/>
      <c r="Z323" s="9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89"/>
      <c r="C324" s="2"/>
      <c r="D324" s="9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93"/>
      <c r="X324" s="93"/>
      <c r="Y324" s="93"/>
      <c r="Z324" s="9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89"/>
      <c r="C325" s="2"/>
      <c r="D325" s="9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93"/>
      <c r="X325" s="93"/>
      <c r="Y325" s="93"/>
      <c r="Z325" s="9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89"/>
      <c r="C326" s="2"/>
      <c r="D326" s="9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93"/>
      <c r="X326" s="93"/>
      <c r="Y326" s="93"/>
      <c r="Z326" s="9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89"/>
      <c r="C327" s="2"/>
      <c r="D327" s="9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93"/>
      <c r="X327" s="93"/>
      <c r="Y327" s="93"/>
      <c r="Z327" s="9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89"/>
      <c r="C328" s="2"/>
      <c r="D328" s="9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93"/>
      <c r="X328" s="93"/>
      <c r="Y328" s="93"/>
      <c r="Z328" s="9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89"/>
      <c r="C329" s="2"/>
      <c r="D329" s="9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93"/>
      <c r="X329" s="93"/>
      <c r="Y329" s="93"/>
      <c r="Z329" s="9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89"/>
      <c r="C330" s="2"/>
      <c r="D330" s="9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93"/>
      <c r="X330" s="93"/>
      <c r="Y330" s="93"/>
      <c r="Z330" s="9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89"/>
      <c r="C331" s="2"/>
      <c r="D331" s="9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93"/>
      <c r="X331" s="93"/>
      <c r="Y331" s="93"/>
      <c r="Z331" s="9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89"/>
      <c r="C332" s="2"/>
      <c r="D332" s="9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93"/>
      <c r="X332" s="93"/>
      <c r="Y332" s="93"/>
      <c r="Z332" s="9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89"/>
      <c r="C333" s="2"/>
      <c r="D333" s="9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93"/>
      <c r="X333" s="93"/>
      <c r="Y333" s="93"/>
      <c r="Z333" s="9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89"/>
      <c r="C334" s="2"/>
      <c r="D334" s="9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93"/>
      <c r="X334" s="93"/>
      <c r="Y334" s="93"/>
      <c r="Z334" s="9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89"/>
      <c r="C335" s="2"/>
      <c r="D335" s="9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93"/>
      <c r="X335" s="93"/>
      <c r="Y335" s="93"/>
      <c r="Z335" s="9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89"/>
      <c r="C336" s="2"/>
      <c r="D336" s="9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93"/>
      <c r="X336" s="93"/>
      <c r="Y336" s="93"/>
      <c r="Z336" s="9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89"/>
      <c r="C337" s="2"/>
      <c r="D337" s="9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93"/>
      <c r="X337" s="93"/>
      <c r="Y337" s="93"/>
      <c r="Z337" s="9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89"/>
      <c r="C338" s="2"/>
      <c r="D338" s="9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93"/>
      <c r="X338" s="93"/>
      <c r="Y338" s="93"/>
      <c r="Z338" s="9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89"/>
      <c r="C339" s="2"/>
      <c r="D339" s="9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93"/>
      <c r="X339" s="93"/>
      <c r="Y339" s="93"/>
      <c r="Z339" s="9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89"/>
      <c r="C340" s="2"/>
      <c r="D340" s="9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93"/>
      <c r="X340" s="93"/>
      <c r="Y340" s="93"/>
      <c r="Z340" s="9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89"/>
      <c r="C341" s="2"/>
      <c r="D341" s="9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93"/>
      <c r="X341" s="93"/>
      <c r="Y341" s="93"/>
      <c r="Z341" s="9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89"/>
      <c r="C342" s="2"/>
      <c r="D342" s="9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93"/>
      <c r="X342" s="93"/>
      <c r="Y342" s="93"/>
      <c r="Z342" s="9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89"/>
      <c r="C343" s="2"/>
      <c r="D343" s="9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93"/>
      <c r="X343" s="93"/>
      <c r="Y343" s="93"/>
      <c r="Z343" s="9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89"/>
      <c r="C344" s="2"/>
      <c r="D344" s="9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93"/>
      <c r="X344" s="93"/>
      <c r="Y344" s="93"/>
      <c r="Z344" s="9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89"/>
      <c r="C345" s="2"/>
      <c r="D345" s="9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93"/>
      <c r="X345" s="93"/>
      <c r="Y345" s="93"/>
      <c r="Z345" s="9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89"/>
      <c r="C346" s="2"/>
      <c r="D346" s="9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93"/>
      <c r="X346" s="93"/>
      <c r="Y346" s="93"/>
      <c r="Z346" s="9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89"/>
      <c r="C347" s="2"/>
      <c r="D347" s="9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93"/>
      <c r="X347" s="93"/>
      <c r="Y347" s="93"/>
      <c r="Z347" s="9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89"/>
      <c r="C348" s="2"/>
      <c r="D348" s="9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93"/>
      <c r="X348" s="93"/>
      <c r="Y348" s="93"/>
      <c r="Z348" s="9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89"/>
      <c r="C349" s="2"/>
      <c r="D349" s="9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93"/>
      <c r="X349" s="93"/>
      <c r="Y349" s="93"/>
      <c r="Z349" s="9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89"/>
      <c r="C350" s="2"/>
      <c r="D350" s="9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93"/>
      <c r="X350" s="93"/>
      <c r="Y350" s="93"/>
      <c r="Z350" s="9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89"/>
      <c r="C351" s="2"/>
      <c r="D351" s="9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93"/>
      <c r="X351" s="93"/>
      <c r="Y351" s="93"/>
      <c r="Z351" s="9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89"/>
      <c r="C352" s="2"/>
      <c r="D352" s="9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93"/>
      <c r="X352" s="93"/>
      <c r="Y352" s="93"/>
      <c r="Z352" s="9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89"/>
      <c r="C353" s="2"/>
      <c r="D353" s="9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93"/>
      <c r="X353" s="93"/>
      <c r="Y353" s="93"/>
      <c r="Z353" s="9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89"/>
      <c r="C354" s="2"/>
      <c r="D354" s="9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93"/>
      <c r="X354" s="93"/>
      <c r="Y354" s="93"/>
      <c r="Z354" s="9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89"/>
      <c r="C355" s="2"/>
      <c r="D355" s="9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93"/>
      <c r="X355" s="93"/>
      <c r="Y355" s="93"/>
      <c r="Z355" s="9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89"/>
      <c r="C356" s="2"/>
      <c r="D356" s="9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93"/>
      <c r="X356" s="93"/>
      <c r="Y356" s="93"/>
      <c r="Z356" s="9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89"/>
      <c r="C357" s="2"/>
      <c r="D357" s="9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93"/>
      <c r="X357" s="93"/>
      <c r="Y357" s="93"/>
      <c r="Z357" s="9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89"/>
      <c r="C358" s="2"/>
      <c r="D358" s="9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93"/>
      <c r="X358" s="93"/>
      <c r="Y358" s="93"/>
      <c r="Z358" s="9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89"/>
      <c r="C359" s="2"/>
      <c r="D359" s="9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93"/>
      <c r="X359" s="93"/>
      <c r="Y359" s="93"/>
      <c r="Z359" s="9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89"/>
      <c r="C360" s="2"/>
      <c r="D360" s="9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93"/>
      <c r="X360" s="93"/>
      <c r="Y360" s="93"/>
      <c r="Z360" s="9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89"/>
      <c r="C361" s="2"/>
      <c r="D361" s="9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93"/>
      <c r="X361" s="93"/>
      <c r="Y361" s="93"/>
      <c r="Z361" s="9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89"/>
      <c r="C362" s="2"/>
      <c r="D362" s="9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93"/>
      <c r="X362" s="93"/>
      <c r="Y362" s="93"/>
      <c r="Z362" s="9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89"/>
      <c r="C363" s="2"/>
      <c r="D363" s="9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93"/>
      <c r="X363" s="93"/>
      <c r="Y363" s="93"/>
      <c r="Z363" s="9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89"/>
      <c r="C364" s="2"/>
      <c r="D364" s="9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93"/>
      <c r="X364" s="93"/>
      <c r="Y364" s="93"/>
      <c r="Z364" s="9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89"/>
      <c r="C365" s="2"/>
      <c r="D365" s="9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93"/>
      <c r="X365" s="93"/>
      <c r="Y365" s="93"/>
      <c r="Z365" s="9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89"/>
      <c r="C366" s="2"/>
      <c r="D366" s="9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93"/>
      <c r="X366" s="93"/>
      <c r="Y366" s="93"/>
      <c r="Z366" s="9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89"/>
      <c r="C367" s="2"/>
      <c r="D367" s="9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93"/>
      <c r="X367" s="93"/>
      <c r="Y367" s="93"/>
      <c r="Z367" s="9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89"/>
      <c r="C368" s="2"/>
      <c r="D368" s="9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93"/>
      <c r="X368" s="93"/>
      <c r="Y368" s="93"/>
      <c r="Z368" s="9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89"/>
      <c r="C369" s="2"/>
      <c r="D369" s="9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93"/>
      <c r="X369" s="93"/>
      <c r="Y369" s="93"/>
      <c r="Z369" s="9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89"/>
      <c r="C370" s="2"/>
      <c r="D370" s="9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93"/>
      <c r="X370" s="93"/>
      <c r="Y370" s="93"/>
      <c r="Z370" s="9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89"/>
      <c r="C371" s="2"/>
      <c r="D371" s="9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93"/>
      <c r="X371" s="93"/>
      <c r="Y371" s="93"/>
      <c r="Z371" s="9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89"/>
      <c r="C372" s="2"/>
      <c r="D372" s="9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93"/>
      <c r="X372" s="93"/>
      <c r="Y372" s="93"/>
      <c r="Z372" s="9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89"/>
      <c r="C373" s="2"/>
      <c r="D373" s="9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93"/>
      <c r="X373" s="93"/>
      <c r="Y373" s="93"/>
      <c r="Z373" s="9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89"/>
      <c r="C374" s="2"/>
      <c r="D374" s="9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93"/>
      <c r="X374" s="93"/>
      <c r="Y374" s="93"/>
      <c r="Z374" s="9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89"/>
      <c r="C375" s="2"/>
      <c r="D375" s="9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93"/>
      <c r="X375" s="93"/>
      <c r="Y375" s="93"/>
      <c r="Z375" s="9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89"/>
      <c r="C376" s="2"/>
      <c r="D376" s="9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93"/>
      <c r="X376" s="93"/>
      <c r="Y376" s="93"/>
      <c r="Z376" s="9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89"/>
      <c r="C377" s="2"/>
      <c r="D377" s="9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93"/>
      <c r="X377" s="93"/>
      <c r="Y377" s="93"/>
      <c r="Z377" s="9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89"/>
      <c r="C378" s="2"/>
      <c r="D378" s="9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93"/>
      <c r="X378" s="93"/>
      <c r="Y378" s="93"/>
      <c r="Z378" s="9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89"/>
      <c r="C379" s="2"/>
      <c r="D379" s="9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93"/>
      <c r="X379" s="93"/>
      <c r="Y379" s="93"/>
      <c r="Z379" s="9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89"/>
      <c r="C380" s="2"/>
      <c r="D380" s="9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93"/>
      <c r="X380" s="93"/>
      <c r="Y380" s="93"/>
      <c r="Z380" s="9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89"/>
      <c r="C381" s="2"/>
      <c r="D381" s="9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93"/>
      <c r="X381" s="93"/>
      <c r="Y381" s="93"/>
      <c r="Z381" s="9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9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93"/>
      <c r="X382" s="93"/>
      <c r="Y382" s="93"/>
      <c r="Z382" s="9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9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93"/>
      <c r="X383" s="93"/>
      <c r="Y383" s="93"/>
      <c r="Z383" s="9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9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93"/>
      <c r="X384" s="93"/>
      <c r="Y384" s="93"/>
      <c r="Z384" s="9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9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93"/>
      <c r="X385" s="93"/>
      <c r="Y385" s="93"/>
      <c r="Z385" s="9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90"/>
      <c r="E386" s="70"/>
      <c r="F386" s="70"/>
      <c r="G386" s="70"/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1"/>
      <c r="AC386" s="1"/>
      <c r="AD386" s="1"/>
      <c r="AE386" s="1"/>
      <c r="AF386" s="1"/>
      <c r="AG386" s="1"/>
    </row>
    <row r="387" spans="1:33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AB1001" s="5"/>
    </row>
  </sheetData>
  <mergeCells count="25">
    <mergeCell ref="A218:C218"/>
    <mergeCell ref="H57:J58"/>
    <mergeCell ref="K7:P7"/>
    <mergeCell ref="E57:G58"/>
    <mergeCell ref="A107:D107"/>
    <mergeCell ref="A179:D179"/>
    <mergeCell ref="A217:C217"/>
    <mergeCell ref="K8:M8"/>
    <mergeCell ref="N8:P8"/>
    <mergeCell ref="A1:E1"/>
    <mergeCell ref="A7:A9"/>
    <mergeCell ref="B7:B9"/>
    <mergeCell ref="C7:C9"/>
    <mergeCell ref="D7:D9"/>
    <mergeCell ref="E7:J7"/>
    <mergeCell ref="E8:G8"/>
    <mergeCell ref="H8:J8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Катерина Трикоз</cp:lastModifiedBy>
  <dcterms:created xsi:type="dcterms:W3CDTF">2020-11-14T13:09:40Z</dcterms:created>
  <dcterms:modified xsi:type="dcterms:W3CDTF">2021-11-19T15:48:26Z</dcterms:modified>
</cp:coreProperties>
</file>