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9040" windowHeight="15840" activeTab="1"/>
  </bookViews>
  <sheets>
    <sheet name="Фінансування" sheetId="1" r:id="rId1"/>
    <sheet name="Кошторис  витрат" sheetId="2" r:id="rId2"/>
  </sheets>
  <definedNames>
    <definedName name="_xlnm.Print_Area" localSheetId="1">'Кошторис  витрат'!$AC$14,'Кошторис  витрат'!$A$1:$AA$151</definedName>
  </definedNames>
  <calcPr calcId="125725" concurrentCalc="0"/>
  <extLst>
    <ext uri="GoogleSheetsCustomDataVersion1">
      <go:sheetsCustomData xmlns:go="http://customooxmlschemas.google.com/" r:id="rId6" roundtripDataSignature="AMtx7mh0TNhMAAD4YV5W2P4N4VUvtlbscA=="/>
    </ext>
  </extLst>
</workbook>
</file>

<file path=xl/calcChain.xml><?xml version="1.0" encoding="utf-8"?>
<calcChain xmlns="http://schemas.openxmlformats.org/spreadsheetml/2006/main">
  <c r="J28" i="1"/>
  <c r="P144" i="2"/>
  <c r="J27" i="1"/>
  <c r="M144" i="2"/>
  <c r="G58"/>
  <c r="G57"/>
  <c r="G56"/>
  <c r="G65"/>
  <c r="G142"/>
  <c r="C27" i="1"/>
  <c r="G144" i="2"/>
  <c r="P69"/>
  <c r="J138"/>
  <c r="X138"/>
  <c r="J137"/>
  <c r="X137"/>
  <c r="G138"/>
  <c r="W138"/>
  <c r="G137"/>
  <c r="W137"/>
  <c r="Y137"/>
  <c r="Z137"/>
  <c r="H103"/>
  <c r="E103"/>
  <c r="V100"/>
  <c r="S100"/>
  <c r="P100"/>
  <c r="M100"/>
  <c r="J100"/>
  <c r="G100"/>
  <c r="W100"/>
  <c r="J73"/>
  <c r="G48"/>
  <c r="J48"/>
  <c r="M48"/>
  <c r="P48"/>
  <c r="S48"/>
  <c r="V48"/>
  <c r="W48"/>
  <c r="X48"/>
  <c r="J14"/>
  <c r="V20"/>
  <c r="V21"/>
  <c r="V22"/>
  <c r="V23"/>
  <c r="V24"/>
  <c r="V25"/>
  <c r="V26"/>
  <c r="S20"/>
  <c r="S21"/>
  <c r="S22"/>
  <c r="S23"/>
  <c r="S24"/>
  <c r="S25"/>
  <c r="S26"/>
  <c r="S27"/>
  <c r="P20"/>
  <c r="P21"/>
  <c r="P22"/>
  <c r="P23"/>
  <c r="P24"/>
  <c r="P25"/>
  <c r="P26"/>
  <c r="P27"/>
  <c r="M20"/>
  <c r="M21"/>
  <c r="M22"/>
  <c r="M23"/>
  <c r="M24"/>
  <c r="M25"/>
  <c r="M26"/>
  <c r="J20"/>
  <c r="J21"/>
  <c r="J22"/>
  <c r="J23"/>
  <c r="J24"/>
  <c r="J25"/>
  <c r="J26"/>
  <c r="G20"/>
  <c r="W20"/>
  <c r="G21"/>
  <c r="W21"/>
  <c r="G22"/>
  <c r="G23"/>
  <c r="W23"/>
  <c r="G24"/>
  <c r="W24"/>
  <c r="G25"/>
  <c r="W25"/>
  <c r="G26"/>
  <c r="G27"/>
  <c r="G16"/>
  <c r="G15"/>
  <c r="E30"/>
  <c r="G30"/>
  <c r="J16"/>
  <c r="M16"/>
  <c r="M15"/>
  <c r="K30"/>
  <c r="M30"/>
  <c r="P16"/>
  <c r="P15"/>
  <c r="N30"/>
  <c r="P30"/>
  <c r="S16"/>
  <c r="S15"/>
  <c r="Q30"/>
  <c r="S30"/>
  <c r="V16"/>
  <c r="V15"/>
  <c r="T30"/>
  <c r="V30"/>
  <c r="X16"/>
  <c r="X15"/>
  <c r="A2"/>
  <c r="V140"/>
  <c r="S140"/>
  <c r="P140"/>
  <c r="M140"/>
  <c r="J140"/>
  <c r="G140"/>
  <c r="V139"/>
  <c r="S139"/>
  <c r="P139"/>
  <c r="M139"/>
  <c r="J139"/>
  <c r="X139"/>
  <c r="G139"/>
  <c r="W139"/>
  <c r="V136"/>
  <c r="S136"/>
  <c r="P136"/>
  <c r="M136"/>
  <c r="J136"/>
  <c r="G136"/>
  <c r="V135"/>
  <c r="S135"/>
  <c r="P135"/>
  <c r="M135"/>
  <c r="J135"/>
  <c r="X135"/>
  <c r="G135"/>
  <c r="W135"/>
  <c r="V134"/>
  <c r="S134"/>
  <c r="P134"/>
  <c r="M134"/>
  <c r="J134"/>
  <c r="X134"/>
  <c r="G134"/>
  <c r="V133"/>
  <c r="S133"/>
  <c r="P133"/>
  <c r="M133"/>
  <c r="J133"/>
  <c r="X133"/>
  <c r="G133"/>
  <c r="W133"/>
  <c r="V132"/>
  <c r="S132"/>
  <c r="P132"/>
  <c r="M132"/>
  <c r="J132"/>
  <c r="X132"/>
  <c r="G132"/>
  <c r="V131"/>
  <c r="S131"/>
  <c r="S130"/>
  <c r="P131"/>
  <c r="P130"/>
  <c r="M131"/>
  <c r="J131"/>
  <c r="X131"/>
  <c r="G131"/>
  <c r="W131"/>
  <c r="V130"/>
  <c r="T130"/>
  <c r="Q130"/>
  <c r="N130"/>
  <c r="K130"/>
  <c r="H130"/>
  <c r="E130"/>
  <c r="V129"/>
  <c r="S129"/>
  <c r="P129"/>
  <c r="M129"/>
  <c r="J129"/>
  <c r="X129"/>
  <c r="G129"/>
  <c r="W129"/>
  <c r="V128"/>
  <c r="S128"/>
  <c r="P128"/>
  <c r="M128"/>
  <c r="J128"/>
  <c r="G128"/>
  <c r="V127"/>
  <c r="V126"/>
  <c r="S127"/>
  <c r="S126"/>
  <c r="P127"/>
  <c r="M127"/>
  <c r="J127"/>
  <c r="X127"/>
  <c r="G127"/>
  <c r="W127"/>
  <c r="T126"/>
  <c r="Q126"/>
  <c r="N126"/>
  <c r="K126"/>
  <c r="H126"/>
  <c r="E126"/>
  <c r="V125"/>
  <c r="S125"/>
  <c r="P125"/>
  <c r="M125"/>
  <c r="J125"/>
  <c r="X125"/>
  <c r="G125"/>
  <c r="V124"/>
  <c r="S124"/>
  <c r="P124"/>
  <c r="M124"/>
  <c r="J124"/>
  <c r="G124"/>
  <c r="W124"/>
  <c r="V123"/>
  <c r="S123"/>
  <c r="P123"/>
  <c r="M123"/>
  <c r="J123"/>
  <c r="X123"/>
  <c r="G123"/>
  <c r="V122"/>
  <c r="S122"/>
  <c r="S121"/>
  <c r="P122"/>
  <c r="P121"/>
  <c r="M122"/>
  <c r="J122"/>
  <c r="G122"/>
  <c r="W122"/>
  <c r="V121"/>
  <c r="T121"/>
  <c r="Q121"/>
  <c r="N121"/>
  <c r="K121"/>
  <c r="H121"/>
  <c r="E121"/>
  <c r="V120"/>
  <c r="S120"/>
  <c r="P120"/>
  <c r="M120"/>
  <c r="J120"/>
  <c r="X120"/>
  <c r="G120"/>
  <c r="W120"/>
  <c r="V119"/>
  <c r="S119"/>
  <c r="P119"/>
  <c r="M119"/>
  <c r="J119"/>
  <c r="G119"/>
  <c r="V118"/>
  <c r="S118"/>
  <c r="P118"/>
  <c r="M118"/>
  <c r="J118"/>
  <c r="X118"/>
  <c r="G118"/>
  <c r="W118"/>
  <c r="V117"/>
  <c r="S117"/>
  <c r="P117"/>
  <c r="P116"/>
  <c r="M117"/>
  <c r="M116"/>
  <c r="J117"/>
  <c r="G117"/>
  <c r="V116"/>
  <c r="T116"/>
  <c r="Q116"/>
  <c r="N116"/>
  <c r="K116"/>
  <c r="H116"/>
  <c r="E116"/>
  <c r="T114"/>
  <c r="Q114"/>
  <c r="N114"/>
  <c r="K114"/>
  <c r="H114"/>
  <c r="E114"/>
  <c r="V113"/>
  <c r="S113"/>
  <c r="P113"/>
  <c r="M113"/>
  <c r="J113"/>
  <c r="X113"/>
  <c r="G113"/>
  <c r="V112"/>
  <c r="V114"/>
  <c r="S112"/>
  <c r="S114"/>
  <c r="P112"/>
  <c r="P114"/>
  <c r="M112"/>
  <c r="J112"/>
  <c r="J114"/>
  <c r="G112"/>
  <c r="T110"/>
  <c r="Q110"/>
  <c r="N110"/>
  <c r="K110"/>
  <c r="H110"/>
  <c r="E110"/>
  <c r="V109"/>
  <c r="V110"/>
  <c r="S109"/>
  <c r="S110"/>
  <c r="P109"/>
  <c r="P110"/>
  <c r="M109"/>
  <c r="M110"/>
  <c r="J109"/>
  <c r="J110"/>
  <c r="G109"/>
  <c r="T107"/>
  <c r="Q107"/>
  <c r="N107"/>
  <c r="K107"/>
  <c r="H107"/>
  <c r="E107"/>
  <c r="V106"/>
  <c r="S106"/>
  <c r="P106"/>
  <c r="M106"/>
  <c r="J106"/>
  <c r="X106"/>
  <c r="G106"/>
  <c r="W106"/>
  <c r="V105"/>
  <c r="V107"/>
  <c r="S105"/>
  <c r="P105"/>
  <c r="P107"/>
  <c r="M105"/>
  <c r="J105"/>
  <c r="J107"/>
  <c r="G105"/>
  <c r="T103"/>
  <c r="Q103"/>
  <c r="N103"/>
  <c r="K103"/>
  <c r="V102"/>
  <c r="S102"/>
  <c r="P102"/>
  <c r="M102"/>
  <c r="J102"/>
  <c r="G102"/>
  <c r="W102"/>
  <c r="V101"/>
  <c r="S101"/>
  <c r="P101"/>
  <c r="M101"/>
  <c r="J101"/>
  <c r="X101"/>
  <c r="G101"/>
  <c r="V99"/>
  <c r="S99"/>
  <c r="P99"/>
  <c r="M99"/>
  <c r="J99"/>
  <c r="G99"/>
  <c r="W99"/>
  <c r="V98"/>
  <c r="S98"/>
  <c r="P98"/>
  <c r="M98"/>
  <c r="J98"/>
  <c r="X98"/>
  <c r="G98"/>
  <c r="V97"/>
  <c r="S97"/>
  <c r="P97"/>
  <c r="M97"/>
  <c r="J97"/>
  <c r="G97"/>
  <c r="V96"/>
  <c r="V103"/>
  <c r="S96"/>
  <c r="P96"/>
  <c r="M96"/>
  <c r="J96"/>
  <c r="J103"/>
  <c r="G96"/>
  <c r="T94"/>
  <c r="Q94"/>
  <c r="N94"/>
  <c r="K94"/>
  <c r="H94"/>
  <c r="E94"/>
  <c r="V93"/>
  <c r="V94"/>
  <c r="S93"/>
  <c r="S94"/>
  <c r="P93"/>
  <c r="P94"/>
  <c r="M93"/>
  <c r="M94"/>
  <c r="J93"/>
  <c r="J94"/>
  <c r="G93"/>
  <c r="T91"/>
  <c r="Q91"/>
  <c r="N91"/>
  <c r="K91"/>
  <c r="H91"/>
  <c r="E91"/>
  <c r="V90"/>
  <c r="S90"/>
  <c r="P90"/>
  <c r="M90"/>
  <c r="J90"/>
  <c r="X90"/>
  <c r="G90"/>
  <c r="V89"/>
  <c r="S89"/>
  <c r="P89"/>
  <c r="M89"/>
  <c r="J89"/>
  <c r="G89"/>
  <c r="W89"/>
  <c r="V88"/>
  <c r="S88"/>
  <c r="P88"/>
  <c r="M88"/>
  <c r="J88"/>
  <c r="X88"/>
  <c r="G88"/>
  <c r="V87"/>
  <c r="S87"/>
  <c r="P87"/>
  <c r="M87"/>
  <c r="J87"/>
  <c r="X87"/>
  <c r="G87"/>
  <c r="W87"/>
  <c r="V86"/>
  <c r="S86"/>
  <c r="P86"/>
  <c r="M86"/>
  <c r="J86"/>
  <c r="X86"/>
  <c r="G86"/>
  <c r="V85"/>
  <c r="S85"/>
  <c r="P85"/>
  <c r="M85"/>
  <c r="J85"/>
  <c r="X85"/>
  <c r="G85"/>
  <c r="W85"/>
  <c r="V84"/>
  <c r="V91"/>
  <c r="S84"/>
  <c r="P84"/>
  <c r="P91"/>
  <c r="M84"/>
  <c r="M91"/>
  <c r="J84"/>
  <c r="J91"/>
  <c r="G84"/>
  <c r="V81"/>
  <c r="S81"/>
  <c r="S80"/>
  <c r="P81"/>
  <c r="P80"/>
  <c r="M81"/>
  <c r="M80"/>
  <c r="J81"/>
  <c r="X81"/>
  <c r="X80"/>
  <c r="G81"/>
  <c r="W81"/>
  <c r="V80"/>
  <c r="T80"/>
  <c r="Q80"/>
  <c r="N80"/>
  <c r="K80"/>
  <c r="H80"/>
  <c r="E80"/>
  <c r="V79"/>
  <c r="V78"/>
  <c r="S79"/>
  <c r="S78"/>
  <c r="P79"/>
  <c r="P78"/>
  <c r="M79"/>
  <c r="M78"/>
  <c r="J79"/>
  <c r="X79"/>
  <c r="X78"/>
  <c r="G79"/>
  <c r="W79"/>
  <c r="T78"/>
  <c r="Q78"/>
  <c r="N78"/>
  <c r="K78"/>
  <c r="H78"/>
  <c r="E78"/>
  <c r="V77"/>
  <c r="S77"/>
  <c r="S76"/>
  <c r="P77"/>
  <c r="P76"/>
  <c r="M77"/>
  <c r="M76"/>
  <c r="J77"/>
  <c r="X77"/>
  <c r="X76"/>
  <c r="G77"/>
  <c r="V76"/>
  <c r="T76"/>
  <c r="Q76"/>
  <c r="N76"/>
  <c r="K76"/>
  <c r="H76"/>
  <c r="E76"/>
  <c r="V73"/>
  <c r="S73"/>
  <c r="P73"/>
  <c r="M73"/>
  <c r="G73"/>
  <c r="V72"/>
  <c r="S72"/>
  <c r="P72"/>
  <c r="M72"/>
  <c r="J72"/>
  <c r="X72"/>
  <c r="G72"/>
  <c r="W72"/>
  <c r="T71"/>
  <c r="Q71"/>
  <c r="N71"/>
  <c r="K71"/>
  <c r="H71"/>
  <c r="E71"/>
  <c r="V70"/>
  <c r="S70"/>
  <c r="S69"/>
  <c r="M70"/>
  <c r="M69"/>
  <c r="J70"/>
  <c r="G70"/>
  <c r="V69"/>
  <c r="T69"/>
  <c r="Q69"/>
  <c r="N69"/>
  <c r="K69"/>
  <c r="H69"/>
  <c r="E69"/>
  <c r="V68"/>
  <c r="S68"/>
  <c r="S67"/>
  <c r="P68"/>
  <c r="P67"/>
  <c r="M68"/>
  <c r="M67"/>
  <c r="J68"/>
  <c r="X68"/>
  <c r="X67"/>
  <c r="G68"/>
  <c r="W68"/>
  <c r="V67"/>
  <c r="T67"/>
  <c r="Q67"/>
  <c r="N67"/>
  <c r="K67"/>
  <c r="H67"/>
  <c r="E67"/>
  <c r="V64"/>
  <c r="V63"/>
  <c r="S64"/>
  <c r="S63"/>
  <c r="P64"/>
  <c r="P63"/>
  <c r="M64"/>
  <c r="M63"/>
  <c r="J64"/>
  <c r="G64"/>
  <c r="W64"/>
  <c r="T63"/>
  <c r="Q63"/>
  <c r="N63"/>
  <c r="K63"/>
  <c r="H63"/>
  <c r="E63"/>
  <c r="V62"/>
  <c r="S62"/>
  <c r="S61"/>
  <c r="P62"/>
  <c r="P61"/>
  <c r="M62"/>
  <c r="M61"/>
  <c r="J62"/>
  <c r="X62"/>
  <c r="G62"/>
  <c r="V61"/>
  <c r="T61"/>
  <c r="Q61"/>
  <c r="N61"/>
  <c r="K61"/>
  <c r="H61"/>
  <c r="E61"/>
  <c r="V60"/>
  <c r="S60"/>
  <c r="S59"/>
  <c r="P60"/>
  <c r="P59"/>
  <c r="M60"/>
  <c r="M59"/>
  <c r="J60"/>
  <c r="G60"/>
  <c r="W60"/>
  <c r="V59"/>
  <c r="T59"/>
  <c r="Q59"/>
  <c r="N59"/>
  <c r="K59"/>
  <c r="H59"/>
  <c r="E59"/>
  <c r="V58"/>
  <c r="S58"/>
  <c r="P58"/>
  <c r="M58"/>
  <c r="J58"/>
  <c r="X58"/>
  <c r="W58"/>
  <c r="V57"/>
  <c r="S57"/>
  <c r="P57"/>
  <c r="P56"/>
  <c r="M57"/>
  <c r="M56"/>
  <c r="J57"/>
  <c r="V56"/>
  <c r="T56"/>
  <c r="Q56"/>
  <c r="N56"/>
  <c r="K56"/>
  <c r="H56"/>
  <c r="E56"/>
  <c r="V55"/>
  <c r="S55"/>
  <c r="S54"/>
  <c r="P55"/>
  <c r="P54"/>
  <c r="M55"/>
  <c r="M54"/>
  <c r="J55"/>
  <c r="G55"/>
  <c r="W55"/>
  <c r="V54"/>
  <c r="T54"/>
  <c r="Q54"/>
  <c r="N54"/>
  <c r="K54"/>
  <c r="H54"/>
  <c r="E54"/>
  <c r="V51"/>
  <c r="S51"/>
  <c r="P51"/>
  <c r="M51"/>
  <c r="V50"/>
  <c r="S50"/>
  <c r="S49"/>
  <c r="P50"/>
  <c r="X50"/>
  <c r="M50"/>
  <c r="V49"/>
  <c r="T49"/>
  <c r="Q49"/>
  <c r="N49"/>
  <c r="K49"/>
  <c r="V47"/>
  <c r="S47"/>
  <c r="P47"/>
  <c r="M47"/>
  <c r="J47"/>
  <c r="X47"/>
  <c r="G47"/>
  <c r="W47"/>
  <c r="V46"/>
  <c r="S46"/>
  <c r="P46"/>
  <c r="P45"/>
  <c r="M46"/>
  <c r="J46"/>
  <c r="G46"/>
  <c r="V45"/>
  <c r="T45"/>
  <c r="Q45"/>
  <c r="N45"/>
  <c r="K45"/>
  <c r="H45"/>
  <c r="H52"/>
  <c r="E45"/>
  <c r="E52"/>
  <c r="V42"/>
  <c r="S42"/>
  <c r="S41"/>
  <c r="P42"/>
  <c r="P41"/>
  <c r="M42"/>
  <c r="M41"/>
  <c r="J42"/>
  <c r="G42"/>
  <c r="W42"/>
  <c r="V41"/>
  <c r="T41"/>
  <c r="Q41"/>
  <c r="N41"/>
  <c r="K41"/>
  <c r="H41"/>
  <c r="E41"/>
  <c r="V40"/>
  <c r="V39"/>
  <c r="S40"/>
  <c r="S39"/>
  <c r="P40"/>
  <c r="P39"/>
  <c r="M40"/>
  <c r="M39"/>
  <c r="J40"/>
  <c r="X40"/>
  <c r="X39"/>
  <c r="G40"/>
  <c r="W40"/>
  <c r="T39"/>
  <c r="Q39"/>
  <c r="N39"/>
  <c r="K39"/>
  <c r="H39"/>
  <c r="E39"/>
  <c r="V38"/>
  <c r="V37"/>
  <c r="S38"/>
  <c r="S37"/>
  <c r="P38"/>
  <c r="P37"/>
  <c r="M38"/>
  <c r="M37"/>
  <c r="J38"/>
  <c r="J37"/>
  <c r="G38"/>
  <c r="T37"/>
  <c r="Q37"/>
  <c r="N37"/>
  <c r="K37"/>
  <c r="H37"/>
  <c r="E37"/>
  <c r="V34"/>
  <c r="S34"/>
  <c r="P34"/>
  <c r="M34"/>
  <c r="J34"/>
  <c r="G34"/>
  <c r="V33"/>
  <c r="V32"/>
  <c r="S33"/>
  <c r="S32"/>
  <c r="P33"/>
  <c r="M33"/>
  <c r="M32"/>
  <c r="J33"/>
  <c r="X33"/>
  <c r="G33"/>
  <c r="W33"/>
  <c r="T32"/>
  <c r="Q32"/>
  <c r="N32"/>
  <c r="K32"/>
  <c r="H32"/>
  <c r="E32"/>
  <c r="V27"/>
  <c r="M27"/>
  <c r="J27"/>
  <c r="V19"/>
  <c r="S19"/>
  <c r="P19"/>
  <c r="M19"/>
  <c r="J19"/>
  <c r="X19"/>
  <c r="G19"/>
  <c r="W19"/>
  <c r="V18"/>
  <c r="S18"/>
  <c r="P18"/>
  <c r="P17"/>
  <c r="N31"/>
  <c r="P31"/>
  <c r="M18"/>
  <c r="J18"/>
  <c r="G18"/>
  <c r="W18"/>
  <c r="T17"/>
  <c r="Q17"/>
  <c r="N17"/>
  <c r="K17"/>
  <c r="H17"/>
  <c r="E17"/>
  <c r="T15"/>
  <c r="Q15"/>
  <c r="N15"/>
  <c r="K15"/>
  <c r="J15"/>
  <c r="H30"/>
  <c r="J30"/>
  <c r="H15"/>
  <c r="E15"/>
  <c r="V14"/>
  <c r="V13"/>
  <c r="S14"/>
  <c r="S13"/>
  <c r="P14"/>
  <c r="P13"/>
  <c r="M14"/>
  <c r="M13"/>
  <c r="G14"/>
  <c r="T13"/>
  <c r="Q13"/>
  <c r="N13"/>
  <c r="K13"/>
  <c r="H13"/>
  <c r="E13"/>
  <c r="A5"/>
  <c r="A4"/>
  <c r="A3"/>
  <c r="H30" i="1"/>
  <c r="G30"/>
  <c r="F30"/>
  <c r="E30"/>
  <c r="D30"/>
  <c r="J29"/>
  <c r="N29"/>
  <c r="W34" i="2"/>
  <c r="X42"/>
  <c r="X41"/>
  <c r="W46"/>
  <c r="Y46"/>
  <c r="Z46"/>
  <c r="S45"/>
  <c r="W70"/>
  <c r="X89"/>
  <c r="X97"/>
  <c r="X102"/>
  <c r="W117"/>
  <c r="S116"/>
  <c r="W119"/>
  <c r="W116"/>
  <c r="Y116"/>
  <c r="Z116"/>
  <c r="X122"/>
  <c r="X124"/>
  <c r="M126"/>
  <c r="W128"/>
  <c r="W126"/>
  <c r="X100"/>
  <c r="Y138"/>
  <c r="Z138"/>
  <c r="X18"/>
  <c r="Y18"/>
  <c r="Z18"/>
  <c r="P32"/>
  <c r="X34"/>
  <c r="W38"/>
  <c r="X46"/>
  <c r="X45"/>
  <c r="W50"/>
  <c r="W51"/>
  <c r="X55"/>
  <c r="X54"/>
  <c r="W57"/>
  <c r="W56"/>
  <c r="S56"/>
  <c r="X60"/>
  <c r="X59"/>
  <c r="W62"/>
  <c r="W77"/>
  <c r="Y77"/>
  <c r="Z77"/>
  <c r="W84"/>
  <c r="S91"/>
  <c r="W86"/>
  <c r="W90"/>
  <c r="W93"/>
  <c r="W96"/>
  <c r="W98"/>
  <c r="W101"/>
  <c r="Y101"/>
  <c r="Z101"/>
  <c r="W105"/>
  <c r="S107"/>
  <c r="W113"/>
  <c r="X117"/>
  <c r="X116"/>
  <c r="X119"/>
  <c r="M121"/>
  <c r="W123"/>
  <c r="W125"/>
  <c r="Y125"/>
  <c r="Z125"/>
  <c r="P126"/>
  <c r="X128"/>
  <c r="X126"/>
  <c r="W132"/>
  <c r="W134"/>
  <c r="Y134"/>
  <c r="Z134"/>
  <c r="W136"/>
  <c r="W16"/>
  <c r="Y16"/>
  <c r="Z16"/>
  <c r="W26"/>
  <c r="W22"/>
  <c r="M45"/>
  <c r="X51"/>
  <c r="X49"/>
  <c r="X52"/>
  <c r="X57"/>
  <c r="X56"/>
  <c r="X136"/>
  <c r="X140"/>
  <c r="X130"/>
  <c r="Y100"/>
  <c r="Z100"/>
  <c r="X64"/>
  <c r="X63"/>
  <c r="P103"/>
  <c r="X99"/>
  <c r="S17"/>
  <c r="Q31"/>
  <c r="S31"/>
  <c r="X27"/>
  <c r="S103"/>
  <c r="M103"/>
  <c r="M71"/>
  <c r="M74"/>
  <c r="S71"/>
  <c r="W73"/>
  <c r="V71"/>
  <c r="V74"/>
  <c r="M114"/>
  <c r="P71"/>
  <c r="P74"/>
  <c r="X25"/>
  <c r="Y25"/>
  <c r="Z25"/>
  <c r="X23"/>
  <c r="X21"/>
  <c r="Y21"/>
  <c r="Z21"/>
  <c r="X70"/>
  <c r="X69"/>
  <c r="M130"/>
  <c r="M141"/>
  <c r="W140"/>
  <c r="W130"/>
  <c r="J126"/>
  <c r="X73"/>
  <c r="X71"/>
  <c r="Y48"/>
  <c r="Z48"/>
  <c r="W88"/>
  <c r="Y88"/>
  <c r="Z88"/>
  <c r="J41"/>
  <c r="W14"/>
  <c r="M17"/>
  <c r="K31"/>
  <c r="M31"/>
  <c r="J63"/>
  <c r="J116"/>
  <c r="J130"/>
  <c r="X38"/>
  <c r="X37"/>
  <c r="X43"/>
  <c r="W94"/>
  <c r="W97"/>
  <c r="M107"/>
  <c r="X14"/>
  <c r="X13"/>
  <c r="J39"/>
  <c r="J121"/>
  <c r="V17"/>
  <c r="T31"/>
  <c r="V31"/>
  <c r="J45"/>
  <c r="J52"/>
  <c r="J80"/>
  <c r="X26"/>
  <c r="X24"/>
  <c r="X22"/>
  <c r="Y22"/>
  <c r="Z22"/>
  <c r="X20"/>
  <c r="Y20"/>
  <c r="Z20"/>
  <c r="W109"/>
  <c r="W112"/>
  <c r="W114"/>
  <c r="P49"/>
  <c r="P52"/>
  <c r="J54"/>
  <c r="J69"/>
  <c r="G116"/>
  <c r="G121"/>
  <c r="G126"/>
  <c r="G130"/>
  <c r="W27"/>
  <c r="X32"/>
  <c r="J32"/>
  <c r="Y26"/>
  <c r="Z26"/>
  <c r="Y24"/>
  <c r="Z24"/>
  <c r="Y23"/>
  <c r="Z23"/>
  <c r="J17"/>
  <c r="H31"/>
  <c r="J31"/>
  <c r="J13"/>
  <c r="H29"/>
  <c r="W30"/>
  <c r="G13"/>
  <c r="E29"/>
  <c r="G17"/>
  <c r="E31"/>
  <c r="G31"/>
  <c r="G32"/>
  <c r="G37"/>
  <c r="G39"/>
  <c r="G41"/>
  <c r="G45"/>
  <c r="G52"/>
  <c r="J56"/>
  <c r="J59"/>
  <c r="Y64"/>
  <c r="Z64"/>
  <c r="J71"/>
  <c r="J76"/>
  <c r="Y85"/>
  <c r="Z85"/>
  <c r="Y86"/>
  <c r="Z86"/>
  <c r="Y87"/>
  <c r="Z87"/>
  <c r="Y89"/>
  <c r="Z89"/>
  <c r="Y90"/>
  <c r="Z90"/>
  <c r="Y98"/>
  <c r="Z98"/>
  <c r="Y99"/>
  <c r="Z99"/>
  <c r="J61"/>
  <c r="J78"/>
  <c r="J67"/>
  <c r="M49"/>
  <c r="M52"/>
  <c r="G54"/>
  <c r="Y102"/>
  <c r="Z102"/>
  <c r="S74"/>
  <c r="M82"/>
  <c r="S82"/>
  <c r="M43"/>
  <c r="P43"/>
  <c r="S43"/>
  <c r="V43"/>
  <c r="S52"/>
  <c r="V52"/>
  <c r="G59"/>
  <c r="G61"/>
  <c r="G63"/>
  <c r="G67"/>
  <c r="G69"/>
  <c r="G71"/>
  <c r="G76"/>
  <c r="G78"/>
  <c r="G80"/>
  <c r="P82"/>
  <c r="V82"/>
  <c r="P141"/>
  <c r="S141"/>
  <c r="V141"/>
  <c r="E43"/>
  <c r="H43"/>
  <c r="K43"/>
  <c r="N43"/>
  <c r="Q43"/>
  <c r="T43"/>
  <c r="K52"/>
  <c r="N52"/>
  <c r="Q52"/>
  <c r="T52"/>
  <c r="E82"/>
  <c r="H82"/>
  <c r="K82"/>
  <c r="N82"/>
  <c r="Q82"/>
  <c r="T82"/>
  <c r="Y106"/>
  <c r="Z106"/>
  <c r="Y113"/>
  <c r="Z113"/>
  <c r="Y118"/>
  <c r="Z118"/>
  <c r="Y120"/>
  <c r="Z120"/>
  <c r="Y123"/>
  <c r="Z123"/>
  <c r="Y124"/>
  <c r="Z124"/>
  <c r="Y129"/>
  <c r="Z129"/>
  <c r="E141"/>
  <c r="H141"/>
  <c r="K141"/>
  <c r="N141"/>
  <c r="Q141"/>
  <c r="T141"/>
  <c r="Y132"/>
  <c r="Z132"/>
  <c r="Y133"/>
  <c r="Z133"/>
  <c r="X30"/>
  <c r="K29" i="1"/>
  <c r="B29"/>
  <c r="W13" i="2"/>
  <c r="W15"/>
  <c r="Y15"/>
  <c r="Z15"/>
  <c r="Y33"/>
  <c r="Z33"/>
  <c r="W32"/>
  <c r="W37"/>
  <c r="Y40"/>
  <c r="Z40"/>
  <c r="W39"/>
  <c r="Y39"/>
  <c r="Z39"/>
  <c r="Y42"/>
  <c r="Z42"/>
  <c r="W41"/>
  <c r="Y50"/>
  <c r="Z50"/>
  <c r="W49"/>
  <c r="Y55"/>
  <c r="Z55"/>
  <c r="W54"/>
  <c r="Y54"/>
  <c r="Z54"/>
  <c r="Y57"/>
  <c r="Z57"/>
  <c r="Y60"/>
  <c r="Z60"/>
  <c r="W59"/>
  <c r="Y59"/>
  <c r="Z59"/>
  <c r="Y62"/>
  <c r="Z62"/>
  <c r="W61"/>
  <c r="X61"/>
  <c r="Y19"/>
  <c r="Z19"/>
  <c r="Y34"/>
  <c r="Z34"/>
  <c r="Y47"/>
  <c r="Z47"/>
  <c r="Y51"/>
  <c r="Z51"/>
  <c r="Y58"/>
  <c r="Z58"/>
  <c r="J30" i="1"/>
  <c r="I29"/>
  <c r="K29" i="2"/>
  <c r="N29"/>
  <c r="Q29"/>
  <c r="T29"/>
  <c r="E65"/>
  <c r="H65"/>
  <c r="K65"/>
  <c r="N65"/>
  <c r="Q65"/>
  <c r="T65"/>
  <c r="W63"/>
  <c r="X82"/>
  <c r="Y68"/>
  <c r="Z68"/>
  <c r="W67"/>
  <c r="W69"/>
  <c r="Y72"/>
  <c r="Z72"/>
  <c r="W71"/>
  <c r="Y79"/>
  <c r="Z79"/>
  <c r="W78"/>
  <c r="Y78"/>
  <c r="Z78"/>
  <c r="Y81"/>
  <c r="Z81"/>
  <c r="W80"/>
  <c r="W110"/>
  <c r="Y117"/>
  <c r="Z117"/>
  <c r="Y122"/>
  <c r="Z122"/>
  <c r="Y127"/>
  <c r="Z127"/>
  <c r="Y131"/>
  <c r="Z131"/>
  <c r="M65"/>
  <c r="P65"/>
  <c r="S65"/>
  <c r="V65"/>
  <c r="Y135"/>
  <c r="Z135"/>
  <c r="Y136"/>
  <c r="Z136"/>
  <c r="Y139"/>
  <c r="Z139"/>
  <c r="X84"/>
  <c r="X91"/>
  <c r="G91"/>
  <c r="X93"/>
  <c r="X94"/>
  <c r="G94"/>
  <c r="X96"/>
  <c r="G103"/>
  <c r="X105"/>
  <c r="X107"/>
  <c r="G107"/>
  <c r="X109"/>
  <c r="X110"/>
  <c r="G110"/>
  <c r="X112"/>
  <c r="X114"/>
  <c r="G114"/>
  <c r="Y126"/>
  <c r="Z126"/>
  <c r="W45"/>
  <c r="Y45"/>
  <c r="Z45"/>
  <c r="Y128"/>
  <c r="Z128"/>
  <c r="W17"/>
  <c r="X103"/>
  <c r="W121"/>
  <c r="W76"/>
  <c r="Y76"/>
  <c r="Z76"/>
  <c r="Y119"/>
  <c r="Z119"/>
  <c r="Y97"/>
  <c r="Z97"/>
  <c r="X121"/>
  <c r="X141"/>
  <c r="Y38"/>
  <c r="Z38"/>
  <c r="Y140"/>
  <c r="Z140"/>
  <c r="W103"/>
  <c r="Y27"/>
  <c r="Z27"/>
  <c r="W107"/>
  <c r="Y107"/>
  <c r="Z107"/>
  <c r="W91"/>
  <c r="Y91"/>
  <c r="Z91"/>
  <c r="Y70"/>
  <c r="Z70"/>
  <c r="Y37"/>
  <c r="Z37"/>
  <c r="Y32"/>
  <c r="Z32"/>
  <c r="J141"/>
  <c r="Y69"/>
  <c r="Z69"/>
  <c r="J82"/>
  <c r="J43"/>
  <c r="X74"/>
  <c r="Y71"/>
  <c r="Z71"/>
  <c r="Y73"/>
  <c r="Z73"/>
  <c r="J74"/>
  <c r="W31"/>
  <c r="X31"/>
  <c r="Y14"/>
  <c r="Z14"/>
  <c r="X65"/>
  <c r="Y56"/>
  <c r="Z56"/>
  <c r="Y30"/>
  <c r="Z30"/>
  <c r="X17"/>
  <c r="Y17"/>
  <c r="Z17"/>
  <c r="G141"/>
  <c r="J65"/>
  <c r="G43"/>
  <c r="Y61"/>
  <c r="Z61"/>
  <c r="G74"/>
  <c r="G82"/>
  <c r="W141"/>
  <c r="Y130"/>
  <c r="Z130"/>
  <c r="Y80"/>
  <c r="Z80"/>
  <c r="W74"/>
  <c r="Y74"/>
  <c r="Z74"/>
  <c r="Y67"/>
  <c r="Z67"/>
  <c r="V29"/>
  <c r="V28"/>
  <c r="V35"/>
  <c r="V142"/>
  <c r="L28" i="1"/>
  <c r="T28" i="2"/>
  <c r="P29"/>
  <c r="P28"/>
  <c r="P35"/>
  <c r="P142"/>
  <c r="N28"/>
  <c r="J29"/>
  <c r="H28"/>
  <c r="W52"/>
  <c r="Y52"/>
  <c r="Z52"/>
  <c r="Y49"/>
  <c r="Z49"/>
  <c r="W43"/>
  <c r="Y43"/>
  <c r="Z43"/>
  <c r="Y41"/>
  <c r="Z41"/>
  <c r="Y13"/>
  <c r="Z13"/>
  <c r="Y112"/>
  <c r="Z112"/>
  <c r="Y109"/>
  <c r="Z109"/>
  <c r="Y105"/>
  <c r="Z105"/>
  <c r="Y96"/>
  <c r="Z96"/>
  <c r="Y93"/>
  <c r="Z93"/>
  <c r="Y84"/>
  <c r="Z84"/>
  <c r="W65"/>
  <c r="Y63"/>
  <c r="Z63"/>
  <c r="S29"/>
  <c r="S28"/>
  <c r="S35"/>
  <c r="S142"/>
  <c r="L27" i="1"/>
  <c r="Q28" i="2"/>
  <c r="M29"/>
  <c r="M28"/>
  <c r="M35"/>
  <c r="M142"/>
  <c r="K28"/>
  <c r="G29"/>
  <c r="E28"/>
  <c r="Y114"/>
  <c r="Z114"/>
  <c r="Y110"/>
  <c r="Z110"/>
  <c r="Y103"/>
  <c r="Z103"/>
  <c r="Y94"/>
  <c r="Z94"/>
  <c r="Y141"/>
  <c r="Z141"/>
  <c r="Y121"/>
  <c r="Z121"/>
  <c r="W82"/>
  <c r="Y82"/>
  <c r="Z82"/>
  <c r="Y65"/>
  <c r="Z65"/>
  <c r="Y31"/>
  <c r="Z31"/>
  <c r="W29"/>
  <c r="G28"/>
  <c r="G35"/>
  <c r="X29"/>
  <c r="X28"/>
  <c r="X35"/>
  <c r="X142"/>
  <c r="J28"/>
  <c r="J35"/>
  <c r="J142"/>
  <c r="C28" i="1"/>
  <c r="V144" i="2"/>
  <c r="L30" i="1"/>
  <c r="S144" i="2"/>
  <c r="Y29"/>
  <c r="Z29"/>
  <c r="W28"/>
  <c r="J144"/>
  <c r="C30" i="1"/>
  <c r="N28"/>
  <c r="N27"/>
  <c r="B27"/>
  <c r="X144" i="2"/>
  <c r="N30" i="1"/>
  <c r="M29"/>
  <c r="M30"/>
  <c r="I28"/>
  <c r="I30"/>
  <c r="K28"/>
  <c r="K30"/>
  <c r="I27"/>
  <c r="K27"/>
  <c r="Y28" i="2"/>
  <c r="Z28"/>
  <c r="W35"/>
  <c r="B28" i="1"/>
  <c r="B30"/>
  <c r="W142" i="2"/>
  <c r="W144"/>
  <c r="Y35"/>
  <c r="Y142"/>
  <c r="Z142"/>
  <c r="Z35"/>
</calcChain>
</file>

<file path=xl/sharedStrings.xml><?xml version="1.0" encoding="utf-8"?>
<sst xmlns="http://schemas.openxmlformats.org/spreadsheetml/2006/main" count="510" uniqueCount="312">
  <si>
    <t xml:space="preserve">
</t>
  </si>
  <si>
    <t>Додаток №______</t>
  </si>
  <si>
    <t>до Договору про надання гранту №_____________</t>
  </si>
  <si>
    <t>від "____" _________________ 2021 року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</si>
  <si>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</si>
  <si>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</si>
  <si>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</si>
  <si>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</si>
  <si>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</si>
  <si>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</si>
  <si>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</si>
  <si>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</si>
  <si>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</si>
  <si>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</si>
  <si>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</si>
  <si>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</si>
  <si>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</si>
  <si>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</si>
  <si>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</si>
  <si>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</si>
  <si>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</si>
  <si>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</si>
  <si>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</si>
  <si>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</si>
  <si>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</si>
  <si>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</si>
  <si>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</si>
  <si>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</si>
  <si>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</si>
  <si>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</si>
  <si>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</si>
  <si>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</si>
  <si>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</si>
  <si>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</si>
  <si>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</si>
  <si>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</si>
  <si>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</si>
  <si>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</si>
  <si>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</si>
  <si>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</si>
  <si>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</si>
  <si>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</si>
  <si>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</si>
  <si>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</si>
  <si>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</si>
  <si>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</si>
  <si>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</si>
  <si>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</si>
  <si>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</si>
  <si>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</si>
  <si>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</si>
  <si>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</si>
  <si>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</si>
  <si>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</si>
  <si>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</si>
  <si>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</si>
  <si>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</si>
  <si>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</si>
  <si>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</si>
  <si>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</si>
  <si>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</si>
  <si>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</si>
  <si>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</si>
  <si>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</si>
  <si>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</si>
  <si>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</si>
  <si>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</si>
  <si>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</si>
  <si>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</si>
  <si>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</si>
  <si>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</si>
  <si>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</si>
  <si>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</si>
  <si>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</si>
  <si>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</si>
  <si>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</si>
  <si>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1.2</t>
  </si>
  <si>
    <t>За  трудовими договорами</t>
  </si>
  <si>
    <t>1.2.1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</si>
  <si>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</si>
  <si>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</si>
  <si>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</si>
  <si>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</si>
  <si>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</si>
  <si>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</si>
  <si>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</si>
  <si>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</si>
  <si>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</si>
  <si>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</si>
  <si>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</si>
  <si>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</si>
  <si>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</si>
  <si>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</si>
  <si>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</si>
  <si>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</si>
  <si>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</si>
  <si>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</si>
  <si>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</si>
  <si>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</si>
  <si>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</si>
  <si>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</si>
  <si>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</si>
  <si>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</si>
  <si>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</si>
  <si>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</si>
  <si>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</si>
  <si>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</si>
  <si>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</si>
  <si>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</si>
  <si>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</si>
  <si>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</si>
  <si>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</si>
  <si>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</si>
  <si>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</si>
  <si>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</si>
  <si>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</si>
  <si>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</si>
  <si>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</si>
  <si>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</si>
  <si>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</si>
  <si>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</si>
  <si>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</si>
  <si>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</si>
  <si>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</si>
  <si>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</si>
  <si>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</si>
  <si>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</si>
  <si>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</si>
  <si>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</si>
  <si>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</si>
  <si>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</si>
  <si>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</si>
  <si>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</si>
  <si>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</si>
  <si>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4.2</t>
  </si>
  <si>
    <t xml:space="preserve">Оренда техніки, обладнання та інструменту </t>
  </si>
  <si>
    <t>4.2.1</t>
  </si>
  <si>
    <t>4.2.2</t>
  </si>
  <si>
    <t>4.3</t>
  </si>
  <si>
    <t>Оренда транспорту</t>
  </si>
  <si>
    <t>4.3.1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</si>
  <si>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</si>
  <si>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</si>
  <si>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</si>
  <si>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</si>
  <si>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</si>
  <si>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</si>
  <si>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</si>
  <si>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</si>
  <si>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</si>
  <si>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</si>
  <si>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</si>
  <si>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</si>
  <si>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5.2</t>
  </si>
  <si>
    <t>Витрати на проїзд учасників заходів</t>
  </si>
  <si>
    <t>5.2.1</t>
  </si>
  <si>
    <t>5.3</t>
  </si>
  <si>
    <t>Витрати на проживання учасників заходів</t>
  </si>
  <si>
    <t>5.3.1</t>
  </si>
  <si>
    <t>5.3.2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</si>
  <si>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</si>
  <si>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</si>
  <si>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</si>
  <si>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</si>
  <si>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</si>
  <si>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</si>
  <si>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6.2</t>
  </si>
  <si>
    <t>Носії, накопичувачі</t>
  </si>
  <si>
    <t>6.2.1</t>
  </si>
  <si>
    <t>6.3</t>
  </si>
  <si>
    <t>Інші матеріальні витрати</t>
  </si>
  <si>
    <t>6.3.1</t>
  </si>
  <si>
    <t>Всього по статті 6 "Матеріальні витрати":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</si>
  <si>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</si>
  <si>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</si>
  <si>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</si>
  <si>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</si>
  <si>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</si>
  <si>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</si>
  <si>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</si>
  <si>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</si>
  <si>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</si>
  <si>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</si>
  <si>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</si>
  <si>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</si>
  <si>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</si>
  <si>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Всього по статті 8 "Видавничі послуги":</t>
  </si>
  <si>
    <t>Послуги з просування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</si>
  <si>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</si>
  <si>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</si>
  <si>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</si>
  <si>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</si>
  <si>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</si>
  <si>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</si>
  <si>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</si>
  <si>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</si>
  <si>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</si>
  <si>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</si>
  <si>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</si>
  <si>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</si>
  <si>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</si>
  <si>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</si>
  <si>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</si>
  <si>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</si>
  <si>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</si>
  <si>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</si>
  <si>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</si>
  <si>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</si>
  <si>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</si>
  <si>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</si>
  <si>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</si>
  <si>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</si>
  <si>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</si>
  <si>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</si>
  <si>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</si>
  <si>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</si>
  <si>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</si>
  <si>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</si>
  <si>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</si>
  <si>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</si>
  <si>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</si>
  <si>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</si>
  <si>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</si>
  <si>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</si>
  <si>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</si>
  <si>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</si>
  <si>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</si>
  <si>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</si>
  <si>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</si>
  <si>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</si>
  <si>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13.4.7</t>
  </si>
  <si>
    <t>13.4.8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</si>
  <si>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</si>
  <si>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</si>
  <si>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</si>
  <si>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</si>
  <si>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</si>
  <si>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</si>
  <si>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Назва конкурсної програми: Знакові події</t>
  </si>
  <si>
    <t>Назва ЛОТ-у: ЛОТ 1. Знакові події  в Україні</t>
  </si>
  <si>
    <t>Назва Грантоотримувача: ГО "Літературний целанівський центр"</t>
  </si>
  <si>
    <t>Назва проєкту: ХІІ. Міжнародний поетичний фестиваль MERIDIAN CZERNOWITZ</t>
  </si>
  <si>
    <t>Дата початку проєкту: 30 червня 2021 року</t>
  </si>
  <si>
    <t>Дата завершення проєкту: 30 жовтня 2021 року</t>
  </si>
  <si>
    <t>за період з 30 червня по 30 жовтня 2021 року</t>
  </si>
  <si>
    <t xml:space="preserve">Померанцев Святослав Валентинович, Голова організації </t>
  </si>
  <si>
    <t>Лопата Євгенія Валеріївна, кураторка проекту</t>
  </si>
  <si>
    <t>Лопата Олександр Валерійович, асистент кураторки проекту</t>
  </si>
  <si>
    <t>1.3.4</t>
  </si>
  <si>
    <t>1.3.5</t>
  </si>
  <si>
    <t>1.3.6</t>
  </si>
  <si>
    <t>1.3.7</t>
  </si>
  <si>
    <t>1.3.8</t>
  </si>
  <si>
    <t>1.3.9</t>
  </si>
  <si>
    <t>1.3.10</t>
  </si>
  <si>
    <t>Копоть Любов Володимирівна, комунікаційна менеджерка проекту</t>
  </si>
  <si>
    <t>Макаренко Сергій Ігорович, дизайнер проекту</t>
  </si>
  <si>
    <t>Лех Тарас Ігорович, стейдж-менеджер проекту</t>
  </si>
  <si>
    <t>проект</t>
  </si>
  <si>
    <t>Рихло Петро Васильович, перекладач з німецької мови виступів закордонних учасників у Чернівцях, модератор виступів закордонних учасників</t>
  </si>
  <si>
    <t>Бєлорусець Марк Абрамович, перекладач з німецької мови виступів закордонних учасників у Чернівцях, модератор виступів закордонних учасників</t>
  </si>
  <si>
    <t>Бойченко Олександр Володимирович, модератор заходів за участі українських учасників</t>
  </si>
  <si>
    <t>Матійчук Оксана Михайлівна, усний українсько-німецький перекладач, мовний супровід іноземних учасників</t>
  </si>
  <si>
    <t>Москалюк Микита Олександрович, гест-менеджер фестивалю</t>
  </si>
  <si>
    <t>Руснак Ірина Юріївна, грант-менеджерка проекту</t>
  </si>
  <si>
    <t>Манжос Ірина Олегівна, перекладацькі послуги по проекту</t>
  </si>
  <si>
    <t>Оренда Чернівецького академічного обласного українського музично-драматичного театру імені Ольги Кобилянської, оплата комунальних послуг  (тривалість оренди - 3 год: 2,5 години триває вистава та 0,5 год на вхід/вихід глядачів)</t>
  </si>
  <si>
    <t>подія</t>
  </si>
  <si>
    <t>Організація і оренда звукового обладнання для проведення Міжнародного поетичного фестивалю Meridian Czernowitz: Техніка: RCF ART525A активна акустична система 750 Вт, RCF E16 пульт мікшерний + кейс, SHURE конденсаторні мікрофони, SHURE UHF U4D радіомікрофони SM58, мікрофонні стійки, стійка для акустичних систем, SHURE UHF U4D радіомікрофони SM58.</t>
  </si>
  <si>
    <t>Організація і оренда комплекту техніки: Камера Panasonic Lumix DMC-G80 + об'єктив Panasonic H-HSA12035E,  Visico - FL307 MAX Sennheiser EK 100-G3-E-X, Blackmagic Design ATEM Mini Pro HDMI Live Stream Switcher, Apple Macbook Pro 15`` 512GB Retina, Mid2014(5)</t>
  </si>
  <si>
    <t>Оренда вантажного транспорту для транспортування декорацій та реквізиту до театральної вистави "Хлібне перемир'я" ТВЗК "Київський академічний театр драми і комедії на Лівому березі Дніпра" (маршрут 1: Київ - Чернівці, маршрут 2: Чернівці - Київ; кілометраж - 550 км на маршрут, всього 1100 км, кількість годин 13 год на маршрут, всього 26 год)</t>
  </si>
  <si>
    <t>Три прийоми для учасників та гостей Міжнародного поетичного фестивалю Meridian Czernowitz 2021</t>
  </si>
  <si>
    <t>прийом</t>
  </si>
  <si>
    <t>Вартість квитків для журналістів, блогерів та учасників фестивалю</t>
  </si>
  <si>
    <t>комплект квитків</t>
  </si>
  <si>
    <t>Рахунки з готелів: проживання журналістів, блогерів та учасників фестивалю</t>
  </si>
  <si>
    <t xml:space="preserve">Рахунки з готелів: проживання для 22 членів акторської команди ТВЗК "Київський академічний театр драми і комедії на Лівому березі Дніпра" (акторів та учасників театральної постановки "Хлібне перемир"я" за п'єсою С. Жадана) </t>
  </si>
  <si>
    <t>доба прожи-вання команди</t>
  </si>
  <si>
    <t>Створення загальної дизайнерської концепції проекту</t>
  </si>
  <si>
    <t>Поліграфічна продукція: фестивальні карти-програми Міжнародного поетичного фестивалю Meridian Czernowitz 2021 (українською мовою)</t>
  </si>
  <si>
    <t>Поліграфічна продукція: фестивальні карти-програми Міжнародного поетичного фестивалю Meridian Czernowitz 2021 (німецькою мовою)</t>
  </si>
  <si>
    <t>Поліграфічна продукція: промо-флаєри проекту (німецькою мовою)</t>
  </si>
  <si>
    <t>Поліграфічна продукція: промо-флаєри проекту (українською мовою)</t>
  </si>
  <si>
    <t>Друк банерів для білбордів з метою реклами подій Міжнародного поетичного фестивалю Meridian Czernowitz 2021</t>
  </si>
  <si>
    <t>Друк афіш з метою реклами подій Міжнародного поетичного фестивалю Meridian Czernowitz 2021</t>
  </si>
  <si>
    <t xml:space="preserve">Послуги з фотофіксації подій проекту за договором ЦПХ </t>
  </si>
  <si>
    <t>Виготовлення відео-ролику</t>
  </si>
  <si>
    <t>Послуги з оренди білбордів для промоції проекту у м.Чернівці</t>
  </si>
  <si>
    <t xml:space="preserve">Виготовлення радіо-ролику з метою реклами подій проекту </t>
  </si>
  <si>
    <t>Розміщення рекламного радіо-ролика проекту на трьох радіо-станціях Чернівецької області</t>
  </si>
  <si>
    <t>Послуги SMM</t>
  </si>
  <si>
    <t xml:space="preserve">Послуги із адаптації сайту під потреби проекту (трьома мовами) </t>
  </si>
  <si>
    <t>Послуги з обслуговування сайту</t>
  </si>
  <si>
    <t>місяць</t>
  </si>
  <si>
    <t>Синхронний пререклад подій Міжнародного поетичного фестивалю Meridian Czernowitz 2021 з німецької українською мовою і навпаки</t>
  </si>
  <si>
    <t>дні</t>
  </si>
  <si>
    <t xml:space="preserve">Послуги сурдоперекладу подій Міжнародного поетичного фестивалю Meridian Czernowitz 2021 </t>
  </si>
  <si>
    <t xml:space="preserve">Послуги з організації та проведення вистави "Хлібне перемир'я" за п'єсою Сергія Жадана, режисер - Стас Жирков в рамках проєкту. </t>
  </si>
  <si>
    <t>Сувенірна продукція (книжки) / Міжнародний поетичний фестиваль Meridian Czernowitz 2021</t>
  </si>
  <si>
    <t>комплект книжок</t>
  </si>
  <si>
    <t>переказ</t>
  </si>
  <si>
    <t>комісія</t>
  </si>
  <si>
    <t>Охоронець на проектних подіях за договором ЦПХ</t>
  </si>
  <si>
    <t xml:space="preserve">Послуги коректора за договором ЦПХ </t>
  </si>
  <si>
    <t>Послуги з участі в публічних виступах / презентаціях на Міжнародному поетичному фестивалі  Meridian Czernowitz 2021</t>
  </si>
  <si>
    <t xml:space="preserve"> людина / виступ</t>
  </si>
  <si>
    <t xml:space="preserve">Послуги з участі в публічних виступах / презентаціях на Міжнародному поетичному фестивалі Meridian Czernowitz 2021 (Літературні читання-участь в книжковій презентації в рамках фестивалю) та на Львівському "Форумі видаців" на події з представлення результатів проекту </t>
  </si>
  <si>
    <t>13.4.9</t>
  </si>
  <si>
    <t>Соціальні внески за договорами ЦПХ з підрядниками (ЄСВ) розділу "Інші прямі витрати" за статтями бюджету 13.4.5, 13.4.6, 13.4.7 та 13.4.8</t>
  </si>
  <si>
    <t>13.4.10</t>
  </si>
  <si>
    <t>Оренда транспорту для транспортування 22 осіб акторської команди ТВЗК "Київський академічний театр драми і комедії на Лівому березі Дніпра" Київ - Чернівці - Київ</t>
  </si>
  <si>
    <t>послоуга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</si>
</sst>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d\.m"/>
  </numFmts>
  <fonts count="34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 wrapText="1"/>
    </xf>
    <xf numFmtId="3" fontId="2" fillId="3" borderId="40" xfId="0" applyNumberFormat="1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vertical="center" wrapText="1"/>
    </xf>
    <xf numFmtId="0" fontId="0" fillId="4" borderId="47" xfId="0" applyFont="1" applyFill="1" applyBorder="1" applyAlignment="1">
      <alignment horizontal="center" vertical="center"/>
    </xf>
    <xf numFmtId="4" fontId="0" fillId="4" borderId="47" xfId="0" applyNumberFormat="1" applyFont="1" applyFill="1" applyBorder="1" applyAlignment="1">
      <alignment horizontal="right" vertical="center"/>
    </xf>
    <xf numFmtId="4" fontId="18" fillId="4" borderId="47" xfId="0" applyNumberFormat="1" applyFont="1" applyFill="1" applyBorder="1" applyAlignment="1">
      <alignment horizontal="right" vertical="center"/>
    </xf>
    <xf numFmtId="0" fontId="0" fillId="4" borderId="42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48" xfId="0" applyFont="1" applyFill="1" applyBorder="1" applyAlignment="1">
      <alignment vertical="center"/>
    </xf>
    <xf numFmtId="0" fontId="2" fillId="5" borderId="41" xfId="0" applyFont="1" applyFill="1" applyBorder="1" applyAlignment="1">
      <alignment horizontal="center" vertical="center"/>
    </xf>
    <xf numFmtId="0" fontId="3" fillId="5" borderId="46" xfId="0" applyFont="1" applyFill="1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4" fontId="1" fillId="5" borderId="46" xfId="0" applyNumberFormat="1" applyFont="1" applyFill="1" applyBorder="1" applyAlignment="1">
      <alignment horizontal="right" vertical="center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9" xfId="0" applyFont="1" applyFill="1" applyBorder="1" applyAlignment="1">
      <alignment vertical="center"/>
    </xf>
    <xf numFmtId="165" fontId="2" fillId="6" borderId="50" xfId="0" applyNumberFormat="1" applyFont="1" applyFill="1" applyBorder="1" applyAlignment="1">
      <alignment vertical="top"/>
    </xf>
    <xf numFmtId="49" fontId="2" fillId="6" borderId="51" xfId="0" applyNumberFormat="1" applyFont="1" applyFill="1" applyBorder="1" applyAlignment="1">
      <alignment horizontal="center" vertical="top"/>
    </xf>
    <xf numFmtId="0" fontId="19" fillId="6" borderId="52" xfId="0" applyFont="1" applyFill="1" applyBorder="1" applyAlignment="1">
      <alignment vertical="top" wrapText="1"/>
    </xf>
    <xf numFmtId="0" fontId="2" fillId="6" borderId="53" xfId="0" applyFont="1" applyFill="1" applyBorder="1" applyAlignment="1">
      <alignment horizontal="center" vertical="top"/>
    </xf>
    <xf numFmtId="4" fontId="2" fillId="6" borderId="54" xfId="0" applyNumberFormat="1" applyFont="1" applyFill="1" applyBorder="1" applyAlignment="1">
      <alignment horizontal="right" vertical="top"/>
    </xf>
    <xf numFmtId="4" fontId="2" fillId="6" borderId="55" xfId="0" applyNumberFormat="1" applyFont="1" applyFill="1" applyBorder="1" applyAlignment="1">
      <alignment horizontal="right" vertical="top"/>
    </xf>
    <xf numFmtId="4" fontId="2" fillId="6" borderId="56" xfId="0" applyNumberFormat="1" applyFont="1" applyFill="1" applyBorder="1" applyAlignment="1">
      <alignment horizontal="right" vertical="top"/>
    </xf>
    <xf numFmtId="4" fontId="14" fillId="6" borderId="57" xfId="0" applyNumberFormat="1" applyFont="1" applyFill="1" applyBorder="1" applyAlignment="1">
      <alignment horizontal="right" vertical="top"/>
    </xf>
    <xf numFmtId="10" fontId="14" fillId="6" borderId="57" xfId="0" applyNumberFormat="1" applyFont="1" applyFill="1" applyBorder="1" applyAlignment="1">
      <alignment horizontal="right" vertical="top"/>
    </xf>
    <xf numFmtId="0" fontId="2" fillId="6" borderId="56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58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59" xfId="0" applyFont="1" applyBorder="1" applyAlignment="1">
      <alignment vertical="top" wrapText="1"/>
    </xf>
    <xf numFmtId="0" fontId="1" fillId="0" borderId="58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1" xfId="0" applyNumberFormat="1" applyFont="1" applyBorder="1" applyAlignment="1">
      <alignment horizontal="right" vertical="top"/>
    </xf>
    <xf numFmtId="10" fontId="14" fillId="0" borderId="61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2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right" vertical="top"/>
    </xf>
    <xf numFmtId="4" fontId="1" fillId="0" borderId="64" xfId="0" applyNumberFormat="1" applyFont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4" fillId="0" borderId="66" xfId="0" applyNumberFormat="1" applyFont="1" applyBorder="1" applyAlignment="1">
      <alignment horizontal="right" vertical="top"/>
    </xf>
    <xf numFmtId="0" fontId="1" fillId="0" borderId="65" xfId="0" applyFont="1" applyBorder="1" applyAlignment="1">
      <alignment vertical="top" wrapText="1"/>
    </xf>
    <xf numFmtId="0" fontId="19" fillId="6" borderId="67" xfId="0" applyFont="1" applyFill="1" applyBorder="1" applyAlignment="1">
      <alignment vertical="top" wrapText="1"/>
    </xf>
    <xf numFmtId="0" fontId="2" fillId="6" borderId="50" xfId="0" applyFont="1" applyFill="1" applyBorder="1" applyAlignment="1">
      <alignment horizontal="center" vertical="top"/>
    </xf>
    <xf numFmtId="4" fontId="2" fillId="6" borderId="68" xfId="0" applyNumberFormat="1" applyFont="1" applyFill="1" applyBorder="1" applyAlignment="1">
      <alignment horizontal="right" vertical="top"/>
    </xf>
    <xf numFmtId="4" fontId="2" fillId="6" borderId="69" xfId="0" applyNumberFormat="1" applyFont="1" applyFill="1" applyBorder="1" applyAlignment="1">
      <alignment horizontal="right" vertical="top"/>
    </xf>
    <xf numFmtId="4" fontId="2" fillId="6" borderId="70" xfId="0" applyNumberFormat="1" applyFont="1" applyFill="1" applyBorder="1" applyAlignment="1">
      <alignment horizontal="right" vertical="top"/>
    </xf>
    <xf numFmtId="4" fontId="1" fillId="6" borderId="70" xfId="0" applyNumberFormat="1" applyFont="1" applyFill="1" applyBorder="1" applyAlignment="1">
      <alignment horizontal="right" vertical="top"/>
    </xf>
    <xf numFmtId="0" fontId="2" fillId="6" borderId="70" xfId="0" applyFont="1" applyFill="1" applyBorder="1" applyAlignment="1">
      <alignment vertical="top" wrapText="1"/>
    </xf>
    <xf numFmtId="165" fontId="2" fillId="0" borderId="71" xfId="0" applyNumberFormat="1" applyFont="1" applyBorder="1" applyAlignment="1">
      <alignment vertical="top"/>
    </xf>
    <xf numFmtId="0" fontId="1" fillId="0" borderId="71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7" xfId="0" applyFont="1" applyFill="1" applyBorder="1" applyAlignment="1">
      <alignment vertical="top" wrapText="1"/>
    </xf>
    <xf numFmtId="49" fontId="3" fillId="0" borderId="72" xfId="0" applyNumberFormat="1" applyFont="1" applyBorder="1" applyAlignment="1">
      <alignment horizontal="center" vertical="top"/>
    </xf>
    <xf numFmtId="49" fontId="3" fillId="6" borderId="51" xfId="0" applyNumberFormat="1" applyFont="1" applyFill="1" applyBorder="1" applyAlignment="1">
      <alignment horizontal="center" vertical="top"/>
    </xf>
    <xf numFmtId="165" fontId="2" fillId="0" borderId="73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74" xfId="0" applyFont="1" applyBorder="1" applyAlignment="1">
      <alignment vertical="top" wrapText="1"/>
    </xf>
    <xf numFmtId="4" fontId="14" fillId="0" borderId="75" xfId="0" applyNumberFormat="1" applyFont="1" applyBorder="1" applyAlignment="1">
      <alignment horizontal="right" vertical="top"/>
    </xf>
    <xf numFmtId="165" fontId="19" fillId="7" borderId="45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vertical="center" wrapText="1"/>
    </xf>
    <xf numFmtId="0" fontId="2" fillId="7" borderId="49" xfId="0" applyFont="1" applyFill="1" applyBorder="1" applyAlignment="1">
      <alignment horizontal="center" vertical="center"/>
    </xf>
    <xf numFmtId="4" fontId="2" fillId="2" borderId="47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6" xfId="0" applyNumberFormat="1" applyFont="1" applyFill="1" applyBorder="1" applyAlignment="1">
      <alignment horizontal="right" vertical="center"/>
    </xf>
    <xf numFmtId="4" fontId="2" fillId="7" borderId="77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15" xfId="0" applyNumberFormat="1" applyFont="1" applyFill="1" applyBorder="1" applyAlignment="1">
      <alignment horizontal="right" vertical="center"/>
    </xf>
    <xf numFmtId="4" fontId="2" fillId="7" borderId="42" xfId="0" applyNumberFormat="1" applyFont="1" applyFill="1" applyBorder="1" applyAlignment="1">
      <alignment horizontal="right" vertical="center"/>
    </xf>
    <xf numFmtId="0" fontId="2" fillId="7" borderId="41" xfId="0" applyFont="1" applyFill="1" applyBorder="1" applyAlignment="1">
      <alignment vertical="center" wrapText="1"/>
    </xf>
    <xf numFmtId="0" fontId="2" fillId="5" borderId="79" xfId="0" applyFont="1" applyFill="1" applyBorder="1" applyAlignment="1">
      <alignment vertical="center"/>
    </xf>
    <xf numFmtId="0" fontId="3" fillId="5" borderId="80" xfId="0" applyFont="1" applyFill="1" applyBorder="1" applyAlignment="1">
      <alignment horizontal="center" vertical="center"/>
    </xf>
    <xf numFmtId="0" fontId="2" fillId="5" borderId="81" xfId="0" applyFont="1" applyFill="1" applyBorder="1" applyAlignment="1">
      <alignment vertical="center"/>
    </xf>
    <xf numFmtId="0" fontId="1" fillId="5" borderId="81" xfId="0" applyFont="1" applyFill="1" applyBorder="1" applyAlignment="1">
      <alignment horizontal="center" vertical="center"/>
    </xf>
    <xf numFmtId="4" fontId="14" fillId="5" borderId="82" xfId="0" applyNumberFormat="1" applyFont="1" applyFill="1" applyBorder="1" applyAlignment="1">
      <alignment horizontal="right" vertical="top"/>
    </xf>
    <xf numFmtId="4" fontId="2" fillId="6" borderId="83" xfId="0" applyNumberFormat="1" applyFont="1" applyFill="1" applyBorder="1" applyAlignment="1">
      <alignment horizontal="right" vertical="top"/>
    </xf>
    <xf numFmtId="4" fontId="2" fillId="6" borderId="84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69" xfId="0" applyNumberFormat="1" applyFont="1" applyFill="1" applyBorder="1" applyAlignment="1">
      <alignment horizontal="right" vertical="top"/>
    </xf>
    <xf numFmtId="0" fontId="1" fillId="0" borderId="59" xfId="0" applyFont="1" applyBorder="1" applyAlignment="1">
      <alignment vertical="top" wrapText="1"/>
    </xf>
    <xf numFmtId="0" fontId="4" fillId="0" borderId="85" xfId="0" applyFont="1" applyBorder="1" applyAlignment="1">
      <alignment vertical="top" wrapText="1"/>
    </xf>
    <xf numFmtId="4" fontId="2" fillId="7" borderId="86" xfId="0" applyNumberFormat="1" applyFont="1" applyFill="1" applyBorder="1" applyAlignment="1">
      <alignment horizontal="right" vertical="center"/>
    </xf>
    <xf numFmtId="4" fontId="2" fillId="7" borderId="87" xfId="0" applyNumberFormat="1" applyFont="1" applyFill="1" applyBorder="1" applyAlignment="1">
      <alignment horizontal="right" vertical="center"/>
    </xf>
    <xf numFmtId="4" fontId="14" fillId="7" borderId="42" xfId="0" applyNumberFormat="1" applyFont="1" applyFill="1" applyBorder="1" applyAlignment="1">
      <alignment horizontal="right" vertical="center"/>
    </xf>
    <xf numFmtId="0" fontId="20" fillId="6" borderId="52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58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0" fontId="4" fillId="0" borderId="58" xfId="0" applyFont="1" applyBorder="1" applyAlignment="1">
      <alignment horizontal="center" vertical="top"/>
    </xf>
    <xf numFmtId="4" fontId="14" fillId="7" borderId="47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5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vertical="center"/>
    </xf>
    <xf numFmtId="4" fontId="14" fillId="5" borderId="57" xfId="0" applyNumberFormat="1" applyFont="1" applyFill="1" applyBorder="1" applyAlignment="1">
      <alignment horizontal="right" vertical="top"/>
    </xf>
    <xf numFmtId="4" fontId="14" fillId="6" borderId="90" xfId="0" applyNumberFormat="1" applyFont="1" applyFill="1" applyBorder="1" applyAlignment="1">
      <alignment horizontal="right" vertical="top"/>
    </xf>
    <xf numFmtId="4" fontId="2" fillId="6" borderId="90" xfId="0" applyNumberFormat="1" applyFont="1" applyFill="1" applyBorder="1" applyAlignment="1">
      <alignment horizontal="right" vertical="top"/>
    </xf>
    <xf numFmtId="0" fontId="20" fillId="6" borderId="52" xfId="0" applyFont="1" applyFill="1" applyBorder="1" applyAlignment="1">
      <alignment horizontal="left" vertical="top" wrapText="1"/>
    </xf>
    <xf numFmtId="0" fontId="20" fillId="6" borderId="67" xfId="0" applyFont="1" applyFill="1" applyBorder="1" applyAlignment="1">
      <alignment horizontal="left" vertical="top" wrapText="1"/>
    </xf>
    <xf numFmtId="10" fontId="14" fillId="0" borderId="75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49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4" xfId="0" applyNumberFormat="1" applyFont="1" applyFill="1" applyBorder="1" applyAlignment="1">
      <alignment horizontal="right" vertical="center"/>
    </xf>
    <xf numFmtId="0" fontId="1" fillId="5" borderId="43" xfId="0" applyFont="1" applyFill="1" applyBorder="1" applyAlignment="1">
      <alignment vertical="center"/>
    </xf>
    <xf numFmtId="4" fontId="1" fillId="0" borderId="91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4" fontId="14" fillId="0" borderId="92" xfId="0" applyNumberFormat="1" applyFont="1" applyBorder="1" applyAlignment="1">
      <alignment horizontal="right" vertical="top"/>
    </xf>
    <xf numFmtId="10" fontId="14" fillId="0" borderId="92" xfId="0" applyNumberFormat="1" applyFont="1" applyBorder="1" applyAlignment="1">
      <alignment horizontal="right" vertical="top"/>
    </xf>
    <xf numFmtId="0" fontId="1" fillId="0" borderId="70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4" fontId="14" fillId="0" borderId="28" xfId="0" applyNumberFormat="1" applyFont="1" applyBorder="1" applyAlignment="1">
      <alignment horizontal="right" vertical="top"/>
    </xf>
    <xf numFmtId="4" fontId="14" fillId="0" borderId="95" xfId="0" applyNumberFormat="1" applyFont="1" applyBorder="1" applyAlignment="1">
      <alignment horizontal="right" vertical="top"/>
    </xf>
    <xf numFmtId="10" fontId="14" fillId="0" borderId="95" xfId="0" applyNumberFormat="1" applyFont="1" applyBorder="1" applyAlignment="1">
      <alignment horizontal="right" vertical="top"/>
    </xf>
    <xf numFmtId="0" fontId="3" fillId="5" borderId="81" xfId="0" applyFont="1" applyFill="1" applyBorder="1" applyAlignment="1">
      <alignment vertical="center"/>
    </xf>
    <xf numFmtId="165" fontId="2" fillId="0" borderId="24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1" fillId="0" borderId="91" xfId="0" applyFont="1" applyBorder="1" applyAlignment="1">
      <alignment vertical="top" wrapText="1"/>
    </xf>
    <xf numFmtId="4" fontId="2" fillId="7" borderId="47" xfId="0" applyNumberFormat="1" applyFont="1" applyFill="1" applyBorder="1" applyAlignment="1">
      <alignment horizontal="right" vertical="center"/>
    </xf>
    <xf numFmtId="4" fontId="14" fillId="5" borderId="81" xfId="0" applyNumberFormat="1" applyFont="1" applyFill="1" applyBorder="1" applyAlignment="1">
      <alignment horizontal="right" vertical="center"/>
    </xf>
    <xf numFmtId="0" fontId="1" fillId="5" borderId="96" xfId="0" applyFont="1" applyFill="1" applyBorder="1" applyAlignment="1">
      <alignment vertical="center"/>
    </xf>
    <xf numFmtId="165" fontId="2" fillId="0" borderId="97" xfId="0" applyNumberFormat="1" applyFont="1" applyBorder="1" applyAlignment="1">
      <alignment vertical="top"/>
    </xf>
    <xf numFmtId="166" fontId="3" fillId="0" borderId="51" xfId="0" applyNumberFormat="1" applyFont="1" applyBorder="1" applyAlignment="1">
      <alignment horizontal="center" vertical="top"/>
    </xf>
    <xf numFmtId="4" fontId="1" fillId="0" borderId="92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4" fontId="1" fillId="0" borderId="60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4" fontId="1" fillId="0" borderId="61" xfId="0" applyNumberFormat="1" applyFont="1" applyBorder="1" applyAlignment="1">
      <alignment horizontal="right" vertical="top"/>
    </xf>
    <xf numFmtId="4" fontId="1" fillId="0" borderId="99" xfId="0" applyNumberFormat="1" applyFont="1" applyBorder="1" applyAlignment="1">
      <alignment horizontal="right" vertical="top"/>
    </xf>
    <xf numFmtId="4" fontId="14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0" fontId="1" fillId="5" borderId="47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04" xfId="0" applyFont="1" applyBorder="1" applyAlignment="1">
      <alignment vertical="top" wrapText="1"/>
    </xf>
    <xf numFmtId="0" fontId="1" fillId="0" borderId="88" xfId="0" applyFont="1" applyBorder="1" applyAlignment="1">
      <alignment vertical="top" wrapText="1"/>
    </xf>
    <xf numFmtId="0" fontId="2" fillId="7" borderId="96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20" fillId="6" borderId="105" xfId="0" applyFont="1" applyFill="1" applyBorder="1" applyAlignment="1">
      <alignment horizontal="left" vertical="top" wrapText="1"/>
    </xf>
    <xf numFmtId="4" fontId="2" fillId="6" borderId="106" xfId="0" applyNumberFormat="1" applyFont="1" applyFill="1" applyBorder="1" applyAlignment="1">
      <alignment horizontal="right" vertical="top"/>
    </xf>
    <xf numFmtId="4" fontId="2" fillId="6" borderId="5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4" fontId="1" fillId="0" borderId="93" xfId="0" applyNumberFormat="1" applyFont="1" applyBorder="1" applyAlignment="1">
      <alignment horizontal="right" vertical="top"/>
    </xf>
    <xf numFmtId="165" fontId="2" fillId="6" borderId="53" xfId="0" applyNumberFormat="1" applyFont="1" applyFill="1" applyBorder="1" applyAlignment="1">
      <alignment vertical="top"/>
    </xf>
    <xf numFmtId="49" fontId="3" fillId="6" borderId="107" xfId="0" applyNumberFormat="1" applyFont="1" applyFill="1" applyBorder="1" applyAlignment="1">
      <alignment horizontal="center" vertical="top"/>
    </xf>
    <xf numFmtId="0" fontId="2" fillId="6" borderId="105" xfId="0" applyFont="1" applyFill="1" applyBorder="1" applyAlignment="1">
      <alignment vertical="top" wrapText="1"/>
    </xf>
    <xf numFmtId="0" fontId="19" fillId="6" borderId="67" xfId="0" applyFont="1" applyFill="1" applyBorder="1" applyAlignment="1">
      <alignment horizontal="left" vertical="top" wrapText="1"/>
    </xf>
    <xf numFmtId="165" fontId="19" fillId="7" borderId="40" xfId="0" applyNumberFormat="1" applyFont="1" applyFill="1" applyBorder="1" applyAlignment="1">
      <alignment vertical="center"/>
    </xf>
    <xf numFmtId="165" fontId="2" fillId="7" borderId="44" xfId="0" applyNumberFormat="1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vertical="center" wrapText="1"/>
    </xf>
    <xf numFmtId="0" fontId="2" fillId="7" borderId="42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5" xfId="0" applyNumberFormat="1" applyFont="1" applyFill="1" applyBorder="1" applyAlignment="1">
      <alignment vertical="center"/>
    </xf>
    <xf numFmtId="165" fontId="2" fillId="4" borderId="46" xfId="0" applyNumberFormat="1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vertical="center" wrapText="1"/>
    </xf>
    <xf numFmtId="0" fontId="2" fillId="4" borderId="46" xfId="0" applyFont="1" applyFill="1" applyBorder="1" applyAlignment="1">
      <alignment horizontal="center" vertical="center"/>
    </xf>
    <xf numFmtId="4" fontId="2" fillId="4" borderId="45" xfId="0" applyNumberFormat="1" applyFont="1" applyFill="1" applyBorder="1" applyAlignment="1">
      <alignment horizontal="right" vertical="center"/>
    </xf>
    <xf numFmtId="4" fontId="2" fillId="4" borderId="49" xfId="0" applyNumberFormat="1" applyFont="1" applyFill="1" applyBorder="1" applyAlignment="1">
      <alignment horizontal="right" vertical="center"/>
    </xf>
    <xf numFmtId="4" fontId="2" fillId="4" borderId="96" xfId="0" applyNumberFormat="1" applyFont="1" applyFill="1" applyBorder="1" applyAlignment="1">
      <alignment horizontal="right" vertical="center"/>
    </xf>
    <xf numFmtId="10" fontId="14" fillId="4" borderId="57" xfId="0" applyNumberFormat="1" applyFont="1" applyFill="1" applyBorder="1" applyAlignment="1">
      <alignment horizontal="right" vertical="top"/>
    </xf>
    <xf numFmtId="0" fontId="2" fillId="4" borderId="80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49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1" fillId="0" borderId="32" xfId="0" applyFont="1" applyBorder="1"/>
    <xf numFmtId="4" fontId="1" fillId="0" borderId="3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lef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32" fillId="8" borderId="59" xfId="0" applyFont="1" applyFill="1" applyBorder="1" applyAlignment="1">
      <alignment vertical="top" wrapText="1"/>
    </xf>
    <xf numFmtId="0" fontId="33" fillId="0" borderId="109" xfId="0" applyFont="1" applyBorder="1" applyAlignment="1">
      <alignment vertical="top" wrapText="1"/>
    </xf>
    <xf numFmtId="0" fontId="0" fillId="0" borderId="0" xfId="0" applyFont="1" applyAlignment="1"/>
    <xf numFmtId="0" fontId="32" fillId="8" borderId="74" xfId="0" applyFont="1" applyFill="1" applyBorder="1" applyAlignment="1">
      <alignment vertical="top" wrapText="1"/>
    </xf>
    <xf numFmtId="0" fontId="0" fillId="0" borderId="0" xfId="0" applyFont="1" applyAlignment="1"/>
    <xf numFmtId="0" fontId="33" fillId="8" borderId="59" xfId="0" applyFont="1" applyFill="1" applyBorder="1" applyAlignment="1">
      <alignment vertical="top" wrapText="1"/>
    </xf>
    <xf numFmtId="0" fontId="33" fillId="8" borderId="59" xfId="0" applyFont="1" applyFill="1" applyBorder="1" applyAlignment="1">
      <alignment horizontal="left" vertical="top" wrapText="1"/>
    </xf>
    <xf numFmtId="0" fontId="33" fillId="0" borderId="59" xfId="0" applyFont="1" applyBorder="1" applyAlignment="1">
      <alignment horizontal="left" vertical="top" wrapText="1"/>
    </xf>
    <xf numFmtId="4" fontId="33" fillId="0" borderId="24" xfId="0" applyNumberFormat="1" applyFont="1" applyBorder="1" applyAlignment="1">
      <alignment horizontal="right" vertical="top"/>
    </xf>
    <xf numFmtId="4" fontId="2" fillId="6" borderId="61" xfId="0" applyNumberFormat="1" applyFont="1" applyFill="1" applyBorder="1" applyAlignment="1">
      <alignment horizontal="right" vertical="top"/>
    </xf>
    <xf numFmtId="49" fontId="3" fillId="0" borderId="58" xfId="0" applyNumberFormat="1" applyFont="1" applyBorder="1" applyAlignment="1">
      <alignment horizontal="center" vertical="top"/>
    </xf>
    <xf numFmtId="0" fontId="32" fillId="8" borderId="94" xfId="0" applyFont="1" applyFill="1" applyBorder="1" applyAlignment="1">
      <alignment vertical="top" wrapText="1"/>
    </xf>
    <xf numFmtId="0" fontId="19" fillId="6" borderId="73" xfId="0" applyFont="1" applyFill="1" applyBorder="1" applyAlignment="1">
      <alignment vertical="top" wrapText="1"/>
    </xf>
    <xf numFmtId="0" fontId="33" fillId="0" borderId="58" xfId="0" applyFont="1" applyBorder="1" applyAlignment="1">
      <alignment vertical="top" wrapText="1"/>
    </xf>
    <xf numFmtId="0" fontId="33" fillId="8" borderId="58" xfId="0" applyFont="1" applyFill="1" applyBorder="1" applyAlignment="1">
      <alignment vertical="top" wrapText="1"/>
    </xf>
    <xf numFmtId="4" fontId="33" fillId="0" borderId="60" xfId="0" applyNumberFormat="1" applyFont="1" applyBorder="1" applyAlignment="1">
      <alignment horizontal="right" vertical="top"/>
    </xf>
    <xf numFmtId="0" fontId="32" fillId="0" borderId="111" xfId="0" applyFont="1" applyBorder="1" applyAlignment="1">
      <alignment horizontal="center" vertical="top" wrapText="1"/>
    </xf>
    <xf numFmtId="0" fontId="4" fillId="0" borderId="112" xfId="0" applyFont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32" fillId="0" borderId="62" xfId="0" applyFont="1" applyBorder="1" applyAlignment="1">
      <alignment horizontal="center" vertical="top"/>
    </xf>
    <xf numFmtId="0" fontId="2" fillId="6" borderId="113" xfId="0" applyFont="1" applyFill="1" applyBorder="1" applyAlignment="1">
      <alignment horizontal="center" vertical="top"/>
    </xf>
    <xf numFmtId="0" fontId="2" fillId="6" borderId="114" xfId="0" applyFont="1" applyFill="1" applyBorder="1" applyAlignment="1">
      <alignment horizontal="center" vertical="top"/>
    </xf>
    <xf numFmtId="4" fontId="2" fillId="6" borderId="115" xfId="0" applyNumberFormat="1" applyFont="1" applyFill="1" applyBorder="1" applyAlignment="1">
      <alignment horizontal="right" vertical="top"/>
    </xf>
    <xf numFmtId="4" fontId="2" fillId="6" borderId="116" xfId="0" applyNumberFormat="1" applyFont="1" applyFill="1" applyBorder="1" applyAlignment="1">
      <alignment horizontal="right" vertical="top"/>
    </xf>
    <xf numFmtId="4" fontId="2" fillId="6" borderId="117" xfId="0" applyNumberFormat="1" applyFont="1" applyFill="1" applyBorder="1" applyAlignment="1">
      <alignment horizontal="right" vertical="top"/>
    </xf>
    <xf numFmtId="4" fontId="1" fillId="0" borderId="118" xfId="0" applyNumberFormat="1" applyFont="1" applyBorder="1" applyAlignment="1">
      <alignment horizontal="right" vertical="top"/>
    </xf>
    <xf numFmtId="0" fontId="32" fillId="0" borderId="58" xfId="0" applyFont="1" applyBorder="1" applyAlignment="1">
      <alignment horizontal="center" vertical="top" wrapText="1"/>
    </xf>
    <xf numFmtId="49" fontId="3" fillId="6" borderId="97" xfId="0" applyNumberFormat="1" applyFont="1" applyFill="1" applyBorder="1" applyAlignment="1">
      <alignment horizontal="center" vertical="top"/>
    </xf>
    <xf numFmtId="0" fontId="19" fillId="6" borderId="119" xfId="0" applyFont="1" applyFill="1" applyBorder="1" applyAlignment="1">
      <alignment vertical="top" wrapText="1"/>
    </xf>
    <xf numFmtId="4" fontId="2" fillId="6" borderId="120" xfId="0" applyNumberFormat="1" applyFont="1" applyFill="1" applyBorder="1" applyAlignment="1">
      <alignment horizontal="right" vertical="top"/>
    </xf>
    <xf numFmtId="0" fontId="32" fillId="8" borderId="121" xfId="0" applyFont="1" applyFill="1" applyBorder="1" applyAlignment="1">
      <alignment vertical="top" wrapText="1"/>
    </xf>
    <xf numFmtId="0" fontId="32" fillId="0" borderId="110" xfId="0" applyFont="1" applyBorder="1" applyAlignment="1">
      <alignment horizontal="center" vertical="top" wrapText="1"/>
    </xf>
    <xf numFmtId="4" fontId="1" fillId="0" borderId="122" xfId="0" applyNumberFormat="1" applyFont="1" applyBorder="1" applyAlignment="1">
      <alignment horizontal="right" vertical="top"/>
    </xf>
    <xf numFmtId="4" fontId="1" fillId="0" borderId="123" xfId="0" applyNumberFormat="1" applyFont="1" applyBorder="1" applyAlignment="1">
      <alignment horizontal="right" vertical="top"/>
    </xf>
    <xf numFmtId="4" fontId="1" fillId="0" borderId="124" xfId="0" applyNumberFormat="1" applyFont="1" applyBorder="1" applyAlignment="1">
      <alignment horizontal="right" vertical="top"/>
    </xf>
    <xf numFmtId="4" fontId="1" fillId="0" borderId="125" xfId="0" applyNumberFormat="1" applyFont="1" applyBorder="1" applyAlignment="1">
      <alignment horizontal="right" vertical="top"/>
    </xf>
    <xf numFmtId="0" fontId="0" fillId="0" borderId="126" xfId="0" applyFont="1" applyBorder="1" applyAlignment="1"/>
    <xf numFmtId="0" fontId="33" fillId="0" borderId="58" xfId="0" applyFont="1" applyBorder="1" applyAlignment="1">
      <alignment horizontal="center" vertical="top"/>
    </xf>
    <xf numFmtId="0" fontId="33" fillId="8" borderId="98" xfId="0" applyFont="1" applyFill="1" applyBorder="1" applyAlignment="1">
      <alignment vertical="top" wrapText="1"/>
    </xf>
    <xf numFmtId="0" fontId="33" fillId="0" borderId="59" xfId="0" applyFont="1" applyBorder="1" applyAlignment="1">
      <alignment vertical="top" wrapText="1"/>
    </xf>
    <xf numFmtId="0" fontId="33" fillId="8" borderId="74" xfId="0" applyFont="1" applyFill="1" applyBorder="1" applyAlignment="1">
      <alignment vertical="top" wrapText="1"/>
    </xf>
    <xf numFmtId="0" fontId="32" fillId="0" borderId="74" xfId="0" applyFont="1" applyBorder="1" applyAlignment="1">
      <alignment vertical="top" wrapText="1"/>
    </xf>
    <xf numFmtId="0" fontId="33" fillId="0" borderId="51" xfId="0" applyFont="1" applyBorder="1" applyAlignment="1">
      <alignment horizontal="center" vertical="top"/>
    </xf>
    <xf numFmtId="0" fontId="33" fillId="0" borderId="23" xfId="0" applyFont="1" applyBorder="1" applyAlignment="1">
      <alignment horizontal="center" vertical="top"/>
    </xf>
    <xf numFmtId="4" fontId="33" fillId="0" borderId="92" xfId="0" applyNumberFormat="1" applyFont="1" applyBorder="1" applyAlignment="1">
      <alignment horizontal="right" vertical="top"/>
    </xf>
    <xf numFmtId="0" fontId="33" fillId="0" borderId="52" xfId="0" applyFont="1" applyBorder="1" applyAlignment="1">
      <alignment vertical="top" wrapText="1"/>
    </xf>
    <xf numFmtId="0" fontId="33" fillId="8" borderId="52" xfId="0" applyFont="1" applyFill="1" applyBorder="1" applyAlignment="1">
      <alignment vertical="top" wrapText="1"/>
    </xf>
    <xf numFmtId="0" fontId="33" fillId="8" borderId="97" xfId="0" applyFont="1" applyFill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/>
    </xf>
    <xf numFmtId="0" fontId="1" fillId="8" borderId="52" xfId="0" applyFont="1" applyFill="1" applyBorder="1" applyAlignment="1">
      <alignment vertical="top" wrapText="1"/>
    </xf>
    <xf numFmtId="0" fontId="1" fillId="0" borderId="73" xfId="0" applyFont="1" applyFill="1" applyBorder="1" applyAlignment="1">
      <alignment horizontal="center" vertical="top"/>
    </xf>
    <xf numFmtId="4" fontId="1" fillId="0" borderId="54" xfId="0" applyNumberFormat="1" applyFont="1" applyFill="1" applyBorder="1" applyAlignment="1">
      <alignment horizontal="right" vertical="top"/>
    </xf>
    <xf numFmtId="4" fontId="1" fillId="0" borderId="55" xfId="0" applyNumberFormat="1" applyFont="1" applyFill="1" applyBorder="1" applyAlignment="1">
      <alignment horizontal="right" vertical="top"/>
    </xf>
    <xf numFmtId="0" fontId="1" fillId="0" borderId="59" xfId="0" applyFont="1" applyFill="1" applyBorder="1" applyAlignment="1">
      <alignment vertical="top" wrapText="1"/>
    </xf>
    <xf numFmtId="0" fontId="1" fillId="0" borderId="58" xfId="0" applyFont="1" applyFill="1" applyBorder="1" applyAlignment="1">
      <alignment horizontal="center" vertical="top" wrapText="1"/>
    </xf>
    <xf numFmtId="4" fontId="1" fillId="0" borderId="24" xfId="0" applyNumberFormat="1" applyFont="1" applyFill="1" applyBorder="1" applyAlignment="1">
      <alignment horizontal="right" vertical="top"/>
    </xf>
    <xf numFmtId="4" fontId="1" fillId="0" borderId="26" xfId="0" applyNumberFormat="1" applyFont="1" applyFill="1" applyBorder="1" applyAlignment="1">
      <alignment horizontal="right" vertical="top"/>
    </xf>
    <xf numFmtId="4" fontId="1" fillId="8" borderId="24" xfId="0" applyNumberFormat="1" applyFont="1" applyFill="1" applyBorder="1" applyAlignment="1">
      <alignment horizontal="right" vertical="top"/>
    </xf>
    <xf numFmtId="4" fontId="1" fillId="8" borderId="26" xfId="0" applyNumberFormat="1" applyFont="1" applyFill="1" applyBorder="1" applyAlignment="1">
      <alignment horizontal="right" vertical="top"/>
    </xf>
    <xf numFmtId="4" fontId="1" fillId="8" borderId="25" xfId="0" applyNumberFormat="1" applyFont="1" applyFill="1" applyBorder="1" applyAlignment="1">
      <alignment horizontal="right" vertical="top"/>
    </xf>
    <xf numFmtId="49" fontId="3" fillId="8" borderId="72" xfId="0" applyNumberFormat="1" applyFont="1" applyFill="1" applyBorder="1" applyAlignment="1">
      <alignment horizontal="center" vertical="top"/>
    </xf>
    <xf numFmtId="0" fontId="1" fillId="8" borderId="91" xfId="0" applyFont="1" applyFill="1" applyBorder="1" applyAlignment="1">
      <alignment vertical="top" wrapText="1"/>
    </xf>
    <xf numFmtId="0" fontId="1" fillId="8" borderId="58" xfId="0" applyFont="1" applyFill="1" applyBorder="1" applyAlignment="1">
      <alignment horizontal="center" vertical="top"/>
    </xf>
    <xf numFmtId="0" fontId="1" fillId="8" borderId="74" xfId="0" applyFont="1" applyFill="1" applyBorder="1" applyAlignment="1">
      <alignment vertical="top" wrapText="1"/>
    </xf>
    <xf numFmtId="0" fontId="1" fillId="0" borderId="62" xfId="0" applyFont="1" applyBorder="1" applyAlignment="1">
      <alignment horizontal="center" vertical="top" wrapText="1"/>
    </xf>
    <xf numFmtId="4" fontId="14" fillId="0" borderId="82" xfId="0" applyNumberFormat="1" applyFont="1" applyBorder="1" applyAlignment="1">
      <alignment horizontal="right" vertical="top"/>
    </xf>
    <xf numFmtId="10" fontId="14" fillId="0" borderId="82" xfId="0" applyNumberFormat="1" applyFont="1" applyBorder="1" applyAlignment="1">
      <alignment horizontal="right" vertical="top"/>
    </xf>
    <xf numFmtId="4" fontId="2" fillId="6" borderId="127" xfId="0" applyNumberFormat="1" applyFont="1" applyFill="1" applyBorder="1" applyAlignment="1">
      <alignment horizontal="right" vertical="top"/>
    </xf>
    <xf numFmtId="4" fontId="2" fillId="6" borderId="128" xfId="0" applyNumberFormat="1" applyFont="1" applyFill="1" applyBorder="1" applyAlignment="1">
      <alignment horizontal="right" vertical="top"/>
    </xf>
    <xf numFmtId="4" fontId="1" fillId="0" borderId="129" xfId="0" applyNumberFormat="1" applyFont="1" applyBorder="1" applyAlignment="1">
      <alignment horizontal="right" vertical="top"/>
    </xf>
    <xf numFmtId="10" fontId="14" fillId="0" borderId="130" xfId="0" applyNumberFormat="1" applyFont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4" fillId="0" borderId="122" xfId="0" applyNumberFormat="1" applyFont="1" applyBorder="1" applyAlignment="1">
      <alignment horizontal="right" vertical="top"/>
    </xf>
    <xf numFmtId="4" fontId="14" fillId="0" borderId="132" xfId="0" applyNumberFormat="1" applyFont="1" applyBorder="1" applyAlignment="1">
      <alignment horizontal="right" vertical="top"/>
    </xf>
    <xf numFmtId="10" fontId="14" fillId="0" borderId="133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4" fontId="2" fillId="2" borderId="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8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39" xfId="0" applyFont="1" applyBorder="1"/>
    <xf numFmtId="165" fontId="19" fillId="7" borderId="100" xfId="0" applyNumberFormat="1" applyFont="1" applyFill="1" applyBorder="1" applyAlignment="1">
      <alignment horizontal="left" vertical="center" wrapText="1"/>
    </xf>
    <xf numFmtId="0" fontId="10" fillId="0" borderId="101" xfId="0" applyFont="1" applyBorder="1"/>
    <xf numFmtId="0" fontId="10" fillId="0" borderId="102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08" xfId="0" applyFont="1" applyBorder="1"/>
    <xf numFmtId="4" fontId="2" fillId="2" borderId="4" xfId="0" applyNumberFormat="1" applyFont="1" applyFill="1" applyBorder="1" applyAlignment="1">
      <alignment horizontal="center" vertical="center" wrapText="1"/>
    </xf>
    <xf numFmtId="4" fontId="4" fillId="0" borderId="62" xfId="0" applyNumberFormat="1" applyFont="1" applyBorder="1" applyAlignment="1">
      <alignment horizontal="right" vertical="center"/>
    </xf>
    <xf numFmtId="0" fontId="10" fillId="0" borderId="74" xfId="0" applyFont="1" applyBorder="1"/>
    <xf numFmtId="0" fontId="10" fillId="0" borderId="88" xfId="0" applyFont="1" applyBorder="1"/>
    <xf numFmtId="0" fontId="10" fillId="0" borderId="89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0" fontId="10" fillId="0" borderId="96" xfId="0" applyFont="1" applyBorder="1"/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1000"/>
  <sheetViews>
    <sheetView topLeftCell="C16" workbookViewId="0">
      <selection activeCell="B27" sqref="B27"/>
    </sheetView>
  </sheetViews>
  <sheetFormatPr defaultColWidth="12.625" defaultRowHeight="15" customHeight="1"/>
  <cols>
    <col min="1" max="1" width="16" customWidth="1"/>
    <col min="2" max="2" width="14.5" customWidth="1"/>
    <col min="3" max="8" width="20.375" customWidth="1"/>
    <col min="9" max="9" width="14.5" customWidth="1"/>
    <col min="10" max="10" width="20.375" customWidth="1"/>
    <col min="11" max="11" width="14.5" customWidth="1"/>
    <col min="12" max="12" width="20.375" customWidth="1"/>
    <col min="13" max="13" width="14.5" customWidth="1"/>
    <col min="14" max="14" width="20.375" customWidth="1"/>
    <col min="15" max="23" width="4.875" customWidth="1"/>
    <col min="24" max="26" width="9.625" customWidth="1"/>
    <col min="27" max="31" width="11" customWidth="1"/>
  </cols>
  <sheetData>
    <row r="1" spans="1:31" ht="15" customHeight="1">
      <c r="A1" s="383" t="s">
        <v>0</v>
      </c>
      <c r="B1" s="378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383" t="s">
        <v>2</v>
      </c>
      <c r="I2" s="378"/>
      <c r="J2" s="37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383" t="s">
        <v>3</v>
      </c>
      <c r="I3" s="378"/>
      <c r="J3" s="37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238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239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240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241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242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243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 ht="15.75">
      <c r="A18" s="8"/>
      <c r="B18" s="384" t="s">
        <v>4</v>
      </c>
      <c r="C18" s="378"/>
      <c r="D18" s="378"/>
      <c r="E18" s="378"/>
      <c r="F18" s="378"/>
      <c r="G18" s="378"/>
      <c r="H18" s="378"/>
      <c r="I18" s="378"/>
      <c r="J18" s="378"/>
      <c r="K18" s="378"/>
      <c r="L18" s="378"/>
      <c r="M18" s="378"/>
      <c r="N18" s="378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15.75">
      <c r="A19" s="8"/>
      <c r="B19" s="384" t="s">
        <v>5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15.75">
      <c r="A20" s="8"/>
      <c r="B20" s="385" t="s">
        <v>244</v>
      </c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386"/>
      <c r="B23" s="379" t="s">
        <v>6</v>
      </c>
      <c r="C23" s="380"/>
      <c r="D23" s="389" t="s">
        <v>7</v>
      </c>
      <c r="E23" s="390"/>
      <c r="F23" s="390"/>
      <c r="G23" s="390"/>
      <c r="H23" s="390"/>
      <c r="I23" s="390"/>
      <c r="J23" s="391"/>
      <c r="K23" s="379" t="s">
        <v>8</v>
      </c>
      <c r="L23" s="380"/>
      <c r="M23" s="379" t="s">
        <v>9</v>
      </c>
      <c r="N23" s="380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387"/>
      <c r="B24" s="381"/>
      <c r="C24" s="382"/>
      <c r="D24" s="16" t="s">
        <v>10</v>
      </c>
      <c r="E24" s="17" t="s">
        <v>11</v>
      </c>
      <c r="F24" s="17" t="s">
        <v>12</v>
      </c>
      <c r="G24" s="17" t="s">
        <v>13</v>
      </c>
      <c r="H24" s="17" t="s">
        <v>14</v>
      </c>
      <c r="I24" s="392" t="s">
        <v>15</v>
      </c>
      <c r="J24" s="382"/>
      <c r="K24" s="381"/>
      <c r="L24" s="382"/>
      <c r="M24" s="381"/>
      <c r="N24" s="382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6.75" customHeight="1">
      <c r="A25" s="388"/>
      <c r="B25" s="19" t="s">
        <v>16</v>
      </c>
      <c r="C25" s="20" t="s">
        <v>17</v>
      </c>
      <c r="D25" s="19" t="s">
        <v>17</v>
      </c>
      <c r="E25" s="21" t="s">
        <v>17</v>
      </c>
      <c r="F25" s="21" t="s">
        <v>17</v>
      </c>
      <c r="G25" s="21" t="s">
        <v>17</v>
      </c>
      <c r="H25" s="21" t="s">
        <v>17</v>
      </c>
      <c r="I25" s="21" t="s">
        <v>16</v>
      </c>
      <c r="J25" s="22" t="s">
        <v>18</v>
      </c>
      <c r="K25" s="19" t="s">
        <v>16</v>
      </c>
      <c r="L25" s="20" t="s">
        <v>17</v>
      </c>
      <c r="M25" s="23" t="s">
        <v>16</v>
      </c>
      <c r="N25" s="24" t="s">
        <v>17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19</v>
      </c>
      <c r="B26" s="27" t="s">
        <v>20</v>
      </c>
      <c r="C26" s="28" t="s">
        <v>21</v>
      </c>
      <c r="D26" s="27" t="s">
        <v>22</v>
      </c>
      <c r="E26" s="29" t="s">
        <v>23</v>
      </c>
      <c r="F26" s="29" t="s">
        <v>24</v>
      </c>
      <c r="G26" s="29" t="s">
        <v>25</v>
      </c>
      <c r="H26" s="29" t="s">
        <v>26</v>
      </c>
      <c r="I26" s="29" t="s">
        <v>27</v>
      </c>
      <c r="J26" s="28" t="s">
        <v>28</v>
      </c>
      <c r="K26" s="27" t="s">
        <v>29</v>
      </c>
      <c r="L26" s="28" t="s">
        <v>30</v>
      </c>
      <c r="M26" s="27" t="s">
        <v>31</v>
      </c>
      <c r="N26" s="28" t="s">
        <v>32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33</v>
      </c>
      <c r="B27" s="33">
        <f t="shared" ref="B27:B29" si="0">C27/N27</f>
        <v>0.97724053636724728</v>
      </c>
      <c r="C27" s="34">
        <f>'Кошторис  витрат'!G142</f>
        <v>1530302</v>
      </c>
      <c r="D27" s="35">
        <v>0</v>
      </c>
      <c r="E27" s="36">
        <v>0</v>
      </c>
      <c r="F27" s="36">
        <v>0</v>
      </c>
      <c r="G27" s="36">
        <v>0</v>
      </c>
      <c r="H27" s="36">
        <v>35640</v>
      </c>
      <c r="I27" s="37">
        <f t="shared" ref="I27:I29" si="1">J27/N27</f>
        <v>2.2759463632752681E-2</v>
      </c>
      <c r="J27" s="34">
        <f t="shared" ref="J27:J29" si="2">D27+E27+F27+G27+H27</f>
        <v>35640</v>
      </c>
      <c r="K27" s="33">
        <f t="shared" ref="K27:K29" si="3">L27/N27</f>
        <v>0</v>
      </c>
      <c r="L27" s="34">
        <f>'Кошторис  витрат'!S142</f>
        <v>0</v>
      </c>
      <c r="M27" s="38">
        <v>1</v>
      </c>
      <c r="N27" s="39">
        <f t="shared" ref="N27:N29" si="4">C27+J27+L27</f>
        <v>1565942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34</v>
      </c>
      <c r="B28" s="41">
        <f t="shared" si="0"/>
        <v>0.97724053636724728</v>
      </c>
      <c r="C28" s="42">
        <f>'Кошторис  витрат'!J142</f>
        <v>1530302</v>
      </c>
      <c r="D28" s="43">
        <v>0</v>
      </c>
      <c r="E28" s="44">
        <v>0</v>
      </c>
      <c r="F28" s="44">
        <v>0</v>
      </c>
      <c r="G28" s="44">
        <v>0</v>
      </c>
      <c r="H28" s="44">
        <v>35640</v>
      </c>
      <c r="I28" s="45">
        <f t="shared" si="1"/>
        <v>2.2759463632752681E-2</v>
      </c>
      <c r="J28" s="42">
        <f t="shared" si="2"/>
        <v>35640</v>
      </c>
      <c r="K28" s="41">
        <f t="shared" si="3"/>
        <v>0</v>
      </c>
      <c r="L28" s="42">
        <f>'Кошторис  витрат'!V142</f>
        <v>0</v>
      </c>
      <c r="M28" s="46">
        <v>1</v>
      </c>
      <c r="N28" s="47">
        <f t="shared" si="4"/>
        <v>1565942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35</v>
      </c>
      <c r="B29" s="49">
        <f t="shared" si="0"/>
        <v>0.96988252155292609</v>
      </c>
      <c r="C29" s="50">
        <v>1147726</v>
      </c>
      <c r="D29" s="51">
        <v>0</v>
      </c>
      <c r="E29" s="52">
        <v>0</v>
      </c>
      <c r="F29" s="52">
        <v>0</v>
      </c>
      <c r="G29" s="52">
        <v>0</v>
      </c>
      <c r="H29" s="52">
        <v>35640</v>
      </c>
      <c r="I29" s="53">
        <f t="shared" si="1"/>
        <v>3.0117478447073857E-2</v>
      </c>
      <c r="J29" s="50">
        <f t="shared" si="2"/>
        <v>35640</v>
      </c>
      <c r="K29" s="49">
        <f t="shared" si="3"/>
        <v>0</v>
      </c>
      <c r="L29" s="50">
        <v>0</v>
      </c>
      <c r="M29" s="54">
        <f>(N29*M28)/N28</f>
        <v>0.75568954661156029</v>
      </c>
      <c r="N29" s="55">
        <f t="shared" si="4"/>
        <v>1183366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36</v>
      </c>
      <c r="B30" s="57">
        <f t="shared" ref="B30:N30" si="5">B28-B29</f>
        <v>7.3580148143211899E-3</v>
      </c>
      <c r="C30" s="58">
        <f t="shared" si="5"/>
        <v>382576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0</v>
      </c>
      <c r="I30" s="61">
        <f t="shared" si="5"/>
        <v>-7.358014814321176E-3</v>
      </c>
      <c r="J30" s="58">
        <f t="shared" si="5"/>
        <v>0</v>
      </c>
      <c r="K30" s="62">
        <f t="shared" si="5"/>
        <v>0</v>
      </c>
      <c r="L30" s="58">
        <f t="shared" si="5"/>
        <v>0</v>
      </c>
      <c r="M30" s="63">
        <f t="shared" si="5"/>
        <v>0.24431045338843971</v>
      </c>
      <c r="N30" s="64">
        <f t="shared" si="5"/>
        <v>382576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37</v>
      </c>
      <c r="C32" s="393"/>
      <c r="D32" s="394"/>
      <c r="E32" s="394"/>
      <c r="F32" s="65"/>
      <c r="G32" s="66"/>
      <c r="H32" s="66"/>
      <c r="I32" s="67"/>
      <c r="J32" s="393"/>
      <c r="K32" s="394"/>
      <c r="L32" s="394"/>
      <c r="M32" s="394"/>
      <c r="N32" s="394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38</v>
      </c>
      <c r="E33" s="5"/>
      <c r="F33" s="69"/>
      <c r="G33" s="377" t="s">
        <v>39</v>
      </c>
      <c r="H33" s="378"/>
      <c r="I33" s="13"/>
      <c r="J33" s="377" t="s">
        <v>40</v>
      </c>
      <c r="K33" s="378"/>
      <c r="L33" s="378"/>
      <c r="M33" s="378"/>
      <c r="N33" s="37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G964"/>
  <sheetViews>
    <sheetView tabSelected="1" topLeftCell="A91" zoomScale="60" zoomScaleNormal="60" workbookViewId="0">
      <selection sqref="A1:AA151"/>
    </sheetView>
  </sheetViews>
  <sheetFormatPr defaultColWidth="12.625" defaultRowHeight="15" customHeight="1" outlineLevelCol="1"/>
  <cols>
    <col min="1" max="1" width="9.25" customWidth="1"/>
    <col min="2" max="2" width="5.75" customWidth="1"/>
    <col min="3" max="3" width="38.625" customWidth="1"/>
    <col min="4" max="4" width="8.625" customWidth="1"/>
    <col min="5" max="5" width="9.5" customWidth="1"/>
    <col min="6" max="6" width="13" customWidth="1"/>
    <col min="7" max="7" width="14.125" customWidth="1"/>
    <col min="8" max="8" width="9.5" customWidth="1"/>
    <col min="9" max="9" width="13" customWidth="1"/>
    <col min="10" max="10" width="14.125" customWidth="1"/>
    <col min="11" max="11" width="9.5" customWidth="1" outlineLevel="1"/>
    <col min="12" max="12" width="13" customWidth="1" outlineLevel="1"/>
    <col min="13" max="13" width="14.125" customWidth="1" outlineLevel="1"/>
    <col min="14" max="14" width="9.5" customWidth="1" outlineLevel="1"/>
    <col min="15" max="15" width="13" customWidth="1" outlineLevel="1"/>
    <col min="16" max="16" width="14.125" customWidth="1" outlineLevel="1"/>
    <col min="17" max="17" width="9.5" customWidth="1" outlineLevel="1"/>
    <col min="18" max="18" width="13" customWidth="1" outlineLevel="1"/>
    <col min="19" max="19" width="14.125" customWidth="1" outlineLevel="1"/>
    <col min="20" max="20" width="9.5" customWidth="1" outlineLevel="1"/>
    <col min="21" max="21" width="13" customWidth="1" outlineLevel="1"/>
    <col min="22" max="22" width="14.125" customWidth="1" outlineLevel="1"/>
    <col min="23" max="25" width="11" customWidth="1"/>
    <col min="26" max="26" width="11.875" customWidth="1"/>
    <col min="27" max="27" width="16.75" customWidth="1"/>
    <col min="28" max="28" width="14" customWidth="1"/>
    <col min="29" max="33" width="5.125" customWidth="1"/>
  </cols>
  <sheetData>
    <row r="1" spans="1:33" ht="15.75">
      <c r="A1" s="396" t="s">
        <v>41</v>
      </c>
      <c r="B1" s="378"/>
      <c r="C1" s="378"/>
      <c r="D1" s="378"/>
      <c r="E1" s="378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9.5" customHeight="1">
      <c r="A2" s="72" t="str">
        <f>Фінансування!A12</f>
        <v>Назва Грантоотримувача: ГО "Літературний целанівський центр"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9.5" customHeight="1">
      <c r="A3" s="3" t="str">
        <f>Фінансування!A13</f>
        <v>Назва проєкту: ХІІ. Міжнародний поетичний фестиваль MERIDIAN CZERNOWITZ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9.5" customHeight="1">
      <c r="A4" s="3" t="str">
        <f>Фінансування!A14</f>
        <v>Дата початку проєкту: 30 червня 2021 року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9.5" customHeight="1">
      <c r="A5" s="3" t="str">
        <f>Фінансування!A15</f>
        <v>Дата завершення проєкту: 30 жовтня 2021 року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397" t="s">
        <v>42</v>
      </c>
      <c r="B7" s="399" t="s">
        <v>43</v>
      </c>
      <c r="C7" s="402" t="s">
        <v>44</v>
      </c>
      <c r="D7" s="402" t="s">
        <v>45</v>
      </c>
      <c r="E7" s="395" t="s">
        <v>46</v>
      </c>
      <c r="F7" s="390"/>
      <c r="G7" s="390"/>
      <c r="H7" s="390"/>
      <c r="I7" s="390"/>
      <c r="J7" s="391"/>
      <c r="K7" s="395" t="s">
        <v>47</v>
      </c>
      <c r="L7" s="390"/>
      <c r="M7" s="390"/>
      <c r="N7" s="390"/>
      <c r="O7" s="390"/>
      <c r="P7" s="391"/>
      <c r="Q7" s="395" t="s">
        <v>48</v>
      </c>
      <c r="R7" s="390"/>
      <c r="S7" s="390"/>
      <c r="T7" s="390"/>
      <c r="U7" s="390"/>
      <c r="V7" s="391"/>
      <c r="W7" s="418" t="s">
        <v>49</v>
      </c>
      <c r="X7" s="390"/>
      <c r="Y7" s="390"/>
      <c r="Z7" s="391"/>
      <c r="AA7" s="419" t="s">
        <v>50</v>
      </c>
      <c r="AB7" s="1"/>
      <c r="AC7" s="1"/>
      <c r="AD7" s="1"/>
      <c r="AE7" s="1"/>
      <c r="AF7" s="1"/>
      <c r="AG7" s="1"/>
    </row>
    <row r="8" spans="1:33" ht="42" customHeight="1">
      <c r="A8" s="387"/>
      <c r="B8" s="400"/>
      <c r="C8" s="403"/>
      <c r="D8" s="403"/>
      <c r="E8" s="411" t="s">
        <v>51</v>
      </c>
      <c r="F8" s="390"/>
      <c r="G8" s="391"/>
      <c r="H8" s="411" t="s">
        <v>52</v>
      </c>
      <c r="I8" s="390"/>
      <c r="J8" s="391"/>
      <c r="K8" s="411" t="s">
        <v>51</v>
      </c>
      <c r="L8" s="390"/>
      <c r="M8" s="391"/>
      <c r="N8" s="411" t="s">
        <v>52</v>
      </c>
      <c r="O8" s="390"/>
      <c r="P8" s="391"/>
      <c r="Q8" s="411" t="s">
        <v>51</v>
      </c>
      <c r="R8" s="390"/>
      <c r="S8" s="391"/>
      <c r="T8" s="411" t="s">
        <v>52</v>
      </c>
      <c r="U8" s="390"/>
      <c r="V8" s="391"/>
      <c r="W8" s="419" t="s">
        <v>53</v>
      </c>
      <c r="X8" s="419" t="s">
        <v>54</v>
      </c>
      <c r="Y8" s="418" t="s">
        <v>55</v>
      </c>
      <c r="Z8" s="391"/>
      <c r="AA8" s="387"/>
      <c r="AB8" s="1"/>
      <c r="AC8" s="1"/>
      <c r="AD8" s="1"/>
      <c r="AE8" s="1"/>
      <c r="AF8" s="1"/>
      <c r="AG8" s="1"/>
    </row>
    <row r="9" spans="1:33" ht="30" customHeight="1">
      <c r="A9" s="398"/>
      <c r="B9" s="401"/>
      <c r="C9" s="404"/>
      <c r="D9" s="404"/>
      <c r="E9" s="84" t="s">
        <v>56</v>
      </c>
      <c r="F9" s="85" t="s">
        <v>57</v>
      </c>
      <c r="G9" s="86" t="s">
        <v>58</v>
      </c>
      <c r="H9" s="84" t="s">
        <v>56</v>
      </c>
      <c r="I9" s="85" t="s">
        <v>57</v>
      </c>
      <c r="J9" s="86" t="s">
        <v>59</v>
      </c>
      <c r="K9" s="84" t="s">
        <v>56</v>
      </c>
      <c r="L9" s="85" t="s">
        <v>60</v>
      </c>
      <c r="M9" s="86" t="s">
        <v>61</v>
      </c>
      <c r="N9" s="84" t="s">
        <v>56</v>
      </c>
      <c r="O9" s="85" t="s">
        <v>60</v>
      </c>
      <c r="P9" s="86" t="s">
        <v>62</v>
      </c>
      <c r="Q9" s="84" t="s">
        <v>56</v>
      </c>
      <c r="R9" s="85" t="s">
        <v>60</v>
      </c>
      <c r="S9" s="86" t="s">
        <v>63</v>
      </c>
      <c r="T9" s="84" t="s">
        <v>56</v>
      </c>
      <c r="U9" s="85" t="s">
        <v>60</v>
      </c>
      <c r="V9" s="86" t="s">
        <v>64</v>
      </c>
      <c r="W9" s="388"/>
      <c r="X9" s="388"/>
      <c r="Y9" s="87" t="s">
        <v>65</v>
      </c>
      <c r="Z9" s="88" t="s">
        <v>16</v>
      </c>
      <c r="AA9" s="388"/>
      <c r="AB9" s="1"/>
      <c r="AC9" s="1"/>
      <c r="AD9" s="1"/>
      <c r="AE9" s="1"/>
      <c r="AF9" s="1"/>
      <c r="AG9" s="1"/>
    </row>
    <row r="10" spans="1:33" ht="24.75" customHeigh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>
      <c r="A11" s="93" t="s">
        <v>66</v>
      </c>
      <c r="B11" s="94"/>
      <c r="C11" s="95" t="s">
        <v>67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>
      <c r="A12" s="101" t="s">
        <v>68</v>
      </c>
      <c r="B12" s="102">
        <v>1</v>
      </c>
      <c r="C12" s="103" t="s">
        <v>69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106"/>
      <c r="Y12" s="106"/>
      <c r="Z12" s="106"/>
      <c r="AA12" s="107"/>
      <c r="AB12" s="6"/>
      <c r="AC12" s="7"/>
      <c r="AD12" s="7"/>
      <c r="AE12" s="7"/>
      <c r="AF12" s="7"/>
      <c r="AG12" s="7"/>
    </row>
    <row r="13" spans="1:33" ht="30" customHeight="1">
      <c r="A13" s="108" t="s">
        <v>70</v>
      </c>
      <c r="B13" s="109" t="s">
        <v>71</v>
      </c>
      <c r="C13" s="110" t="s">
        <v>72</v>
      </c>
      <c r="D13" s="111"/>
      <c r="E13" s="112">
        <f>SUM(E14:E14)</f>
        <v>4</v>
      </c>
      <c r="F13" s="113"/>
      <c r="G13" s="114">
        <f>SUM(G14:G14)</f>
        <v>18000</v>
      </c>
      <c r="H13" s="112">
        <f>SUM(H14:H14)</f>
        <v>4</v>
      </c>
      <c r="I13" s="113"/>
      <c r="J13" s="114">
        <f>SUM(J14:J14)</f>
        <v>18000</v>
      </c>
      <c r="K13" s="112">
        <f>SUM(K14:K14)</f>
        <v>0</v>
      </c>
      <c r="L13" s="113"/>
      <c r="M13" s="114">
        <f>SUM(M14:M14)</f>
        <v>0</v>
      </c>
      <c r="N13" s="112">
        <f>SUM(N14:N14)</f>
        <v>0</v>
      </c>
      <c r="O13" s="113"/>
      <c r="P13" s="114">
        <f>SUM(P14:P14)</f>
        <v>0</v>
      </c>
      <c r="Q13" s="112">
        <f>SUM(Q14:Q14)</f>
        <v>0</v>
      </c>
      <c r="R13" s="113"/>
      <c r="S13" s="114">
        <f>SUM(S14:S14)</f>
        <v>0</v>
      </c>
      <c r="T13" s="112">
        <f>SUM(T14:T14)</f>
        <v>0</v>
      </c>
      <c r="U13" s="113"/>
      <c r="V13" s="114">
        <f>SUM(V14:V14)</f>
        <v>0</v>
      </c>
      <c r="W13" s="114">
        <f>SUM(W14:W14)</f>
        <v>18000</v>
      </c>
      <c r="X13" s="114">
        <f>SUM(X14:X14)</f>
        <v>18000</v>
      </c>
      <c r="Y13" s="115">
        <f t="shared" ref="Y13:Y35" si="0">W13-X13</f>
        <v>0</v>
      </c>
      <c r="Z13" s="116">
        <f t="shared" ref="Z13:Z35" si="1">Y13/W13</f>
        <v>0</v>
      </c>
      <c r="AA13" s="117"/>
      <c r="AB13" s="118"/>
      <c r="AC13" s="118"/>
      <c r="AD13" s="118"/>
      <c r="AE13" s="118"/>
      <c r="AF13" s="118"/>
      <c r="AG13" s="118"/>
    </row>
    <row r="14" spans="1:33" ht="30" customHeight="1">
      <c r="A14" s="119" t="s">
        <v>73</v>
      </c>
      <c r="B14" s="120" t="s">
        <v>74</v>
      </c>
      <c r="C14" s="302" t="s">
        <v>245</v>
      </c>
      <c r="D14" s="122" t="s">
        <v>75</v>
      </c>
      <c r="E14" s="123">
        <v>4</v>
      </c>
      <c r="F14" s="124">
        <v>4500</v>
      </c>
      <c r="G14" s="125">
        <f t="shared" ref="G14" si="2">E14*F14</f>
        <v>18000</v>
      </c>
      <c r="H14" s="123">
        <v>4</v>
      </c>
      <c r="I14" s="124">
        <v>4500</v>
      </c>
      <c r="J14" s="125">
        <f t="shared" ref="J14" si="3">H14*I14</f>
        <v>18000</v>
      </c>
      <c r="K14" s="123"/>
      <c r="L14" s="124"/>
      <c r="M14" s="125">
        <f t="shared" ref="M14" si="4">K14*L14</f>
        <v>0</v>
      </c>
      <c r="N14" s="123"/>
      <c r="O14" s="124"/>
      <c r="P14" s="125">
        <f t="shared" ref="P14" si="5">N14*O14</f>
        <v>0</v>
      </c>
      <c r="Q14" s="123"/>
      <c r="R14" s="124"/>
      <c r="S14" s="125">
        <f t="shared" ref="S14" si="6">Q14*R14</f>
        <v>0</v>
      </c>
      <c r="T14" s="123"/>
      <c r="U14" s="124"/>
      <c r="V14" s="125">
        <f t="shared" ref="V14" si="7">T14*U14</f>
        <v>0</v>
      </c>
      <c r="W14" s="126">
        <f t="shared" ref="W14" si="8">G14+M14+S14</f>
        <v>18000</v>
      </c>
      <c r="X14" s="127">
        <f t="shared" ref="X14" si="9">J14+P14+V14</f>
        <v>18000</v>
      </c>
      <c r="Y14" s="127">
        <f t="shared" si="0"/>
        <v>0</v>
      </c>
      <c r="Z14" s="128">
        <f t="shared" si="1"/>
        <v>0</v>
      </c>
      <c r="AA14" s="303"/>
      <c r="AB14" s="130"/>
      <c r="AC14" s="131"/>
      <c r="AD14" s="131"/>
      <c r="AE14" s="131"/>
      <c r="AF14" s="131"/>
      <c r="AG14" s="131"/>
    </row>
    <row r="15" spans="1:33" ht="30" customHeight="1">
      <c r="A15" s="108" t="s">
        <v>70</v>
      </c>
      <c r="B15" s="109" t="s">
        <v>76</v>
      </c>
      <c r="C15" s="140" t="s">
        <v>77</v>
      </c>
      <c r="D15" s="141"/>
      <c r="E15" s="142">
        <f>SUM(E16:E16)</f>
        <v>0</v>
      </c>
      <c r="F15" s="143"/>
      <c r="G15" s="144">
        <f>SUM(G16:G16)</f>
        <v>0</v>
      </c>
      <c r="H15" s="142">
        <f>SUM(H16:H16)</f>
        <v>0</v>
      </c>
      <c r="I15" s="143"/>
      <c r="J15" s="144">
        <f>SUM(J16:J16)</f>
        <v>0</v>
      </c>
      <c r="K15" s="142">
        <f>SUM(K16:K16)</f>
        <v>0</v>
      </c>
      <c r="L15" s="143"/>
      <c r="M15" s="144">
        <f>SUM(M16:M16)</f>
        <v>0</v>
      </c>
      <c r="N15" s="142">
        <f>SUM(N16:N16)</f>
        <v>0</v>
      </c>
      <c r="O15" s="143"/>
      <c r="P15" s="144">
        <f>SUM(P16:P16)</f>
        <v>0</v>
      </c>
      <c r="Q15" s="142">
        <f>SUM(Q16:Q16)</f>
        <v>0</v>
      </c>
      <c r="R15" s="143"/>
      <c r="S15" s="144">
        <f>SUM(S16:S16)</f>
        <v>0</v>
      </c>
      <c r="T15" s="142">
        <f>SUM(T16:T16)</f>
        <v>0</v>
      </c>
      <c r="U15" s="143"/>
      <c r="V15" s="144">
        <f>SUM(V16:V16)</f>
        <v>0</v>
      </c>
      <c r="W15" s="144">
        <f>SUM(W16:W16)</f>
        <v>0</v>
      </c>
      <c r="X15" s="145">
        <f>SUM(X16:X16)</f>
        <v>0</v>
      </c>
      <c r="Y15" s="145">
        <f t="shared" si="0"/>
        <v>0</v>
      </c>
      <c r="Z15" s="145" t="e">
        <f t="shared" si="1"/>
        <v>#DIV/0!</v>
      </c>
      <c r="AA15" s="146"/>
      <c r="AB15" s="118"/>
      <c r="AC15" s="118"/>
      <c r="AD15" s="118"/>
      <c r="AE15" s="118"/>
      <c r="AF15" s="118"/>
      <c r="AG15" s="118"/>
    </row>
    <row r="16" spans="1:33" ht="30" customHeight="1" thickBot="1">
      <c r="A16" s="147" t="s">
        <v>73</v>
      </c>
      <c r="B16" s="133" t="s">
        <v>78</v>
      </c>
      <c r="C16" s="121"/>
      <c r="D16" s="148"/>
      <c r="E16" s="149"/>
      <c r="F16" s="150"/>
      <c r="G16" s="151">
        <f t="shared" ref="G16" si="10">E16*F16</f>
        <v>0</v>
      </c>
      <c r="H16" s="149"/>
      <c r="I16" s="150"/>
      <c r="J16" s="151">
        <f t="shared" ref="J16" si="11">H16*I16</f>
        <v>0</v>
      </c>
      <c r="K16" s="149"/>
      <c r="L16" s="150"/>
      <c r="M16" s="151">
        <f t="shared" ref="M16" si="12">K16*L16</f>
        <v>0</v>
      </c>
      <c r="N16" s="149"/>
      <c r="O16" s="150"/>
      <c r="P16" s="151">
        <f t="shared" ref="P16" si="13">N16*O16</f>
        <v>0</v>
      </c>
      <c r="Q16" s="149"/>
      <c r="R16" s="150"/>
      <c r="S16" s="151">
        <f t="shared" ref="S16" si="14">Q16*R16</f>
        <v>0</v>
      </c>
      <c r="T16" s="149"/>
      <c r="U16" s="150"/>
      <c r="V16" s="151">
        <f t="shared" ref="V16" si="15">T16*U16</f>
        <v>0</v>
      </c>
      <c r="W16" s="138">
        <f t="shared" ref="W16" si="16">G16+M16+S16</f>
        <v>0</v>
      </c>
      <c r="X16" s="127">
        <f t="shared" ref="X16" si="17">J16+P16+V16</f>
        <v>0</v>
      </c>
      <c r="Y16" s="127">
        <f t="shared" si="0"/>
        <v>0</v>
      </c>
      <c r="Z16" s="128" t="e">
        <f t="shared" si="1"/>
        <v>#DIV/0!</v>
      </c>
      <c r="AA16" s="152"/>
      <c r="AB16" s="131"/>
      <c r="AC16" s="131"/>
      <c r="AD16" s="131"/>
      <c r="AE16" s="131"/>
      <c r="AF16" s="131"/>
      <c r="AG16" s="131"/>
    </row>
    <row r="17" spans="1:33" ht="30" customHeight="1">
      <c r="A17" s="108" t="s">
        <v>70</v>
      </c>
      <c r="B17" s="109" t="s">
        <v>79</v>
      </c>
      <c r="C17" s="153" t="s">
        <v>80</v>
      </c>
      <c r="D17" s="141"/>
      <c r="E17" s="142">
        <f>SUM(E18:E27)</f>
        <v>22</v>
      </c>
      <c r="F17" s="143"/>
      <c r="G17" s="144">
        <f t="shared" ref="G17:H17" si="18">SUM(G18:G27)</f>
        <v>331000</v>
      </c>
      <c r="H17" s="142">
        <f t="shared" si="18"/>
        <v>22</v>
      </c>
      <c r="I17" s="143"/>
      <c r="J17" s="144">
        <f t="shared" ref="J17:K17" si="19">SUM(J18:J27)</f>
        <v>331000</v>
      </c>
      <c r="K17" s="142">
        <f t="shared" si="19"/>
        <v>0</v>
      </c>
      <c r="L17" s="143"/>
      <c r="M17" s="144">
        <f t="shared" ref="M17:N17" si="20">SUM(M18:M27)</f>
        <v>0</v>
      </c>
      <c r="N17" s="142">
        <f t="shared" si="20"/>
        <v>0</v>
      </c>
      <c r="O17" s="143"/>
      <c r="P17" s="144">
        <f t="shared" ref="P17:Q17" si="21">SUM(P18:P27)</f>
        <v>0</v>
      </c>
      <c r="Q17" s="142">
        <f t="shared" si="21"/>
        <v>0</v>
      </c>
      <c r="R17" s="143"/>
      <c r="S17" s="144">
        <f t="shared" ref="S17:T17" si="22">SUM(S18:S27)</f>
        <v>0</v>
      </c>
      <c r="T17" s="142">
        <f t="shared" si="22"/>
        <v>0</v>
      </c>
      <c r="U17" s="143"/>
      <c r="V17" s="144">
        <f t="shared" ref="V17:X17" si="23">SUM(V18:V27)</f>
        <v>0</v>
      </c>
      <c r="W17" s="144">
        <f t="shared" si="23"/>
        <v>331000</v>
      </c>
      <c r="X17" s="144">
        <f t="shared" si="23"/>
        <v>331000</v>
      </c>
      <c r="Y17" s="115">
        <f t="shared" si="0"/>
        <v>0</v>
      </c>
      <c r="Z17" s="116">
        <f t="shared" si="1"/>
        <v>0</v>
      </c>
      <c r="AA17" s="146"/>
      <c r="AB17" s="118"/>
      <c r="AC17" s="118"/>
      <c r="AD17" s="118"/>
      <c r="AE17" s="118"/>
      <c r="AF17" s="118"/>
      <c r="AG17" s="118"/>
    </row>
    <row r="18" spans="1:33" ht="30" customHeight="1">
      <c r="A18" s="119" t="s">
        <v>73</v>
      </c>
      <c r="B18" s="120" t="s">
        <v>81</v>
      </c>
      <c r="C18" s="302" t="s">
        <v>246</v>
      </c>
      <c r="D18" s="122" t="s">
        <v>75</v>
      </c>
      <c r="E18" s="123">
        <v>4</v>
      </c>
      <c r="F18" s="124">
        <v>19000</v>
      </c>
      <c r="G18" s="125">
        <f t="shared" ref="G18:G27" si="24">E18*F18</f>
        <v>76000</v>
      </c>
      <c r="H18" s="123">
        <v>4</v>
      </c>
      <c r="I18" s="124">
        <v>19000</v>
      </c>
      <c r="J18" s="125">
        <f t="shared" ref="J18:J27" si="25">H18*I18</f>
        <v>76000</v>
      </c>
      <c r="K18" s="123"/>
      <c r="L18" s="124"/>
      <c r="M18" s="125">
        <f t="shared" ref="M18:M27" si="26">K18*L18</f>
        <v>0</v>
      </c>
      <c r="N18" s="123"/>
      <c r="O18" s="124"/>
      <c r="P18" s="125">
        <f t="shared" ref="P18:P27" si="27">N18*O18</f>
        <v>0</v>
      </c>
      <c r="Q18" s="123"/>
      <c r="R18" s="124"/>
      <c r="S18" s="125">
        <f t="shared" ref="S18:S27" si="28">Q18*R18</f>
        <v>0</v>
      </c>
      <c r="T18" s="123"/>
      <c r="U18" s="124"/>
      <c r="V18" s="125">
        <f t="shared" ref="V18:V27" si="29">T18*U18</f>
        <v>0</v>
      </c>
      <c r="W18" s="126">
        <f t="shared" ref="W18:W27" si="30">G18+M18+S18</f>
        <v>76000</v>
      </c>
      <c r="X18" s="127">
        <f t="shared" ref="X18:X27" si="31">J18+P18+V18</f>
        <v>76000</v>
      </c>
      <c r="Y18" s="127">
        <f t="shared" si="0"/>
        <v>0</v>
      </c>
      <c r="Z18" s="128">
        <f t="shared" si="1"/>
        <v>0</v>
      </c>
      <c r="AA18" s="129"/>
      <c r="AB18" s="131"/>
      <c r="AC18" s="131"/>
      <c r="AD18" s="131"/>
      <c r="AE18" s="131"/>
      <c r="AF18" s="131"/>
      <c r="AG18" s="131"/>
    </row>
    <row r="19" spans="1:33" ht="30" customHeight="1">
      <c r="A19" s="119" t="s">
        <v>73</v>
      </c>
      <c r="B19" s="120" t="s">
        <v>82</v>
      </c>
      <c r="C19" s="302" t="s">
        <v>247</v>
      </c>
      <c r="D19" s="122" t="s">
        <v>75</v>
      </c>
      <c r="E19" s="123">
        <v>4</v>
      </c>
      <c r="F19" s="124">
        <v>15000</v>
      </c>
      <c r="G19" s="125">
        <f t="shared" si="24"/>
        <v>60000</v>
      </c>
      <c r="H19" s="123">
        <v>4</v>
      </c>
      <c r="I19" s="124">
        <v>15000</v>
      </c>
      <c r="J19" s="125">
        <f t="shared" si="25"/>
        <v>60000</v>
      </c>
      <c r="K19" s="123"/>
      <c r="L19" s="124"/>
      <c r="M19" s="125">
        <f t="shared" si="26"/>
        <v>0</v>
      </c>
      <c r="N19" s="123"/>
      <c r="O19" s="124"/>
      <c r="P19" s="125">
        <f t="shared" si="27"/>
        <v>0</v>
      </c>
      <c r="Q19" s="123"/>
      <c r="R19" s="124"/>
      <c r="S19" s="125">
        <f t="shared" si="28"/>
        <v>0</v>
      </c>
      <c r="T19" s="123"/>
      <c r="U19" s="124"/>
      <c r="V19" s="125">
        <f t="shared" si="29"/>
        <v>0</v>
      </c>
      <c r="W19" s="126">
        <f t="shared" si="30"/>
        <v>60000</v>
      </c>
      <c r="X19" s="127">
        <f t="shared" si="31"/>
        <v>60000</v>
      </c>
      <c r="Y19" s="127">
        <f t="shared" si="0"/>
        <v>0</v>
      </c>
      <c r="Z19" s="128">
        <f t="shared" si="1"/>
        <v>0</v>
      </c>
      <c r="AA19" s="129"/>
      <c r="AB19" s="131"/>
      <c r="AC19" s="131"/>
      <c r="AD19" s="131"/>
      <c r="AE19" s="131"/>
      <c r="AF19" s="131"/>
      <c r="AG19" s="131"/>
    </row>
    <row r="20" spans="1:33" ht="30" customHeight="1">
      <c r="A20" s="119" t="s">
        <v>73</v>
      </c>
      <c r="B20" s="120" t="s">
        <v>83</v>
      </c>
      <c r="C20" s="302" t="s">
        <v>255</v>
      </c>
      <c r="D20" s="122" t="s">
        <v>75</v>
      </c>
      <c r="E20" s="135">
        <v>4</v>
      </c>
      <c r="F20" s="136">
        <v>17000</v>
      </c>
      <c r="G20" s="125">
        <f t="shared" si="24"/>
        <v>68000</v>
      </c>
      <c r="H20" s="135">
        <v>4</v>
      </c>
      <c r="I20" s="136">
        <v>17000</v>
      </c>
      <c r="J20" s="125">
        <f t="shared" si="25"/>
        <v>68000</v>
      </c>
      <c r="K20" s="135"/>
      <c r="L20" s="136"/>
      <c r="M20" s="125">
        <f t="shared" si="26"/>
        <v>0</v>
      </c>
      <c r="N20" s="135"/>
      <c r="O20" s="136"/>
      <c r="P20" s="125">
        <f t="shared" si="27"/>
        <v>0</v>
      </c>
      <c r="Q20" s="135"/>
      <c r="R20" s="136"/>
      <c r="S20" s="125">
        <f t="shared" si="28"/>
        <v>0</v>
      </c>
      <c r="T20" s="135"/>
      <c r="U20" s="136"/>
      <c r="V20" s="125">
        <f t="shared" si="29"/>
        <v>0</v>
      </c>
      <c r="W20" s="126">
        <f t="shared" si="30"/>
        <v>68000</v>
      </c>
      <c r="X20" s="127">
        <f t="shared" si="31"/>
        <v>68000</v>
      </c>
      <c r="Y20" s="127">
        <f t="shared" si="0"/>
        <v>0</v>
      </c>
      <c r="Z20" s="128">
        <f t="shared" si="1"/>
        <v>0</v>
      </c>
      <c r="AA20" s="139"/>
      <c r="AB20" s="131"/>
      <c r="AC20" s="131"/>
      <c r="AD20" s="131"/>
      <c r="AE20" s="131"/>
      <c r="AF20" s="131"/>
      <c r="AG20" s="131"/>
    </row>
    <row r="21" spans="1:33" ht="30" customHeight="1">
      <c r="A21" s="119" t="s">
        <v>73</v>
      </c>
      <c r="B21" s="120" t="s">
        <v>248</v>
      </c>
      <c r="C21" s="302" t="s">
        <v>256</v>
      </c>
      <c r="D21" s="122" t="s">
        <v>75</v>
      </c>
      <c r="E21" s="135">
        <v>4</v>
      </c>
      <c r="F21" s="136">
        <v>12000</v>
      </c>
      <c r="G21" s="125">
        <f t="shared" si="24"/>
        <v>48000</v>
      </c>
      <c r="H21" s="135">
        <v>4</v>
      </c>
      <c r="I21" s="136">
        <v>12000</v>
      </c>
      <c r="J21" s="125">
        <f t="shared" si="25"/>
        <v>48000</v>
      </c>
      <c r="K21" s="135"/>
      <c r="L21" s="136"/>
      <c r="M21" s="125">
        <f t="shared" si="26"/>
        <v>0</v>
      </c>
      <c r="N21" s="135"/>
      <c r="O21" s="136"/>
      <c r="P21" s="125">
        <f t="shared" si="27"/>
        <v>0</v>
      </c>
      <c r="Q21" s="135"/>
      <c r="R21" s="136"/>
      <c r="S21" s="125">
        <f t="shared" si="28"/>
        <v>0</v>
      </c>
      <c r="T21" s="135"/>
      <c r="U21" s="136"/>
      <c r="V21" s="125">
        <f t="shared" si="29"/>
        <v>0</v>
      </c>
      <c r="W21" s="126">
        <f t="shared" si="30"/>
        <v>48000</v>
      </c>
      <c r="X21" s="127">
        <f t="shared" si="31"/>
        <v>48000</v>
      </c>
      <c r="Y21" s="127">
        <f t="shared" si="0"/>
        <v>0</v>
      </c>
      <c r="Z21" s="128">
        <f t="shared" si="1"/>
        <v>0</v>
      </c>
      <c r="AA21" s="139"/>
      <c r="AB21" s="131"/>
      <c r="AC21" s="131"/>
      <c r="AD21" s="131"/>
      <c r="AE21" s="131"/>
      <c r="AF21" s="131"/>
      <c r="AG21" s="131"/>
    </row>
    <row r="22" spans="1:33" ht="30" customHeight="1">
      <c r="A22" s="119" t="s">
        <v>73</v>
      </c>
      <c r="B22" s="120" t="s">
        <v>249</v>
      </c>
      <c r="C22" s="302" t="s">
        <v>257</v>
      </c>
      <c r="D22" s="122" t="s">
        <v>258</v>
      </c>
      <c r="E22" s="135">
        <v>1</v>
      </c>
      <c r="F22" s="136">
        <v>15000</v>
      </c>
      <c r="G22" s="125">
        <f t="shared" si="24"/>
        <v>15000</v>
      </c>
      <c r="H22" s="135">
        <v>1</v>
      </c>
      <c r="I22" s="136">
        <v>15000</v>
      </c>
      <c r="J22" s="125">
        <f t="shared" si="25"/>
        <v>15000</v>
      </c>
      <c r="K22" s="135"/>
      <c r="L22" s="136"/>
      <c r="M22" s="125">
        <f t="shared" si="26"/>
        <v>0</v>
      </c>
      <c r="N22" s="135"/>
      <c r="O22" s="136"/>
      <c r="P22" s="125">
        <f t="shared" si="27"/>
        <v>0</v>
      </c>
      <c r="Q22" s="135"/>
      <c r="R22" s="136"/>
      <c r="S22" s="125">
        <f t="shared" si="28"/>
        <v>0</v>
      </c>
      <c r="T22" s="135"/>
      <c r="U22" s="136"/>
      <c r="V22" s="125">
        <f t="shared" si="29"/>
        <v>0</v>
      </c>
      <c r="W22" s="126">
        <f t="shared" si="30"/>
        <v>15000</v>
      </c>
      <c r="X22" s="127">
        <f t="shared" si="31"/>
        <v>15000</v>
      </c>
      <c r="Y22" s="127">
        <f t="shared" si="0"/>
        <v>0</v>
      </c>
      <c r="Z22" s="128">
        <f t="shared" si="1"/>
        <v>0</v>
      </c>
      <c r="AA22" s="139"/>
      <c r="AB22" s="131"/>
      <c r="AC22" s="131"/>
      <c r="AD22" s="131"/>
      <c r="AE22" s="131"/>
      <c r="AF22" s="131"/>
      <c r="AG22" s="131"/>
    </row>
    <row r="23" spans="1:33" ht="58.5" customHeight="1">
      <c r="A23" s="119" t="s">
        <v>73</v>
      </c>
      <c r="B23" s="120" t="s">
        <v>250</v>
      </c>
      <c r="C23" s="302" t="s">
        <v>259</v>
      </c>
      <c r="D23" s="122" t="s">
        <v>258</v>
      </c>
      <c r="E23" s="135">
        <v>1</v>
      </c>
      <c r="F23" s="136">
        <v>12000</v>
      </c>
      <c r="G23" s="125">
        <f t="shared" si="24"/>
        <v>12000</v>
      </c>
      <c r="H23" s="135">
        <v>1</v>
      </c>
      <c r="I23" s="136">
        <v>12000</v>
      </c>
      <c r="J23" s="125">
        <f t="shared" si="25"/>
        <v>12000</v>
      </c>
      <c r="K23" s="135"/>
      <c r="L23" s="136"/>
      <c r="M23" s="125">
        <f t="shared" si="26"/>
        <v>0</v>
      </c>
      <c r="N23" s="135"/>
      <c r="O23" s="136"/>
      <c r="P23" s="125">
        <f t="shared" si="27"/>
        <v>0</v>
      </c>
      <c r="Q23" s="135"/>
      <c r="R23" s="136"/>
      <c r="S23" s="125">
        <f t="shared" si="28"/>
        <v>0</v>
      </c>
      <c r="T23" s="135"/>
      <c r="U23" s="136"/>
      <c r="V23" s="125">
        <f t="shared" si="29"/>
        <v>0</v>
      </c>
      <c r="W23" s="126">
        <f t="shared" si="30"/>
        <v>12000</v>
      </c>
      <c r="X23" s="127">
        <f t="shared" si="31"/>
        <v>12000</v>
      </c>
      <c r="Y23" s="127">
        <f t="shared" si="0"/>
        <v>0</v>
      </c>
      <c r="Z23" s="128">
        <f t="shared" si="1"/>
        <v>0</v>
      </c>
      <c r="AA23" s="139"/>
      <c r="AB23" s="131"/>
      <c r="AC23" s="131"/>
      <c r="AD23" s="131"/>
      <c r="AE23" s="131"/>
      <c r="AF23" s="131"/>
      <c r="AG23" s="131"/>
    </row>
    <row r="24" spans="1:33" ht="54.75" customHeight="1">
      <c r="A24" s="119" t="s">
        <v>73</v>
      </c>
      <c r="B24" s="120" t="s">
        <v>251</v>
      </c>
      <c r="C24" s="302" t="s">
        <v>260</v>
      </c>
      <c r="D24" s="122" t="s">
        <v>258</v>
      </c>
      <c r="E24" s="135">
        <v>1</v>
      </c>
      <c r="F24" s="136">
        <v>18000</v>
      </c>
      <c r="G24" s="125">
        <f t="shared" si="24"/>
        <v>18000</v>
      </c>
      <c r="H24" s="135">
        <v>1</v>
      </c>
      <c r="I24" s="136">
        <v>18000</v>
      </c>
      <c r="J24" s="125">
        <f t="shared" si="25"/>
        <v>18000</v>
      </c>
      <c r="K24" s="135"/>
      <c r="L24" s="136"/>
      <c r="M24" s="125">
        <f t="shared" si="26"/>
        <v>0</v>
      </c>
      <c r="N24" s="135"/>
      <c r="O24" s="136"/>
      <c r="P24" s="125">
        <f t="shared" si="27"/>
        <v>0</v>
      </c>
      <c r="Q24" s="135"/>
      <c r="R24" s="136"/>
      <c r="S24" s="125">
        <f t="shared" si="28"/>
        <v>0</v>
      </c>
      <c r="T24" s="135"/>
      <c r="U24" s="136"/>
      <c r="V24" s="125">
        <f t="shared" si="29"/>
        <v>0</v>
      </c>
      <c r="W24" s="126">
        <f t="shared" si="30"/>
        <v>18000</v>
      </c>
      <c r="X24" s="127">
        <f t="shared" si="31"/>
        <v>18000</v>
      </c>
      <c r="Y24" s="127">
        <f t="shared" si="0"/>
        <v>0</v>
      </c>
      <c r="Z24" s="128">
        <f t="shared" si="1"/>
        <v>0</v>
      </c>
      <c r="AA24" s="139"/>
      <c r="AB24" s="131"/>
      <c r="AC24" s="131"/>
      <c r="AD24" s="131"/>
      <c r="AE24" s="131"/>
      <c r="AF24" s="131"/>
      <c r="AG24" s="131"/>
    </row>
    <row r="25" spans="1:33" ht="48.75" customHeight="1">
      <c r="A25" s="119" t="s">
        <v>73</v>
      </c>
      <c r="B25" s="120" t="s">
        <v>252</v>
      </c>
      <c r="C25" s="302" t="s">
        <v>261</v>
      </c>
      <c r="D25" s="122" t="s">
        <v>258</v>
      </c>
      <c r="E25" s="135">
        <v>1</v>
      </c>
      <c r="F25" s="136">
        <v>12000</v>
      </c>
      <c r="G25" s="125">
        <f t="shared" si="24"/>
        <v>12000</v>
      </c>
      <c r="H25" s="135">
        <v>1</v>
      </c>
      <c r="I25" s="136">
        <v>12000</v>
      </c>
      <c r="J25" s="125">
        <f t="shared" si="25"/>
        <v>12000</v>
      </c>
      <c r="K25" s="135"/>
      <c r="L25" s="136"/>
      <c r="M25" s="125">
        <f t="shared" si="26"/>
        <v>0</v>
      </c>
      <c r="N25" s="135"/>
      <c r="O25" s="136"/>
      <c r="P25" s="125">
        <f t="shared" si="27"/>
        <v>0</v>
      </c>
      <c r="Q25" s="135"/>
      <c r="R25" s="136"/>
      <c r="S25" s="125">
        <f t="shared" si="28"/>
        <v>0</v>
      </c>
      <c r="T25" s="135"/>
      <c r="U25" s="136"/>
      <c r="V25" s="125">
        <f t="shared" si="29"/>
        <v>0</v>
      </c>
      <c r="W25" s="126">
        <f t="shared" si="30"/>
        <v>12000</v>
      </c>
      <c r="X25" s="127">
        <f t="shared" si="31"/>
        <v>12000</v>
      </c>
      <c r="Y25" s="127">
        <f t="shared" si="0"/>
        <v>0</v>
      </c>
      <c r="Z25" s="128">
        <f t="shared" si="1"/>
        <v>0</v>
      </c>
      <c r="AA25" s="139"/>
      <c r="AB25" s="131"/>
      <c r="AC25" s="131"/>
      <c r="AD25" s="131"/>
      <c r="AE25" s="131"/>
      <c r="AF25" s="131"/>
      <c r="AG25" s="131"/>
    </row>
    <row r="26" spans="1:33" ht="48.75" customHeight="1">
      <c r="A26" s="119" t="s">
        <v>73</v>
      </c>
      <c r="B26" s="120" t="s">
        <v>253</v>
      </c>
      <c r="C26" s="302" t="s">
        <v>262</v>
      </c>
      <c r="D26" s="122" t="s">
        <v>258</v>
      </c>
      <c r="E26" s="135">
        <v>1</v>
      </c>
      <c r="F26" s="136">
        <v>12000</v>
      </c>
      <c r="G26" s="125">
        <f t="shared" si="24"/>
        <v>12000</v>
      </c>
      <c r="H26" s="135">
        <v>1</v>
      </c>
      <c r="I26" s="136">
        <v>12000</v>
      </c>
      <c r="J26" s="125">
        <f t="shared" si="25"/>
        <v>12000</v>
      </c>
      <c r="K26" s="135"/>
      <c r="L26" s="136"/>
      <c r="M26" s="125">
        <f t="shared" si="26"/>
        <v>0</v>
      </c>
      <c r="N26" s="135"/>
      <c r="O26" s="136"/>
      <c r="P26" s="125">
        <f t="shared" si="27"/>
        <v>0</v>
      </c>
      <c r="Q26" s="135"/>
      <c r="R26" s="136"/>
      <c r="S26" s="125">
        <f t="shared" si="28"/>
        <v>0</v>
      </c>
      <c r="T26" s="135"/>
      <c r="U26" s="136"/>
      <c r="V26" s="125">
        <f t="shared" si="29"/>
        <v>0</v>
      </c>
      <c r="W26" s="126">
        <f t="shared" si="30"/>
        <v>12000</v>
      </c>
      <c r="X26" s="127">
        <f t="shared" si="31"/>
        <v>12000</v>
      </c>
      <c r="Y26" s="127">
        <f t="shared" si="0"/>
        <v>0</v>
      </c>
      <c r="Z26" s="128">
        <f t="shared" si="1"/>
        <v>0</v>
      </c>
      <c r="AA26" s="139"/>
      <c r="AB26" s="131"/>
      <c r="AC26" s="131"/>
      <c r="AD26" s="131"/>
      <c r="AE26" s="131"/>
      <c r="AF26" s="131"/>
      <c r="AG26" s="131"/>
    </row>
    <row r="27" spans="1:33" ht="30" customHeight="1" thickBot="1">
      <c r="A27" s="132" t="s">
        <v>73</v>
      </c>
      <c r="B27" s="120" t="s">
        <v>254</v>
      </c>
      <c r="C27" s="302" t="s">
        <v>263</v>
      </c>
      <c r="D27" s="122" t="s">
        <v>258</v>
      </c>
      <c r="E27" s="135">
        <v>1</v>
      </c>
      <c r="F27" s="136">
        <v>10000</v>
      </c>
      <c r="G27" s="125">
        <f t="shared" si="24"/>
        <v>10000</v>
      </c>
      <c r="H27" s="135">
        <v>1</v>
      </c>
      <c r="I27" s="136">
        <v>10000</v>
      </c>
      <c r="J27" s="137">
        <f t="shared" si="25"/>
        <v>10000</v>
      </c>
      <c r="K27" s="149"/>
      <c r="L27" s="150"/>
      <c r="M27" s="151">
        <f t="shared" si="26"/>
        <v>0</v>
      </c>
      <c r="N27" s="149"/>
      <c r="O27" s="150"/>
      <c r="P27" s="125">
        <f t="shared" si="27"/>
        <v>0</v>
      </c>
      <c r="Q27" s="149"/>
      <c r="R27" s="150"/>
      <c r="S27" s="125">
        <f t="shared" si="28"/>
        <v>0</v>
      </c>
      <c r="T27" s="149"/>
      <c r="U27" s="150"/>
      <c r="V27" s="151">
        <f t="shared" si="29"/>
        <v>0</v>
      </c>
      <c r="W27" s="126">
        <f t="shared" si="30"/>
        <v>10000</v>
      </c>
      <c r="X27" s="127">
        <f t="shared" si="31"/>
        <v>10000</v>
      </c>
      <c r="Y27" s="127">
        <f t="shared" si="0"/>
        <v>0</v>
      </c>
      <c r="Z27" s="128">
        <f t="shared" si="1"/>
        <v>0</v>
      </c>
      <c r="AA27" s="152"/>
      <c r="AB27" s="131"/>
      <c r="AC27" s="131"/>
      <c r="AD27" s="131"/>
      <c r="AE27" s="131"/>
      <c r="AF27" s="131"/>
      <c r="AG27" s="131"/>
    </row>
    <row r="28" spans="1:33" ht="30" customHeight="1">
      <c r="A28" s="108" t="s">
        <v>68</v>
      </c>
      <c r="B28" s="155" t="s">
        <v>84</v>
      </c>
      <c r="C28" s="140" t="s">
        <v>85</v>
      </c>
      <c r="D28" s="141"/>
      <c r="E28" s="142">
        <f>SUM(E29:E31)</f>
        <v>349000</v>
      </c>
      <c r="F28" s="143"/>
      <c r="G28" s="144">
        <f t="shared" ref="G28:H28" si="32">SUM(G29:G31)</f>
        <v>76780</v>
      </c>
      <c r="H28" s="142">
        <f t="shared" si="32"/>
        <v>349000</v>
      </c>
      <c r="I28" s="143"/>
      <c r="J28" s="144">
        <f t="shared" ref="J28:K28" si="33">SUM(J29:J31)</f>
        <v>76780</v>
      </c>
      <c r="K28" s="142">
        <f t="shared" si="33"/>
        <v>0</v>
      </c>
      <c r="L28" s="143"/>
      <c r="M28" s="144">
        <f t="shared" ref="M28:N28" si="34">SUM(M29:M31)</f>
        <v>0</v>
      </c>
      <c r="N28" s="142">
        <f t="shared" si="34"/>
        <v>0</v>
      </c>
      <c r="O28" s="143"/>
      <c r="P28" s="144">
        <f t="shared" ref="P28:Q28" si="35">SUM(P29:P31)</f>
        <v>0</v>
      </c>
      <c r="Q28" s="142">
        <f t="shared" si="35"/>
        <v>0</v>
      </c>
      <c r="R28" s="143"/>
      <c r="S28" s="144">
        <f t="shared" ref="S28:T28" si="36">SUM(S29:S31)</f>
        <v>0</v>
      </c>
      <c r="T28" s="142">
        <f t="shared" si="36"/>
        <v>0</v>
      </c>
      <c r="U28" s="143"/>
      <c r="V28" s="144">
        <f t="shared" ref="V28:X28" si="37">SUM(V29:V31)</f>
        <v>0</v>
      </c>
      <c r="W28" s="144">
        <f t="shared" si="37"/>
        <v>76780</v>
      </c>
      <c r="X28" s="144">
        <f t="shared" si="37"/>
        <v>76780</v>
      </c>
      <c r="Y28" s="115">
        <f t="shared" si="0"/>
        <v>0</v>
      </c>
      <c r="Z28" s="116">
        <f t="shared" si="1"/>
        <v>0</v>
      </c>
      <c r="AA28" s="146"/>
      <c r="AB28" s="7"/>
      <c r="AC28" s="7"/>
      <c r="AD28" s="7"/>
      <c r="AE28" s="7"/>
      <c r="AF28" s="7"/>
      <c r="AG28" s="7"/>
    </row>
    <row r="29" spans="1:33" ht="30" customHeight="1">
      <c r="A29" s="156" t="s">
        <v>73</v>
      </c>
      <c r="B29" s="157" t="s">
        <v>86</v>
      </c>
      <c r="C29" s="121" t="s">
        <v>87</v>
      </c>
      <c r="D29" s="158"/>
      <c r="E29" s="159">
        <f>G13</f>
        <v>18000</v>
      </c>
      <c r="F29" s="160">
        <v>0.22</v>
      </c>
      <c r="G29" s="161">
        <f t="shared" ref="G29:G31" si="38">E29*F29</f>
        <v>3960</v>
      </c>
      <c r="H29" s="159">
        <f>J13</f>
        <v>18000</v>
      </c>
      <c r="I29" s="160">
        <v>0.22</v>
      </c>
      <c r="J29" s="161">
        <f t="shared" ref="J29:J31" si="39">H29*I29</f>
        <v>3960</v>
      </c>
      <c r="K29" s="159">
        <f>M13</f>
        <v>0</v>
      </c>
      <c r="L29" s="160">
        <v>0.22</v>
      </c>
      <c r="M29" s="161">
        <f t="shared" ref="M29:M31" si="40">K29*L29</f>
        <v>0</v>
      </c>
      <c r="N29" s="159">
        <f>P13</f>
        <v>0</v>
      </c>
      <c r="O29" s="160">
        <v>0.22</v>
      </c>
      <c r="P29" s="161">
        <f t="shared" ref="P29:P31" si="41">N29*O29</f>
        <v>0</v>
      </c>
      <c r="Q29" s="159">
        <f>S13</f>
        <v>0</v>
      </c>
      <c r="R29" s="160">
        <v>0.22</v>
      </c>
      <c r="S29" s="161">
        <f t="shared" ref="S29:S31" si="42">Q29*R29</f>
        <v>0</v>
      </c>
      <c r="T29" s="159">
        <f>V13</f>
        <v>0</v>
      </c>
      <c r="U29" s="160">
        <v>0.22</v>
      </c>
      <c r="V29" s="161">
        <f t="shared" ref="V29:V31" si="43">T29*U29</f>
        <v>0</v>
      </c>
      <c r="W29" s="127">
        <f t="shared" ref="W29:W31" si="44">G29+M29+S29</f>
        <v>3960</v>
      </c>
      <c r="X29" s="127">
        <f t="shared" ref="X29:X31" si="45">J29+P29+V29</f>
        <v>3960</v>
      </c>
      <c r="Y29" s="127">
        <f t="shared" si="0"/>
        <v>0</v>
      </c>
      <c r="Z29" s="128">
        <f t="shared" si="1"/>
        <v>0</v>
      </c>
      <c r="AA29" s="162"/>
      <c r="AB29" s="130"/>
      <c r="AC29" s="131"/>
      <c r="AD29" s="131"/>
      <c r="AE29" s="131"/>
      <c r="AF29" s="131"/>
      <c r="AG29" s="131"/>
    </row>
    <row r="30" spans="1:33" ht="30" customHeight="1">
      <c r="A30" s="119" t="s">
        <v>73</v>
      </c>
      <c r="B30" s="120" t="s">
        <v>88</v>
      </c>
      <c r="C30" s="121" t="s">
        <v>89</v>
      </c>
      <c r="D30" s="122"/>
      <c r="E30" s="123">
        <f>G15</f>
        <v>0</v>
      </c>
      <c r="F30" s="124">
        <v>0.22</v>
      </c>
      <c r="G30" s="125">
        <f t="shared" si="38"/>
        <v>0</v>
      </c>
      <c r="H30" s="123">
        <f>J15</f>
        <v>0</v>
      </c>
      <c r="I30" s="124">
        <v>0.22</v>
      </c>
      <c r="J30" s="125">
        <f t="shared" si="39"/>
        <v>0</v>
      </c>
      <c r="K30" s="123">
        <f>M15</f>
        <v>0</v>
      </c>
      <c r="L30" s="124">
        <v>0.22</v>
      </c>
      <c r="M30" s="125">
        <f t="shared" si="40"/>
        <v>0</v>
      </c>
      <c r="N30" s="123">
        <f>P15</f>
        <v>0</v>
      </c>
      <c r="O30" s="124">
        <v>0.22</v>
      </c>
      <c r="P30" s="125">
        <f t="shared" si="41"/>
        <v>0</v>
      </c>
      <c r="Q30" s="123">
        <f>S15</f>
        <v>0</v>
      </c>
      <c r="R30" s="124">
        <v>0.22</v>
      </c>
      <c r="S30" s="125">
        <f t="shared" si="42"/>
        <v>0</v>
      </c>
      <c r="T30" s="123">
        <f>V15</f>
        <v>0</v>
      </c>
      <c r="U30" s="124">
        <v>0.22</v>
      </c>
      <c r="V30" s="125">
        <f t="shared" si="43"/>
        <v>0</v>
      </c>
      <c r="W30" s="126">
        <f t="shared" si="44"/>
        <v>0</v>
      </c>
      <c r="X30" s="127">
        <f t="shared" si="45"/>
        <v>0</v>
      </c>
      <c r="Y30" s="127">
        <f t="shared" si="0"/>
        <v>0</v>
      </c>
      <c r="Z30" s="128" t="e">
        <f t="shared" si="1"/>
        <v>#DIV/0!</v>
      </c>
      <c r="AA30" s="129"/>
      <c r="AB30" s="131"/>
      <c r="AC30" s="131"/>
      <c r="AD30" s="131"/>
      <c r="AE30" s="131"/>
      <c r="AF30" s="131"/>
      <c r="AG30" s="131"/>
    </row>
    <row r="31" spans="1:33" ht="30" customHeight="1">
      <c r="A31" s="132" t="s">
        <v>73</v>
      </c>
      <c r="B31" s="154" t="s">
        <v>90</v>
      </c>
      <c r="C31" s="163" t="s">
        <v>80</v>
      </c>
      <c r="D31" s="134"/>
      <c r="E31" s="135">
        <f>G17</f>
        <v>331000</v>
      </c>
      <c r="F31" s="136">
        <v>0.22</v>
      </c>
      <c r="G31" s="137">
        <f t="shared" si="38"/>
        <v>72820</v>
      </c>
      <c r="H31" s="135">
        <f>J17</f>
        <v>331000</v>
      </c>
      <c r="I31" s="136">
        <v>0.22</v>
      </c>
      <c r="J31" s="137">
        <f t="shared" si="39"/>
        <v>72820</v>
      </c>
      <c r="K31" s="135">
        <f>M17</f>
        <v>0</v>
      </c>
      <c r="L31" s="136">
        <v>0.22</v>
      </c>
      <c r="M31" s="137">
        <f t="shared" si="40"/>
        <v>0</v>
      </c>
      <c r="N31" s="135">
        <f>P17</f>
        <v>0</v>
      </c>
      <c r="O31" s="136">
        <v>0.22</v>
      </c>
      <c r="P31" s="137">
        <f t="shared" si="41"/>
        <v>0</v>
      </c>
      <c r="Q31" s="135">
        <f>S17</f>
        <v>0</v>
      </c>
      <c r="R31" s="136">
        <v>0.22</v>
      </c>
      <c r="S31" s="137">
        <f t="shared" si="42"/>
        <v>0</v>
      </c>
      <c r="T31" s="135">
        <f>V17</f>
        <v>0</v>
      </c>
      <c r="U31" s="136">
        <v>0.22</v>
      </c>
      <c r="V31" s="137">
        <f t="shared" si="43"/>
        <v>0</v>
      </c>
      <c r="W31" s="138">
        <f t="shared" si="44"/>
        <v>72820</v>
      </c>
      <c r="X31" s="127">
        <f t="shared" si="45"/>
        <v>72820</v>
      </c>
      <c r="Y31" s="127">
        <f t="shared" si="0"/>
        <v>0</v>
      </c>
      <c r="Z31" s="128">
        <f t="shared" si="1"/>
        <v>0</v>
      </c>
      <c r="AA31" s="139"/>
      <c r="AB31" s="131"/>
      <c r="AC31" s="131"/>
      <c r="AD31" s="131"/>
      <c r="AE31" s="131"/>
      <c r="AF31" s="131"/>
      <c r="AG31" s="131"/>
    </row>
    <row r="32" spans="1:33" ht="30" customHeight="1">
      <c r="A32" s="108" t="s">
        <v>70</v>
      </c>
      <c r="B32" s="155" t="s">
        <v>91</v>
      </c>
      <c r="C32" s="140" t="s">
        <v>92</v>
      </c>
      <c r="D32" s="141"/>
      <c r="E32" s="142">
        <f>SUM(E33:E34)</f>
        <v>7</v>
      </c>
      <c r="F32" s="143"/>
      <c r="G32" s="144">
        <f>SUM(G33:G34)</f>
        <v>116000</v>
      </c>
      <c r="H32" s="142">
        <f>SUM(H33:H34)</f>
        <v>7</v>
      </c>
      <c r="I32" s="143"/>
      <c r="J32" s="144">
        <f>SUM(J33:J34)</f>
        <v>116000</v>
      </c>
      <c r="K32" s="142">
        <f>SUM(K33:K34)</f>
        <v>0</v>
      </c>
      <c r="L32" s="143"/>
      <c r="M32" s="144">
        <f>SUM(M33:M34)</f>
        <v>0</v>
      </c>
      <c r="N32" s="142">
        <f>SUM(N33:N34)</f>
        <v>0</v>
      </c>
      <c r="O32" s="143"/>
      <c r="P32" s="144">
        <f>SUM(P33:P34)</f>
        <v>0</v>
      </c>
      <c r="Q32" s="142">
        <f>SUM(Q33:Q34)</f>
        <v>0</v>
      </c>
      <c r="R32" s="143"/>
      <c r="S32" s="144">
        <f>SUM(S33:S34)</f>
        <v>0</v>
      </c>
      <c r="T32" s="142">
        <f>SUM(T33:T34)</f>
        <v>0</v>
      </c>
      <c r="U32" s="143"/>
      <c r="V32" s="144">
        <f>SUM(V33:V34)</f>
        <v>0</v>
      </c>
      <c r="W32" s="144">
        <f>SUM(W33:W34)</f>
        <v>116000</v>
      </c>
      <c r="X32" s="144">
        <f>SUM(X33:X34)</f>
        <v>116000</v>
      </c>
      <c r="Y32" s="144">
        <f t="shared" si="0"/>
        <v>0</v>
      </c>
      <c r="Z32" s="144">
        <f t="shared" si="1"/>
        <v>0</v>
      </c>
      <c r="AA32" s="146"/>
      <c r="AB32" s="7"/>
      <c r="AC32" s="7"/>
      <c r="AD32" s="7"/>
      <c r="AE32" s="7"/>
      <c r="AF32" s="7"/>
      <c r="AG32" s="7"/>
    </row>
    <row r="33" spans="1:33" ht="30" customHeight="1">
      <c r="A33" s="119" t="s">
        <v>73</v>
      </c>
      <c r="B33" s="157" t="s">
        <v>93</v>
      </c>
      <c r="C33" s="302" t="s">
        <v>264</v>
      </c>
      <c r="D33" s="122" t="s">
        <v>75</v>
      </c>
      <c r="E33" s="123">
        <v>4</v>
      </c>
      <c r="F33" s="124">
        <v>17000</v>
      </c>
      <c r="G33" s="125">
        <f t="shared" ref="G33:G34" si="46">E33*F33</f>
        <v>68000</v>
      </c>
      <c r="H33" s="123">
        <v>4</v>
      </c>
      <c r="I33" s="124">
        <v>17000</v>
      </c>
      <c r="J33" s="125">
        <f t="shared" ref="J33:J34" si="47">H33*I33</f>
        <v>68000</v>
      </c>
      <c r="K33" s="123"/>
      <c r="L33" s="124"/>
      <c r="M33" s="125">
        <f t="shared" ref="M33:M34" si="48">K33*L33</f>
        <v>0</v>
      </c>
      <c r="N33" s="123"/>
      <c r="O33" s="124"/>
      <c r="P33" s="125">
        <f t="shared" ref="P33:P34" si="49">N33*O33</f>
        <v>0</v>
      </c>
      <c r="Q33" s="123"/>
      <c r="R33" s="124"/>
      <c r="S33" s="125">
        <f t="shared" ref="S33:S34" si="50">Q33*R33</f>
        <v>0</v>
      </c>
      <c r="T33" s="123"/>
      <c r="U33" s="124"/>
      <c r="V33" s="125">
        <f t="shared" ref="V33:V34" si="51">T33*U33</f>
        <v>0</v>
      </c>
      <c r="W33" s="126">
        <f t="shared" ref="W33:W34" si="52">G33+M33+S33</f>
        <v>68000</v>
      </c>
      <c r="X33" s="127">
        <f t="shared" ref="X33:X34" si="53">J33+P33+V33</f>
        <v>68000</v>
      </c>
      <c r="Y33" s="127">
        <f t="shared" si="0"/>
        <v>0</v>
      </c>
      <c r="Z33" s="128">
        <f t="shared" si="1"/>
        <v>0</v>
      </c>
      <c r="AA33" s="129"/>
      <c r="AB33" s="7"/>
      <c r="AC33" s="7"/>
      <c r="AD33" s="7"/>
      <c r="AE33" s="7"/>
      <c r="AF33" s="7"/>
      <c r="AG33" s="7"/>
    </row>
    <row r="34" spans="1:33" ht="30" customHeight="1" thickBot="1">
      <c r="A34" s="119" t="s">
        <v>73</v>
      </c>
      <c r="B34" s="120" t="s">
        <v>94</v>
      </c>
      <c r="C34" s="305" t="s">
        <v>265</v>
      </c>
      <c r="D34" s="122" t="s">
        <v>75</v>
      </c>
      <c r="E34" s="123">
        <v>3</v>
      </c>
      <c r="F34" s="124">
        <v>16000</v>
      </c>
      <c r="G34" s="125">
        <f t="shared" si="46"/>
        <v>48000</v>
      </c>
      <c r="H34" s="123">
        <v>3</v>
      </c>
      <c r="I34" s="124">
        <v>16000</v>
      </c>
      <c r="J34" s="125">
        <f t="shared" si="47"/>
        <v>48000</v>
      </c>
      <c r="K34" s="123"/>
      <c r="L34" s="124"/>
      <c r="M34" s="125">
        <f t="shared" si="48"/>
        <v>0</v>
      </c>
      <c r="N34" s="123"/>
      <c r="O34" s="124"/>
      <c r="P34" s="125">
        <f t="shared" si="49"/>
        <v>0</v>
      </c>
      <c r="Q34" s="123"/>
      <c r="R34" s="124"/>
      <c r="S34" s="125">
        <f t="shared" si="50"/>
        <v>0</v>
      </c>
      <c r="T34" s="123"/>
      <c r="U34" s="124"/>
      <c r="V34" s="125">
        <f t="shared" si="51"/>
        <v>0</v>
      </c>
      <c r="W34" s="126">
        <f t="shared" si="52"/>
        <v>48000</v>
      </c>
      <c r="X34" s="127">
        <f t="shared" si="53"/>
        <v>48000</v>
      </c>
      <c r="Y34" s="127">
        <f t="shared" si="0"/>
        <v>0</v>
      </c>
      <c r="Z34" s="128">
        <f t="shared" si="1"/>
        <v>0</v>
      </c>
      <c r="AA34" s="129"/>
      <c r="AB34" s="7"/>
      <c r="AC34" s="7"/>
      <c r="AD34" s="7"/>
      <c r="AE34" s="7"/>
      <c r="AF34" s="7"/>
      <c r="AG34" s="7"/>
    </row>
    <row r="35" spans="1:33" ht="30" customHeight="1" thickBot="1">
      <c r="A35" s="165" t="s">
        <v>95</v>
      </c>
      <c r="B35" s="166"/>
      <c r="C35" s="167"/>
      <c r="D35" s="168"/>
      <c r="E35" s="169"/>
      <c r="F35" s="170"/>
      <c r="G35" s="171">
        <f>G13+G15+G17+G28+G32</f>
        <v>541780</v>
      </c>
      <c r="H35" s="169"/>
      <c r="I35" s="170"/>
      <c r="J35" s="171">
        <f>J13+J15+J17+J28+J32</f>
        <v>541780</v>
      </c>
      <c r="K35" s="169"/>
      <c r="L35" s="172"/>
      <c r="M35" s="171">
        <f>M13+M15+M17+M28+M32</f>
        <v>0</v>
      </c>
      <c r="N35" s="169"/>
      <c r="O35" s="172"/>
      <c r="P35" s="171">
        <f>P13+P15+P17+P28+P32</f>
        <v>0</v>
      </c>
      <c r="Q35" s="169"/>
      <c r="R35" s="172"/>
      <c r="S35" s="171">
        <f>S13+S15+S17+S28+S32</f>
        <v>0</v>
      </c>
      <c r="T35" s="169"/>
      <c r="U35" s="172"/>
      <c r="V35" s="171">
        <f>V13+V15+V17+V28+V32</f>
        <v>0</v>
      </c>
      <c r="W35" s="171">
        <f>W13+W15+W17+W28+W32</f>
        <v>541780</v>
      </c>
      <c r="X35" s="173">
        <f>X13+X15+X17+X28+X32</f>
        <v>541780</v>
      </c>
      <c r="Y35" s="174">
        <f t="shared" si="0"/>
        <v>0</v>
      </c>
      <c r="Z35" s="175">
        <f t="shared" si="1"/>
        <v>0</v>
      </c>
      <c r="AA35" s="176"/>
      <c r="AB35" s="6"/>
      <c r="AC35" s="7"/>
      <c r="AD35" s="7"/>
      <c r="AE35" s="7"/>
      <c r="AF35" s="7"/>
      <c r="AG35" s="7"/>
    </row>
    <row r="36" spans="1:33" ht="30" customHeight="1">
      <c r="A36" s="177" t="s">
        <v>68</v>
      </c>
      <c r="B36" s="178">
        <v>2</v>
      </c>
      <c r="C36" s="179" t="s">
        <v>96</v>
      </c>
      <c r="D36" s="180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6"/>
      <c r="X36" s="106"/>
      <c r="Y36" s="181"/>
      <c r="Z36" s="106"/>
      <c r="AA36" s="107"/>
      <c r="AB36" s="7"/>
      <c r="AC36" s="7"/>
      <c r="AD36" s="7"/>
      <c r="AE36" s="7"/>
      <c r="AF36" s="7"/>
      <c r="AG36" s="7"/>
    </row>
    <row r="37" spans="1:33" ht="30" customHeight="1">
      <c r="A37" s="108" t="s">
        <v>70</v>
      </c>
      <c r="B37" s="155" t="s">
        <v>97</v>
      </c>
      <c r="C37" s="110" t="s">
        <v>98</v>
      </c>
      <c r="D37" s="111"/>
      <c r="E37" s="112">
        <f>SUM(E38:E38)</f>
        <v>0</v>
      </c>
      <c r="F37" s="113"/>
      <c r="G37" s="114">
        <f>SUM(G38:G38)</f>
        <v>0</v>
      </c>
      <c r="H37" s="112">
        <f>SUM(H38:H38)</f>
        <v>0</v>
      </c>
      <c r="I37" s="113"/>
      <c r="J37" s="114">
        <f>SUM(J38:J38)</f>
        <v>0</v>
      </c>
      <c r="K37" s="112">
        <f>SUM(K38:K38)</f>
        <v>0</v>
      </c>
      <c r="L37" s="113"/>
      <c r="M37" s="114">
        <f>SUM(M38:M38)</f>
        <v>0</v>
      </c>
      <c r="N37" s="112">
        <f>SUM(N38:N38)</f>
        <v>0</v>
      </c>
      <c r="O37" s="113"/>
      <c r="P37" s="114">
        <f>SUM(P38:P38)</f>
        <v>0</v>
      </c>
      <c r="Q37" s="112">
        <f>SUM(Q38:Q38)</f>
        <v>0</v>
      </c>
      <c r="R37" s="113"/>
      <c r="S37" s="114">
        <f>SUM(S38:S38)</f>
        <v>0</v>
      </c>
      <c r="T37" s="112">
        <f>SUM(T38:T38)</f>
        <v>0</v>
      </c>
      <c r="U37" s="113"/>
      <c r="V37" s="114">
        <f>SUM(V38:V38)</f>
        <v>0</v>
      </c>
      <c r="W37" s="114">
        <f>SUM(W38:W38)</f>
        <v>0</v>
      </c>
      <c r="X37" s="182">
        <f>SUM(X38:X38)</f>
        <v>0</v>
      </c>
      <c r="Y37" s="143">
        <f t="shared" ref="Y37:Y43" si="54">W37-X37</f>
        <v>0</v>
      </c>
      <c r="Z37" s="183" t="e">
        <f t="shared" ref="Z37:Z43" si="55">Y37/W37</f>
        <v>#DIV/0!</v>
      </c>
      <c r="AA37" s="117"/>
      <c r="AB37" s="184"/>
      <c r="AC37" s="118"/>
      <c r="AD37" s="118"/>
      <c r="AE37" s="118"/>
      <c r="AF37" s="118"/>
      <c r="AG37" s="118"/>
    </row>
    <row r="38" spans="1:33" ht="30" customHeight="1" thickBot="1">
      <c r="A38" s="119" t="s">
        <v>73</v>
      </c>
      <c r="B38" s="120" t="s">
        <v>99</v>
      </c>
      <c r="C38" s="121" t="s">
        <v>100</v>
      </c>
      <c r="D38" s="122" t="s">
        <v>101</v>
      </c>
      <c r="E38" s="123"/>
      <c r="F38" s="124"/>
      <c r="G38" s="125">
        <f t="shared" ref="G38" si="56">E38*F38</f>
        <v>0</v>
      </c>
      <c r="H38" s="123"/>
      <c r="I38" s="124"/>
      <c r="J38" s="125">
        <f t="shared" ref="J38" si="57">H38*I38</f>
        <v>0</v>
      </c>
      <c r="K38" s="123"/>
      <c r="L38" s="124"/>
      <c r="M38" s="125">
        <f t="shared" ref="M38" si="58">K38*L38</f>
        <v>0</v>
      </c>
      <c r="N38" s="123"/>
      <c r="O38" s="124"/>
      <c r="P38" s="125">
        <f t="shared" ref="P38" si="59">N38*O38</f>
        <v>0</v>
      </c>
      <c r="Q38" s="123"/>
      <c r="R38" s="124"/>
      <c r="S38" s="125">
        <f t="shared" ref="S38" si="60">Q38*R38</f>
        <v>0</v>
      </c>
      <c r="T38" s="123"/>
      <c r="U38" s="124"/>
      <c r="V38" s="125">
        <f t="shared" ref="V38" si="61">T38*U38</f>
        <v>0</v>
      </c>
      <c r="W38" s="126">
        <f t="shared" ref="W38" si="62">G38+M38+S38</f>
        <v>0</v>
      </c>
      <c r="X38" s="127">
        <f t="shared" ref="X38" si="63">J38+P38+V38</f>
        <v>0</v>
      </c>
      <c r="Y38" s="127">
        <f t="shared" si="54"/>
        <v>0</v>
      </c>
      <c r="Z38" s="128" t="e">
        <f t="shared" si="55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customHeight="1">
      <c r="A39" s="108" t="s">
        <v>70</v>
      </c>
      <c r="B39" s="155" t="s">
        <v>102</v>
      </c>
      <c r="C39" s="153" t="s">
        <v>103</v>
      </c>
      <c r="D39" s="141"/>
      <c r="E39" s="142">
        <f>SUM(E40:E40)</f>
        <v>0</v>
      </c>
      <c r="F39" s="143"/>
      <c r="G39" s="144">
        <f>SUM(G40:G40)</f>
        <v>0</v>
      </c>
      <c r="H39" s="142">
        <f>SUM(H40:H40)</f>
        <v>0</v>
      </c>
      <c r="I39" s="143"/>
      <c r="J39" s="144">
        <f>SUM(J40:J40)</f>
        <v>0</v>
      </c>
      <c r="K39" s="142">
        <f>SUM(K40:K40)</f>
        <v>0</v>
      </c>
      <c r="L39" s="143"/>
      <c r="M39" s="144">
        <f>SUM(M40:M40)</f>
        <v>0</v>
      </c>
      <c r="N39" s="142">
        <f>SUM(N40:N40)</f>
        <v>0</v>
      </c>
      <c r="O39" s="143"/>
      <c r="P39" s="144">
        <f>SUM(P40:P40)</f>
        <v>0</v>
      </c>
      <c r="Q39" s="142">
        <f>SUM(Q40:Q40)</f>
        <v>0</v>
      </c>
      <c r="R39" s="143"/>
      <c r="S39" s="144">
        <f>SUM(S40:S40)</f>
        <v>0</v>
      </c>
      <c r="T39" s="142">
        <f>SUM(T40:T40)</f>
        <v>0</v>
      </c>
      <c r="U39" s="143"/>
      <c r="V39" s="144">
        <f>SUM(V40:V40)</f>
        <v>0</v>
      </c>
      <c r="W39" s="144">
        <f>SUM(W40:W40)</f>
        <v>0</v>
      </c>
      <c r="X39" s="144">
        <f>SUM(X40:X40)</f>
        <v>0</v>
      </c>
      <c r="Y39" s="185">
        <f t="shared" si="54"/>
        <v>0</v>
      </c>
      <c r="Z39" s="185" t="e">
        <f t="shared" si="55"/>
        <v>#DIV/0!</v>
      </c>
      <c r="AA39" s="146"/>
      <c r="AB39" s="118"/>
      <c r="AC39" s="118"/>
      <c r="AD39" s="118"/>
      <c r="AE39" s="118"/>
      <c r="AF39" s="118"/>
      <c r="AG39" s="118"/>
    </row>
    <row r="40" spans="1:33" ht="30" customHeight="1" thickBot="1">
      <c r="A40" s="119" t="s">
        <v>73</v>
      </c>
      <c r="B40" s="120" t="s">
        <v>104</v>
      </c>
      <c r="C40" s="121" t="s">
        <v>105</v>
      </c>
      <c r="D40" s="122" t="s">
        <v>106</v>
      </c>
      <c r="E40" s="123"/>
      <c r="F40" s="124"/>
      <c r="G40" s="125">
        <f t="shared" ref="G40" si="64">E40*F40</f>
        <v>0</v>
      </c>
      <c r="H40" s="123"/>
      <c r="I40" s="124"/>
      <c r="J40" s="125">
        <f t="shared" ref="J40" si="65">H40*I40</f>
        <v>0</v>
      </c>
      <c r="K40" s="123"/>
      <c r="L40" s="124"/>
      <c r="M40" s="125">
        <f t="shared" ref="M40" si="66">K40*L40</f>
        <v>0</v>
      </c>
      <c r="N40" s="123"/>
      <c r="O40" s="124"/>
      <c r="P40" s="125">
        <f t="shared" ref="P40" si="67">N40*O40</f>
        <v>0</v>
      </c>
      <c r="Q40" s="123"/>
      <c r="R40" s="124"/>
      <c r="S40" s="125">
        <f t="shared" ref="S40" si="68">Q40*R40</f>
        <v>0</v>
      </c>
      <c r="T40" s="123"/>
      <c r="U40" s="124"/>
      <c r="V40" s="125">
        <f t="shared" ref="V40" si="69">T40*U40</f>
        <v>0</v>
      </c>
      <c r="W40" s="126">
        <f t="shared" ref="W40" si="70">G40+M40+S40</f>
        <v>0</v>
      </c>
      <c r="X40" s="127">
        <f t="shared" ref="X40" si="71">J40+P40+V40</f>
        <v>0</v>
      </c>
      <c r="Y40" s="127">
        <f t="shared" si="54"/>
        <v>0</v>
      </c>
      <c r="Z40" s="128" t="e">
        <f t="shared" si="55"/>
        <v>#DIV/0!</v>
      </c>
      <c r="AA40" s="129"/>
      <c r="AB40" s="131"/>
      <c r="AC40" s="131"/>
      <c r="AD40" s="131"/>
      <c r="AE40" s="131"/>
      <c r="AF40" s="131"/>
      <c r="AG40" s="131"/>
    </row>
    <row r="41" spans="1:33" ht="30" customHeight="1">
      <c r="A41" s="108" t="s">
        <v>70</v>
      </c>
      <c r="B41" s="155" t="s">
        <v>107</v>
      </c>
      <c r="C41" s="153" t="s">
        <v>108</v>
      </c>
      <c r="D41" s="141"/>
      <c r="E41" s="142">
        <f>SUM(E42:E42)</f>
        <v>0</v>
      </c>
      <c r="F41" s="143"/>
      <c r="G41" s="144">
        <f>SUM(G42:G42)</f>
        <v>0</v>
      </c>
      <c r="H41" s="142">
        <f>SUM(H42:H42)</f>
        <v>0</v>
      </c>
      <c r="I41" s="143"/>
      <c r="J41" s="144">
        <f>SUM(J42:J42)</f>
        <v>0</v>
      </c>
      <c r="K41" s="142">
        <f>SUM(K42:K42)</f>
        <v>0</v>
      </c>
      <c r="L41" s="143"/>
      <c r="M41" s="144">
        <f>SUM(M42:M42)</f>
        <v>0</v>
      </c>
      <c r="N41" s="142">
        <f>SUM(N42:N42)</f>
        <v>0</v>
      </c>
      <c r="O41" s="143"/>
      <c r="P41" s="144">
        <f>SUM(P42:P42)</f>
        <v>0</v>
      </c>
      <c r="Q41" s="142">
        <f>SUM(Q42:Q42)</f>
        <v>0</v>
      </c>
      <c r="R41" s="143"/>
      <c r="S41" s="144">
        <f>SUM(S42:S42)</f>
        <v>0</v>
      </c>
      <c r="T41" s="142">
        <f>SUM(T42:T42)</f>
        <v>0</v>
      </c>
      <c r="U41" s="143"/>
      <c r="V41" s="144">
        <f>SUM(V42:V42)</f>
        <v>0</v>
      </c>
      <c r="W41" s="144">
        <f>SUM(W42:W42)</f>
        <v>0</v>
      </c>
      <c r="X41" s="144">
        <f>SUM(X42:X42)</f>
        <v>0</v>
      </c>
      <c r="Y41" s="143">
        <f t="shared" si="54"/>
        <v>0</v>
      </c>
      <c r="Z41" s="143" t="e">
        <f t="shared" si="55"/>
        <v>#DIV/0!</v>
      </c>
      <c r="AA41" s="146"/>
      <c r="AB41" s="118"/>
      <c r="AC41" s="118"/>
      <c r="AD41" s="118"/>
      <c r="AE41" s="118"/>
      <c r="AF41" s="118"/>
      <c r="AG41" s="118"/>
    </row>
    <row r="42" spans="1:33" ht="30" customHeight="1" thickBot="1">
      <c r="A42" s="119" t="s">
        <v>73</v>
      </c>
      <c r="B42" s="120" t="s">
        <v>109</v>
      </c>
      <c r="C42" s="121" t="s">
        <v>110</v>
      </c>
      <c r="D42" s="122" t="s">
        <v>106</v>
      </c>
      <c r="E42" s="123"/>
      <c r="F42" s="124"/>
      <c r="G42" s="125">
        <f t="shared" ref="G42" si="72">E42*F42</f>
        <v>0</v>
      </c>
      <c r="H42" s="123"/>
      <c r="I42" s="124"/>
      <c r="J42" s="125">
        <f t="shared" ref="J42" si="73">H42*I42</f>
        <v>0</v>
      </c>
      <c r="K42" s="123"/>
      <c r="L42" s="124"/>
      <c r="M42" s="125">
        <f t="shared" ref="M42" si="74">K42*L42</f>
        <v>0</v>
      </c>
      <c r="N42" s="123"/>
      <c r="O42" s="124"/>
      <c r="P42" s="125">
        <f t="shared" ref="P42" si="75">N42*O42</f>
        <v>0</v>
      </c>
      <c r="Q42" s="123"/>
      <c r="R42" s="124"/>
      <c r="S42" s="125">
        <f t="shared" ref="S42" si="76">Q42*R42</f>
        <v>0</v>
      </c>
      <c r="T42" s="123"/>
      <c r="U42" s="124"/>
      <c r="V42" s="125">
        <f t="shared" ref="V42" si="77">T42*U42</f>
        <v>0</v>
      </c>
      <c r="W42" s="126">
        <f t="shared" ref="W42" si="78">G42+M42+S42</f>
        <v>0</v>
      </c>
      <c r="X42" s="127">
        <f t="shared" ref="X42" si="79">J42+P42+V42</f>
        <v>0</v>
      </c>
      <c r="Y42" s="127">
        <f t="shared" si="54"/>
        <v>0</v>
      </c>
      <c r="Z42" s="128" t="e">
        <f t="shared" si="55"/>
        <v>#DIV/0!</v>
      </c>
      <c r="AA42" s="129"/>
      <c r="AB42" s="130"/>
      <c r="AC42" s="131"/>
      <c r="AD42" s="131"/>
      <c r="AE42" s="131"/>
      <c r="AF42" s="131"/>
      <c r="AG42" s="131"/>
    </row>
    <row r="43" spans="1:33" ht="30" customHeight="1" thickBot="1">
      <c r="A43" s="165" t="s">
        <v>111</v>
      </c>
      <c r="B43" s="166"/>
      <c r="C43" s="167"/>
      <c r="D43" s="168"/>
      <c r="E43" s="172">
        <f>E41+E39+E37</f>
        <v>0</v>
      </c>
      <c r="F43" s="188"/>
      <c r="G43" s="171">
        <f>G41+G39+G37</f>
        <v>0</v>
      </c>
      <c r="H43" s="172">
        <f>H41+H39+H37</f>
        <v>0</v>
      </c>
      <c r="I43" s="188"/>
      <c r="J43" s="171">
        <f>J41+J39+J37</f>
        <v>0</v>
      </c>
      <c r="K43" s="189">
        <f>K41+K39+K37</f>
        <v>0</v>
      </c>
      <c r="L43" s="188"/>
      <c r="M43" s="171">
        <f>M41+M39+M37</f>
        <v>0</v>
      </c>
      <c r="N43" s="189">
        <f>N41+N39+N37</f>
        <v>0</v>
      </c>
      <c r="O43" s="188"/>
      <c r="P43" s="171">
        <f>P41+P39+P37</f>
        <v>0</v>
      </c>
      <c r="Q43" s="189">
        <f>Q41+Q39+Q37</f>
        <v>0</v>
      </c>
      <c r="R43" s="188"/>
      <c r="S43" s="171">
        <f>S41+S39+S37</f>
        <v>0</v>
      </c>
      <c r="T43" s="189">
        <f>T41+T39+T37</f>
        <v>0</v>
      </c>
      <c r="U43" s="188"/>
      <c r="V43" s="171">
        <f>V41+V39+V37</f>
        <v>0</v>
      </c>
      <c r="W43" s="190">
        <f>W41+W39+W37</f>
        <v>0</v>
      </c>
      <c r="X43" s="190">
        <f>X41+X39+X37</f>
        <v>0</v>
      </c>
      <c r="Y43" s="190">
        <f t="shared" si="54"/>
        <v>0</v>
      </c>
      <c r="Z43" s="190" t="e">
        <f t="shared" si="55"/>
        <v>#DIV/0!</v>
      </c>
      <c r="AA43" s="176"/>
      <c r="AB43" s="7"/>
      <c r="AC43" s="7"/>
      <c r="AD43" s="7"/>
      <c r="AE43" s="7"/>
      <c r="AF43" s="7"/>
      <c r="AG43" s="7"/>
    </row>
    <row r="44" spans="1:33" ht="30" customHeight="1">
      <c r="A44" s="177" t="s">
        <v>68</v>
      </c>
      <c r="B44" s="178">
        <v>3</v>
      </c>
      <c r="C44" s="179" t="s">
        <v>112</v>
      </c>
      <c r="D44" s="180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6"/>
      <c r="X44" s="106"/>
      <c r="Y44" s="106"/>
      <c r="Z44" s="106"/>
      <c r="AA44" s="107"/>
      <c r="AB44" s="7"/>
      <c r="AC44" s="7"/>
      <c r="AD44" s="7"/>
      <c r="AE44" s="7"/>
      <c r="AF44" s="7"/>
      <c r="AG44" s="7"/>
    </row>
    <row r="45" spans="1:33" ht="45" customHeight="1">
      <c r="A45" s="108" t="s">
        <v>70</v>
      </c>
      <c r="B45" s="155" t="s">
        <v>113</v>
      </c>
      <c r="C45" s="110" t="s">
        <v>114</v>
      </c>
      <c r="D45" s="111"/>
      <c r="E45" s="112">
        <f>SUM(E46:E48)</f>
        <v>0</v>
      </c>
      <c r="F45" s="113"/>
      <c r="G45" s="114">
        <f>SUM(G46:G48)</f>
        <v>0</v>
      </c>
      <c r="H45" s="112">
        <f>SUM(H46:H48)</f>
        <v>0</v>
      </c>
      <c r="I45" s="113"/>
      <c r="J45" s="114">
        <f>SUM(J46:J48)</f>
        <v>0</v>
      </c>
      <c r="K45" s="112">
        <f>SUM(K46:K48)</f>
        <v>0</v>
      </c>
      <c r="L45" s="113"/>
      <c r="M45" s="114">
        <f>SUM(M46:M48)</f>
        <v>0</v>
      </c>
      <c r="N45" s="112">
        <f>SUM(N46:N48)</f>
        <v>0</v>
      </c>
      <c r="O45" s="113"/>
      <c r="P45" s="114">
        <f>SUM(P46:P48)</f>
        <v>0</v>
      </c>
      <c r="Q45" s="112">
        <f>SUM(Q46:Q48)</f>
        <v>0</v>
      </c>
      <c r="R45" s="113"/>
      <c r="S45" s="114">
        <f>SUM(S46:S48)</f>
        <v>0</v>
      </c>
      <c r="T45" s="112">
        <f>SUM(T46:T48)</f>
        <v>0</v>
      </c>
      <c r="U45" s="113"/>
      <c r="V45" s="114">
        <f>SUM(V46:V48)</f>
        <v>0</v>
      </c>
      <c r="W45" s="114">
        <f>SUM(W46:W48)</f>
        <v>0</v>
      </c>
      <c r="X45" s="114">
        <f>SUM(X46:X48)</f>
        <v>0</v>
      </c>
      <c r="Y45" s="115">
        <f t="shared" ref="Y45:Y52" si="80">W45-X45</f>
        <v>0</v>
      </c>
      <c r="Z45" s="116" t="e">
        <f t="shared" ref="Z45:Z52" si="81">Y45/W45</f>
        <v>#DIV/0!</v>
      </c>
      <c r="AA45" s="117"/>
      <c r="AB45" s="118"/>
      <c r="AC45" s="118"/>
      <c r="AD45" s="118"/>
      <c r="AE45" s="118"/>
      <c r="AF45" s="118"/>
      <c r="AG45" s="118"/>
    </row>
    <row r="46" spans="1:33" ht="30" customHeight="1">
      <c r="A46" s="119" t="s">
        <v>73</v>
      </c>
      <c r="B46" s="120" t="s">
        <v>115</v>
      </c>
      <c r="C46" s="186" t="s">
        <v>116</v>
      </c>
      <c r="D46" s="122" t="s">
        <v>101</v>
      </c>
      <c r="E46" s="123"/>
      <c r="F46" s="124"/>
      <c r="G46" s="125">
        <f t="shared" ref="G46:G48" si="82">E46*F46</f>
        <v>0</v>
      </c>
      <c r="H46" s="123"/>
      <c r="I46" s="124"/>
      <c r="J46" s="125">
        <f t="shared" ref="J46:J48" si="83">H46*I46</f>
        <v>0</v>
      </c>
      <c r="K46" s="123"/>
      <c r="L46" s="124"/>
      <c r="M46" s="125">
        <f t="shared" ref="M46:M48" si="84">K46*L46</f>
        <v>0</v>
      </c>
      <c r="N46" s="123"/>
      <c r="O46" s="124"/>
      <c r="P46" s="125">
        <f t="shared" ref="P46:P48" si="85">N46*O46</f>
        <v>0</v>
      </c>
      <c r="Q46" s="123"/>
      <c r="R46" s="124"/>
      <c r="S46" s="125">
        <f t="shared" ref="S46:S48" si="86">Q46*R46</f>
        <v>0</v>
      </c>
      <c r="T46" s="123"/>
      <c r="U46" s="124"/>
      <c r="V46" s="125">
        <f t="shared" ref="V46:V48" si="87">T46*U46</f>
        <v>0</v>
      </c>
      <c r="W46" s="126">
        <f t="shared" ref="W46:W48" si="88">G46+M46+S46</f>
        <v>0</v>
      </c>
      <c r="X46" s="127">
        <f t="shared" ref="X46:X48" si="89">J46+P46+V46</f>
        <v>0</v>
      </c>
      <c r="Y46" s="127">
        <f t="shared" si="80"/>
        <v>0</v>
      </c>
      <c r="Z46" s="128" t="e">
        <f t="shared" si="81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customHeight="1">
      <c r="A47" s="119" t="s">
        <v>73</v>
      </c>
      <c r="B47" s="120" t="s">
        <v>117</v>
      </c>
      <c r="C47" s="186" t="s">
        <v>118</v>
      </c>
      <c r="D47" s="122" t="s">
        <v>101</v>
      </c>
      <c r="E47" s="123"/>
      <c r="F47" s="124"/>
      <c r="G47" s="125">
        <f t="shared" si="82"/>
        <v>0</v>
      </c>
      <c r="H47" s="123"/>
      <c r="I47" s="124"/>
      <c r="J47" s="125">
        <f t="shared" si="83"/>
        <v>0</v>
      </c>
      <c r="K47" s="123"/>
      <c r="L47" s="124"/>
      <c r="M47" s="125">
        <f t="shared" si="84"/>
        <v>0</v>
      </c>
      <c r="N47" s="123"/>
      <c r="O47" s="124"/>
      <c r="P47" s="125">
        <f t="shared" si="85"/>
        <v>0</v>
      </c>
      <c r="Q47" s="123"/>
      <c r="R47" s="124"/>
      <c r="S47" s="125">
        <f t="shared" si="86"/>
        <v>0</v>
      </c>
      <c r="T47" s="123"/>
      <c r="U47" s="124"/>
      <c r="V47" s="125">
        <f t="shared" si="87"/>
        <v>0</v>
      </c>
      <c r="W47" s="126">
        <f t="shared" si="88"/>
        <v>0</v>
      </c>
      <c r="X47" s="127">
        <f t="shared" si="89"/>
        <v>0</v>
      </c>
      <c r="Y47" s="127">
        <f t="shared" si="80"/>
        <v>0</v>
      </c>
      <c r="Z47" s="128" t="e">
        <f t="shared" si="81"/>
        <v>#DIV/0!</v>
      </c>
      <c r="AA47" s="129"/>
      <c r="AB47" s="131"/>
      <c r="AC47" s="131"/>
      <c r="AD47" s="131"/>
      <c r="AE47" s="131"/>
      <c r="AF47" s="131"/>
      <c r="AG47" s="131"/>
    </row>
    <row r="48" spans="1:33" ht="30" customHeight="1">
      <c r="A48" s="132" t="s">
        <v>73</v>
      </c>
      <c r="B48" s="133" t="s">
        <v>119</v>
      </c>
      <c r="C48" s="163" t="s">
        <v>120</v>
      </c>
      <c r="D48" s="134" t="s">
        <v>101</v>
      </c>
      <c r="E48" s="135"/>
      <c r="F48" s="136"/>
      <c r="G48" s="137">
        <f t="shared" si="82"/>
        <v>0</v>
      </c>
      <c r="H48" s="135"/>
      <c r="I48" s="136"/>
      <c r="J48" s="137">
        <f t="shared" si="83"/>
        <v>0</v>
      </c>
      <c r="K48" s="135"/>
      <c r="L48" s="136"/>
      <c r="M48" s="137">
        <f t="shared" si="84"/>
        <v>0</v>
      </c>
      <c r="N48" s="135"/>
      <c r="O48" s="136"/>
      <c r="P48" s="137">
        <f t="shared" si="85"/>
        <v>0</v>
      </c>
      <c r="Q48" s="135"/>
      <c r="R48" s="136"/>
      <c r="S48" s="137">
        <f t="shared" si="86"/>
        <v>0</v>
      </c>
      <c r="T48" s="135"/>
      <c r="U48" s="136"/>
      <c r="V48" s="137">
        <f t="shared" si="87"/>
        <v>0</v>
      </c>
      <c r="W48" s="138">
        <f t="shared" si="88"/>
        <v>0</v>
      </c>
      <c r="X48" s="127">
        <f t="shared" si="89"/>
        <v>0</v>
      </c>
      <c r="Y48" s="127">
        <f t="shared" si="80"/>
        <v>0</v>
      </c>
      <c r="Z48" s="128" t="e">
        <f t="shared" si="81"/>
        <v>#DIV/0!</v>
      </c>
      <c r="AA48" s="139"/>
      <c r="AB48" s="131"/>
      <c r="AC48" s="131"/>
      <c r="AD48" s="131"/>
      <c r="AE48" s="131"/>
      <c r="AF48" s="131"/>
      <c r="AG48" s="131"/>
    </row>
    <row r="49" spans="1:33" ht="47.25" customHeight="1">
      <c r="A49" s="108" t="s">
        <v>70</v>
      </c>
      <c r="B49" s="155" t="s">
        <v>121</v>
      </c>
      <c r="C49" s="140" t="s">
        <v>122</v>
      </c>
      <c r="D49" s="141"/>
      <c r="E49" s="142"/>
      <c r="F49" s="143"/>
      <c r="G49" s="144"/>
      <c r="H49" s="142"/>
      <c r="I49" s="143"/>
      <c r="J49" s="144"/>
      <c r="K49" s="142">
        <f>SUM(K50:K51)</f>
        <v>0</v>
      </c>
      <c r="L49" s="143"/>
      <c r="M49" s="144">
        <f t="shared" ref="M49:N49" si="90">SUM(M50:M51)</f>
        <v>0</v>
      </c>
      <c r="N49" s="142">
        <f t="shared" si="90"/>
        <v>0</v>
      </c>
      <c r="O49" s="143"/>
      <c r="P49" s="144">
        <f t="shared" ref="P49:Q49" si="91">SUM(P50:P51)</f>
        <v>0</v>
      </c>
      <c r="Q49" s="142">
        <f t="shared" si="91"/>
        <v>0</v>
      </c>
      <c r="R49" s="143"/>
      <c r="S49" s="144">
        <f t="shared" ref="S49:T49" si="92">SUM(S50:S51)</f>
        <v>0</v>
      </c>
      <c r="T49" s="142">
        <f t="shared" si="92"/>
        <v>0</v>
      </c>
      <c r="U49" s="143"/>
      <c r="V49" s="144">
        <f t="shared" ref="V49:X49" si="93">SUM(V50:V51)</f>
        <v>0</v>
      </c>
      <c r="W49" s="144">
        <f t="shared" si="93"/>
        <v>0</v>
      </c>
      <c r="X49" s="144">
        <f t="shared" si="93"/>
        <v>0</v>
      </c>
      <c r="Y49" s="144">
        <f t="shared" si="80"/>
        <v>0</v>
      </c>
      <c r="Z49" s="144" t="e">
        <f t="shared" si="81"/>
        <v>#DIV/0!</v>
      </c>
      <c r="AA49" s="146"/>
      <c r="AB49" s="118"/>
      <c r="AC49" s="118"/>
      <c r="AD49" s="118"/>
      <c r="AE49" s="118"/>
      <c r="AF49" s="118"/>
      <c r="AG49" s="118"/>
    </row>
    <row r="50" spans="1:33" ht="30" customHeight="1">
      <c r="A50" s="119" t="s">
        <v>73</v>
      </c>
      <c r="B50" s="120" t="s">
        <v>123</v>
      </c>
      <c r="C50" s="186" t="s">
        <v>124</v>
      </c>
      <c r="D50" s="122" t="s">
        <v>125</v>
      </c>
      <c r="E50" s="412" t="s">
        <v>126</v>
      </c>
      <c r="F50" s="413"/>
      <c r="G50" s="414"/>
      <c r="H50" s="412" t="s">
        <v>126</v>
      </c>
      <c r="I50" s="413"/>
      <c r="J50" s="414"/>
      <c r="K50" s="123"/>
      <c r="L50" s="124"/>
      <c r="M50" s="125">
        <f t="shared" ref="M50:M51" si="94">K50*L50</f>
        <v>0</v>
      </c>
      <c r="N50" s="123"/>
      <c r="O50" s="124"/>
      <c r="P50" s="125">
        <f t="shared" ref="P50:P51" si="95">N50*O50</f>
        <v>0</v>
      </c>
      <c r="Q50" s="123"/>
      <c r="R50" s="124"/>
      <c r="S50" s="125">
        <f t="shared" ref="S50:S51" si="96">Q50*R50</f>
        <v>0</v>
      </c>
      <c r="T50" s="123"/>
      <c r="U50" s="124"/>
      <c r="V50" s="125">
        <f t="shared" ref="V50:V51" si="97">T50*U50</f>
        <v>0</v>
      </c>
      <c r="W50" s="138">
        <f t="shared" ref="W50:W51" si="98">G50+M50+S50</f>
        <v>0</v>
      </c>
      <c r="X50" s="127">
        <f t="shared" ref="X50:X51" si="99">J50+P50+V50</f>
        <v>0</v>
      </c>
      <c r="Y50" s="127">
        <f t="shared" si="80"/>
        <v>0</v>
      </c>
      <c r="Z50" s="128" t="e">
        <f t="shared" si="81"/>
        <v>#DIV/0!</v>
      </c>
      <c r="AA50" s="129"/>
      <c r="AB50" s="131"/>
      <c r="AC50" s="131"/>
      <c r="AD50" s="131"/>
      <c r="AE50" s="131"/>
      <c r="AF50" s="131"/>
      <c r="AG50" s="131"/>
    </row>
    <row r="51" spans="1:33" ht="30" customHeight="1">
      <c r="A51" s="132" t="s">
        <v>73</v>
      </c>
      <c r="B51" s="133" t="s">
        <v>127</v>
      </c>
      <c r="C51" s="163" t="s">
        <v>128</v>
      </c>
      <c r="D51" s="134" t="s">
        <v>125</v>
      </c>
      <c r="E51" s="381"/>
      <c r="F51" s="415"/>
      <c r="G51" s="382"/>
      <c r="H51" s="381"/>
      <c r="I51" s="415"/>
      <c r="J51" s="382"/>
      <c r="K51" s="149"/>
      <c r="L51" s="150"/>
      <c r="M51" s="151">
        <f t="shared" si="94"/>
        <v>0</v>
      </c>
      <c r="N51" s="149"/>
      <c r="O51" s="150"/>
      <c r="P51" s="151">
        <f t="shared" si="95"/>
        <v>0</v>
      </c>
      <c r="Q51" s="149"/>
      <c r="R51" s="150"/>
      <c r="S51" s="151">
        <f t="shared" si="96"/>
        <v>0</v>
      </c>
      <c r="T51" s="149"/>
      <c r="U51" s="150"/>
      <c r="V51" s="151">
        <f t="shared" si="97"/>
        <v>0</v>
      </c>
      <c r="W51" s="138">
        <f t="shared" si="98"/>
        <v>0</v>
      </c>
      <c r="X51" s="127">
        <f t="shared" si="99"/>
        <v>0</v>
      </c>
      <c r="Y51" s="164">
        <f t="shared" si="80"/>
        <v>0</v>
      </c>
      <c r="Z51" s="128" t="e">
        <f t="shared" si="81"/>
        <v>#DIV/0!</v>
      </c>
      <c r="AA51" s="152"/>
      <c r="AB51" s="131"/>
      <c r="AC51" s="131"/>
      <c r="AD51" s="131"/>
      <c r="AE51" s="131"/>
      <c r="AF51" s="131"/>
      <c r="AG51" s="131"/>
    </row>
    <row r="52" spans="1:33" ht="30" customHeight="1">
      <c r="A52" s="165" t="s">
        <v>129</v>
      </c>
      <c r="B52" s="166"/>
      <c r="C52" s="167"/>
      <c r="D52" s="168"/>
      <c r="E52" s="172">
        <f>E45</f>
        <v>0</v>
      </c>
      <c r="F52" s="188"/>
      <c r="G52" s="171">
        <f t="shared" ref="G52:H52" si="100">G45</f>
        <v>0</v>
      </c>
      <c r="H52" s="172">
        <f t="shared" si="100"/>
        <v>0</v>
      </c>
      <c r="I52" s="188"/>
      <c r="J52" s="171">
        <f>J45</f>
        <v>0</v>
      </c>
      <c r="K52" s="189">
        <f>K49+K45</f>
        <v>0</v>
      </c>
      <c r="L52" s="188"/>
      <c r="M52" s="171">
        <f>M49+M45</f>
        <v>0</v>
      </c>
      <c r="N52" s="189">
        <f>N49+N45</f>
        <v>0</v>
      </c>
      <c r="O52" s="188"/>
      <c r="P52" s="171">
        <f>P49+P45</f>
        <v>0</v>
      </c>
      <c r="Q52" s="189">
        <f>Q49+Q45</f>
        <v>0</v>
      </c>
      <c r="R52" s="188"/>
      <c r="S52" s="171">
        <f>S49+S45</f>
        <v>0</v>
      </c>
      <c r="T52" s="189">
        <f>T49+T45</f>
        <v>0</v>
      </c>
      <c r="U52" s="188"/>
      <c r="V52" s="171">
        <f>V49+V45</f>
        <v>0</v>
      </c>
      <c r="W52" s="190">
        <f>W49+W45</f>
        <v>0</v>
      </c>
      <c r="X52" s="190">
        <f>X49+X45</f>
        <v>0</v>
      </c>
      <c r="Y52" s="190">
        <f t="shared" si="80"/>
        <v>0</v>
      </c>
      <c r="Z52" s="190" t="e">
        <f t="shared" si="81"/>
        <v>#DIV/0!</v>
      </c>
      <c r="AA52" s="176"/>
      <c r="AB52" s="131"/>
      <c r="AC52" s="131"/>
      <c r="AD52" s="131"/>
      <c r="AE52" s="7"/>
      <c r="AF52" s="7"/>
      <c r="AG52" s="7"/>
    </row>
    <row r="53" spans="1:33" ht="30" customHeight="1">
      <c r="A53" s="177" t="s">
        <v>68</v>
      </c>
      <c r="B53" s="178">
        <v>4</v>
      </c>
      <c r="C53" s="179" t="s">
        <v>130</v>
      </c>
      <c r="D53" s="180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6"/>
      <c r="X53" s="106"/>
      <c r="Y53" s="181"/>
      <c r="Z53" s="106"/>
      <c r="AA53" s="107"/>
      <c r="AB53" s="7"/>
      <c r="AC53" s="7"/>
      <c r="AD53" s="7"/>
      <c r="AE53" s="7"/>
      <c r="AF53" s="7"/>
      <c r="AG53" s="7"/>
    </row>
    <row r="54" spans="1:33" ht="30" customHeight="1">
      <c r="A54" s="108" t="s">
        <v>70</v>
      </c>
      <c r="B54" s="155" t="s">
        <v>131</v>
      </c>
      <c r="C54" s="191" t="s">
        <v>132</v>
      </c>
      <c r="D54" s="111"/>
      <c r="E54" s="112">
        <f>SUM(E55:E55)</f>
        <v>1</v>
      </c>
      <c r="F54" s="113"/>
      <c r="G54" s="114">
        <f>SUM(G55:G55)</f>
        <v>31554</v>
      </c>
      <c r="H54" s="112">
        <f>SUM(H55:H55)</f>
        <v>1</v>
      </c>
      <c r="I54" s="113"/>
      <c r="J54" s="114">
        <f>SUM(J55:J55)</f>
        <v>31554</v>
      </c>
      <c r="K54" s="112">
        <f>SUM(K55:K55)</f>
        <v>0</v>
      </c>
      <c r="L54" s="113"/>
      <c r="M54" s="114">
        <f>SUM(M55:M55)</f>
        <v>0</v>
      </c>
      <c r="N54" s="112">
        <f>SUM(N55:N55)</f>
        <v>0</v>
      </c>
      <c r="O54" s="113"/>
      <c r="P54" s="114">
        <f>SUM(P55:P55)</f>
        <v>0</v>
      </c>
      <c r="Q54" s="112">
        <f>SUM(Q55:Q55)</f>
        <v>0</v>
      </c>
      <c r="R54" s="113"/>
      <c r="S54" s="114">
        <f>SUM(S55:S55)</f>
        <v>0</v>
      </c>
      <c r="T54" s="112">
        <f>SUM(T55:T55)</f>
        <v>0</v>
      </c>
      <c r="U54" s="113"/>
      <c r="V54" s="114">
        <f>SUM(V55:V55)</f>
        <v>0</v>
      </c>
      <c r="W54" s="114">
        <f>SUM(W55:W55)</f>
        <v>31554</v>
      </c>
      <c r="X54" s="114">
        <f>SUM(X55:X55)</f>
        <v>31554</v>
      </c>
      <c r="Y54" s="192">
        <f t="shared" ref="Y54:Y65" si="101">W54-X54</f>
        <v>0</v>
      </c>
      <c r="Z54" s="116">
        <f t="shared" ref="Z54:Z65" si="102">Y54/W54</f>
        <v>0</v>
      </c>
      <c r="AA54" s="117"/>
      <c r="AB54" s="118"/>
      <c r="AC54" s="118"/>
      <c r="AD54" s="118"/>
      <c r="AE54" s="118"/>
      <c r="AF54" s="118"/>
      <c r="AG54" s="118"/>
    </row>
    <row r="55" spans="1:33" ht="88.5" customHeight="1" thickBot="1">
      <c r="A55" s="119" t="s">
        <v>73</v>
      </c>
      <c r="B55" s="120" t="s">
        <v>133</v>
      </c>
      <c r="C55" s="307" t="s">
        <v>266</v>
      </c>
      <c r="D55" s="193" t="s">
        <v>267</v>
      </c>
      <c r="E55" s="194">
        <v>1</v>
      </c>
      <c r="F55" s="195">
        <v>31554</v>
      </c>
      <c r="G55" s="196">
        <f t="shared" ref="G55" si="103">E55*F55</f>
        <v>31554</v>
      </c>
      <c r="H55" s="194">
        <v>1</v>
      </c>
      <c r="I55" s="195">
        <v>31554</v>
      </c>
      <c r="J55" s="196">
        <f t="shared" ref="J55" si="104">H55*I55</f>
        <v>31554</v>
      </c>
      <c r="K55" s="123"/>
      <c r="L55" s="195"/>
      <c r="M55" s="125">
        <f t="shared" ref="M55" si="105">K55*L55</f>
        <v>0</v>
      </c>
      <c r="N55" s="123"/>
      <c r="O55" s="195"/>
      <c r="P55" s="125">
        <f t="shared" ref="P55" si="106">N55*O55</f>
        <v>0</v>
      </c>
      <c r="Q55" s="123"/>
      <c r="R55" s="195"/>
      <c r="S55" s="125">
        <f t="shared" ref="S55" si="107">Q55*R55</f>
        <v>0</v>
      </c>
      <c r="T55" s="123"/>
      <c r="U55" s="195"/>
      <c r="V55" s="125">
        <f t="shared" ref="V55" si="108">T55*U55</f>
        <v>0</v>
      </c>
      <c r="W55" s="126">
        <f t="shared" ref="W55" si="109">G55+M55+S55</f>
        <v>31554</v>
      </c>
      <c r="X55" s="127">
        <f t="shared" ref="X55" si="110">J55+P55+V55</f>
        <v>31554</v>
      </c>
      <c r="Y55" s="127">
        <f t="shared" si="101"/>
        <v>0</v>
      </c>
      <c r="Z55" s="128">
        <f t="shared" si="102"/>
        <v>0</v>
      </c>
      <c r="AA55" s="129"/>
      <c r="AB55" s="131"/>
      <c r="AC55" s="131"/>
      <c r="AD55" s="131"/>
      <c r="AE55" s="131"/>
      <c r="AF55" s="131"/>
      <c r="AG55" s="131"/>
    </row>
    <row r="56" spans="1:33" ht="30" customHeight="1">
      <c r="A56" s="108" t="s">
        <v>70</v>
      </c>
      <c r="B56" s="155" t="s">
        <v>134</v>
      </c>
      <c r="C56" s="153" t="s">
        <v>135</v>
      </c>
      <c r="D56" s="141"/>
      <c r="E56" s="142">
        <f>SUM(E57:E58)</f>
        <v>44</v>
      </c>
      <c r="F56" s="143"/>
      <c r="G56" s="144">
        <f>SUM(G57:G58)</f>
        <v>128700</v>
      </c>
      <c r="H56" s="142">
        <f>SUM(H57:H58)</f>
        <v>44</v>
      </c>
      <c r="I56" s="143"/>
      <c r="J56" s="144">
        <f>SUM(J57:J58)</f>
        <v>128700</v>
      </c>
      <c r="K56" s="142">
        <f>SUM(K57:K58)</f>
        <v>0</v>
      </c>
      <c r="L56" s="143"/>
      <c r="M56" s="144">
        <f>SUM(M57:M58)</f>
        <v>0</v>
      </c>
      <c r="N56" s="142">
        <f>SUM(N57:N58)</f>
        <v>0</v>
      </c>
      <c r="O56" s="143"/>
      <c r="P56" s="144">
        <f>SUM(P57:P58)</f>
        <v>0</v>
      </c>
      <c r="Q56" s="142">
        <f>SUM(Q57:Q58)</f>
        <v>0</v>
      </c>
      <c r="R56" s="143"/>
      <c r="S56" s="144">
        <f>SUM(S57:S58)</f>
        <v>0</v>
      </c>
      <c r="T56" s="142">
        <f>SUM(T57:T58)</f>
        <v>0</v>
      </c>
      <c r="U56" s="143"/>
      <c r="V56" s="144">
        <f>SUM(V57:V58)</f>
        <v>0</v>
      </c>
      <c r="W56" s="144">
        <f>SUM(W57:W58)</f>
        <v>128700</v>
      </c>
      <c r="X56" s="144">
        <f>SUM(X57:X58)</f>
        <v>128700</v>
      </c>
      <c r="Y56" s="144">
        <f t="shared" si="101"/>
        <v>0</v>
      </c>
      <c r="Z56" s="144">
        <f t="shared" si="102"/>
        <v>0</v>
      </c>
      <c r="AA56" s="146"/>
      <c r="AB56" s="118"/>
      <c r="AC56" s="118"/>
      <c r="AD56" s="118"/>
      <c r="AE56" s="118"/>
      <c r="AF56" s="118"/>
      <c r="AG56" s="118"/>
    </row>
    <row r="57" spans="1:33" ht="124.5" customHeight="1">
      <c r="A57" s="119" t="s">
        <v>73</v>
      </c>
      <c r="B57" s="120" t="s">
        <v>136</v>
      </c>
      <c r="C57" s="308" t="s">
        <v>268</v>
      </c>
      <c r="D57" s="197" t="s">
        <v>267</v>
      </c>
      <c r="E57" s="123">
        <v>22</v>
      </c>
      <c r="F57" s="124">
        <v>3010</v>
      </c>
      <c r="G57" s="125">
        <f t="shared" ref="G57:G58" si="111">E57*F57</f>
        <v>66220</v>
      </c>
      <c r="H57" s="123">
        <v>22</v>
      </c>
      <c r="I57" s="124">
        <v>2840</v>
      </c>
      <c r="J57" s="125">
        <f t="shared" ref="J57:J58" si="112">H57*I57</f>
        <v>62480</v>
      </c>
      <c r="K57" s="123"/>
      <c r="L57" s="124"/>
      <c r="M57" s="125">
        <f t="shared" ref="M57:M58" si="113">K57*L57</f>
        <v>0</v>
      </c>
      <c r="N57" s="123"/>
      <c r="O57" s="124"/>
      <c r="P57" s="125">
        <f t="shared" ref="P57:P58" si="114">N57*O57</f>
        <v>0</v>
      </c>
      <c r="Q57" s="123"/>
      <c r="R57" s="124"/>
      <c r="S57" s="125">
        <f t="shared" ref="S57:S58" si="115">Q57*R57</f>
        <v>0</v>
      </c>
      <c r="T57" s="123"/>
      <c r="U57" s="124"/>
      <c r="V57" s="125">
        <f t="shared" ref="V57:V58" si="116">T57*U57</f>
        <v>0</v>
      </c>
      <c r="W57" s="126">
        <f t="shared" ref="W57:W58" si="117">G57+M57+S57</f>
        <v>66220</v>
      </c>
      <c r="X57" s="127">
        <f t="shared" ref="X57:X58" si="118">J57+P57+V57</f>
        <v>62480</v>
      </c>
      <c r="Y57" s="127">
        <f t="shared" si="101"/>
        <v>3740</v>
      </c>
      <c r="Z57" s="128">
        <f t="shared" si="102"/>
        <v>5.647840531561462E-2</v>
      </c>
      <c r="AA57" s="129"/>
      <c r="AB57" s="131"/>
      <c r="AC57" s="131"/>
      <c r="AD57" s="131"/>
      <c r="AE57" s="131"/>
      <c r="AF57" s="131"/>
      <c r="AG57" s="131"/>
    </row>
    <row r="58" spans="1:33" ht="102" customHeight="1" thickBot="1">
      <c r="A58" s="119" t="s">
        <v>73</v>
      </c>
      <c r="B58" s="120" t="s">
        <v>137</v>
      </c>
      <c r="C58" s="309" t="s">
        <v>269</v>
      </c>
      <c r="D58" s="197" t="s">
        <v>267</v>
      </c>
      <c r="E58" s="123">
        <v>22</v>
      </c>
      <c r="F58" s="124">
        <v>2840</v>
      </c>
      <c r="G58" s="125">
        <f t="shared" si="111"/>
        <v>62480</v>
      </c>
      <c r="H58" s="123">
        <v>22</v>
      </c>
      <c r="I58" s="124">
        <v>3010</v>
      </c>
      <c r="J58" s="125">
        <f t="shared" si="112"/>
        <v>66220</v>
      </c>
      <c r="K58" s="123"/>
      <c r="L58" s="124"/>
      <c r="M58" s="125">
        <f t="shared" si="113"/>
        <v>0</v>
      </c>
      <c r="N58" s="123"/>
      <c r="O58" s="124"/>
      <c r="P58" s="125">
        <f t="shared" si="114"/>
        <v>0</v>
      </c>
      <c r="Q58" s="123"/>
      <c r="R58" s="124"/>
      <c r="S58" s="125">
        <f t="shared" si="115"/>
        <v>0</v>
      </c>
      <c r="T58" s="123"/>
      <c r="U58" s="124"/>
      <c r="V58" s="125">
        <f t="shared" si="116"/>
        <v>0</v>
      </c>
      <c r="W58" s="126">
        <f t="shared" si="117"/>
        <v>62480</v>
      </c>
      <c r="X58" s="127">
        <f t="shared" si="118"/>
        <v>66220</v>
      </c>
      <c r="Y58" s="127">
        <f t="shared" si="101"/>
        <v>-3740</v>
      </c>
      <c r="Z58" s="128">
        <f t="shared" si="102"/>
        <v>-5.9859154929577461E-2</v>
      </c>
      <c r="AA58" s="129"/>
      <c r="AB58" s="131"/>
      <c r="AC58" s="131"/>
      <c r="AD58" s="131"/>
      <c r="AE58" s="131"/>
      <c r="AF58" s="131"/>
      <c r="AG58" s="131"/>
    </row>
    <row r="59" spans="1:33" ht="30" customHeight="1">
      <c r="A59" s="108" t="s">
        <v>70</v>
      </c>
      <c r="B59" s="155" t="s">
        <v>138</v>
      </c>
      <c r="C59" s="153" t="s">
        <v>139</v>
      </c>
      <c r="D59" s="141"/>
      <c r="E59" s="142">
        <f>SUM(E60:E60)</f>
        <v>1</v>
      </c>
      <c r="F59" s="143"/>
      <c r="G59" s="144">
        <f>SUM(G60:G60)</f>
        <v>14000</v>
      </c>
      <c r="H59" s="142">
        <f>SUM(H60:H60)</f>
        <v>1</v>
      </c>
      <c r="I59" s="143"/>
      <c r="J59" s="144">
        <f>SUM(J60:J60)</f>
        <v>14000</v>
      </c>
      <c r="K59" s="142">
        <f>SUM(K60:K60)</f>
        <v>0</v>
      </c>
      <c r="L59" s="143"/>
      <c r="M59" s="144">
        <f>SUM(M60:M60)</f>
        <v>0</v>
      </c>
      <c r="N59" s="142">
        <f>SUM(N60:N60)</f>
        <v>0</v>
      </c>
      <c r="O59" s="143"/>
      <c r="P59" s="144">
        <f>SUM(P60:P60)</f>
        <v>0</v>
      </c>
      <c r="Q59" s="142">
        <f>SUM(Q60:Q60)</f>
        <v>0</v>
      </c>
      <c r="R59" s="143"/>
      <c r="S59" s="144">
        <f>SUM(S60:S60)</f>
        <v>0</v>
      </c>
      <c r="T59" s="142">
        <f>SUM(T60:T60)</f>
        <v>0</v>
      </c>
      <c r="U59" s="143"/>
      <c r="V59" s="144">
        <f>SUM(V60:V60)</f>
        <v>0</v>
      </c>
      <c r="W59" s="144">
        <f>SUM(W60:W60)</f>
        <v>14000</v>
      </c>
      <c r="X59" s="144">
        <f>SUM(X60:X60)</f>
        <v>14000</v>
      </c>
      <c r="Y59" s="144">
        <f t="shared" si="101"/>
        <v>0</v>
      </c>
      <c r="Z59" s="144">
        <f t="shared" si="102"/>
        <v>0</v>
      </c>
      <c r="AA59" s="146"/>
      <c r="AB59" s="118"/>
      <c r="AC59" s="118"/>
      <c r="AD59" s="118"/>
      <c r="AE59" s="118"/>
      <c r="AF59" s="118"/>
      <c r="AG59" s="118"/>
    </row>
    <row r="60" spans="1:33" ht="121.5" customHeight="1" thickBot="1">
      <c r="A60" s="119" t="s">
        <v>73</v>
      </c>
      <c r="B60" s="120" t="s">
        <v>140</v>
      </c>
      <c r="C60" s="308" t="s">
        <v>270</v>
      </c>
      <c r="D60" s="328" t="s">
        <v>125</v>
      </c>
      <c r="E60" s="123">
        <v>1</v>
      </c>
      <c r="F60" s="124">
        <v>14000</v>
      </c>
      <c r="G60" s="125">
        <f t="shared" ref="G60" si="119">E60*F60</f>
        <v>14000</v>
      </c>
      <c r="H60" s="123">
        <v>1</v>
      </c>
      <c r="I60" s="124">
        <v>14000</v>
      </c>
      <c r="J60" s="125">
        <f t="shared" ref="J60" si="120">H60*I60</f>
        <v>14000</v>
      </c>
      <c r="K60" s="123"/>
      <c r="L60" s="124"/>
      <c r="M60" s="125">
        <f t="shared" ref="M60" si="121">K60*L60</f>
        <v>0</v>
      </c>
      <c r="N60" s="123"/>
      <c r="O60" s="124"/>
      <c r="P60" s="125">
        <f t="shared" ref="P60" si="122">N60*O60</f>
        <v>0</v>
      </c>
      <c r="Q60" s="123"/>
      <c r="R60" s="124"/>
      <c r="S60" s="125">
        <f t="shared" ref="S60" si="123">Q60*R60</f>
        <v>0</v>
      </c>
      <c r="T60" s="123"/>
      <c r="U60" s="124"/>
      <c r="V60" s="125">
        <f t="shared" ref="V60" si="124">T60*U60</f>
        <v>0</v>
      </c>
      <c r="W60" s="126">
        <f t="shared" ref="W60" si="125">G60+M60+S60</f>
        <v>14000</v>
      </c>
      <c r="X60" s="127">
        <f t="shared" ref="X60" si="126">J60+P60+V60</f>
        <v>14000</v>
      </c>
      <c r="Y60" s="127">
        <f t="shared" si="101"/>
        <v>0</v>
      </c>
      <c r="Z60" s="128">
        <f t="shared" si="102"/>
        <v>0</v>
      </c>
      <c r="AA60" s="129"/>
      <c r="AB60" s="131"/>
      <c r="AC60" s="131"/>
      <c r="AD60" s="131"/>
      <c r="AE60" s="131"/>
      <c r="AF60" s="131"/>
      <c r="AG60" s="131"/>
    </row>
    <row r="61" spans="1:33" ht="30" customHeight="1">
      <c r="A61" s="108" t="s">
        <v>70</v>
      </c>
      <c r="B61" s="155" t="s">
        <v>141</v>
      </c>
      <c r="C61" s="153" t="s">
        <v>142</v>
      </c>
      <c r="D61" s="141"/>
      <c r="E61" s="142">
        <f>SUM(E62:E62)</f>
        <v>0</v>
      </c>
      <c r="F61" s="143"/>
      <c r="G61" s="144">
        <f>SUM(G62:G62)</f>
        <v>0</v>
      </c>
      <c r="H61" s="142">
        <f>SUM(H62:H62)</f>
        <v>0</v>
      </c>
      <c r="I61" s="143"/>
      <c r="J61" s="144">
        <f>SUM(J62:J62)</f>
        <v>0</v>
      </c>
      <c r="K61" s="142">
        <f>SUM(K62:K62)</f>
        <v>0</v>
      </c>
      <c r="L61" s="143"/>
      <c r="M61" s="144">
        <f>SUM(M62:M62)</f>
        <v>0</v>
      </c>
      <c r="N61" s="142">
        <f>SUM(N62:N62)</f>
        <v>0</v>
      </c>
      <c r="O61" s="143"/>
      <c r="P61" s="144">
        <f>SUM(P62:P62)</f>
        <v>0</v>
      </c>
      <c r="Q61" s="142">
        <f>SUM(Q62:Q62)</f>
        <v>0</v>
      </c>
      <c r="R61" s="143"/>
      <c r="S61" s="144">
        <f>SUM(S62:S62)</f>
        <v>0</v>
      </c>
      <c r="T61" s="142">
        <f>SUM(T62:T62)</f>
        <v>0</v>
      </c>
      <c r="U61" s="143"/>
      <c r="V61" s="144">
        <f>SUM(V62:V62)</f>
        <v>0</v>
      </c>
      <c r="W61" s="144">
        <f>SUM(W62:W62)</f>
        <v>0</v>
      </c>
      <c r="X61" s="144">
        <f>SUM(X62:X62)</f>
        <v>0</v>
      </c>
      <c r="Y61" s="144">
        <f t="shared" si="101"/>
        <v>0</v>
      </c>
      <c r="Z61" s="144" t="e">
        <f t="shared" si="102"/>
        <v>#DIV/0!</v>
      </c>
      <c r="AA61" s="146"/>
      <c r="AB61" s="118"/>
      <c r="AC61" s="118"/>
      <c r="AD61" s="118"/>
      <c r="AE61" s="118"/>
      <c r="AF61" s="118"/>
      <c r="AG61" s="118"/>
    </row>
    <row r="62" spans="1:33" ht="30" customHeight="1" thickBot="1">
      <c r="A62" s="119" t="s">
        <v>73</v>
      </c>
      <c r="B62" s="120" t="s">
        <v>143</v>
      </c>
      <c r="C62" s="186" t="s">
        <v>144</v>
      </c>
      <c r="D62" s="197" t="s">
        <v>101</v>
      </c>
      <c r="E62" s="123"/>
      <c r="F62" s="124"/>
      <c r="G62" s="125">
        <f t="shared" ref="G62" si="127">E62*F62</f>
        <v>0</v>
      </c>
      <c r="H62" s="123"/>
      <c r="I62" s="124"/>
      <c r="J62" s="125">
        <f t="shared" ref="J62" si="128">H62*I62</f>
        <v>0</v>
      </c>
      <c r="K62" s="123"/>
      <c r="L62" s="124"/>
      <c r="M62" s="125">
        <f t="shared" ref="M62" si="129">K62*L62</f>
        <v>0</v>
      </c>
      <c r="N62" s="123"/>
      <c r="O62" s="124"/>
      <c r="P62" s="125">
        <f t="shared" ref="P62" si="130">N62*O62</f>
        <v>0</v>
      </c>
      <c r="Q62" s="123"/>
      <c r="R62" s="124"/>
      <c r="S62" s="125">
        <f t="shared" ref="S62" si="131">Q62*R62</f>
        <v>0</v>
      </c>
      <c r="T62" s="123"/>
      <c r="U62" s="124"/>
      <c r="V62" s="125">
        <f t="shared" ref="V62" si="132">T62*U62</f>
        <v>0</v>
      </c>
      <c r="W62" s="126">
        <f t="shared" ref="W62" si="133">G62+M62+S62</f>
        <v>0</v>
      </c>
      <c r="X62" s="127">
        <f t="shared" ref="X62" si="134">J62+P62+V62</f>
        <v>0</v>
      </c>
      <c r="Y62" s="127">
        <f t="shared" si="101"/>
        <v>0</v>
      </c>
      <c r="Z62" s="128" t="e">
        <f t="shared" si="102"/>
        <v>#DIV/0!</v>
      </c>
      <c r="AA62" s="129"/>
      <c r="AB62" s="131"/>
      <c r="AC62" s="131"/>
      <c r="AD62" s="131"/>
      <c r="AE62" s="131"/>
      <c r="AF62" s="131"/>
      <c r="AG62" s="131"/>
    </row>
    <row r="63" spans="1:33" ht="30" customHeight="1">
      <c r="A63" s="108" t="s">
        <v>70</v>
      </c>
      <c r="B63" s="155" t="s">
        <v>145</v>
      </c>
      <c r="C63" s="153" t="s">
        <v>146</v>
      </c>
      <c r="D63" s="141"/>
      <c r="E63" s="142">
        <f>SUM(E64:E64)</f>
        <v>0</v>
      </c>
      <c r="F63" s="143"/>
      <c r="G63" s="144">
        <f>SUM(G64:G64)</f>
        <v>0</v>
      </c>
      <c r="H63" s="142">
        <f>SUM(H64:H64)</f>
        <v>0</v>
      </c>
      <c r="I63" s="143"/>
      <c r="J63" s="144">
        <f>SUM(J64:J64)</f>
        <v>0</v>
      </c>
      <c r="K63" s="142">
        <f>SUM(K64:K64)</f>
        <v>0</v>
      </c>
      <c r="L63" s="143"/>
      <c r="M63" s="144">
        <f>SUM(M64:M64)</f>
        <v>0</v>
      </c>
      <c r="N63" s="142">
        <f>SUM(N64:N64)</f>
        <v>0</v>
      </c>
      <c r="O63" s="143"/>
      <c r="P63" s="144">
        <f>SUM(P64:P64)</f>
        <v>0</v>
      </c>
      <c r="Q63" s="142">
        <f>SUM(Q64:Q64)</f>
        <v>0</v>
      </c>
      <c r="R63" s="143"/>
      <c r="S63" s="144">
        <f>SUM(S64:S64)</f>
        <v>0</v>
      </c>
      <c r="T63" s="142">
        <f>SUM(T64:T64)</f>
        <v>0</v>
      </c>
      <c r="U63" s="143"/>
      <c r="V63" s="144">
        <f>SUM(V64:V64)</f>
        <v>0</v>
      </c>
      <c r="W63" s="144">
        <f>SUM(W64:W64)</f>
        <v>0</v>
      </c>
      <c r="X63" s="144">
        <f>SUM(X64:X64)</f>
        <v>0</v>
      </c>
      <c r="Y63" s="144">
        <f t="shared" si="101"/>
        <v>0</v>
      </c>
      <c r="Z63" s="144" t="e">
        <f t="shared" si="102"/>
        <v>#DIV/0!</v>
      </c>
      <c r="AA63" s="146"/>
      <c r="AB63" s="118"/>
      <c r="AC63" s="118"/>
      <c r="AD63" s="118"/>
      <c r="AE63" s="118"/>
      <c r="AF63" s="118"/>
      <c r="AG63" s="118"/>
    </row>
    <row r="64" spans="1:33" ht="30" customHeight="1" thickBot="1">
      <c r="A64" s="119" t="s">
        <v>73</v>
      </c>
      <c r="B64" s="120" t="s">
        <v>147</v>
      </c>
      <c r="C64" s="186" t="s">
        <v>144</v>
      </c>
      <c r="D64" s="197" t="s">
        <v>101</v>
      </c>
      <c r="E64" s="123"/>
      <c r="F64" s="124"/>
      <c r="G64" s="125">
        <f t="shared" ref="G64" si="135">E64*F64</f>
        <v>0</v>
      </c>
      <c r="H64" s="123"/>
      <c r="I64" s="124"/>
      <c r="J64" s="125">
        <f t="shared" ref="J64" si="136">H64*I64</f>
        <v>0</v>
      </c>
      <c r="K64" s="123"/>
      <c r="L64" s="124"/>
      <c r="M64" s="125">
        <f t="shared" ref="M64" si="137">K64*L64</f>
        <v>0</v>
      </c>
      <c r="N64" s="123"/>
      <c r="O64" s="124"/>
      <c r="P64" s="125">
        <f t="shared" ref="P64" si="138">N64*O64</f>
        <v>0</v>
      </c>
      <c r="Q64" s="123"/>
      <c r="R64" s="124"/>
      <c r="S64" s="125">
        <f t="shared" ref="S64" si="139">Q64*R64</f>
        <v>0</v>
      </c>
      <c r="T64" s="123"/>
      <c r="U64" s="124"/>
      <c r="V64" s="125">
        <f t="shared" ref="V64" si="140">T64*U64</f>
        <v>0</v>
      </c>
      <c r="W64" s="126">
        <f t="shared" ref="W64" si="141">G64+M64+S64</f>
        <v>0</v>
      </c>
      <c r="X64" s="127">
        <f t="shared" ref="X64" si="142">J64+P64+V64</f>
        <v>0</v>
      </c>
      <c r="Y64" s="127">
        <f t="shared" si="101"/>
        <v>0</v>
      </c>
      <c r="Z64" s="128" t="e">
        <f t="shared" si="102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customHeight="1" thickBot="1">
      <c r="A65" s="165" t="s">
        <v>148</v>
      </c>
      <c r="B65" s="166"/>
      <c r="C65" s="167"/>
      <c r="D65" s="168"/>
      <c r="E65" s="172">
        <f>E63+E61+E59+E56+E54</f>
        <v>46</v>
      </c>
      <c r="F65" s="188"/>
      <c r="G65" s="171">
        <f>G63+G61+G59+G56+G54</f>
        <v>174254</v>
      </c>
      <c r="H65" s="172">
        <f>H63+H61+H59+H56+H54</f>
        <v>46</v>
      </c>
      <c r="I65" s="188"/>
      <c r="J65" s="171">
        <f>J63+J61+J59+J56+J54</f>
        <v>174254</v>
      </c>
      <c r="K65" s="189">
        <f>K63+K61+K59+K56+K54</f>
        <v>0</v>
      </c>
      <c r="L65" s="188"/>
      <c r="M65" s="171">
        <f>M63+M61+M59+M56+M54</f>
        <v>0</v>
      </c>
      <c r="N65" s="189">
        <f>N63+N61+N59+N56+N54</f>
        <v>0</v>
      </c>
      <c r="O65" s="188"/>
      <c r="P65" s="171">
        <f>P63+P61+P59+P56+P54</f>
        <v>0</v>
      </c>
      <c r="Q65" s="189">
        <f>Q63+Q61+Q59+Q56+Q54</f>
        <v>0</v>
      </c>
      <c r="R65" s="188"/>
      <c r="S65" s="171">
        <f>S63+S61+S59+S56+S54</f>
        <v>0</v>
      </c>
      <c r="T65" s="189">
        <f>T63+T61+T59+T56+T54</f>
        <v>0</v>
      </c>
      <c r="U65" s="188"/>
      <c r="V65" s="171">
        <f>V63+V61+V59+V56+V54</f>
        <v>0</v>
      </c>
      <c r="W65" s="190">
        <f>W63+W61+W59+W56+W54</f>
        <v>174254</v>
      </c>
      <c r="X65" s="198">
        <f>X63+X61+X59+X56+X54</f>
        <v>174254</v>
      </c>
      <c r="Y65" s="199">
        <f t="shared" si="101"/>
        <v>0</v>
      </c>
      <c r="Z65" s="199">
        <f t="shared" si="102"/>
        <v>0</v>
      </c>
      <c r="AA65" s="176"/>
      <c r="AB65" s="7"/>
      <c r="AC65" s="7"/>
      <c r="AD65" s="7"/>
      <c r="AE65" s="7"/>
      <c r="AF65" s="7"/>
      <c r="AG65" s="7"/>
    </row>
    <row r="66" spans="1:33" ht="30" customHeight="1">
      <c r="A66" s="200" t="s">
        <v>68</v>
      </c>
      <c r="B66" s="201">
        <v>5</v>
      </c>
      <c r="C66" s="202" t="s">
        <v>149</v>
      </c>
      <c r="D66" s="104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6"/>
      <c r="X66" s="106"/>
      <c r="Y66" s="203"/>
      <c r="Z66" s="106"/>
      <c r="AA66" s="107"/>
      <c r="AB66" s="7"/>
      <c r="AC66" s="7"/>
      <c r="AD66" s="7"/>
      <c r="AE66" s="7"/>
      <c r="AF66" s="7"/>
      <c r="AG66" s="7"/>
    </row>
    <row r="67" spans="1:33" ht="30" customHeight="1">
      <c r="A67" s="108" t="s">
        <v>70</v>
      </c>
      <c r="B67" s="155" t="s">
        <v>150</v>
      </c>
      <c r="C67" s="140" t="s">
        <v>151</v>
      </c>
      <c r="D67" s="141"/>
      <c r="E67" s="142">
        <f>SUM(E68:E68)</f>
        <v>3</v>
      </c>
      <c r="F67" s="143"/>
      <c r="G67" s="144">
        <f>SUM(G68:G68)</f>
        <v>26250</v>
      </c>
      <c r="H67" s="142">
        <f>SUM(H68:H68)</f>
        <v>3</v>
      </c>
      <c r="I67" s="143"/>
      <c r="J67" s="144">
        <f>SUM(J68:J68)</f>
        <v>26250</v>
      </c>
      <c r="K67" s="142">
        <f>SUM(K68:K68)</f>
        <v>0</v>
      </c>
      <c r="L67" s="143"/>
      <c r="M67" s="144">
        <f>SUM(M68:M68)</f>
        <v>0</v>
      </c>
      <c r="N67" s="142">
        <f>SUM(N68:N68)</f>
        <v>0</v>
      </c>
      <c r="O67" s="143"/>
      <c r="P67" s="144">
        <f>SUM(P68:P68)</f>
        <v>0</v>
      </c>
      <c r="Q67" s="142">
        <f>SUM(Q68:Q68)</f>
        <v>0</v>
      </c>
      <c r="R67" s="143"/>
      <c r="S67" s="144">
        <f>SUM(S68:S68)</f>
        <v>0</v>
      </c>
      <c r="T67" s="142">
        <f>SUM(T68:T68)</f>
        <v>0</v>
      </c>
      <c r="U67" s="143"/>
      <c r="V67" s="144">
        <f>SUM(V68:V68)</f>
        <v>0</v>
      </c>
      <c r="W67" s="204">
        <f>SUM(W68:W68)</f>
        <v>26250</v>
      </c>
      <c r="X67" s="204">
        <f>SUM(X68:X68)</f>
        <v>26250</v>
      </c>
      <c r="Y67" s="204">
        <f t="shared" ref="Y67:Y74" si="143">W67-X67</f>
        <v>0</v>
      </c>
      <c r="Z67" s="116">
        <f t="shared" ref="Z67:Z74" si="144">Y67/W67</f>
        <v>0</v>
      </c>
      <c r="AA67" s="146"/>
      <c r="AB67" s="131"/>
      <c r="AC67" s="131"/>
      <c r="AD67" s="131"/>
      <c r="AE67" s="131"/>
      <c r="AF67" s="131"/>
      <c r="AG67" s="131"/>
    </row>
    <row r="68" spans="1:33" ht="46.5" customHeight="1" thickBot="1">
      <c r="A68" s="119" t="s">
        <v>73</v>
      </c>
      <c r="B68" s="120" t="s">
        <v>152</v>
      </c>
      <c r="C68" s="313" t="s">
        <v>271</v>
      </c>
      <c r="D68" s="321" t="s">
        <v>272</v>
      </c>
      <c r="E68" s="135">
        <v>3</v>
      </c>
      <c r="F68" s="136">
        <v>8750</v>
      </c>
      <c r="G68" s="137">
        <f t="shared" ref="G68" si="145">E68*F68</f>
        <v>26250</v>
      </c>
      <c r="H68" s="135">
        <v>3</v>
      </c>
      <c r="I68" s="136">
        <v>8750</v>
      </c>
      <c r="J68" s="137">
        <f t="shared" ref="J68" si="146">H68*I68</f>
        <v>26250</v>
      </c>
      <c r="K68" s="135"/>
      <c r="L68" s="136"/>
      <c r="M68" s="137">
        <f t="shared" ref="M68" si="147">K68*L68</f>
        <v>0</v>
      </c>
      <c r="N68" s="135"/>
      <c r="O68" s="136"/>
      <c r="P68" s="137">
        <f t="shared" ref="P68" si="148">N68*O68</f>
        <v>0</v>
      </c>
      <c r="Q68" s="135"/>
      <c r="R68" s="136"/>
      <c r="S68" s="137">
        <f t="shared" ref="S68" si="149">Q68*R68</f>
        <v>0</v>
      </c>
      <c r="T68" s="123"/>
      <c r="U68" s="124"/>
      <c r="V68" s="125">
        <f t="shared" ref="V68" si="150">T68*U68</f>
        <v>0</v>
      </c>
      <c r="W68" s="126">
        <f t="shared" ref="W68" si="151">G68+M68+S68</f>
        <v>26250</v>
      </c>
      <c r="X68" s="127">
        <f t="shared" ref="X68" si="152">J68+P68+V68</f>
        <v>26250</v>
      </c>
      <c r="Y68" s="127">
        <f t="shared" si="143"/>
        <v>0</v>
      </c>
      <c r="Z68" s="128">
        <f t="shared" si="144"/>
        <v>0</v>
      </c>
      <c r="AA68" s="129"/>
      <c r="AB68" s="131"/>
      <c r="AC68" s="131"/>
      <c r="AD68" s="131"/>
      <c r="AE68" s="131"/>
      <c r="AF68" s="131"/>
      <c r="AG68" s="131"/>
    </row>
    <row r="69" spans="1:33" ht="30" customHeight="1" thickBot="1">
      <c r="A69" s="108" t="s">
        <v>70</v>
      </c>
      <c r="B69" s="329" t="s">
        <v>153</v>
      </c>
      <c r="C69" s="330" t="s">
        <v>154</v>
      </c>
      <c r="D69" s="323"/>
      <c r="E69" s="324">
        <f>SUM(E70:E70)</f>
        <v>1</v>
      </c>
      <c r="F69" s="325"/>
      <c r="G69" s="326">
        <f>SUM(G70:G70)</f>
        <v>25815</v>
      </c>
      <c r="H69" s="324">
        <f>SUM(H70:H70)</f>
        <v>1</v>
      </c>
      <c r="I69" s="325"/>
      <c r="J69" s="331">
        <f>SUM(J70:J70)</f>
        <v>25815</v>
      </c>
      <c r="K69" s="324">
        <f>SUM(K70:K70)</f>
        <v>0</v>
      </c>
      <c r="L69" s="325"/>
      <c r="M69" s="331">
        <f>SUM(M70:M70)</f>
        <v>0</v>
      </c>
      <c r="N69" s="324">
        <f>SUM(N70:N70)</f>
        <v>0</v>
      </c>
      <c r="O69" s="325"/>
      <c r="P69" s="331">
        <f>P70</f>
        <v>0</v>
      </c>
      <c r="Q69" s="324">
        <f>SUM(Q70:Q70)</f>
        <v>0</v>
      </c>
      <c r="R69" s="325"/>
      <c r="S69" s="326">
        <f>SUM(S70:S70)</f>
        <v>0</v>
      </c>
      <c r="T69" s="320">
        <f>SUM(T70:T70)</f>
        <v>0</v>
      </c>
      <c r="U69" s="143"/>
      <c r="V69" s="144">
        <f>SUM(V70:V70)</f>
        <v>0</v>
      </c>
      <c r="W69" s="204">
        <f>SUM(W70:W70)</f>
        <v>25815</v>
      </c>
      <c r="X69" s="204">
        <f>SUM(X70:X70)</f>
        <v>25815</v>
      </c>
      <c r="Y69" s="204">
        <f t="shared" si="143"/>
        <v>0</v>
      </c>
      <c r="Z69" s="204">
        <f t="shared" si="144"/>
        <v>0</v>
      </c>
      <c r="AA69" s="146"/>
      <c r="AB69" s="131"/>
      <c r="AC69" s="131"/>
      <c r="AD69" s="131"/>
      <c r="AE69" s="131"/>
      <c r="AF69" s="131"/>
      <c r="AG69" s="131"/>
    </row>
    <row r="70" spans="1:33" ht="74.25" customHeight="1" thickBot="1">
      <c r="A70" s="119" t="s">
        <v>73</v>
      </c>
      <c r="B70" s="312" t="s">
        <v>155</v>
      </c>
      <c r="C70" s="332" t="s">
        <v>273</v>
      </c>
      <c r="D70" s="333" t="s">
        <v>274</v>
      </c>
      <c r="E70" s="334">
        <v>1</v>
      </c>
      <c r="F70" s="335">
        <v>25815</v>
      </c>
      <c r="G70" s="327">
        <f t="shared" ref="G70" si="153">E70*F70</f>
        <v>25815</v>
      </c>
      <c r="H70" s="334">
        <v>1</v>
      </c>
      <c r="I70" s="335">
        <v>25815</v>
      </c>
      <c r="J70" s="336">
        <f t="shared" ref="J70" si="154">H70*I70</f>
        <v>25815</v>
      </c>
      <c r="K70" s="337"/>
      <c r="L70" s="335"/>
      <c r="M70" s="336">
        <f t="shared" ref="M70" si="155">K70*L70</f>
        <v>0</v>
      </c>
      <c r="N70" s="337"/>
      <c r="O70" s="335"/>
      <c r="P70" s="338">
        <v>0</v>
      </c>
      <c r="Q70" s="337"/>
      <c r="R70" s="335"/>
      <c r="S70" s="327">
        <f t="shared" ref="S70" si="156">Q70*R70</f>
        <v>0</v>
      </c>
      <c r="T70" s="238"/>
      <c r="U70" s="124"/>
      <c r="V70" s="125">
        <f t="shared" ref="V70" si="157">T70*U70</f>
        <v>0</v>
      </c>
      <c r="W70" s="126">
        <f t="shared" ref="W70" si="158">G70+M70+S70</f>
        <v>25815</v>
      </c>
      <c r="X70" s="127">
        <f>J70+P70+V70</f>
        <v>25815</v>
      </c>
      <c r="Y70" s="127">
        <f t="shared" si="143"/>
        <v>0</v>
      </c>
      <c r="Z70" s="128">
        <f t="shared" si="144"/>
        <v>0</v>
      </c>
      <c r="AA70" s="129"/>
      <c r="AB70" s="131"/>
      <c r="AC70" s="131"/>
      <c r="AD70" s="131"/>
      <c r="AE70" s="131"/>
      <c r="AF70" s="131"/>
      <c r="AG70" s="131"/>
    </row>
    <row r="71" spans="1:33" ht="30" customHeight="1" thickBot="1">
      <c r="A71" s="108" t="s">
        <v>70</v>
      </c>
      <c r="B71" s="155" t="s">
        <v>156</v>
      </c>
      <c r="C71" s="314" t="s">
        <v>157</v>
      </c>
      <c r="D71" s="322"/>
      <c r="E71" s="311">
        <f>SUM(E72:E73)</f>
        <v>84</v>
      </c>
      <c r="F71" s="113"/>
      <c r="G71" s="114">
        <f>SUM(G72:G73)</f>
        <v>53990</v>
      </c>
      <c r="H71" s="311">
        <f>SUM(H72:H73)</f>
        <v>84</v>
      </c>
      <c r="I71" s="113"/>
      <c r="J71" s="114">
        <f>SUM(J72:J73)</f>
        <v>53990</v>
      </c>
      <c r="K71" s="311">
        <f>SUM(K72:K73)</f>
        <v>1</v>
      </c>
      <c r="L71" s="113"/>
      <c r="M71" s="114">
        <f>SUM(M72:M73)</f>
        <v>10800</v>
      </c>
      <c r="N71" s="311">
        <f>SUM(N72:N73)</f>
        <v>1</v>
      </c>
      <c r="O71" s="113"/>
      <c r="P71" s="114">
        <f>SUM(P72:P73)</f>
        <v>10800</v>
      </c>
      <c r="Q71" s="311">
        <f>SUM(Q72:Q73)</f>
        <v>0</v>
      </c>
      <c r="R71" s="113"/>
      <c r="S71" s="114">
        <f>SUM(S72:S73)</f>
        <v>0</v>
      </c>
      <c r="T71" s="205">
        <f>SUM(T72:T73)</f>
        <v>0</v>
      </c>
      <c r="U71" s="143"/>
      <c r="V71" s="144">
        <f>SUM(V72:V73)</f>
        <v>0</v>
      </c>
      <c r="W71" s="204">
        <f>SUM(W72:W73)</f>
        <v>64790</v>
      </c>
      <c r="X71" s="204">
        <f>SUM(X72:X73)</f>
        <v>64790</v>
      </c>
      <c r="Y71" s="204">
        <f t="shared" si="143"/>
        <v>0</v>
      </c>
      <c r="Z71" s="204">
        <f t="shared" si="144"/>
        <v>0</v>
      </c>
      <c r="AA71" s="146"/>
      <c r="AB71" s="131"/>
      <c r="AC71" s="131"/>
      <c r="AD71" s="131"/>
      <c r="AE71" s="131"/>
      <c r="AF71" s="131"/>
      <c r="AG71" s="131"/>
    </row>
    <row r="72" spans="1:33" ht="77.25" customHeight="1">
      <c r="A72" s="119" t="s">
        <v>73</v>
      </c>
      <c r="B72" s="120" t="s">
        <v>158</v>
      </c>
      <c r="C72" s="315" t="s">
        <v>275</v>
      </c>
      <c r="D72" s="319" t="s">
        <v>106</v>
      </c>
      <c r="E72" s="238">
        <v>83</v>
      </c>
      <c r="F72" s="124">
        <v>600</v>
      </c>
      <c r="G72" s="125">
        <f t="shared" ref="G72:G73" si="159">E72*F72</f>
        <v>49800</v>
      </c>
      <c r="H72" s="123">
        <v>83</v>
      </c>
      <c r="I72" s="124">
        <v>600</v>
      </c>
      <c r="J72" s="125">
        <f t="shared" ref="J72" si="160">H72*I72</f>
        <v>49800</v>
      </c>
      <c r="K72" s="123"/>
      <c r="L72" s="124"/>
      <c r="M72" s="125">
        <f t="shared" ref="M72:M73" si="161">K72*L72</f>
        <v>0</v>
      </c>
      <c r="N72" s="123"/>
      <c r="O72" s="124"/>
      <c r="P72" s="125">
        <f t="shared" ref="P72:P73" si="162">N72*O72</f>
        <v>0</v>
      </c>
      <c r="Q72" s="123"/>
      <c r="R72" s="124"/>
      <c r="S72" s="125">
        <f t="shared" ref="S72:S73" si="163">Q72*R72</f>
        <v>0</v>
      </c>
      <c r="T72" s="123"/>
      <c r="U72" s="124"/>
      <c r="V72" s="125">
        <f t="shared" ref="V72:V73" si="164">T72*U72</f>
        <v>0</v>
      </c>
      <c r="W72" s="126">
        <f t="shared" ref="W72:W73" si="165">G72+M72+S72</f>
        <v>49800</v>
      </c>
      <c r="X72" s="127">
        <f t="shared" ref="X72:X73" si="166">J72+P72+V72</f>
        <v>49800</v>
      </c>
      <c r="Y72" s="127">
        <f t="shared" si="143"/>
        <v>0</v>
      </c>
      <c r="Z72" s="128">
        <f t="shared" si="144"/>
        <v>0</v>
      </c>
      <c r="AA72" s="129"/>
      <c r="AB72" s="130"/>
      <c r="AC72" s="131"/>
      <c r="AD72" s="131"/>
      <c r="AE72" s="131"/>
      <c r="AF72" s="131"/>
      <c r="AG72" s="131"/>
    </row>
    <row r="73" spans="1:33" ht="167.25" customHeight="1" thickBot="1">
      <c r="A73" s="119" t="s">
        <v>73</v>
      </c>
      <c r="B73" s="120" t="s">
        <v>159</v>
      </c>
      <c r="C73" s="316" t="s">
        <v>276</v>
      </c>
      <c r="D73" s="318" t="s">
        <v>277</v>
      </c>
      <c r="E73" s="317">
        <v>1</v>
      </c>
      <c r="F73" s="124">
        <v>4190</v>
      </c>
      <c r="G73" s="125">
        <f t="shared" si="159"/>
        <v>4190</v>
      </c>
      <c r="H73" s="123">
        <v>1</v>
      </c>
      <c r="I73" s="124">
        <v>4190</v>
      </c>
      <c r="J73" s="125">
        <f>H73*I73</f>
        <v>4190</v>
      </c>
      <c r="K73" s="123">
        <v>1</v>
      </c>
      <c r="L73" s="124">
        <v>10800</v>
      </c>
      <c r="M73" s="125">
        <f t="shared" si="161"/>
        <v>10800</v>
      </c>
      <c r="N73" s="123">
        <v>1</v>
      </c>
      <c r="O73" s="124">
        <v>10800</v>
      </c>
      <c r="P73" s="125">
        <f t="shared" si="162"/>
        <v>10800</v>
      </c>
      <c r="Q73" s="123"/>
      <c r="R73" s="124"/>
      <c r="S73" s="125">
        <f t="shared" si="163"/>
        <v>0</v>
      </c>
      <c r="T73" s="123"/>
      <c r="U73" s="124"/>
      <c r="V73" s="125">
        <f t="shared" si="164"/>
        <v>0</v>
      </c>
      <c r="W73" s="126">
        <f t="shared" si="165"/>
        <v>14990</v>
      </c>
      <c r="X73" s="127">
        <f t="shared" si="166"/>
        <v>14990</v>
      </c>
      <c r="Y73" s="127">
        <f t="shared" si="143"/>
        <v>0</v>
      </c>
      <c r="Z73" s="128">
        <f t="shared" si="144"/>
        <v>0</v>
      </c>
      <c r="AA73" s="129"/>
      <c r="AB73" s="131"/>
      <c r="AC73" s="131"/>
      <c r="AD73" s="131"/>
      <c r="AE73" s="131"/>
      <c r="AF73" s="131"/>
      <c r="AG73" s="131"/>
    </row>
    <row r="74" spans="1:33" ht="39.75" customHeight="1" thickBot="1">
      <c r="A74" s="416" t="s">
        <v>160</v>
      </c>
      <c r="B74" s="390"/>
      <c r="C74" s="390"/>
      <c r="D74" s="417"/>
      <c r="E74" s="188"/>
      <c r="F74" s="188"/>
      <c r="G74" s="171">
        <f>G67+G69+G71</f>
        <v>106055</v>
      </c>
      <c r="H74" s="188"/>
      <c r="I74" s="188"/>
      <c r="J74" s="171">
        <f>J67+J69+J71</f>
        <v>106055</v>
      </c>
      <c r="K74" s="188"/>
      <c r="L74" s="188"/>
      <c r="M74" s="171">
        <f>M67+M69+M71</f>
        <v>10800</v>
      </c>
      <c r="N74" s="188"/>
      <c r="O74" s="188"/>
      <c r="P74" s="171">
        <f>P67+P69+P71</f>
        <v>10800</v>
      </c>
      <c r="Q74" s="188"/>
      <c r="R74" s="188"/>
      <c r="S74" s="171">
        <f>S67+S69+S71</f>
        <v>0</v>
      </c>
      <c r="T74" s="188"/>
      <c r="U74" s="188"/>
      <c r="V74" s="171">
        <f>V67+V69+V71</f>
        <v>0</v>
      </c>
      <c r="W74" s="190">
        <f>W67+W69+W71</f>
        <v>116855</v>
      </c>
      <c r="X74" s="190">
        <f>X67+X69+X71</f>
        <v>116855</v>
      </c>
      <c r="Y74" s="190">
        <f t="shared" si="143"/>
        <v>0</v>
      </c>
      <c r="Z74" s="190">
        <f t="shared" si="144"/>
        <v>0</v>
      </c>
      <c r="AA74" s="176"/>
      <c r="AB74" s="5"/>
      <c r="AC74" s="7"/>
      <c r="AD74" s="7"/>
      <c r="AE74" s="7"/>
      <c r="AF74" s="7"/>
      <c r="AG74" s="7"/>
    </row>
    <row r="75" spans="1:33" ht="30" customHeight="1" thickBot="1">
      <c r="A75" s="177" t="s">
        <v>68</v>
      </c>
      <c r="B75" s="178">
        <v>6</v>
      </c>
      <c r="C75" s="179" t="s">
        <v>161</v>
      </c>
      <c r="D75" s="180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6"/>
      <c r="X75" s="106"/>
      <c r="Y75" s="203"/>
      <c r="Z75" s="106"/>
      <c r="AA75" s="107"/>
      <c r="AB75" s="7"/>
      <c r="AC75" s="7"/>
      <c r="AD75" s="7"/>
      <c r="AE75" s="7"/>
      <c r="AF75" s="7"/>
      <c r="AG75" s="7"/>
    </row>
    <row r="76" spans="1:33" ht="30" customHeight="1">
      <c r="A76" s="108" t="s">
        <v>70</v>
      </c>
      <c r="B76" s="155" t="s">
        <v>162</v>
      </c>
      <c r="C76" s="206" t="s">
        <v>163</v>
      </c>
      <c r="D76" s="111"/>
      <c r="E76" s="112">
        <f>SUM(E77:E77)</f>
        <v>0</v>
      </c>
      <c r="F76" s="113"/>
      <c r="G76" s="114">
        <f>SUM(G77:G77)</f>
        <v>0</v>
      </c>
      <c r="H76" s="112">
        <f>SUM(H77:H77)</f>
        <v>0</v>
      </c>
      <c r="I76" s="113"/>
      <c r="J76" s="114">
        <f>SUM(J77:J77)</f>
        <v>0</v>
      </c>
      <c r="K76" s="112">
        <f>SUM(K77:K77)</f>
        <v>0</v>
      </c>
      <c r="L76" s="113"/>
      <c r="M76" s="114">
        <f>SUM(M77:M77)</f>
        <v>0</v>
      </c>
      <c r="N76" s="112">
        <f>SUM(N77:N77)</f>
        <v>0</v>
      </c>
      <c r="O76" s="113"/>
      <c r="P76" s="114">
        <f>SUM(P77:P77)</f>
        <v>0</v>
      </c>
      <c r="Q76" s="112">
        <f>SUM(Q77:Q77)</f>
        <v>0</v>
      </c>
      <c r="R76" s="113"/>
      <c r="S76" s="114">
        <f>SUM(S77:S77)</f>
        <v>0</v>
      </c>
      <c r="T76" s="112">
        <f>SUM(T77:T77)</f>
        <v>0</v>
      </c>
      <c r="U76" s="113"/>
      <c r="V76" s="114">
        <f>SUM(V77:V77)</f>
        <v>0</v>
      </c>
      <c r="W76" s="114">
        <f>SUM(W77:W77)</f>
        <v>0</v>
      </c>
      <c r="X76" s="114">
        <f>SUM(X77:X77)</f>
        <v>0</v>
      </c>
      <c r="Y76" s="114">
        <f t="shared" ref="Y76:Y82" si="167">W76-X76</f>
        <v>0</v>
      </c>
      <c r="Z76" s="116" t="e">
        <f t="shared" ref="Z76:Z82" si="168">Y76/W76</f>
        <v>#DIV/0!</v>
      </c>
      <c r="AA76" s="117"/>
      <c r="AB76" s="118"/>
      <c r="AC76" s="118"/>
      <c r="AD76" s="118"/>
      <c r="AE76" s="118"/>
      <c r="AF76" s="118"/>
      <c r="AG76" s="118"/>
    </row>
    <row r="77" spans="1:33" ht="30" customHeight="1" thickBot="1">
      <c r="A77" s="119" t="s">
        <v>73</v>
      </c>
      <c r="B77" s="120" t="s">
        <v>164</v>
      </c>
      <c r="C77" s="186" t="s">
        <v>165</v>
      </c>
      <c r="D77" s="122" t="s">
        <v>101</v>
      </c>
      <c r="E77" s="123"/>
      <c r="F77" s="124"/>
      <c r="G77" s="125">
        <f t="shared" ref="G77" si="169">E77*F77</f>
        <v>0</v>
      </c>
      <c r="H77" s="123"/>
      <c r="I77" s="124"/>
      <c r="J77" s="125">
        <f t="shared" ref="J77" si="170">H77*I77</f>
        <v>0</v>
      </c>
      <c r="K77" s="123"/>
      <c r="L77" s="124"/>
      <c r="M77" s="125">
        <f t="shared" ref="M77" si="171">K77*L77</f>
        <v>0</v>
      </c>
      <c r="N77" s="123"/>
      <c r="O77" s="124"/>
      <c r="P77" s="125">
        <f t="shared" ref="P77" si="172">N77*O77</f>
        <v>0</v>
      </c>
      <c r="Q77" s="123"/>
      <c r="R77" s="124"/>
      <c r="S77" s="125">
        <f t="shared" ref="S77" si="173">Q77*R77</f>
        <v>0</v>
      </c>
      <c r="T77" s="123"/>
      <c r="U77" s="124"/>
      <c r="V77" s="125">
        <f t="shared" ref="V77" si="174">T77*U77</f>
        <v>0</v>
      </c>
      <c r="W77" s="126">
        <f t="shared" ref="W77" si="175">G77+M77+S77</f>
        <v>0</v>
      </c>
      <c r="X77" s="127">
        <f t="shared" ref="X77" si="176">J77+P77+V77</f>
        <v>0</v>
      </c>
      <c r="Y77" s="127">
        <f t="shared" si="167"/>
        <v>0</v>
      </c>
      <c r="Z77" s="128" t="e">
        <f t="shared" si="168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customHeight="1">
      <c r="A78" s="108" t="s">
        <v>68</v>
      </c>
      <c r="B78" s="155" t="s">
        <v>166</v>
      </c>
      <c r="C78" s="207" t="s">
        <v>167</v>
      </c>
      <c r="D78" s="141"/>
      <c r="E78" s="142">
        <f>SUM(E79:E79)</f>
        <v>0</v>
      </c>
      <c r="F78" s="143"/>
      <c r="G78" s="144">
        <f>SUM(G79:G79)</f>
        <v>0</v>
      </c>
      <c r="H78" s="142">
        <f>SUM(H79:H79)</f>
        <v>0</v>
      </c>
      <c r="I78" s="143"/>
      <c r="J78" s="144">
        <f>SUM(J79:J79)</f>
        <v>0</v>
      </c>
      <c r="K78" s="142">
        <f>SUM(K79:K79)</f>
        <v>0</v>
      </c>
      <c r="L78" s="143"/>
      <c r="M78" s="144">
        <f>SUM(M79:M79)</f>
        <v>0</v>
      </c>
      <c r="N78" s="142">
        <f>SUM(N79:N79)</f>
        <v>0</v>
      </c>
      <c r="O78" s="143"/>
      <c r="P78" s="144">
        <f>SUM(P79:P79)</f>
        <v>0</v>
      </c>
      <c r="Q78" s="142">
        <f>SUM(Q79:Q79)</f>
        <v>0</v>
      </c>
      <c r="R78" s="143"/>
      <c r="S78" s="144">
        <f>SUM(S79:S79)</f>
        <v>0</v>
      </c>
      <c r="T78" s="142">
        <f>SUM(T79:T79)</f>
        <v>0</v>
      </c>
      <c r="U78" s="143"/>
      <c r="V78" s="144">
        <f>SUM(V79:V79)</f>
        <v>0</v>
      </c>
      <c r="W78" s="144">
        <f>SUM(W79:W79)</f>
        <v>0</v>
      </c>
      <c r="X78" s="144">
        <f>SUM(X79:X79)</f>
        <v>0</v>
      </c>
      <c r="Y78" s="144">
        <f t="shared" si="167"/>
        <v>0</v>
      </c>
      <c r="Z78" s="144" t="e">
        <f t="shared" si="168"/>
        <v>#DIV/0!</v>
      </c>
      <c r="AA78" s="146"/>
      <c r="AB78" s="118"/>
      <c r="AC78" s="118"/>
      <c r="AD78" s="118"/>
      <c r="AE78" s="118"/>
      <c r="AF78" s="118"/>
      <c r="AG78" s="118"/>
    </row>
    <row r="79" spans="1:33" ht="30" customHeight="1" thickBot="1">
      <c r="A79" s="119" t="s">
        <v>73</v>
      </c>
      <c r="B79" s="120" t="s">
        <v>168</v>
      </c>
      <c r="C79" s="186" t="s">
        <v>165</v>
      </c>
      <c r="D79" s="122" t="s">
        <v>101</v>
      </c>
      <c r="E79" s="123"/>
      <c r="F79" s="124"/>
      <c r="G79" s="125">
        <f t="shared" ref="G79" si="177">E79*F79</f>
        <v>0</v>
      </c>
      <c r="H79" s="123"/>
      <c r="I79" s="124"/>
      <c r="J79" s="125">
        <f t="shared" ref="J79" si="178">H79*I79</f>
        <v>0</v>
      </c>
      <c r="K79" s="123"/>
      <c r="L79" s="124"/>
      <c r="M79" s="125">
        <f t="shared" ref="M79" si="179">K79*L79</f>
        <v>0</v>
      </c>
      <c r="N79" s="123"/>
      <c r="O79" s="124"/>
      <c r="P79" s="125">
        <f t="shared" ref="P79" si="180">N79*O79</f>
        <v>0</v>
      </c>
      <c r="Q79" s="123"/>
      <c r="R79" s="124"/>
      <c r="S79" s="125">
        <f t="shared" ref="S79" si="181">Q79*R79</f>
        <v>0</v>
      </c>
      <c r="T79" s="123"/>
      <c r="U79" s="124"/>
      <c r="V79" s="125">
        <f t="shared" ref="V79" si="182">T79*U79</f>
        <v>0</v>
      </c>
      <c r="W79" s="126">
        <f t="shared" ref="W79" si="183">G79+M79+S79</f>
        <v>0</v>
      </c>
      <c r="X79" s="127">
        <f t="shared" ref="X79" si="184">J79+P79+V79</f>
        <v>0</v>
      </c>
      <c r="Y79" s="127">
        <f t="shared" si="167"/>
        <v>0</v>
      </c>
      <c r="Z79" s="128" t="e">
        <f t="shared" si="168"/>
        <v>#DIV/0!</v>
      </c>
      <c r="AA79" s="129"/>
      <c r="AB79" s="131"/>
      <c r="AC79" s="131"/>
      <c r="AD79" s="131"/>
      <c r="AE79" s="131"/>
      <c r="AF79" s="131"/>
      <c r="AG79" s="131"/>
    </row>
    <row r="80" spans="1:33" ht="30" customHeight="1">
      <c r="A80" s="108" t="s">
        <v>68</v>
      </c>
      <c r="B80" s="155" t="s">
        <v>169</v>
      </c>
      <c r="C80" s="207" t="s">
        <v>170</v>
      </c>
      <c r="D80" s="141"/>
      <c r="E80" s="142">
        <f>SUM(E81:E81)</f>
        <v>0</v>
      </c>
      <c r="F80" s="143"/>
      <c r="G80" s="144">
        <f>SUM(G81:G81)</f>
        <v>0</v>
      </c>
      <c r="H80" s="142">
        <f>SUM(H81:H81)</f>
        <v>0</v>
      </c>
      <c r="I80" s="143"/>
      <c r="J80" s="144">
        <f>SUM(J81:J81)</f>
        <v>0</v>
      </c>
      <c r="K80" s="142">
        <f>SUM(K81:K81)</f>
        <v>0</v>
      </c>
      <c r="L80" s="143"/>
      <c r="M80" s="144">
        <f>SUM(M81:M81)</f>
        <v>0</v>
      </c>
      <c r="N80" s="142">
        <f>SUM(N81:N81)</f>
        <v>0</v>
      </c>
      <c r="O80" s="143"/>
      <c r="P80" s="144">
        <f>SUM(P81:P81)</f>
        <v>0</v>
      </c>
      <c r="Q80" s="142">
        <f>SUM(Q81:Q81)</f>
        <v>0</v>
      </c>
      <c r="R80" s="143"/>
      <c r="S80" s="144">
        <f>SUM(S81:S81)</f>
        <v>0</v>
      </c>
      <c r="T80" s="142">
        <f>SUM(T81:T81)</f>
        <v>0</v>
      </c>
      <c r="U80" s="143"/>
      <c r="V80" s="144">
        <f>SUM(V81:V81)</f>
        <v>0</v>
      </c>
      <c r="W80" s="144">
        <f>SUM(W81:W81)</f>
        <v>0</v>
      </c>
      <c r="X80" s="144">
        <f>SUM(X81:X81)</f>
        <v>0</v>
      </c>
      <c r="Y80" s="144">
        <f t="shared" si="167"/>
        <v>0</v>
      </c>
      <c r="Z80" s="144" t="e">
        <f t="shared" si="168"/>
        <v>#DIV/0!</v>
      </c>
      <c r="AA80" s="146"/>
      <c r="AB80" s="118"/>
      <c r="AC80" s="118"/>
      <c r="AD80" s="118"/>
      <c r="AE80" s="118"/>
      <c r="AF80" s="118"/>
      <c r="AG80" s="118"/>
    </row>
    <row r="81" spans="1:33" ht="30" customHeight="1" thickBot="1">
      <c r="A81" s="119" t="s">
        <v>73</v>
      </c>
      <c r="B81" s="120" t="s">
        <v>171</v>
      </c>
      <c r="C81" s="186" t="s">
        <v>165</v>
      </c>
      <c r="D81" s="122" t="s">
        <v>101</v>
      </c>
      <c r="E81" s="123"/>
      <c r="F81" s="124"/>
      <c r="G81" s="125">
        <f t="shared" ref="G81" si="185">E81*F81</f>
        <v>0</v>
      </c>
      <c r="H81" s="123"/>
      <c r="I81" s="124"/>
      <c r="J81" s="125">
        <f t="shared" ref="J81" si="186">H81*I81</f>
        <v>0</v>
      </c>
      <c r="K81" s="123"/>
      <c r="L81" s="124"/>
      <c r="M81" s="125">
        <f t="shared" ref="M81" si="187">K81*L81</f>
        <v>0</v>
      </c>
      <c r="N81" s="123"/>
      <c r="O81" s="124"/>
      <c r="P81" s="125">
        <f t="shared" ref="P81" si="188">N81*O81</f>
        <v>0</v>
      </c>
      <c r="Q81" s="123"/>
      <c r="R81" s="124"/>
      <c r="S81" s="125">
        <f t="shared" ref="S81" si="189">Q81*R81</f>
        <v>0</v>
      </c>
      <c r="T81" s="123"/>
      <c r="U81" s="124"/>
      <c r="V81" s="125">
        <f t="shared" ref="V81" si="190">T81*U81</f>
        <v>0</v>
      </c>
      <c r="W81" s="126">
        <f t="shared" ref="W81" si="191">G81+M81+S81</f>
        <v>0</v>
      </c>
      <c r="X81" s="127">
        <f t="shared" ref="X81" si="192">J81+P81+V81</f>
        <v>0</v>
      </c>
      <c r="Y81" s="127">
        <f t="shared" si="167"/>
        <v>0</v>
      </c>
      <c r="Z81" s="128" t="e">
        <f t="shared" si="168"/>
        <v>#DIV/0!</v>
      </c>
      <c r="AA81" s="129"/>
      <c r="AB81" s="131"/>
      <c r="AC81" s="131"/>
      <c r="AD81" s="131"/>
      <c r="AE81" s="131"/>
      <c r="AF81" s="131"/>
      <c r="AG81" s="131"/>
    </row>
    <row r="82" spans="1:33" ht="30" customHeight="1" thickBot="1">
      <c r="A82" s="165" t="s">
        <v>172</v>
      </c>
      <c r="B82" s="166"/>
      <c r="C82" s="167"/>
      <c r="D82" s="168"/>
      <c r="E82" s="172">
        <f>E80+E78+E76</f>
        <v>0</v>
      </c>
      <c r="F82" s="188"/>
      <c r="G82" s="171">
        <f>G80+G78+G76</f>
        <v>0</v>
      </c>
      <c r="H82" s="172">
        <f>H80+H78+H76</f>
        <v>0</v>
      </c>
      <c r="I82" s="188"/>
      <c r="J82" s="171">
        <f>J80+J78+J76</f>
        <v>0</v>
      </c>
      <c r="K82" s="189">
        <f>K80+K78+K76</f>
        <v>0</v>
      </c>
      <c r="L82" s="188"/>
      <c r="M82" s="171">
        <f>M80+M78+M76</f>
        <v>0</v>
      </c>
      <c r="N82" s="189">
        <f>N80+N78+N76</f>
        <v>0</v>
      </c>
      <c r="O82" s="188"/>
      <c r="P82" s="171">
        <f>P80+P78+P76</f>
        <v>0</v>
      </c>
      <c r="Q82" s="189">
        <f>Q80+Q78+Q76</f>
        <v>0</v>
      </c>
      <c r="R82" s="188"/>
      <c r="S82" s="171">
        <f>S80+S78+S76</f>
        <v>0</v>
      </c>
      <c r="T82" s="189">
        <f>T80+T78+T76</f>
        <v>0</v>
      </c>
      <c r="U82" s="188"/>
      <c r="V82" s="173">
        <f>V80+V78+V76</f>
        <v>0</v>
      </c>
      <c r="W82" s="209">
        <f>W80+W78+W76</f>
        <v>0</v>
      </c>
      <c r="X82" s="210">
        <f>X80+X78+X76</f>
        <v>0</v>
      </c>
      <c r="Y82" s="210">
        <f t="shared" si="167"/>
        <v>0</v>
      </c>
      <c r="Z82" s="210" t="e">
        <f t="shared" si="168"/>
        <v>#DIV/0!</v>
      </c>
      <c r="AA82" s="211"/>
      <c r="AB82" s="7"/>
      <c r="AC82" s="7"/>
      <c r="AD82" s="7"/>
      <c r="AE82" s="7"/>
      <c r="AF82" s="7"/>
      <c r="AG82" s="7"/>
    </row>
    <row r="83" spans="1:33" ht="30" customHeight="1">
      <c r="A83" s="177" t="s">
        <v>68</v>
      </c>
      <c r="B83" s="201">
        <v>7</v>
      </c>
      <c r="C83" s="179" t="s">
        <v>173</v>
      </c>
      <c r="D83" s="180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212"/>
      <c r="X83" s="212"/>
      <c r="Y83" s="181"/>
      <c r="Z83" s="212"/>
      <c r="AA83" s="213"/>
      <c r="AB83" s="7"/>
      <c r="AC83" s="7"/>
      <c r="AD83" s="7"/>
      <c r="AE83" s="7"/>
      <c r="AF83" s="7"/>
      <c r="AG83" s="7"/>
    </row>
    <row r="84" spans="1:33" ht="30" customHeight="1">
      <c r="A84" s="119" t="s">
        <v>73</v>
      </c>
      <c r="B84" s="120" t="s">
        <v>174</v>
      </c>
      <c r="C84" s="307" t="s">
        <v>278</v>
      </c>
      <c r="D84" s="339" t="s">
        <v>125</v>
      </c>
      <c r="E84" s="123">
        <v>1</v>
      </c>
      <c r="F84" s="124">
        <v>19000</v>
      </c>
      <c r="G84" s="125">
        <f t="shared" ref="G84:G90" si="193">E84*F84</f>
        <v>19000</v>
      </c>
      <c r="H84" s="123">
        <v>1</v>
      </c>
      <c r="I84" s="124">
        <v>19000</v>
      </c>
      <c r="J84" s="125">
        <f t="shared" ref="J84:J90" si="194">H84*I84</f>
        <v>19000</v>
      </c>
      <c r="K84" s="123"/>
      <c r="L84" s="124"/>
      <c r="M84" s="125">
        <f t="shared" ref="M84:M90" si="195">K84*L84</f>
        <v>0</v>
      </c>
      <c r="N84" s="123"/>
      <c r="O84" s="124"/>
      <c r="P84" s="125">
        <f t="shared" ref="P84:P90" si="196">N84*O84</f>
        <v>0</v>
      </c>
      <c r="Q84" s="123"/>
      <c r="R84" s="124"/>
      <c r="S84" s="125">
        <f t="shared" ref="S84:S90" si="197">Q84*R84</f>
        <v>0</v>
      </c>
      <c r="T84" s="123"/>
      <c r="U84" s="124"/>
      <c r="V84" s="214">
        <f t="shared" ref="V84:V90" si="198">T84*U84</f>
        <v>0</v>
      </c>
      <c r="W84" s="215">
        <f t="shared" ref="W84:W90" si="199">G84+M84+S84</f>
        <v>19000</v>
      </c>
      <c r="X84" s="216">
        <f t="shared" ref="X84:X90" si="200">J84+P84+V84</f>
        <v>19000</v>
      </c>
      <c r="Y84" s="216">
        <f t="shared" ref="Y84:Y91" si="201">W84-X84</f>
        <v>0</v>
      </c>
      <c r="Z84" s="217">
        <f t="shared" ref="Z84:Z91" si="202">Y84/W84</f>
        <v>0</v>
      </c>
      <c r="AA84" s="218"/>
      <c r="AB84" s="131"/>
      <c r="AC84" s="131"/>
      <c r="AD84" s="131"/>
      <c r="AE84" s="131"/>
      <c r="AF84" s="131"/>
      <c r="AG84" s="131"/>
    </row>
    <row r="85" spans="1:33" ht="44.25" customHeight="1">
      <c r="A85" s="119" t="s">
        <v>73</v>
      </c>
      <c r="B85" s="120" t="s">
        <v>175</v>
      </c>
      <c r="C85" s="307" t="s">
        <v>279</v>
      </c>
      <c r="D85" s="122" t="s">
        <v>101</v>
      </c>
      <c r="E85" s="123">
        <v>10000</v>
      </c>
      <c r="F85" s="124">
        <v>4.1500000000000004</v>
      </c>
      <c r="G85" s="125">
        <f t="shared" si="193"/>
        <v>41500</v>
      </c>
      <c r="H85" s="123">
        <v>10000</v>
      </c>
      <c r="I85" s="124">
        <v>4.1500000000000004</v>
      </c>
      <c r="J85" s="125">
        <f t="shared" si="194"/>
        <v>41500</v>
      </c>
      <c r="K85" s="123"/>
      <c r="L85" s="124"/>
      <c r="M85" s="125">
        <f t="shared" si="195"/>
        <v>0</v>
      </c>
      <c r="N85" s="123"/>
      <c r="O85" s="124"/>
      <c r="P85" s="125">
        <f t="shared" si="196"/>
        <v>0</v>
      </c>
      <c r="Q85" s="123"/>
      <c r="R85" s="124"/>
      <c r="S85" s="125">
        <f t="shared" si="197"/>
        <v>0</v>
      </c>
      <c r="T85" s="123"/>
      <c r="U85" s="124"/>
      <c r="V85" s="214">
        <f t="shared" si="198"/>
        <v>0</v>
      </c>
      <c r="W85" s="219">
        <f t="shared" si="199"/>
        <v>41500</v>
      </c>
      <c r="X85" s="127">
        <f t="shared" si="200"/>
        <v>41500</v>
      </c>
      <c r="Y85" s="127">
        <f t="shared" si="201"/>
        <v>0</v>
      </c>
      <c r="Z85" s="128">
        <f t="shared" si="202"/>
        <v>0</v>
      </c>
      <c r="AA85" s="129"/>
      <c r="AB85" s="131"/>
      <c r="AC85" s="131"/>
      <c r="AD85" s="131"/>
      <c r="AE85" s="131"/>
      <c r="AF85" s="131"/>
      <c r="AG85" s="131"/>
    </row>
    <row r="86" spans="1:33" ht="46.5" customHeight="1">
      <c r="A86" s="119" t="s">
        <v>73</v>
      </c>
      <c r="B86" s="120" t="s">
        <v>176</v>
      </c>
      <c r="C86" s="307" t="s">
        <v>280</v>
      </c>
      <c r="D86" s="122" t="s">
        <v>101</v>
      </c>
      <c r="E86" s="123">
        <v>3000</v>
      </c>
      <c r="F86" s="124">
        <v>10</v>
      </c>
      <c r="G86" s="125">
        <f t="shared" si="193"/>
        <v>30000</v>
      </c>
      <c r="H86" s="123">
        <v>3000</v>
      </c>
      <c r="I86" s="124">
        <v>10</v>
      </c>
      <c r="J86" s="125">
        <f t="shared" si="194"/>
        <v>30000</v>
      </c>
      <c r="K86" s="123"/>
      <c r="L86" s="124"/>
      <c r="M86" s="125">
        <f t="shared" si="195"/>
        <v>0</v>
      </c>
      <c r="N86" s="123"/>
      <c r="O86" s="124"/>
      <c r="P86" s="125">
        <f t="shared" si="196"/>
        <v>0</v>
      </c>
      <c r="Q86" s="123"/>
      <c r="R86" s="124"/>
      <c r="S86" s="125">
        <f t="shared" si="197"/>
        <v>0</v>
      </c>
      <c r="T86" s="123"/>
      <c r="U86" s="124"/>
      <c r="V86" s="214">
        <f t="shared" si="198"/>
        <v>0</v>
      </c>
      <c r="W86" s="219">
        <f t="shared" si="199"/>
        <v>30000</v>
      </c>
      <c r="X86" s="127">
        <f t="shared" si="200"/>
        <v>30000</v>
      </c>
      <c r="Y86" s="127">
        <f t="shared" si="201"/>
        <v>0</v>
      </c>
      <c r="Z86" s="128">
        <f t="shared" si="202"/>
        <v>0</v>
      </c>
      <c r="AA86" s="129"/>
      <c r="AB86" s="131"/>
      <c r="AC86" s="131"/>
      <c r="AD86" s="131"/>
      <c r="AE86" s="131"/>
      <c r="AF86" s="131"/>
      <c r="AG86" s="131"/>
    </row>
    <row r="87" spans="1:33" ht="32.25" customHeight="1">
      <c r="A87" s="119" t="s">
        <v>73</v>
      </c>
      <c r="B87" s="120" t="s">
        <v>177</v>
      </c>
      <c r="C87" s="307" t="s">
        <v>281</v>
      </c>
      <c r="D87" s="122" t="s">
        <v>101</v>
      </c>
      <c r="E87" s="123">
        <v>1000</v>
      </c>
      <c r="F87" s="124">
        <v>2</v>
      </c>
      <c r="G87" s="125">
        <f t="shared" si="193"/>
        <v>2000</v>
      </c>
      <c r="H87" s="123">
        <v>1000</v>
      </c>
      <c r="I87" s="124">
        <v>2</v>
      </c>
      <c r="J87" s="125">
        <f t="shared" si="194"/>
        <v>2000</v>
      </c>
      <c r="K87" s="123"/>
      <c r="L87" s="124"/>
      <c r="M87" s="125">
        <f t="shared" si="195"/>
        <v>0</v>
      </c>
      <c r="N87" s="123"/>
      <c r="O87" s="124"/>
      <c r="P87" s="125">
        <f t="shared" si="196"/>
        <v>0</v>
      </c>
      <c r="Q87" s="123"/>
      <c r="R87" s="124"/>
      <c r="S87" s="125">
        <f t="shared" si="197"/>
        <v>0</v>
      </c>
      <c r="T87" s="123"/>
      <c r="U87" s="124"/>
      <c r="V87" s="214">
        <f t="shared" si="198"/>
        <v>0</v>
      </c>
      <c r="W87" s="219">
        <f t="shared" si="199"/>
        <v>2000</v>
      </c>
      <c r="X87" s="127">
        <f t="shared" si="200"/>
        <v>2000</v>
      </c>
      <c r="Y87" s="127">
        <f t="shared" si="201"/>
        <v>0</v>
      </c>
      <c r="Z87" s="128">
        <f t="shared" si="202"/>
        <v>0</v>
      </c>
      <c r="AA87" s="129"/>
      <c r="AB87" s="131"/>
      <c r="AC87" s="131"/>
      <c r="AD87" s="131"/>
      <c r="AE87" s="131"/>
      <c r="AF87" s="131"/>
      <c r="AG87" s="131"/>
    </row>
    <row r="88" spans="1:33" ht="30" customHeight="1">
      <c r="A88" s="119" t="s">
        <v>73</v>
      </c>
      <c r="B88" s="120" t="s">
        <v>178</v>
      </c>
      <c r="C88" s="307" t="s">
        <v>282</v>
      </c>
      <c r="D88" s="122" t="s">
        <v>101</v>
      </c>
      <c r="E88" s="123">
        <v>1000</v>
      </c>
      <c r="F88" s="124">
        <v>2</v>
      </c>
      <c r="G88" s="125">
        <f t="shared" si="193"/>
        <v>2000</v>
      </c>
      <c r="H88" s="123">
        <v>1000</v>
      </c>
      <c r="I88" s="124">
        <v>2</v>
      </c>
      <c r="J88" s="125">
        <f t="shared" si="194"/>
        <v>2000</v>
      </c>
      <c r="K88" s="123"/>
      <c r="L88" s="124"/>
      <c r="M88" s="125">
        <f t="shared" si="195"/>
        <v>0</v>
      </c>
      <c r="N88" s="123"/>
      <c r="O88" s="124"/>
      <c r="P88" s="125">
        <f t="shared" si="196"/>
        <v>0</v>
      </c>
      <c r="Q88" s="123"/>
      <c r="R88" s="124"/>
      <c r="S88" s="125">
        <f t="shared" si="197"/>
        <v>0</v>
      </c>
      <c r="T88" s="123"/>
      <c r="U88" s="124"/>
      <c r="V88" s="214">
        <f t="shared" si="198"/>
        <v>0</v>
      </c>
      <c r="W88" s="219">
        <f t="shared" si="199"/>
        <v>2000</v>
      </c>
      <c r="X88" s="127">
        <f t="shared" si="200"/>
        <v>2000</v>
      </c>
      <c r="Y88" s="127">
        <f t="shared" si="201"/>
        <v>0</v>
      </c>
      <c r="Z88" s="128">
        <f t="shared" si="202"/>
        <v>0</v>
      </c>
      <c r="AA88" s="129"/>
      <c r="AB88" s="131"/>
      <c r="AC88" s="131"/>
      <c r="AD88" s="131"/>
      <c r="AE88" s="131"/>
      <c r="AF88" s="131"/>
      <c r="AG88" s="131"/>
    </row>
    <row r="89" spans="1:33" ht="42" customHeight="1">
      <c r="A89" s="119" t="s">
        <v>73</v>
      </c>
      <c r="B89" s="120" t="s">
        <v>179</v>
      </c>
      <c r="C89" s="307" t="s">
        <v>283</v>
      </c>
      <c r="D89" s="339" t="s">
        <v>125</v>
      </c>
      <c r="E89" s="310">
        <v>1</v>
      </c>
      <c r="F89" s="124">
        <v>11600</v>
      </c>
      <c r="G89" s="125">
        <f t="shared" si="193"/>
        <v>11600</v>
      </c>
      <c r="H89" s="123">
        <v>1</v>
      </c>
      <c r="I89" s="124">
        <v>11600</v>
      </c>
      <c r="J89" s="125">
        <f t="shared" si="194"/>
        <v>11600</v>
      </c>
      <c r="K89" s="123"/>
      <c r="L89" s="124"/>
      <c r="M89" s="125">
        <f t="shared" si="195"/>
        <v>0</v>
      </c>
      <c r="N89" s="123"/>
      <c r="O89" s="124"/>
      <c r="P89" s="125">
        <f t="shared" si="196"/>
        <v>0</v>
      </c>
      <c r="Q89" s="123"/>
      <c r="R89" s="124"/>
      <c r="S89" s="125">
        <f t="shared" si="197"/>
        <v>0</v>
      </c>
      <c r="T89" s="123"/>
      <c r="U89" s="124"/>
      <c r="V89" s="214">
        <f t="shared" si="198"/>
        <v>0</v>
      </c>
      <c r="W89" s="219">
        <f t="shared" si="199"/>
        <v>11600</v>
      </c>
      <c r="X89" s="127">
        <f t="shared" si="200"/>
        <v>11600</v>
      </c>
      <c r="Y89" s="127">
        <f t="shared" si="201"/>
        <v>0</v>
      </c>
      <c r="Z89" s="128">
        <f t="shared" si="202"/>
        <v>0</v>
      </c>
      <c r="AA89" s="129"/>
      <c r="AB89" s="131"/>
      <c r="AC89" s="131"/>
      <c r="AD89" s="131"/>
      <c r="AE89" s="131"/>
      <c r="AF89" s="131"/>
      <c r="AG89" s="131"/>
    </row>
    <row r="90" spans="1:33" ht="33" customHeight="1" thickBot="1">
      <c r="A90" s="119" t="s">
        <v>73</v>
      </c>
      <c r="B90" s="120" t="s">
        <v>180</v>
      </c>
      <c r="C90" s="307" t="s">
        <v>284</v>
      </c>
      <c r="D90" s="122" t="s">
        <v>101</v>
      </c>
      <c r="E90" s="123">
        <v>100</v>
      </c>
      <c r="F90" s="124">
        <v>60</v>
      </c>
      <c r="G90" s="125">
        <f t="shared" si="193"/>
        <v>6000</v>
      </c>
      <c r="H90" s="123">
        <v>100</v>
      </c>
      <c r="I90" s="124">
        <v>60</v>
      </c>
      <c r="J90" s="125">
        <f t="shared" si="194"/>
        <v>6000</v>
      </c>
      <c r="K90" s="123"/>
      <c r="L90" s="124"/>
      <c r="M90" s="125">
        <f t="shared" si="195"/>
        <v>0</v>
      </c>
      <c r="N90" s="123"/>
      <c r="O90" s="124"/>
      <c r="P90" s="125">
        <f t="shared" si="196"/>
        <v>0</v>
      </c>
      <c r="Q90" s="123"/>
      <c r="R90" s="124"/>
      <c r="S90" s="125">
        <f t="shared" si="197"/>
        <v>0</v>
      </c>
      <c r="T90" s="123"/>
      <c r="U90" s="124"/>
      <c r="V90" s="214">
        <f t="shared" si="198"/>
        <v>0</v>
      </c>
      <c r="W90" s="219">
        <f t="shared" si="199"/>
        <v>6000</v>
      </c>
      <c r="X90" s="127">
        <f t="shared" si="200"/>
        <v>6000</v>
      </c>
      <c r="Y90" s="127">
        <f t="shared" si="201"/>
        <v>0</v>
      </c>
      <c r="Z90" s="128">
        <f t="shared" si="202"/>
        <v>0</v>
      </c>
      <c r="AA90" s="129"/>
      <c r="AB90" s="131"/>
      <c r="AC90" s="131"/>
      <c r="AD90" s="131"/>
      <c r="AE90" s="131"/>
      <c r="AF90" s="131"/>
      <c r="AG90" s="131"/>
    </row>
    <row r="91" spans="1:33" ht="30" customHeight="1" thickBot="1">
      <c r="A91" s="165" t="s">
        <v>181</v>
      </c>
      <c r="B91" s="166"/>
      <c r="C91" s="167"/>
      <c r="D91" s="168"/>
      <c r="E91" s="172">
        <f>SUM(E84:E90)</f>
        <v>15102</v>
      </c>
      <c r="F91" s="188"/>
      <c r="G91" s="171">
        <f>SUM(G84:G90)</f>
        <v>112100</v>
      </c>
      <c r="H91" s="172">
        <f>SUM(H84:H90)</f>
        <v>15102</v>
      </c>
      <c r="I91" s="188"/>
      <c r="J91" s="171">
        <f>SUM(J84:J90)</f>
        <v>112100</v>
      </c>
      <c r="K91" s="189">
        <f>SUM(K84:K90)</f>
        <v>0</v>
      </c>
      <c r="L91" s="188"/>
      <c r="M91" s="171">
        <f>SUM(M84:M90)</f>
        <v>0</v>
      </c>
      <c r="N91" s="189">
        <f>SUM(N84:N90)</f>
        <v>0</v>
      </c>
      <c r="O91" s="188"/>
      <c r="P91" s="171">
        <f>SUM(P84:P90)</f>
        <v>0</v>
      </c>
      <c r="Q91" s="189">
        <f>SUM(Q84:Q90)</f>
        <v>0</v>
      </c>
      <c r="R91" s="188"/>
      <c r="S91" s="171">
        <f>SUM(S84:S90)</f>
        <v>0</v>
      </c>
      <c r="T91" s="189">
        <f>SUM(T84:T90)</f>
        <v>0</v>
      </c>
      <c r="U91" s="188"/>
      <c r="V91" s="173">
        <f>SUM(V84:V90)</f>
        <v>0</v>
      </c>
      <c r="W91" s="209">
        <f>SUM(W84:W90)</f>
        <v>112100</v>
      </c>
      <c r="X91" s="210">
        <f>SUM(X84:X90)</f>
        <v>112100</v>
      </c>
      <c r="Y91" s="210">
        <f t="shared" si="201"/>
        <v>0</v>
      </c>
      <c r="Z91" s="210">
        <f t="shared" si="202"/>
        <v>0</v>
      </c>
      <c r="AA91" s="211"/>
      <c r="AB91" s="7"/>
      <c r="AC91" s="7"/>
      <c r="AD91" s="7"/>
      <c r="AE91" s="7"/>
      <c r="AF91" s="7"/>
      <c r="AG91" s="7"/>
    </row>
    <row r="92" spans="1:33" ht="30" customHeight="1">
      <c r="A92" s="177" t="s">
        <v>68</v>
      </c>
      <c r="B92" s="201">
        <v>8</v>
      </c>
      <c r="C92" s="224" t="s">
        <v>182</v>
      </c>
      <c r="D92" s="180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212"/>
      <c r="X92" s="212"/>
      <c r="Y92" s="181"/>
      <c r="Z92" s="212"/>
      <c r="AA92" s="213"/>
      <c r="AB92" s="118"/>
      <c r="AC92" s="118"/>
      <c r="AD92" s="118"/>
      <c r="AE92" s="118"/>
      <c r="AF92" s="118"/>
      <c r="AG92" s="118"/>
    </row>
    <row r="93" spans="1:33" ht="30" customHeight="1" thickBot="1">
      <c r="A93" s="225" t="s">
        <v>73</v>
      </c>
      <c r="B93" s="226" t="s">
        <v>183</v>
      </c>
      <c r="C93" s="227" t="s">
        <v>184</v>
      </c>
      <c r="D93" s="122" t="s">
        <v>185</v>
      </c>
      <c r="E93" s="123"/>
      <c r="F93" s="124"/>
      <c r="G93" s="125">
        <f t="shared" ref="G93" si="203">E93*F93</f>
        <v>0</v>
      </c>
      <c r="H93" s="123"/>
      <c r="I93" s="124"/>
      <c r="J93" s="125">
        <f t="shared" ref="J93" si="204">H93*I93</f>
        <v>0</v>
      </c>
      <c r="K93" s="123"/>
      <c r="L93" s="124"/>
      <c r="M93" s="125">
        <f t="shared" ref="M93" si="205">K93*L93</f>
        <v>0</v>
      </c>
      <c r="N93" s="123"/>
      <c r="O93" s="124"/>
      <c r="P93" s="125">
        <f t="shared" ref="P93" si="206">N93*O93</f>
        <v>0</v>
      </c>
      <c r="Q93" s="123"/>
      <c r="R93" s="124"/>
      <c r="S93" s="125">
        <f t="shared" ref="S93" si="207">Q93*R93</f>
        <v>0</v>
      </c>
      <c r="T93" s="123"/>
      <c r="U93" s="124"/>
      <c r="V93" s="214">
        <f t="shared" ref="V93" si="208">T93*U93</f>
        <v>0</v>
      </c>
      <c r="W93" s="215">
        <f t="shared" ref="W93" si="209">G93+M93+S93</f>
        <v>0</v>
      </c>
      <c r="X93" s="216">
        <f t="shared" ref="X93" si="210">J93+P93+V93</f>
        <v>0</v>
      </c>
      <c r="Y93" s="216">
        <f t="shared" ref="Y93:Y94" si="211">W93-X93</f>
        <v>0</v>
      </c>
      <c r="Z93" s="217" t="e">
        <f t="shared" ref="Z93:Z94" si="212">Y93/W93</f>
        <v>#DIV/0!</v>
      </c>
      <c r="AA93" s="218"/>
      <c r="AB93" s="131"/>
      <c r="AC93" s="131"/>
      <c r="AD93" s="131"/>
      <c r="AE93" s="131"/>
      <c r="AF93" s="131"/>
      <c r="AG93" s="131"/>
    </row>
    <row r="94" spans="1:33" ht="30" customHeight="1" thickBot="1">
      <c r="A94" s="165" t="s">
        <v>186</v>
      </c>
      <c r="B94" s="166"/>
      <c r="C94" s="167"/>
      <c r="D94" s="168"/>
      <c r="E94" s="172">
        <f>SUM(E93:E93)</f>
        <v>0</v>
      </c>
      <c r="F94" s="188"/>
      <c r="G94" s="172">
        <f>SUM(G93:G93)</f>
        <v>0</v>
      </c>
      <c r="H94" s="172">
        <f>SUM(H93:H93)</f>
        <v>0</v>
      </c>
      <c r="I94" s="188"/>
      <c r="J94" s="172">
        <f>SUM(J93:J93)</f>
        <v>0</v>
      </c>
      <c r="K94" s="172">
        <f>SUM(K93:K93)</f>
        <v>0</v>
      </c>
      <c r="L94" s="188"/>
      <c r="M94" s="172">
        <f>SUM(M93:M93)</f>
        <v>0</v>
      </c>
      <c r="N94" s="172">
        <f>SUM(N93:N93)</f>
        <v>0</v>
      </c>
      <c r="O94" s="188"/>
      <c r="P94" s="172">
        <f>SUM(P93:P93)</f>
        <v>0</v>
      </c>
      <c r="Q94" s="172">
        <f>SUM(Q93:Q93)</f>
        <v>0</v>
      </c>
      <c r="R94" s="188"/>
      <c r="S94" s="172">
        <f>SUM(S93:S93)</f>
        <v>0</v>
      </c>
      <c r="T94" s="172">
        <f>SUM(T93:T93)</f>
        <v>0</v>
      </c>
      <c r="U94" s="188"/>
      <c r="V94" s="228">
        <f>SUM(V93:V93)</f>
        <v>0</v>
      </c>
      <c r="W94" s="209">
        <f>SUM(W93:W93)</f>
        <v>0</v>
      </c>
      <c r="X94" s="210">
        <f>SUM(X93:X93)</f>
        <v>0</v>
      </c>
      <c r="Y94" s="210">
        <f t="shared" si="211"/>
        <v>0</v>
      </c>
      <c r="Z94" s="210" t="e">
        <f t="shared" si="212"/>
        <v>#DIV/0!</v>
      </c>
      <c r="AA94" s="211"/>
      <c r="AB94" s="7"/>
      <c r="AC94" s="7"/>
      <c r="AD94" s="7"/>
      <c r="AE94" s="7"/>
      <c r="AF94" s="7"/>
      <c r="AG94" s="7"/>
    </row>
    <row r="95" spans="1:33" ht="30" customHeight="1">
      <c r="A95" s="177" t="s">
        <v>68</v>
      </c>
      <c r="B95" s="178">
        <v>9</v>
      </c>
      <c r="C95" s="179" t="s">
        <v>187</v>
      </c>
      <c r="D95" s="180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229"/>
      <c r="X95" s="229"/>
      <c r="Y95" s="203"/>
      <c r="Z95" s="229"/>
      <c r="AA95" s="230"/>
      <c r="AB95" s="7"/>
      <c r="AC95" s="7"/>
      <c r="AD95" s="7"/>
      <c r="AE95" s="7"/>
      <c r="AF95" s="7"/>
      <c r="AG95" s="7"/>
    </row>
    <row r="96" spans="1:33" ht="30" customHeight="1">
      <c r="A96" s="231" t="s">
        <v>73</v>
      </c>
      <c r="B96" s="232">
        <v>43839</v>
      </c>
      <c r="C96" s="340" t="s">
        <v>285</v>
      </c>
      <c r="D96" s="344" t="s">
        <v>258</v>
      </c>
      <c r="E96" s="233">
        <v>1</v>
      </c>
      <c r="F96" s="234">
        <v>10000</v>
      </c>
      <c r="G96" s="235">
        <f t="shared" ref="G96:G102" si="213">E96*F96</f>
        <v>10000</v>
      </c>
      <c r="H96" s="346">
        <v>1</v>
      </c>
      <c r="I96" s="234">
        <v>10000</v>
      </c>
      <c r="J96" s="235">
        <f t="shared" ref="J96:J102" si="214">H96*I96</f>
        <v>10000</v>
      </c>
      <c r="K96" s="236"/>
      <c r="L96" s="234"/>
      <c r="M96" s="235">
        <f t="shared" ref="M96:M102" si="215">K96*L96</f>
        <v>0</v>
      </c>
      <c r="N96" s="236"/>
      <c r="O96" s="234"/>
      <c r="P96" s="235">
        <f t="shared" ref="P96:P102" si="216">N96*O96</f>
        <v>0</v>
      </c>
      <c r="Q96" s="236"/>
      <c r="R96" s="234"/>
      <c r="S96" s="235">
        <f t="shared" ref="S96:S102" si="217">Q96*R96</f>
        <v>0</v>
      </c>
      <c r="T96" s="236"/>
      <c r="U96" s="234"/>
      <c r="V96" s="235">
        <f t="shared" ref="V96:V102" si="218">T96*U96</f>
        <v>0</v>
      </c>
      <c r="W96" s="216">
        <f t="shared" ref="W96:W102" si="219">G96+M96+S96</f>
        <v>10000</v>
      </c>
      <c r="X96" s="127">
        <f t="shared" ref="X96:X102" si="220">J96+P96+V96</f>
        <v>10000</v>
      </c>
      <c r="Y96" s="127">
        <f t="shared" ref="Y96:Y103" si="221">W96-X96</f>
        <v>0</v>
      </c>
      <c r="Z96" s="128">
        <f t="shared" ref="Z96:Z103" si="222">Y96/W96</f>
        <v>0</v>
      </c>
      <c r="AA96" s="218"/>
      <c r="AB96" s="130"/>
      <c r="AC96" s="131"/>
      <c r="AD96" s="131"/>
      <c r="AE96" s="131"/>
      <c r="AF96" s="131"/>
      <c r="AG96" s="131"/>
    </row>
    <row r="97" spans="1:33" ht="30" customHeight="1">
      <c r="A97" s="119" t="s">
        <v>73</v>
      </c>
      <c r="B97" s="237">
        <v>43870</v>
      </c>
      <c r="C97" s="341" t="s">
        <v>286</v>
      </c>
      <c r="D97" s="345" t="s">
        <v>125</v>
      </c>
      <c r="E97" s="238">
        <v>1</v>
      </c>
      <c r="F97" s="124">
        <v>16000</v>
      </c>
      <c r="G97" s="125">
        <f t="shared" si="213"/>
        <v>16000</v>
      </c>
      <c r="H97" s="238">
        <v>1</v>
      </c>
      <c r="I97" s="124">
        <v>16000</v>
      </c>
      <c r="J97" s="125">
        <f t="shared" si="214"/>
        <v>16000</v>
      </c>
      <c r="K97" s="123"/>
      <c r="L97" s="124"/>
      <c r="M97" s="125">
        <f t="shared" si="215"/>
        <v>0</v>
      </c>
      <c r="N97" s="123"/>
      <c r="O97" s="124"/>
      <c r="P97" s="125">
        <f t="shared" si="216"/>
        <v>0</v>
      </c>
      <c r="Q97" s="123"/>
      <c r="R97" s="124"/>
      <c r="S97" s="125">
        <f t="shared" si="217"/>
        <v>0</v>
      </c>
      <c r="T97" s="123"/>
      <c r="U97" s="124"/>
      <c r="V97" s="125">
        <f t="shared" si="218"/>
        <v>0</v>
      </c>
      <c r="W97" s="126">
        <f t="shared" si="219"/>
        <v>16000</v>
      </c>
      <c r="X97" s="127">
        <f t="shared" si="220"/>
        <v>16000</v>
      </c>
      <c r="Y97" s="127">
        <f t="shared" si="221"/>
        <v>0</v>
      </c>
      <c r="Z97" s="128">
        <f t="shared" si="222"/>
        <v>0</v>
      </c>
      <c r="AA97" s="129"/>
      <c r="AB97" s="131"/>
      <c r="AC97" s="131"/>
      <c r="AD97" s="131"/>
      <c r="AE97" s="131"/>
      <c r="AF97" s="131"/>
      <c r="AG97" s="131"/>
    </row>
    <row r="98" spans="1:33" ht="30" customHeight="1">
      <c r="A98" s="119" t="s">
        <v>73</v>
      </c>
      <c r="B98" s="237">
        <v>43899</v>
      </c>
      <c r="C98" s="307" t="s">
        <v>287</v>
      </c>
      <c r="D98" s="345" t="s">
        <v>125</v>
      </c>
      <c r="E98" s="238">
        <v>1</v>
      </c>
      <c r="F98" s="124">
        <v>31786</v>
      </c>
      <c r="G98" s="125">
        <f t="shared" si="213"/>
        <v>31786</v>
      </c>
      <c r="H98" s="238">
        <v>1</v>
      </c>
      <c r="I98" s="124">
        <v>31786</v>
      </c>
      <c r="J98" s="125">
        <f t="shared" si="214"/>
        <v>31786</v>
      </c>
      <c r="K98" s="123"/>
      <c r="L98" s="124"/>
      <c r="M98" s="125">
        <f t="shared" si="215"/>
        <v>0</v>
      </c>
      <c r="N98" s="123"/>
      <c r="O98" s="124"/>
      <c r="P98" s="125">
        <f t="shared" si="216"/>
        <v>0</v>
      </c>
      <c r="Q98" s="123"/>
      <c r="R98" s="124"/>
      <c r="S98" s="125">
        <f t="shared" si="217"/>
        <v>0</v>
      </c>
      <c r="T98" s="123"/>
      <c r="U98" s="124"/>
      <c r="V98" s="125">
        <f t="shared" si="218"/>
        <v>0</v>
      </c>
      <c r="W98" s="126">
        <f t="shared" si="219"/>
        <v>31786</v>
      </c>
      <c r="X98" s="127">
        <f t="shared" si="220"/>
        <v>31786</v>
      </c>
      <c r="Y98" s="127">
        <f t="shared" si="221"/>
        <v>0</v>
      </c>
      <c r="Z98" s="128">
        <f t="shared" si="222"/>
        <v>0</v>
      </c>
      <c r="AA98" s="129"/>
      <c r="AB98" s="131"/>
      <c r="AC98" s="131"/>
      <c r="AD98" s="131"/>
      <c r="AE98" s="131"/>
      <c r="AF98" s="131"/>
      <c r="AG98" s="131"/>
    </row>
    <row r="99" spans="1:33" ht="30" customHeight="1">
      <c r="A99" s="119" t="s">
        <v>73</v>
      </c>
      <c r="B99" s="237">
        <v>43930</v>
      </c>
      <c r="C99" s="307" t="s">
        <v>288</v>
      </c>
      <c r="D99" s="345" t="s">
        <v>125</v>
      </c>
      <c r="E99" s="238">
        <v>1</v>
      </c>
      <c r="F99" s="124">
        <v>900</v>
      </c>
      <c r="G99" s="125">
        <f t="shared" si="213"/>
        <v>900</v>
      </c>
      <c r="H99" s="238">
        <v>1</v>
      </c>
      <c r="I99" s="124">
        <v>900</v>
      </c>
      <c r="J99" s="125">
        <f t="shared" si="214"/>
        <v>900</v>
      </c>
      <c r="K99" s="123"/>
      <c r="L99" s="124"/>
      <c r="M99" s="125">
        <f t="shared" si="215"/>
        <v>0</v>
      </c>
      <c r="N99" s="123"/>
      <c r="O99" s="124"/>
      <c r="P99" s="125">
        <f t="shared" si="216"/>
        <v>0</v>
      </c>
      <c r="Q99" s="123"/>
      <c r="R99" s="124"/>
      <c r="S99" s="125">
        <f t="shared" si="217"/>
        <v>0</v>
      </c>
      <c r="T99" s="123"/>
      <c r="U99" s="124"/>
      <c r="V99" s="125">
        <f t="shared" si="218"/>
        <v>0</v>
      </c>
      <c r="W99" s="126">
        <f t="shared" si="219"/>
        <v>900</v>
      </c>
      <c r="X99" s="127">
        <f t="shared" si="220"/>
        <v>900</v>
      </c>
      <c r="Y99" s="127">
        <f t="shared" si="221"/>
        <v>0</v>
      </c>
      <c r="Z99" s="128">
        <f t="shared" si="222"/>
        <v>0</v>
      </c>
      <c r="AA99" s="129"/>
      <c r="AB99" s="131"/>
      <c r="AC99" s="131"/>
      <c r="AD99" s="131"/>
      <c r="AE99" s="131"/>
      <c r="AF99" s="131"/>
      <c r="AG99" s="131"/>
    </row>
    <row r="100" spans="1:33" s="304" customFormat="1" ht="30" customHeight="1">
      <c r="A100" s="132"/>
      <c r="B100" s="237">
        <v>44325</v>
      </c>
      <c r="C100" s="342" t="s">
        <v>289</v>
      </c>
      <c r="D100" s="345" t="s">
        <v>125</v>
      </c>
      <c r="E100" s="239">
        <v>1</v>
      </c>
      <c r="F100" s="136">
        <v>27194</v>
      </c>
      <c r="G100" s="125">
        <f t="shared" si="213"/>
        <v>27194</v>
      </c>
      <c r="H100" s="239">
        <v>1</v>
      </c>
      <c r="I100" s="136">
        <v>27194</v>
      </c>
      <c r="J100" s="125">
        <f t="shared" si="214"/>
        <v>27194</v>
      </c>
      <c r="K100" s="135"/>
      <c r="L100" s="136"/>
      <c r="M100" s="125">
        <f t="shared" si="215"/>
        <v>0</v>
      </c>
      <c r="N100" s="135"/>
      <c r="O100" s="136"/>
      <c r="P100" s="125">
        <f t="shared" si="216"/>
        <v>0</v>
      </c>
      <c r="Q100" s="135"/>
      <c r="R100" s="136"/>
      <c r="S100" s="125">
        <f t="shared" si="217"/>
        <v>0</v>
      </c>
      <c r="T100" s="135"/>
      <c r="U100" s="136"/>
      <c r="V100" s="125">
        <f t="shared" si="218"/>
        <v>0</v>
      </c>
      <c r="W100" s="126">
        <f t="shared" si="219"/>
        <v>27194</v>
      </c>
      <c r="X100" s="127">
        <f t="shared" si="220"/>
        <v>27194</v>
      </c>
      <c r="Y100" s="127">
        <f t="shared" si="221"/>
        <v>0</v>
      </c>
      <c r="Z100" s="128">
        <f t="shared" si="222"/>
        <v>0</v>
      </c>
      <c r="AA100" s="139"/>
      <c r="AB100" s="131"/>
      <c r="AC100" s="131"/>
      <c r="AD100" s="131"/>
      <c r="AE100" s="131"/>
      <c r="AF100" s="131"/>
      <c r="AG100" s="131"/>
    </row>
    <row r="101" spans="1:33" ht="30" customHeight="1">
      <c r="A101" s="132" t="s">
        <v>73</v>
      </c>
      <c r="B101" s="237">
        <v>44356</v>
      </c>
      <c r="C101" s="343" t="s">
        <v>290</v>
      </c>
      <c r="D101" s="345" t="s">
        <v>125</v>
      </c>
      <c r="E101" s="239">
        <v>1</v>
      </c>
      <c r="F101" s="136">
        <v>18000</v>
      </c>
      <c r="G101" s="137">
        <f t="shared" si="213"/>
        <v>18000</v>
      </c>
      <c r="H101" s="239">
        <v>1</v>
      </c>
      <c r="I101" s="136">
        <v>18000</v>
      </c>
      <c r="J101" s="137">
        <f t="shared" si="214"/>
        <v>18000</v>
      </c>
      <c r="K101" s="135"/>
      <c r="L101" s="136"/>
      <c r="M101" s="137">
        <f t="shared" si="215"/>
        <v>0</v>
      </c>
      <c r="N101" s="135"/>
      <c r="O101" s="136"/>
      <c r="P101" s="137">
        <f t="shared" si="216"/>
        <v>0</v>
      </c>
      <c r="Q101" s="135"/>
      <c r="R101" s="136"/>
      <c r="S101" s="137">
        <f t="shared" si="217"/>
        <v>0</v>
      </c>
      <c r="T101" s="135"/>
      <c r="U101" s="136"/>
      <c r="V101" s="137">
        <f t="shared" si="218"/>
        <v>0</v>
      </c>
      <c r="W101" s="138">
        <f t="shared" si="219"/>
        <v>18000</v>
      </c>
      <c r="X101" s="127">
        <f t="shared" si="220"/>
        <v>18000</v>
      </c>
      <c r="Y101" s="127">
        <f t="shared" si="221"/>
        <v>0</v>
      </c>
      <c r="Z101" s="128">
        <f t="shared" si="222"/>
        <v>0</v>
      </c>
      <c r="AA101" s="139"/>
      <c r="AB101" s="131"/>
      <c r="AC101" s="131"/>
      <c r="AD101" s="131"/>
      <c r="AE101" s="131"/>
      <c r="AF101" s="131"/>
      <c r="AG101" s="131"/>
    </row>
    <row r="102" spans="1:33" ht="30" customHeight="1">
      <c r="A102" s="132" t="s">
        <v>73</v>
      </c>
      <c r="B102" s="237">
        <v>44386</v>
      </c>
      <c r="C102" s="220" t="s">
        <v>188</v>
      </c>
      <c r="D102" s="148"/>
      <c r="E102" s="135">
        <v>10000</v>
      </c>
      <c r="F102" s="136">
        <v>0.22</v>
      </c>
      <c r="G102" s="137">
        <f t="shared" si="213"/>
        <v>2200</v>
      </c>
      <c r="H102" s="135">
        <v>10000</v>
      </c>
      <c r="I102" s="136">
        <v>0.22</v>
      </c>
      <c r="J102" s="137">
        <f t="shared" si="214"/>
        <v>2200</v>
      </c>
      <c r="K102" s="135"/>
      <c r="L102" s="136">
        <v>0.22</v>
      </c>
      <c r="M102" s="137">
        <f t="shared" si="215"/>
        <v>0</v>
      </c>
      <c r="N102" s="135"/>
      <c r="O102" s="136">
        <v>0.22</v>
      </c>
      <c r="P102" s="137">
        <f t="shared" si="216"/>
        <v>0</v>
      </c>
      <c r="Q102" s="135"/>
      <c r="R102" s="136">
        <v>0.22</v>
      </c>
      <c r="S102" s="137">
        <f t="shared" si="217"/>
        <v>0</v>
      </c>
      <c r="T102" s="135"/>
      <c r="U102" s="136">
        <v>0.22</v>
      </c>
      <c r="V102" s="137">
        <f t="shared" si="218"/>
        <v>0</v>
      </c>
      <c r="W102" s="138">
        <f t="shared" si="219"/>
        <v>2200</v>
      </c>
      <c r="X102" s="164">
        <f t="shared" si="220"/>
        <v>2200</v>
      </c>
      <c r="Y102" s="164">
        <f t="shared" si="221"/>
        <v>0</v>
      </c>
      <c r="Z102" s="208">
        <f t="shared" si="222"/>
        <v>0</v>
      </c>
      <c r="AA102" s="139"/>
      <c r="AB102" s="7"/>
      <c r="AC102" s="7"/>
      <c r="AD102" s="7"/>
      <c r="AE102" s="7"/>
      <c r="AF102" s="7"/>
      <c r="AG102" s="7"/>
    </row>
    <row r="103" spans="1:33" ht="30" customHeight="1">
      <c r="A103" s="165" t="s">
        <v>189</v>
      </c>
      <c r="B103" s="166"/>
      <c r="C103" s="167"/>
      <c r="D103" s="168"/>
      <c r="E103" s="172">
        <f>SUM(E96:E102)</f>
        <v>10006</v>
      </c>
      <c r="F103" s="188"/>
      <c r="G103" s="171">
        <f>SUM(G96:G102)</f>
        <v>106080</v>
      </c>
      <c r="H103" s="172">
        <f>SUM(H96:H102)</f>
        <v>10006</v>
      </c>
      <c r="I103" s="188"/>
      <c r="J103" s="171">
        <f>SUM(J96:J102)</f>
        <v>106080</v>
      </c>
      <c r="K103" s="189">
        <f>SUM(K96:K101)</f>
        <v>0</v>
      </c>
      <c r="L103" s="188"/>
      <c r="M103" s="171">
        <f>SUM(M96:M102)</f>
        <v>0</v>
      </c>
      <c r="N103" s="189">
        <f>SUM(N96:N101)</f>
        <v>0</v>
      </c>
      <c r="O103" s="188"/>
      <c r="P103" s="171">
        <f>SUM(P96:P102)</f>
        <v>0</v>
      </c>
      <c r="Q103" s="189">
        <f>SUM(Q96:Q101)</f>
        <v>0</v>
      </c>
      <c r="R103" s="188"/>
      <c r="S103" s="171">
        <f>SUM(S96:S102)</f>
        <v>0</v>
      </c>
      <c r="T103" s="189">
        <f>SUM(T96:T101)</f>
        <v>0</v>
      </c>
      <c r="U103" s="188"/>
      <c r="V103" s="173">
        <f t="shared" ref="V103:X103" si="223">SUM(V96:V102)</f>
        <v>0</v>
      </c>
      <c r="W103" s="209">
        <f t="shared" si="223"/>
        <v>106080</v>
      </c>
      <c r="X103" s="210">
        <f t="shared" si="223"/>
        <v>106080</v>
      </c>
      <c r="Y103" s="210">
        <f t="shared" si="221"/>
        <v>0</v>
      </c>
      <c r="Z103" s="210">
        <f t="shared" si="222"/>
        <v>0</v>
      </c>
      <c r="AA103" s="211"/>
      <c r="AB103" s="7"/>
      <c r="AC103" s="7"/>
      <c r="AD103" s="7"/>
      <c r="AE103" s="7"/>
      <c r="AF103" s="7"/>
      <c r="AG103" s="7"/>
    </row>
    <row r="104" spans="1:33" ht="30" customHeight="1">
      <c r="A104" s="177" t="s">
        <v>68</v>
      </c>
      <c r="B104" s="201">
        <v>10</v>
      </c>
      <c r="C104" s="224" t="s">
        <v>190</v>
      </c>
      <c r="D104" s="180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212"/>
      <c r="X104" s="212"/>
      <c r="Y104" s="181"/>
      <c r="Z104" s="212"/>
      <c r="AA104" s="213"/>
      <c r="AB104" s="7"/>
      <c r="AC104" s="7"/>
      <c r="AD104" s="7"/>
      <c r="AE104" s="7"/>
      <c r="AF104" s="7"/>
      <c r="AG104" s="7"/>
    </row>
    <row r="105" spans="1:33" ht="30" customHeight="1">
      <c r="A105" s="119" t="s">
        <v>73</v>
      </c>
      <c r="B105" s="237">
        <v>43840</v>
      </c>
      <c r="C105" s="347" t="s">
        <v>291</v>
      </c>
      <c r="D105" s="344" t="s">
        <v>125</v>
      </c>
      <c r="E105" s="241">
        <v>1</v>
      </c>
      <c r="F105" s="160">
        <v>49000</v>
      </c>
      <c r="G105" s="161">
        <f t="shared" ref="G105:G106" si="224">E105*F105</f>
        <v>49000</v>
      </c>
      <c r="H105" s="241">
        <v>1</v>
      </c>
      <c r="I105" s="160">
        <v>49000</v>
      </c>
      <c r="J105" s="161">
        <f t="shared" ref="J105:J106" si="225">H105*I105</f>
        <v>49000</v>
      </c>
      <c r="K105" s="159"/>
      <c r="L105" s="160"/>
      <c r="M105" s="161">
        <f t="shared" ref="M105:M106" si="226">K105*L105</f>
        <v>0</v>
      </c>
      <c r="N105" s="159"/>
      <c r="O105" s="160"/>
      <c r="P105" s="161">
        <f t="shared" ref="P105:P106" si="227">N105*O105</f>
        <v>0</v>
      </c>
      <c r="Q105" s="159"/>
      <c r="R105" s="160"/>
      <c r="S105" s="161">
        <f t="shared" ref="S105:S106" si="228">Q105*R105</f>
        <v>0</v>
      </c>
      <c r="T105" s="159"/>
      <c r="U105" s="160"/>
      <c r="V105" s="242">
        <f t="shared" ref="V105:V106" si="229">T105*U105</f>
        <v>0</v>
      </c>
      <c r="W105" s="243">
        <f t="shared" ref="W105:W106" si="230">G105+M105+S105</f>
        <v>49000</v>
      </c>
      <c r="X105" s="216">
        <f t="shared" ref="X105:X106" si="231">J105+P105+V105</f>
        <v>49000</v>
      </c>
      <c r="Y105" s="216">
        <f t="shared" ref="Y105:Y107" si="232">W105-X105</f>
        <v>0</v>
      </c>
      <c r="Z105" s="217">
        <f t="shared" ref="Z105:Z107" si="233">Y105/W105</f>
        <v>0</v>
      </c>
      <c r="AA105" s="244"/>
      <c r="AB105" s="131"/>
      <c r="AC105" s="131"/>
      <c r="AD105" s="131"/>
      <c r="AE105" s="131"/>
      <c r="AF105" s="131"/>
      <c r="AG105" s="131"/>
    </row>
    <row r="106" spans="1:33" ht="30" customHeight="1" thickBot="1">
      <c r="A106" s="119" t="s">
        <v>73</v>
      </c>
      <c r="B106" s="237">
        <v>43871</v>
      </c>
      <c r="C106" s="348" t="s">
        <v>292</v>
      </c>
      <c r="D106" s="345" t="s">
        <v>293</v>
      </c>
      <c r="E106" s="238">
        <v>4</v>
      </c>
      <c r="F106" s="124">
        <v>1200</v>
      </c>
      <c r="G106" s="125">
        <f t="shared" si="224"/>
        <v>4800</v>
      </c>
      <c r="H106" s="238">
        <v>4</v>
      </c>
      <c r="I106" s="124">
        <v>1200</v>
      </c>
      <c r="J106" s="125">
        <f t="shared" si="225"/>
        <v>4800</v>
      </c>
      <c r="K106" s="123"/>
      <c r="L106" s="124"/>
      <c r="M106" s="125">
        <f t="shared" si="226"/>
        <v>0</v>
      </c>
      <c r="N106" s="123"/>
      <c r="O106" s="124"/>
      <c r="P106" s="125">
        <f t="shared" si="227"/>
        <v>0</v>
      </c>
      <c r="Q106" s="123"/>
      <c r="R106" s="124"/>
      <c r="S106" s="125">
        <f t="shared" si="228"/>
        <v>0</v>
      </c>
      <c r="T106" s="123"/>
      <c r="U106" s="124"/>
      <c r="V106" s="214">
        <f t="shared" si="229"/>
        <v>0</v>
      </c>
      <c r="W106" s="219">
        <f t="shared" si="230"/>
        <v>4800</v>
      </c>
      <c r="X106" s="127">
        <f t="shared" si="231"/>
        <v>4800</v>
      </c>
      <c r="Y106" s="127">
        <f t="shared" si="232"/>
        <v>0</v>
      </c>
      <c r="Z106" s="128">
        <f t="shared" si="233"/>
        <v>0</v>
      </c>
      <c r="AA106" s="129"/>
      <c r="AB106" s="131"/>
      <c r="AC106" s="131"/>
      <c r="AD106" s="131"/>
      <c r="AE106" s="131"/>
      <c r="AF106" s="131"/>
      <c r="AG106" s="131"/>
    </row>
    <row r="107" spans="1:33" ht="30" customHeight="1" thickBot="1">
      <c r="A107" s="165" t="s">
        <v>191</v>
      </c>
      <c r="B107" s="166"/>
      <c r="C107" s="167"/>
      <c r="D107" s="168"/>
      <c r="E107" s="172">
        <f>SUM(E105:E106)</f>
        <v>5</v>
      </c>
      <c r="F107" s="188"/>
      <c r="G107" s="171">
        <f>SUM(G105:G106)</f>
        <v>53800</v>
      </c>
      <c r="H107" s="172">
        <f>SUM(H105:H106)</f>
        <v>5</v>
      </c>
      <c r="I107" s="188"/>
      <c r="J107" s="171">
        <f>SUM(J105:J106)</f>
        <v>53800</v>
      </c>
      <c r="K107" s="189">
        <f>SUM(K105:K106)</f>
        <v>0</v>
      </c>
      <c r="L107" s="188"/>
      <c r="M107" s="171">
        <f>SUM(M105:M106)</f>
        <v>0</v>
      </c>
      <c r="N107" s="189">
        <f>SUM(N105:N106)</f>
        <v>0</v>
      </c>
      <c r="O107" s="188"/>
      <c r="P107" s="171">
        <f>SUM(P105:P106)</f>
        <v>0</v>
      </c>
      <c r="Q107" s="189">
        <f>SUM(Q105:Q106)</f>
        <v>0</v>
      </c>
      <c r="R107" s="188"/>
      <c r="S107" s="171">
        <f>SUM(S105:S106)</f>
        <v>0</v>
      </c>
      <c r="T107" s="189">
        <f>SUM(T105:T106)</f>
        <v>0</v>
      </c>
      <c r="U107" s="188"/>
      <c r="V107" s="173">
        <f>SUM(V105:V106)</f>
        <v>0</v>
      </c>
      <c r="W107" s="209">
        <f>SUM(W105:W106)</f>
        <v>53800</v>
      </c>
      <c r="X107" s="210">
        <f>SUM(X105:X106)</f>
        <v>53800</v>
      </c>
      <c r="Y107" s="210">
        <f t="shared" si="232"/>
        <v>0</v>
      </c>
      <c r="Z107" s="210">
        <f t="shared" si="233"/>
        <v>0</v>
      </c>
      <c r="AA107" s="211"/>
      <c r="AB107" s="7"/>
      <c r="AC107" s="7"/>
      <c r="AD107" s="7"/>
      <c r="AE107" s="7"/>
      <c r="AF107" s="7"/>
      <c r="AG107" s="7"/>
    </row>
    <row r="108" spans="1:33" ht="30" customHeight="1">
      <c r="A108" s="177" t="s">
        <v>68</v>
      </c>
      <c r="B108" s="201">
        <v>11</v>
      </c>
      <c r="C108" s="179" t="s">
        <v>192</v>
      </c>
      <c r="D108" s="180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212"/>
      <c r="X108" s="212"/>
      <c r="Y108" s="181"/>
      <c r="Z108" s="212"/>
      <c r="AA108" s="213"/>
      <c r="AB108" s="7"/>
      <c r="AC108" s="7"/>
      <c r="AD108" s="7"/>
      <c r="AE108" s="7"/>
      <c r="AF108" s="7"/>
      <c r="AG108" s="7"/>
    </row>
    <row r="109" spans="1:33" ht="30" customHeight="1" thickBot="1">
      <c r="A109" s="245" t="s">
        <v>73</v>
      </c>
      <c r="B109" s="237">
        <v>43841</v>
      </c>
      <c r="C109" s="240" t="s">
        <v>193</v>
      </c>
      <c r="D109" s="158" t="s">
        <v>101</v>
      </c>
      <c r="E109" s="159"/>
      <c r="F109" s="160"/>
      <c r="G109" s="161">
        <f t="shared" ref="G109" si="234">E109*F109</f>
        <v>0</v>
      </c>
      <c r="H109" s="159"/>
      <c r="I109" s="160"/>
      <c r="J109" s="161">
        <f t="shared" ref="J109" si="235">H109*I109</f>
        <v>0</v>
      </c>
      <c r="K109" s="159"/>
      <c r="L109" s="160"/>
      <c r="M109" s="161">
        <f t="shared" ref="M109" si="236">K109*L109</f>
        <v>0</v>
      </c>
      <c r="N109" s="159"/>
      <c r="O109" s="160"/>
      <c r="P109" s="161">
        <f t="shared" ref="P109" si="237">N109*O109</f>
        <v>0</v>
      </c>
      <c r="Q109" s="159"/>
      <c r="R109" s="160"/>
      <c r="S109" s="161">
        <f t="shared" ref="S109" si="238">Q109*R109</f>
        <v>0</v>
      </c>
      <c r="T109" s="159"/>
      <c r="U109" s="160"/>
      <c r="V109" s="242">
        <f t="shared" ref="V109" si="239">T109*U109</f>
        <v>0</v>
      </c>
      <c r="W109" s="243">
        <f t="shared" ref="W109" si="240">G109+M109+S109</f>
        <v>0</v>
      </c>
      <c r="X109" s="216">
        <f t="shared" ref="X109" si="241">J109+P109+V109</f>
        <v>0</v>
      </c>
      <c r="Y109" s="216">
        <f t="shared" ref="Y109:Y110" si="242">W109-X109</f>
        <v>0</v>
      </c>
      <c r="Z109" s="217" t="e">
        <f t="shared" ref="Z109:Z110" si="243">Y109/W109</f>
        <v>#DIV/0!</v>
      </c>
      <c r="AA109" s="244"/>
      <c r="AB109" s="131"/>
      <c r="AC109" s="131"/>
      <c r="AD109" s="131"/>
      <c r="AE109" s="131"/>
      <c r="AF109" s="131"/>
      <c r="AG109" s="131"/>
    </row>
    <row r="110" spans="1:33" ht="30" customHeight="1" thickBot="1">
      <c r="A110" s="405" t="s">
        <v>194</v>
      </c>
      <c r="B110" s="406"/>
      <c r="C110" s="406"/>
      <c r="D110" s="407"/>
      <c r="E110" s="172">
        <f>SUM(E109:E109)</f>
        <v>0</v>
      </c>
      <c r="F110" s="188"/>
      <c r="G110" s="171">
        <f>SUM(G109:G109)</f>
        <v>0</v>
      </c>
      <c r="H110" s="172">
        <f>SUM(H109:H109)</f>
        <v>0</v>
      </c>
      <c r="I110" s="188"/>
      <c r="J110" s="171">
        <f>SUM(J109:J109)</f>
        <v>0</v>
      </c>
      <c r="K110" s="189">
        <f>SUM(K109:K109)</f>
        <v>0</v>
      </c>
      <c r="L110" s="188"/>
      <c r="M110" s="171">
        <f>SUM(M109:M109)</f>
        <v>0</v>
      </c>
      <c r="N110" s="189">
        <f>SUM(N109:N109)</f>
        <v>0</v>
      </c>
      <c r="O110" s="188"/>
      <c r="P110" s="171">
        <f>SUM(P109:P109)</f>
        <v>0</v>
      </c>
      <c r="Q110" s="189">
        <f>SUM(Q109:Q109)</f>
        <v>0</v>
      </c>
      <c r="R110" s="188"/>
      <c r="S110" s="171">
        <f>SUM(S109:S109)</f>
        <v>0</v>
      </c>
      <c r="T110" s="189">
        <f>SUM(T109:T109)</f>
        <v>0</v>
      </c>
      <c r="U110" s="188"/>
      <c r="V110" s="173">
        <f>SUM(V109:V109)</f>
        <v>0</v>
      </c>
      <c r="W110" s="209">
        <f>SUM(W109:W109)</f>
        <v>0</v>
      </c>
      <c r="X110" s="210">
        <f>SUM(X109:X109)</f>
        <v>0</v>
      </c>
      <c r="Y110" s="210">
        <f t="shared" si="242"/>
        <v>0</v>
      </c>
      <c r="Z110" s="210" t="e">
        <f t="shared" si="243"/>
        <v>#DIV/0!</v>
      </c>
      <c r="AA110" s="211"/>
      <c r="AB110" s="7"/>
      <c r="AC110" s="7"/>
      <c r="AD110" s="7"/>
      <c r="AE110" s="7"/>
      <c r="AF110" s="7"/>
      <c r="AG110" s="7"/>
    </row>
    <row r="111" spans="1:33" ht="30" customHeight="1">
      <c r="A111" s="200" t="s">
        <v>68</v>
      </c>
      <c r="B111" s="201">
        <v>12</v>
      </c>
      <c r="C111" s="202" t="s">
        <v>195</v>
      </c>
      <c r="D111" s="246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212"/>
      <c r="X111" s="212"/>
      <c r="Y111" s="181"/>
      <c r="Z111" s="212"/>
      <c r="AA111" s="213"/>
      <c r="AB111" s="7"/>
      <c r="AC111" s="7"/>
      <c r="AD111" s="7"/>
      <c r="AE111" s="7"/>
      <c r="AF111" s="7"/>
      <c r="AG111" s="7"/>
    </row>
    <row r="112" spans="1:33" ht="44.25" customHeight="1" thickBot="1">
      <c r="A112" s="156" t="s">
        <v>73</v>
      </c>
      <c r="B112" s="247">
        <v>43842</v>
      </c>
      <c r="C112" s="349" t="s">
        <v>294</v>
      </c>
      <c r="D112" s="344" t="s">
        <v>295</v>
      </c>
      <c r="E112" s="241">
        <v>3</v>
      </c>
      <c r="F112" s="160">
        <v>13000</v>
      </c>
      <c r="G112" s="161">
        <f t="shared" ref="G112:G113" si="244">E112*F112</f>
        <v>39000</v>
      </c>
      <c r="H112" s="241">
        <v>3</v>
      </c>
      <c r="I112" s="160">
        <v>13000</v>
      </c>
      <c r="J112" s="161">
        <f t="shared" ref="J112:J113" si="245">H112*I112</f>
        <v>39000</v>
      </c>
      <c r="K112" s="159"/>
      <c r="L112" s="160"/>
      <c r="M112" s="161">
        <f t="shared" ref="M112:M113" si="246">K112*L112</f>
        <v>0</v>
      </c>
      <c r="N112" s="159"/>
      <c r="O112" s="160"/>
      <c r="P112" s="161">
        <f t="shared" ref="P112:P113" si="247">N112*O112</f>
        <v>0</v>
      </c>
      <c r="Q112" s="159"/>
      <c r="R112" s="160"/>
      <c r="S112" s="161">
        <f t="shared" ref="S112:S113" si="248">Q112*R112</f>
        <v>0</v>
      </c>
      <c r="T112" s="159"/>
      <c r="U112" s="160"/>
      <c r="V112" s="242">
        <f t="shared" ref="V112:V113" si="249">T112*U112</f>
        <v>0</v>
      </c>
      <c r="W112" s="243">
        <f t="shared" ref="W112:W113" si="250">G112+M112+S112</f>
        <v>39000</v>
      </c>
      <c r="X112" s="216">
        <f t="shared" ref="X112:X113" si="251">J112+P112+V112</f>
        <v>39000</v>
      </c>
      <c r="Y112" s="216">
        <f t="shared" ref="Y112:Y114" si="252">W112-X112</f>
        <v>0</v>
      </c>
      <c r="Z112" s="217">
        <f t="shared" ref="Z112:Z114" si="253">Y112/W112</f>
        <v>0</v>
      </c>
      <c r="AA112" s="248"/>
      <c r="AB112" s="130"/>
      <c r="AC112" s="131"/>
      <c r="AD112" s="131"/>
      <c r="AE112" s="131"/>
      <c r="AF112" s="131"/>
      <c r="AG112" s="131"/>
    </row>
    <row r="113" spans="1:33" ht="32.25" customHeight="1" thickBot="1">
      <c r="A113" s="119" t="s">
        <v>73</v>
      </c>
      <c r="B113" s="237">
        <v>43873</v>
      </c>
      <c r="C113" s="349" t="s">
        <v>296</v>
      </c>
      <c r="D113" s="345" t="s">
        <v>295</v>
      </c>
      <c r="E113" s="238">
        <v>3</v>
      </c>
      <c r="F113" s="124">
        <v>2500</v>
      </c>
      <c r="G113" s="125">
        <f t="shared" si="244"/>
        <v>7500</v>
      </c>
      <c r="H113" s="238">
        <v>3</v>
      </c>
      <c r="I113" s="124">
        <v>2500</v>
      </c>
      <c r="J113" s="125">
        <f t="shared" si="245"/>
        <v>7500</v>
      </c>
      <c r="K113" s="123"/>
      <c r="L113" s="124"/>
      <c r="M113" s="125">
        <f t="shared" si="246"/>
        <v>0</v>
      </c>
      <c r="N113" s="123"/>
      <c r="O113" s="124"/>
      <c r="P113" s="125">
        <f t="shared" si="247"/>
        <v>0</v>
      </c>
      <c r="Q113" s="123"/>
      <c r="R113" s="124"/>
      <c r="S113" s="125">
        <f t="shared" si="248"/>
        <v>0</v>
      </c>
      <c r="T113" s="123"/>
      <c r="U113" s="124"/>
      <c r="V113" s="214">
        <f t="shared" si="249"/>
        <v>0</v>
      </c>
      <c r="W113" s="249">
        <f t="shared" si="250"/>
        <v>7500</v>
      </c>
      <c r="X113" s="127">
        <f t="shared" si="251"/>
        <v>7500</v>
      </c>
      <c r="Y113" s="127">
        <f t="shared" si="252"/>
        <v>0</v>
      </c>
      <c r="Z113" s="128">
        <f t="shared" si="253"/>
        <v>0</v>
      </c>
      <c r="AA113" s="250"/>
      <c r="AB113" s="131"/>
      <c r="AC113" s="131"/>
      <c r="AD113" s="131"/>
      <c r="AE113" s="131"/>
      <c r="AF113" s="131"/>
      <c r="AG113" s="131"/>
    </row>
    <row r="114" spans="1:33" ht="30" customHeight="1" thickBot="1">
      <c r="A114" s="165" t="s">
        <v>196</v>
      </c>
      <c r="B114" s="166"/>
      <c r="C114" s="167"/>
      <c r="D114" s="252"/>
      <c r="E114" s="172">
        <f>SUM(E112:E113)</f>
        <v>6</v>
      </c>
      <c r="F114" s="188"/>
      <c r="G114" s="171">
        <f>SUM(G112:G113)</f>
        <v>46500</v>
      </c>
      <c r="H114" s="172">
        <f>SUM(H112:H113)</f>
        <v>6</v>
      </c>
      <c r="I114" s="188"/>
      <c r="J114" s="171">
        <f>SUM(J112:J113)</f>
        <v>46500</v>
      </c>
      <c r="K114" s="189">
        <f>SUM(K112:K113)</f>
        <v>0</v>
      </c>
      <c r="L114" s="188"/>
      <c r="M114" s="171">
        <f>SUM(M112:M113)</f>
        <v>0</v>
      </c>
      <c r="N114" s="189">
        <f>SUM(N112:N113)</f>
        <v>0</v>
      </c>
      <c r="O114" s="188"/>
      <c r="P114" s="171">
        <f>SUM(P112:P113)</f>
        <v>0</v>
      </c>
      <c r="Q114" s="189">
        <f>SUM(Q112:Q113)</f>
        <v>0</v>
      </c>
      <c r="R114" s="188"/>
      <c r="S114" s="171">
        <f>SUM(S112:S113)</f>
        <v>0</v>
      </c>
      <c r="T114" s="189">
        <f>SUM(T112:T113)</f>
        <v>0</v>
      </c>
      <c r="U114" s="188"/>
      <c r="V114" s="173">
        <f>SUM(V112:V113)</f>
        <v>0</v>
      </c>
      <c r="W114" s="209">
        <f>SUM(W112:W113)</f>
        <v>46500</v>
      </c>
      <c r="X114" s="210">
        <f>SUM(X112:X113)</f>
        <v>46500</v>
      </c>
      <c r="Y114" s="210">
        <f t="shared" si="252"/>
        <v>0</v>
      </c>
      <c r="Z114" s="210">
        <f t="shared" si="253"/>
        <v>0</v>
      </c>
      <c r="AA114" s="211"/>
      <c r="AB114" s="7"/>
      <c r="AC114" s="7"/>
      <c r="AD114" s="7"/>
      <c r="AE114" s="7"/>
      <c r="AF114" s="7"/>
      <c r="AG114" s="7"/>
    </row>
    <row r="115" spans="1:33" ht="30" customHeight="1">
      <c r="A115" s="200" t="s">
        <v>68</v>
      </c>
      <c r="B115" s="253">
        <v>13</v>
      </c>
      <c r="C115" s="202" t="s">
        <v>197</v>
      </c>
      <c r="D115" s="104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212"/>
      <c r="X115" s="212"/>
      <c r="Y115" s="181"/>
      <c r="Z115" s="212"/>
      <c r="AA115" s="213"/>
      <c r="AB115" s="6"/>
      <c r="AC115" s="7"/>
      <c r="AD115" s="7"/>
      <c r="AE115" s="7"/>
      <c r="AF115" s="7"/>
      <c r="AG115" s="7"/>
    </row>
    <row r="116" spans="1:33" ht="30" customHeight="1">
      <c r="A116" s="108" t="s">
        <v>70</v>
      </c>
      <c r="B116" s="155" t="s">
        <v>198</v>
      </c>
      <c r="C116" s="254" t="s">
        <v>199</v>
      </c>
      <c r="D116" s="141"/>
      <c r="E116" s="142">
        <f>SUM(E117:E119)</f>
        <v>8</v>
      </c>
      <c r="F116" s="143"/>
      <c r="G116" s="144">
        <f>SUM(G117:G120)</f>
        <v>50000</v>
      </c>
      <c r="H116" s="142">
        <f>SUM(H117:H119)</f>
        <v>8</v>
      </c>
      <c r="I116" s="143"/>
      <c r="J116" s="144">
        <f>SUM(J117:J120)</f>
        <v>50000</v>
      </c>
      <c r="K116" s="142">
        <f>SUM(K117:K119)</f>
        <v>0</v>
      </c>
      <c r="L116" s="143"/>
      <c r="M116" s="144">
        <f>SUM(M117:M120)</f>
        <v>0</v>
      </c>
      <c r="N116" s="142">
        <f>SUM(N117:N119)</f>
        <v>0</v>
      </c>
      <c r="O116" s="143"/>
      <c r="P116" s="144">
        <f>SUM(P117:P120)</f>
        <v>0</v>
      </c>
      <c r="Q116" s="142">
        <f>SUM(Q117:Q119)</f>
        <v>0</v>
      </c>
      <c r="R116" s="143"/>
      <c r="S116" s="144">
        <f>SUM(S117:S120)</f>
        <v>0</v>
      </c>
      <c r="T116" s="142">
        <f>SUM(T117:T119)</f>
        <v>0</v>
      </c>
      <c r="U116" s="143"/>
      <c r="V116" s="255">
        <f t="shared" ref="V116:X116" si="254">SUM(V117:V120)</f>
        <v>0</v>
      </c>
      <c r="W116" s="256">
        <f t="shared" si="254"/>
        <v>50000</v>
      </c>
      <c r="X116" s="144">
        <f t="shared" si="254"/>
        <v>50000</v>
      </c>
      <c r="Y116" s="144">
        <f t="shared" ref="Y116:Y141" si="255">W116-X116</f>
        <v>0</v>
      </c>
      <c r="Z116" s="144">
        <f t="shared" ref="Z116:Z142" si="256">Y116/W116</f>
        <v>0</v>
      </c>
      <c r="AA116" s="146"/>
      <c r="AB116" s="118"/>
      <c r="AC116" s="118"/>
      <c r="AD116" s="118"/>
      <c r="AE116" s="118"/>
      <c r="AF116" s="118"/>
      <c r="AG116" s="118"/>
    </row>
    <row r="117" spans="1:33" ht="30" customHeight="1">
      <c r="A117" s="119" t="s">
        <v>73</v>
      </c>
      <c r="B117" s="120" t="s">
        <v>200</v>
      </c>
      <c r="C117" s="257" t="s">
        <v>201</v>
      </c>
      <c r="D117" s="339" t="s">
        <v>75</v>
      </c>
      <c r="E117" s="123">
        <v>4</v>
      </c>
      <c r="F117" s="124">
        <v>7500</v>
      </c>
      <c r="G117" s="125">
        <f t="shared" ref="G117:G120" si="257">E117*F117</f>
        <v>30000</v>
      </c>
      <c r="H117" s="123">
        <v>4</v>
      </c>
      <c r="I117" s="124">
        <v>7500</v>
      </c>
      <c r="J117" s="125">
        <f t="shared" ref="J117:J120" si="258">H117*I117</f>
        <v>30000</v>
      </c>
      <c r="K117" s="123"/>
      <c r="L117" s="124"/>
      <c r="M117" s="125">
        <f t="shared" ref="M117:M120" si="259">K117*L117</f>
        <v>0</v>
      </c>
      <c r="N117" s="123"/>
      <c r="O117" s="124"/>
      <c r="P117" s="125">
        <f t="shared" ref="P117:P120" si="260">N117*O117</f>
        <v>0</v>
      </c>
      <c r="Q117" s="123"/>
      <c r="R117" s="124"/>
      <c r="S117" s="125">
        <f t="shared" ref="S117:S120" si="261">Q117*R117</f>
        <v>0</v>
      </c>
      <c r="T117" s="123"/>
      <c r="U117" s="124"/>
      <c r="V117" s="214">
        <f t="shared" ref="V117:V120" si="262">T117*U117</f>
        <v>0</v>
      </c>
      <c r="W117" s="219">
        <f t="shared" ref="W117:W120" si="263">G117+M117+S117</f>
        <v>30000</v>
      </c>
      <c r="X117" s="127">
        <f t="shared" ref="X117:X120" si="264">J117+P117+V117</f>
        <v>30000</v>
      </c>
      <c r="Y117" s="127">
        <f t="shared" si="255"/>
        <v>0</v>
      </c>
      <c r="Z117" s="128">
        <f t="shared" si="256"/>
        <v>0</v>
      </c>
      <c r="AA117" s="129"/>
      <c r="AB117" s="131"/>
      <c r="AC117" s="131"/>
      <c r="AD117" s="131"/>
      <c r="AE117" s="131"/>
      <c r="AF117" s="131"/>
      <c r="AG117" s="131"/>
    </row>
    <row r="118" spans="1:33" ht="30" customHeight="1">
      <c r="A118" s="119" t="s">
        <v>73</v>
      </c>
      <c r="B118" s="120" t="s">
        <v>202</v>
      </c>
      <c r="C118" s="258" t="s">
        <v>203</v>
      </c>
      <c r="D118" s="339" t="s">
        <v>75</v>
      </c>
      <c r="E118" s="123">
        <v>4</v>
      </c>
      <c r="F118" s="124">
        <v>5000</v>
      </c>
      <c r="G118" s="125">
        <f t="shared" si="257"/>
        <v>20000</v>
      </c>
      <c r="H118" s="123">
        <v>4</v>
      </c>
      <c r="I118" s="124">
        <v>5000</v>
      </c>
      <c r="J118" s="125">
        <f t="shared" si="258"/>
        <v>20000</v>
      </c>
      <c r="K118" s="123"/>
      <c r="L118" s="124"/>
      <c r="M118" s="125">
        <f t="shared" si="259"/>
        <v>0</v>
      </c>
      <c r="N118" s="123"/>
      <c r="O118" s="124"/>
      <c r="P118" s="125">
        <f t="shared" si="260"/>
        <v>0</v>
      </c>
      <c r="Q118" s="123"/>
      <c r="R118" s="124"/>
      <c r="S118" s="125">
        <f t="shared" si="261"/>
        <v>0</v>
      </c>
      <c r="T118" s="123"/>
      <c r="U118" s="124"/>
      <c r="V118" s="214">
        <f t="shared" si="262"/>
        <v>0</v>
      </c>
      <c r="W118" s="219">
        <f t="shared" si="263"/>
        <v>20000</v>
      </c>
      <c r="X118" s="127">
        <f t="shared" si="264"/>
        <v>20000</v>
      </c>
      <c r="Y118" s="127">
        <f t="shared" si="255"/>
        <v>0</v>
      </c>
      <c r="Z118" s="128">
        <f t="shared" si="256"/>
        <v>0</v>
      </c>
      <c r="AA118" s="129"/>
      <c r="AB118" s="131"/>
      <c r="AC118" s="131"/>
      <c r="AD118" s="131"/>
      <c r="AE118" s="131"/>
      <c r="AF118" s="131"/>
      <c r="AG118" s="131"/>
    </row>
    <row r="119" spans="1:33" ht="30" customHeight="1">
      <c r="A119" s="119" t="s">
        <v>73</v>
      </c>
      <c r="B119" s="120" t="s">
        <v>204</v>
      </c>
      <c r="C119" s="258" t="s">
        <v>205</v>
      </c>
      <c r="D119" s="122" t="s">
        <v>125</v>
      </c>
      <c r="E119" s="123"/>
      <c r="F119" s="124"/>
      <c r="G119" s="125">
        <f t="shared" si="257"/>
        <v>0</v>
      </c>
      <c r="H119" s="123"/>
      <c r="I119" s="124"/>
      <c r="J119" s="125">
        <f t="shared" si="258"/>
        <v>0</v>
      </c>
      <c r="K119" s="123"/>
      <c r="L119" s="124"/>
      <c r="M119" s="125">
        <f t="shared" si="259"/>
        <v>0</v>
      </c>
      <c r="N119" s="123"/>
      <c r="O119" s="124"/>
      <c r="P119" s="125">
        <f t="shared" si="260"/>
        <v>0</v>
      </c>
      <c r="Q119" s="123"/>
      <c r="R119" s="124"/>
      <c r="S119" s="125">
        <f t="shared" si="261"/>
        <v>0</v>
      </c>
      <c r="T119" s="123"/>
      <c r="U119" s="124"/>
      <c r="V119" s="214">
        <f t="shared" si="262"/>
        <v>0</v>
      </c>
      <c r="W119" s="219">
        <f t="shared" si="263"/>
        <v>0</v>
      </c>
      <c r="X119" s="127">
        <f t="shared" si="264"/>
        <v>0</v>
      </c>
      <c r="Y119" s="127">
        <f t="shared" si="255"/>
        <v>0</v>
      </c>
      <c r="Z119" s="128" t="e">
        <f t="shared" si="256"/>
        <v>#DIV/0!</v>
      </c>
      <c r="AA119" s="129"/>
      <c r="AB119" s="131"/>
      <c r="AC119" s="131"/>
      <c r="AD119" s="131"/>
      <c r="AE119" s="131"/>
      <c r="AF119" s="131"/>
      <c r="AG119" s="131"/>
    </row>
    <row r="120" spans="1:33" ht="30" customHeight="1">
      <c r="A120" s="147" t="s">
        <v>73</v>
      </c>
      <c r="B120" s="154" t="s">
        <v>206</v>
      </c>
      <c r="C120" s="258" t="s">
        <v>207</v>
      </c>
      <c r="D120" s="148"/>
      <c r="E120" s="149"/>
      <c r="F120" s="150">
        <v>0.22</v>
      </c>
      <c r="G120" s="151">
        <f t="shared" si="257"/>
        <v>0</v>
      </c>
      <c r="H120" s="149"/>
      <c r="I120" s="150">
        <v>0.22</v>
      </c>
      <c r="J120" s="151">
        <f t="shared" si="258"/>
        <v>0</v>
      </c>
      <c r="K120" s="149"/>
      <c r="L120" s="150">
        <v>0.22</v>
      </c>
      <c r="M120" s="151">
        <f t="shared" si="259"/>
        <v>0</v>
      </c>
      <c r="N120" s="149"/>
      <c r="O120" s="150">
        <v>0.22</v>
      </c>
      <c r="P120" s="151">
        <f t="shared" si="260"/>
        <v>0</v>
      </c>
      <c r="Q120" s="149"/>
      <c r="R120" s="150">
        <v>0.22</v>
      </c>
      <c r="S120" s="151">
        <f t="shared" si="261"/>
        <v>0</v>
      </c>
      <c r="T120" s="149"/>
      <c r="U120" s="150">
        <v>0.22</v>
      </c>
      <c r="V120" s="259">
        <f t="shared" si="262"/>
        <v>0</v>
      </c>
      <c r="W120" s="221">
        <f t="shared" si="263"/>
        <v>0</v>
      </c>
      <c r="X120" s="222">
        <f t="shared" si="264"/>
        <v>0</v>
      </c>
      <c r="Y120" s="222">
        <f t="shared" si="255"/>
        <v>0</v>
      </c>
      <c r="Z120" s="223" t="e">
        <f t="shared" si="256"/>
        <v>#DIV/0!</v>
      </c>
      <c r="AA120" s="152"/>
      <c r="AB120" s="131"/>
      <c r="AC120" s="131"/>
      <c r="AD120" s="131"/>
      <c r="AE120" s="131"/>
      <c r="AF120" s="131"/>
      <c r="AG120" s="131"/>
    </row>
    <row r="121" spans="1:33" ht="30" customHeight="1">
      <c r="A121" s="260" t="s">
        <v>70</v>
      </c>
      <c r="B121" s="261" t="s">
        <v>198</v>
      </c>
      <c r="C121" s="207" t="s">
        <v>208</v>
      </c>
      <c r="D121" s="111"/>
      <c r="E121" s="112">
        <f>SUM(E122:E124)</f>
        <v>0</v>
      </c>
      <c r="F121" s="113"/>
      <c r="G121" s="114">
        <f>SUM(G122:G125)</f>
        <v>0</v>
      </c>
      <c r="H121" s="112">
        <f>SUM(H122:H124)</f>
        <v>0</v>
      </c>
      <c r="I121" s="113"/>
      <c r="J121" s="114">
        <f>SUM(J122:J125)</f>
        <v>0</v>
      </c>
      <c r="K121" s="112">
        <f>SUM(K122:K124)</f>
        <v>0</v>
      </c>
      <c r="L121" s="113"/>
      <c r="M121" s="114">
        <f>SUM(M122:M125)</f>
        <v>0</v>
      </c>
      <c r="N121" s="112">
        <f>SUM(N122:N124)</f>
        <v>0</v>
      </c>
      <c r="O121" s="113"/>
      <c r="P121" s="114">
        <f>SUM(P122:P125)</f>
        <v>0</v>
      </c>
      <c r="Q121" s="112">
        <f>SUM(Q122:Q124)</f>
        <v>0</v>
      </c>
      <c r="R121" s="113"/>
      <c r="S121" s="114">
        <f>SUM(S122:S125)</f>
        <v>0</v>
      </c>
      <c r="T121" s="112">
        <f>SUM(T122:T124)</f>
        <v>0</v>
      </c>
      <c r="U121" s="113"/>
      <c r="V121" s="114">
        <f t="shared" ref="V121:X121" si="265">SUM(V122:V125)</f>
        <v>0</v>
      </c>
      <c r="W121" s="114">
        <f t="shared" si="265"/>
        <v>0</v>
      </c>
      <c r="X121" s="114">
        <f t="shared" si="265"/>
        <v>0</v>
      </c>
      <c r="Y121" s="114">
        <f t="shared" si="255"/>
        <v>0</v>
      </c>
      <c r="Z121" s="114" t="e">
        <f t="shared" si="256"/>
        <v>#DIV/0!</v>
      </c>
      <c r="AA121" s="114"/>
      <c r="AB121" s="118"/>
      <c r="AC121" s="118"/>
      <c r="AD121" s="118"/>
      <c r="AE121" s="118"/>
      <c r="AF121" s="118"/>
      <c r="AG121" s="118"/>
    </row>
    <row r="122" spans="1:33" ht="30" customHeight="1">
      <c r="A122" s="119" t="s">
        <v>73</v>
      </c>
      <c r="B122" s="120" t="s">
        <v>209</v>
      </c>
      <c r="C122" s="186" t="s">
        <v>210</v>
      </c>
      <c r="D122" s="122"/>
      <c r="E122" s="123"/>
      <c r="F122" s="124"/>
      <c r="G122" s="125">
        <f t="shared" ref="G122:G125" si="266">E122*F122</f>
        <v>0</v>
      </c>
      <c r="H122" s="123"/>
      <c r="I122" s="124"/>
      <c r="J122" s="125">
        <f t="shared" ref="J122:J125" si="267">H122*I122</f>
        <v>0</v>
      </c>
      <c r="K122" s="123"/>
      <c r="L122" s="124"/>
      <c r="M122" s="125">
        <f t="shared" ref="M122:M125" si="268">K122*L122</f>
        <v>0</v>
      </c>
      <c r="N122" s="123"/>
      <c r="O122" s="124"/>
      <c r="P122" s="125">
        <f t="shared" ref="P122:P125" si="269">N122*O122</f>
        <v>0</v>
      </c>
      <c r="Q122" s="123"/>
      <c r="R122" s="124"/>
      <c r="S122" s="125">
        <f t="shared" ref="S122:S125" si="270">Q122*R122</f>
        <v>0</v>
      </c>
      <c r="T122" s="123"/>
      <c r="U122" s="124"/>
      <c r="V122" s="125">
        <f t="shared" ref="V122:V125" si="271">T122*U122</f>
        <v>0</v>
      </c>
      <c r="W122" s="126">
        <f t="shared" ref="W122:W125" si="272">G122+M122+S122</f>
        <v>0</v>
      </c>
      <c r="X122" s="127">
        <f t="shared" ref="X122:X125" si="273">J122+P122+V122</f>
        <v>0</v>
      </c>
      <c r="Y122" s="127">
        <f t="shared" si="255"/>
        <v>0</v>
      </c>
      <c r="Z122" s="128" t="e">
        <f t="shared" si="256"/>
        <v>#DIV/0!</v>
      </c>
      <c r="AA122" s="129"/>
      <c r="AB122" s="131"/>
      <c r="AC122" s="131"/>
      <c r="AD122" s="131"/>
      <c r="AE122" s="131"/>
      <c r="AF122" s="131"/>
      <c r="AG122" s="131"/>
    </row>
    <row r="123" spans="1:33" ht="30" customHeight="1">
      <c r="A123" s="119" t="s">
        <v>73</v>
      </c>
      <c r="B123" s="120" t="s">
        <v>211</v>
      </c>
      <c r="C123" s="186" t="s">
        <v>210</v>
      </c>
      <c r="D123" s="122"/>
      <c r="E123" s="123"/>
      <c r="F123" s="124"/>
      <c r="G123" s="125">
        <f t="shared" si="266"/>
        <v>0</v>
      </c>
      <c r="H123" s="123"/>
      <c r="I123" s="124"/>
      <c r="J123" s="125">
        <f t="shared" si="267"/>
        <v>0</v>
      </c>
      <c r="K123" s="123"/>
      <c r="L123" s="124"/>
      <c r="M123" s="125">
        <f t="shared" si="268"/>
        <v>0</v>
      </c>
      <c r="N123" s="123"/>
      <c r="O123" s="124"/>
      <c r="P123" s="125">
        <f t="shared" si="269"/>
        <v>0</v>
      </c>
      <c r="Q123" s="123"/>
      <c r="R123" s="124"/>
      <c r="S123" s="125">
        <f t="shared" si="270"/>
        <v>0</v>
      </c>
      <c r="T123" s="123"/>
      <c r="U123" s="124"/>
      <c r="V123" s="125">
        <f t="shared" si="271"/>
        <v>0</v>
      </c>
      <c r="W123" s="126">
        <f t="shared" si="272"/>
        <v>0</v>
      </c>
      <c r="X123" s="127">
        <f t="shared" si="273"/>
        <v>0</v>
      </c>
      <c r="Y123" s="127">
        <f t="shared" si="255"/>
        <v>0</v>
      </c>
      <c r="Z123" s="128" t="e">
        <f t="shared" si="256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customHeight="1">
      <c r="A124" s="132" t="s">
        <v>73</v>
      </c>
      <c r="B124" s="133" t="s">
        <v>212</v>
      </c>
      <c r="C124" s="186" t="s">
        <v>210</v>
      </c>
      <c r="D124" s="134"/>
      <c r="E124" s="135"/>
      <c r="F124" s="136"/>
      <c r="G124" s="137">
        <f t="shared" si="266"/>
        <v>0</v>
      </c>
      <c r="H124" s="135"/>
      <c r="I124" s="136"/>
      <c r="J124" s="137">
        <f t="shared" si="267"/>
        <v>0</v>
      </c>
      <c r="K124" s="135"/>
      <c r="L124" s="136"/>
      <c r="M124" s="137">
        <f t="shared" si="268"/>
        <v>0</v>
      </c>
      <c r="N124" s="135"/>
      <c r="O124" s="136"/>
      <c r="P124" s="137">
        <f t="shared" si="269"/>
        <v>0</v>
      </c>
      <c r="Q124" s="135"/>
      <c r="R124" s="136"/>
      <c r="S124" s="137">
        <f t="shared" si="270"/>
        <v>0</v>
      </c>
      <c r="T124" s="135"/>
      <c r="U124" s="136"/>
      <c r="V124" s="137">
        <f t="shared" si="271"/>
        <v>0</v>
      </c>
      <c r="W124" s="138">
        <f t="shared" si="272"/>
        <v>0</v>
      </c>
      <c r="X124" s="127">
        <f t="shared" si="273"/>
        <v>0</v>
      </c>
      <c r="Y124" s="127">
        <f t="shared" si="255"/>
        <v>0</v>
      </c>
      <c r="Z124" s="128" t="e">
        <f t="shared" si="256"/>
        <v>#DIV/0!</v>
      </c>
      <c r="AA124" s="139"/>
      <c r="AB124" s="131"/>
      <c r="AC124" s="131"/>
      <c r="AD124" s="131"/>
      <c r="AE124" s="131"/>
      <c r="AF124" s="131"/>
      <c r="AG124" s="131"/>
    </row>
    <row r="125" spans="1:33" ht="30" customHeight="1" thickBot="1">
      <c r="A125" s="132" t="s">
        <v>73</v>
      </c>
      <c r="B125" s="133" t="s">
        <v>213</v>
      </c>
      <c r="C125" s="187" t="s">
        <v>214</v>
      </c>
      <c r="D125" s="148"/>
      <c r="E125" s="135"/>
      <c r="F125" s="136">
        <v>0.22</v>
      </c>
      <c r="G125" s="137">
        <f t="shared" si="266"/>
        <v>0</v>
      </c>
      <c r="H125" s="135"/>
      <c r="I125" s="136">
        <v>0.22</v>
      </c>
      <c r="J125" s="137">
        <f t="shared" si="267"/>
        <v>0</v>
      </c>
      <c r="K125" s="135"/>
      <c r="L125" s="136">
        <v>0.22</v>
      </c>
      <c r="M125" s="137">
        <f t="shared" si="268"/>
        <v>0</v>
      </c>
      <c r="N125" s="135"/>
      <c r="O125" s="136">
        <v>0.22</v>
      </c>
      <c r="P125" s="137">
        <f t="shared" si="269"/>
        <v>0</v>
      </c>
      <c r="Q125" s="135"/>
      <c r="R125" s="136">
        <v>0.22</v>
      </c>
      <c r="S125" s="137">
        <f t="shared" si="270"/>
        <v>0</v>
      </c>
      <c r="T125" s="135"/>
      <c r="U125" s="136">
        <v>0.22</v>
      </c>
      <c r="V125" s="137">
        <f t="shared" si="271"/>
        <v>0</v>
      </c>
      <c r="W125" s="138">
        <f t="shared" si="272"/>
        <v>0</v>
      </c>
      <c r="X125" s="367">
        <f t="shared" si="273"/>
        <v>0</v>
      </c>
      <c r="Y125" s="367">
        <f t="shared" si="255"/>
        <v>0</v>
      </c>
      <c r="Z125" s="368" t="e">
        <f t="shared" si="256"/>
        <v>#DIV/0!</v>
      </c>
      <c r="AA125" s="152"/>
      <c r="AB125" s="131"/>
      <c r="AC125" s="131"/>
      <c r="AD125" s="131"/>
      <c r="AE125" s="131"/>
      <c r="AF125" s="131"/>
      <c r="AG125" s="131"/>
    </row>
    <row r="126" spans="1:33" ht="30" customHeight="1">
      <c r="A126" s="108" t="s">
        <v>70</v>
      </c>
      <c r="B126" s="155" t="s">
        <v>215</v>
      </c>
      <c r="C126" s="207" t="s">
        <v>216</v>
      </c>
      <c r="D126" s="141"/>
      <c r="E126" s="369">
        <f>SUM(E127:E129)</f>
        <v>0</v>
      </c>
      <c r="F126" s="325"/>
      <c r="G126" s="331">
        <f t="shared" ref="G126:H126" si="274">SUM(G127:G129)</f>
        <v>0</v>
      </c>
      <c r="H126" s="370">
        <f t="shared" si="274"/>
        <v>0</v>
      </c>
      <c r="I126" s="325"/>
      <c r="J126" s="331">
        <f t="shared" ref="J126:K126" si="275">SUM(J127:J129)</f>
        <v>0</v>
      </c>
      <c r="K126" s="370">
        <f t="shared" si="275"/>
        <v>0</v>
      </c>
      <c r="L126" s="325"/>
      <c r="M126" s="331">
        <f t="shared" ref="M126:N126" si="276">SUM(M127:M129)</f>
        <v>0</v>
      </c>
      <c r="N126" s="370">
        <f t="shared" si="276"/>
        <v>0</v>
      </c>
      <c r="O126" s="325"/>
      <c r="P126" s="331">
        <f t="shared" ref="P126:Q126" si="277">SUM(P127:P129)</f>
        <v>0</v>
      </c>
      <c r="Q126" s="370">
        <f t="shared" si="277"/>
        <v>0</v>
      </c>
      <c r="R126" s="325"/>
      <c r="S126" s="331">
        <f t="shared" ref="S126:T126" si="278">SUM(S127:S129)</f>
        <v>0</v>
      </c>
      <c r="T126" s="370">
        <f t="shared" si="278"/>
        <v>0</v>
      </c>
      <c r="U126" s="325"/>
      <c r="V126" s="331">
        <f t="shared" ref="V126:X126" si="279">SUM(V127:V129)</f>
        <v>0</v>
      </c>
      <c r="W126" s="331">
        <f t="shared" si="279"/>
        <v>0</v>
      </c>
      <c r="X126" s="331">
        <f t="shared" si="279"/>
        <v>0</v>
      </c>
      <c r="Y126" s="331">
        <f t="shared" si="255"/>
        <v>0</v>
      </c>
      <c r="Z126" s="326" t="e">
        <f t="shared" si="256"/>
        <v>#DIV/0!</v>
      </c>
      <c r="AA126" s="262"/>
      <c r="AB126" s="118"/>
      <c r="AC126" s="118"/>
      <c r="AD126" s="118"/>
      <c r="AE126" s="118"/>
      <c r="AF126" s="118"/>
      <c r="AG126" s="118"/>
    </row>
    <row r="127" spans="1:33" ht="30" customHeight="1">
      <c r="A127" s="119" t="s">
        <v>73</v>
      </c>
      <c r="B127" s="120" t="s">
        <v>217</v>
      </c>
      <c r="C127" s="186" t="s">
        <v>218</v>
      </c>
      <c r="D127" s="122"/>
      <c r="E127" s="371"/>
      <c r="F127" s="124"/>
      <c r="G127" s="125">
        <f t="shared" ref="G127:G129" si="280">E127*F127</f>
        <v>0</v>
      </c>
      <c r="H127" s="123"/>
      <c r="I127" s="124"/>
      <c r="J127" s="125">
        <f t="shared" ref="J127:J129" si="281">H127*I127</f>
        <v>0</v>
      </c>
      <c r="K127" s="123"/>
      <c r="L127" s="124"/>
      <c r="M127" s="125">
        <f t="shared" ref="M127:M129" si="282">K127*L127</f>
        <v>0</v>
      </c>
      <c r="N127" s="123"/>
      <c r="O127" s="124"/>
      <c r="P127" s="125">
        <f t="shared" ref="P127:P129" si="283">N127*O127</f>
        <v>0</v>
      </c>
      <c r="Q127" s="123"/>
      <c r="R127" s="124"/>
      <c r="S127" s="125">
        <f t="shared" ref="S127:S129" si="284">Q127*R127</f>
        <v>0</v>
      </c>
      <c r="T127" s="123"/>
      <c r="U127" s="124"/>
      <c r="V127" s="125">
        <f t="shared" ref="V127:V129" si="285">T127*U127</f>
        <v>0</v>
      </c>
      <c r="W127" s="126">
        <f t="shared" ref="W127:W129" si="286">G127+M127+S127</f>
        <v>0</v>
      </c>
      <c r="X127" s="127">
        <f t="shared" ref="X127:X129" si="287">J127+P127+V127</f>
        <v>0</v>
      </c>
      <c r="Y127" s="127">
        <f t="shared" si="255"/>
        <v>0</v>
      </c>
      <c r="Z127" s="372" t="e">
        <f t="shared" si="256"/>
        <v>#DIV/0!</v>
      </c>
      <c r="AA127" s="250"/>
      <c r="AB127" s="131"/>
      <c r="AC127" s="131"/>
      <c r="AD127" s="131"/>
      <c r="AE127" s="131"/>
      <c r="AF127" s="131"/>
      <c r="AG127" s="131"/>
    </row>
    <row r="128" spans="1:33" ht="30" customHeight="1">
      <c r="A128" s="119" t="s">
        <v>73</v>
      </c>
      <c r="B128" s="120" t="s">
        <v>219</v>
      </c>
      <c r="C128" s="186" t="s">
        <v>218</v>
      </c>
      <c r="D128" s="122"/>
      <c r="E128" s="371"/>
      <c r="F128" s="124"/>
      <c r="G128" s="125">
        <f t="shared" si="280"/>
        <v>0</v>
      </c>
      <c r="H128" s="123"/>
      <c r="I128" s="124"/>
      <c r="J128" s="125">
        <f t="shared" si="281"/>
        <v>0</v>
      </c>
      <c r="K128" s="123"/>
      <c r="L128" s="124"/>
      <c r="M128" s="125">
        <f t="shared" si="282"/>
        <v>0</v>
      </c>
      <c r="N128" s="123"/>
      <c r="O128" s="124"/>
      <c r="P128" s="125">
        <f t="shared" si="283"/>
        <v>0</v>
      </c>
      <c r="Q128" s="123"/>
      <c r="R128" s="124"/>
      <c r="S128" s="125">
        <f t="shared" si="284"/>
        <v>0</v>
      </c>
      <c r="T128" s="123"/>
      <c r="U128" s="124"/>
      <c r="V128" s="125">
        <f t="shared" si="285"/>
        <v>0</v>
      </c>
      <c r="W128" s="126">
        <f t="shared" si="286"/>
        <v>0</v>
      </c>
      <c r="X128" s="127">
        <f t="shared" si="287"/>
        <v>0</v>
      </c>
      <c r="Y128" s="127">
        <f t="shared" si="255"/>
        <v>0</v>
      </c>
      <c r="Z128" s="372" t="e">
        <f t="shared" si="256"/>
        <v>#DIV/0!</v>
      </c>
      <c r="AA128" s="250"/>
      <c r="AB128" s="131"/>
      <c r="AC128" s="131"/>
      <c r="AD128" s="131"/>
      <c r="AE128" s="131"/>
      <c r="AF128" s="131"/>
      <c r="AG128" s="131"/>
    </row>
    <row r="129" spans="1:33" ht="30" customHeight="1" thickBot="1">
      <c r="A129" s="132" t="s">
        <v>73</v>
      </c>
      <c r="B129" s="133" t="s">
        <v>220</v>
      </c>
      <c r="C129" s="163" t="s">
        <v>218</v>
      </c>
      <c r="D129" s="134"/>
      <c r="E129" s="373"/>
      <c r="F129" s="335"/>
      <c r="G129" s="336">
        <f t="shared" si="280"/>
        <v>0</v>
      </c>
      <c r="H129" s="337"/>
      <c r="I129" s="335"/>
      <c r="J129" s="336">
        <f t="shared" si="281"/>
        <v>0</v>
      </c>
      <c r="K129" s="337"/>
      <c r="L129" s="335"/>
      <c r="M129" s="336">
        <f t="shared" si="282"/>
        <v>0</v>
      </c>
      <c r="N129" s="337"/>
      <c r="O129" s="335"/>
      <c r="P129" s="336">
        <f t="shared" si="283"/>
        <v>0</v>
      </c>
      <c r="Q129" s="337"/>
      <c r="R129" s="335"/>
      <c r="S129" s="336">
        <f t="shared" si="284"/>
        <v>0</v>
      </c>
      <c r="T129" s="337"/>
      <c r="U129" s="335"/>
      <c r="V129" s="336">
        <f t="shared" si="285"/>
        <v>0</v>
      </c>
      <c r="W129" s="374">
        <f t="shared" si="286"/>
        <v>0</v>
      </c>
      <c r="X129" s="375">
        <f t="shared" si="287"/>
        <v>0</v>
      </c>
      <c r="Y129" s="375">
        <f t="shared" si="255"/>
        <v>0</v>
      </c>
      <c r="Z129" s="376" t="e">
        <f t="shared" si="256"/>
        <v>#DIV/0!</v>
      </c>
      <c r="AA129" s="251"/>
      <c r="AB129" s="131"/>
      <c r="AC129" s="131"/>
      <c r="AD129" s="131"/>
      <c r="AE129" s="131"/>
      <c r="AF129" s="131"/>
      <c r="AG129" s="131"/>
    </row>
    <row r="130" spans="1:33" ht="30" customHeight="1">
      <c r="A130" s="108" t="s">
        <v>70</v>
      </c>
      <c r="B130" s="155" t="s">
        <v>221</v>
      </c>
      <c r="C130" s="263" t="s">
        <v>197</v>
      </c>
      <c r="D130" s="141"/>
      <c r="E130" s="112">
        <f>SUM(E131:E139)</f>
        <v>202065</v>
      </c>
      <c r="F130" s="113"/>
      <c r="G130" s="114">
        <f>SUM(G131:G140)</f>
        <v>339733</v>
      </c>
      <c r="H130" s="112">
        <f>SUM(H131:H139)</f>
        <v>202065</v>
      </c>
      <c r="I130" s="113"/>
      <c r="J130" s="114">
        <f>SUM(J131:J140)</f>
        <v>339733</v>
      </c>
      <c r="K130" s="112">
        <f>SUM(K131:K139)</f>
        <v>0</v>
      </c>
      <c r="L130" s="113"/>
      <c r="M130" s="114">
        <f>SUM(M131:M140)</f>
        <v>24840</v>
      </c>
      <c r="N130" s="112">
        <f>SUM(N131:N139)</f>
        <v>0</v>
      </c>
      <c r="O130" s="113"/>
      <c r="P130" s="114">
        <f>SUM(P131:P140)</f>
        <v>24840</v>
      </c>
      <c r="Q130" s="112">
        <f>SUM(Q131:Q139)</f>
        <v>0</v>
      </c>
      <c r="R130" s="113"/>
      <c r="S130" s="114">
        <f>SUM(S131:S140)</f>
        <v>0</v>
      </c>
      <c r="T130" s="112">
        <f>SUM(T131:T139)</f>
        <v>0</v>
      </c>
      <c r="U130" s="113"/>
      <c r="V130" s="114">
        <f t="shared" ref="V130:X130" si="288">SUM(V131:V140)</f>
        <v>0</v>
      </c>
      <c r="W130" s="114">
        <f t="shared" si="288"/>
        <v>364573</v>
      </c>
      <c r="X130" s="114">
        <f t="shared" si="288"/>
        <v>364573</v>
      </c>
      <c r="Y130" s="114">
        <f t="shared" si="255"/>
        <v>0</v>
      </c>
      <c r="Z130" s="114">
        <f t="shared" si="256"/>
        <v>0</v>
      </c>
      <c r="AA130" s="262"/>
      <c r="AB130" s="118"/>
      <c r="AC130" s="118"/>
      <c r="AD130" s="118"/>
      <c r="AE130" s="118"/>
      <c r="AF130" s="118"/>
      <c r="AG130" s="118"/>
    </row>
    <row r="131" spans="1:33" ht="30" customHeight="1">
      <c r="A131" s="119" t="s">
        <v>73</v>
      </c>
      <c r="B131" s="350" t="s">
        <v>222</v>
      </c>
      <c r="C131" s="351" t="s">
        <v>297</v>
      </c>
      <c r="D131" s="352" t="s">
        <v>267</v>
      </c>
      <c r="E131" s="353">
        <v>1</v>
      </c>
      <c r="F131" s="354">
        <v>60000</v>
      </c>
      <c r="G131" s="125">
        <f t="shared" ref="G131:G140" si="289">E131*F131</f>
        <v>60000</v>
      </c>
      <c r="H131" s="353">
        <v>1</v>
      </c>
      <c r="I131" s="354">
        <v>60000</v>
      </c>
      <c r="J131" s="125">
        <f t="shared" ref="J131:J140" si="290">H131*I131</f>
        <v>60000</v>
      </c>
      <c r="K131" s="123"/>
      <c r="L131" s="124"/>
      <c r="M131" s="125">
        <f t="shared" ref="M131:M140" si="291">K131*L131</f>
        <v>0</v>
      </c>
      <c r="N131" s="123"/>
      <c r="O131" s="124"/>
      <c r="P131" s="125">
        <f t="shared" ref="P131:P140" si="292">N131*O131</f>
        <v>0</v>
      </c>
      <c r="Q131" s="123"/>
      <c r="R131" s="124"/>
      <c r="S131" s="125">
        <f t="shared" ref="S131:S140" si="293">Q131*R131</f>
        <v>0</v>
      </c>
      <c r="T131" s="123"/>
      <c r="U131" s="124"/>
      <c r="V131" s="125">
        <f t="shared" ref="V131:V140" si="294">T131*U131</f>
        <v>0</v>
      </c>
      <c r="W131" s="126">
        <f t="shared" ref="W131:W140" si="295">G131+M131+S131</f>
        <v>60000</v>
      </c>
      <c r="X131" s="127">
        <f t="shared" ref="X131:X140" si="296">J131+P131+V131</f>
        <v>60000</v>
      </c>
      <c r="Y131" s="127">
        <f t="shared" si="255"/>
        <v>0</v>
      </c>
      <c r="Z131" s="128">
        <f t="shared" si="256"/>
        <v>0</v>
      </c>
      <c r="AA131" s="250"/>
      <c r="AB131" s="131"/>
      <c r="AC131" s="131"/>
      <c r="AD131" s="131"/>
      <c r="AE131" s="131"/>
      <c r="AF131" s="131"/>
      <c r="AG131" s="131"/>
    </row>
    <row r="132" spans="1:33" ht="30" customHeight="1">
      <c r="A132" s="119" t="s">
        <v>73</v>
      </c>
      <c r="B132" s="350" t="s">
        <v>223</v>
      </c>
      <c r="C132" s="355" t="s">
        <v>298</v>
      </c>
      <c r="D132" s="356" t="s">
        <v>299</v>
      </c>
      <c r="E132" s="357">
        <v>1</v>
      </c>
      <c r="F132" s="358">
        <v>28500</v>
      </c>
      <c r="G132" s="125">
        <f t="shared" si="289"/>
        <v>28500</v>
      </c>
      <c r="H132" s="357">
        <v>1</v>
      </c>
      <c r="I132" s="358">
        <v>28500</v>
      </c>
      <c r="J132" s="125">
        <f t="shared" si="290"/>
        <v>28500</v>
      </c>
      <c r="K132" s="123"/>
      <c r="L132" s="124"/>
      <c r="M132" s="125">
        <f t="shared" si="291"/>
        <v>0</v>
      </c>
      <c r="N132" s="123"/>
      <c r="O132" s="124"/>
      <c r="P132" s="125">
        <f t="shared" si="292"/>
        <v>0</v>
      </c>
      <c r="Q132" s="123"/>
      <c r="R132" s="124"/>
      <c r="S132" s="125">
        <f t="shared" si="293"/>
        <v>0</v>
      </c>
      <c r="T132" s="123"/>
      <c r="U132" s="124"/>
      <c r="V132" s="125">
        <f t="shared" si="294"/>
        <v>0</v>
      </c>
      <c r="W132" s="138">
        <f t="shared" si="295"/>
        <v>28500</v>
      </c>
      <c r="X132" s="127">
        <f t="shared" si="296"/>
        <v>28500</v>
      </c>
      <c r="Y132" s="127">
        <f t="shared" si="255"/>
        <v>0</v>
      </c>
      <c r="Z132" s="128">
        <f t="shared" si="256"/>
        <v>0</v>
      </c>
      <c r="AA132" s="250"/>
      <c r="AB132" s="131"/>
      <c r="AC132" s="131"/>
      <c r="AD132" s="131"/>
      <c r="AE132" s="131"/>
      <c r="AF132" s="131"/>
      <c r="AG132" s="131"/>
    </row>
    <row r="133" spans="1:33" ht="30" customHeight="1">
      <c r="A133" s="119" t="s">
        <v>73</v>
      </c>
      <c r="B133" s="120" t="s">
        <v>225</v>
      </c>
      <c r="C133" s="186" t="s">
        <v>224</v>
      </c>
      <c r="D133" s="122" t="s">
        <v>300</v>
      </c>
      <c r="E133" s="359">
        <v>50</v>
      </c>
      <c r="F133" s="360">
        <v>2</v>
      </c>
      <c r="G133" s="125">
        <f t="shared" si="289"/>
        <v>100</v>
      </c>
      <c r="H133" s="359">
        <v>50</v>
      </c>
      <c r="I133" s="360">
        <v>2</v>
      </c>
      <c r="J133" s="125">
        <f t="shared" si="290"/>
        <v>100</v>
      </c>
      <c r="K133" s="123"/>
      <c r="L133" s="124"/>
      <c r="M133" s="125">
        <f t="shared" si="291"/>
        <v>0</v>
      </c>
      <c r="N133" s="123"/>
      <c r="O133" s="124"/>
      <c r="P133" s="125">
        <f t="shared" si="292"/>
        <v>0</v>
      </c>
      <c r="Q133" s="123"/>
      <c r="R133" s="124"/>
      <c r="S133" s="125">
        <f t="shared" si="293"/>
        <v>0</v>
      </c>
      <c r="T133" s="123"/>
      <c r="U133" s="124"/>
      <c r="V133" s="125">
        <f t="shared" si="294"/>
        <v>0</v>
      </c>
      <c r="W133" s="138">
        <f t="shared" si="295"/>
        <v>100</v>
      </c>
      <c r="X133" s="127">
        <f t="shared" si="296"/>
        <v>100</v>
      </c>
      <c r="Y133" s="127">
        <f t="shared" si="255"/>
        <v>0</v>
      </c>
      <c r="Z133" s="128">
        <f t="shared" si="256"/>
        <v>0</v>
      </c>
      <c r="AA133" s="250"/>
      <c r="AB133" s="131"/>
      <c r="AC133" s="131"/>
      <c r="AD133" s="131"/>
      <c r="AE133" s="131"/>
      <c r="AF133" s="131"/>
      <c r="AG133" s="131"/>
    </row>
    <row r="134" spans="1:33" ht="30" customHeight="1">
      <c r="A134" s="119" t="s">
        <v>73</v>
      </c>
      <c r="B134" s="120" t="s">
        <v>227</v>
      </c>
      <c r="C134" s="186" t="s">
        <v>226</v>
      </c>
      <c r="D134" s="122" t="s">
        <v>301</v>
      </c>
      <c r="E134" s="359">
        <v>1</v>
      </c>
      <c r="F134" s="361">
        <v>2533</v>
      </c>
      <c r="G134" s="125">
        <f t="shared" si="289"/>
        <v>2533</v>
      </c>
      <c r="H134" s="359">
        <v>1</v>
      </c>
      <c r="I134" s="361">
        <v>2533</v>
      </c>
      <c r="J134" s="125">
        <f t="shared" si="290"/>
        <v>2533</v>
      </c>
      <c r="K134" s="123"/>
      <c r="L134" s="124"/>
      <c r="M134" s="125">
        <f t="shared" si="291"/>
        <v>0</v>
      </c>
      <c r="N134" s="123"/>
      <c r="O134" s="124"/>
      <c r="P134" s="125">
        <f t="shared" si="292"/>
        <v>0</v>
      </c>
      <c r="Q134" s="123"/>
      <c r="R134" s="124"/>
      <c r="S134" s="125">
        <f t="shared" si="293"/>
        <v>0</v>
      </c>
      <c r="T134" s="123"/>
      <c r="U134" s="124"/>
      <c r="V134" s="125">
        <f t="shared" si="294"/>
        <v>0</v>
      </c>
      <c r="W134" s="138">
        <f t="shared" si="295"/>
        <v>2533</v>
      </c>
      <c r="X134" s="127">
        <f t="shared" si="296"/>
        <v>2533</v>
      </c>
      <c r="Y134" s="127">
        <f t="shared" si="255"/>
        <v>0</v>
      </c>
      <c r="Z134" s="128">
        <f t="shared" si="256"/>
        <v>0</v>
      </c>
      <c r="AA134" s="250"/>
      <c r="AB134" s="131"/>
      <c r="AC134" s="131"/>
      <c r="AD134" s="131"/>
      <c r="AE134" s="131"/>
      <c r="AF134" s="131"/>
      <c r="AG134" s="131"/>
    </row>
    <row r="135" spans="1:33" ht="30" customHeight="1" thickBot="1">
      <c r="A135" s="119" t="s">
        <v>73</v>
      </c>
      <c r="B135" s="154" t="s">
        <v>228</v>
      </c>
      <c r="C135" s="186" t="s">
        <v>302</v>
      </c>
      <c r="D135" s="122" t="s">
        <v>258</v>
      </c>
      <c r="E135" s="123">
        <v>1</v>
      </c>
      <c r="F135" s="124">
        <v>10000</v>
      </c>
      <c r="G135" s="125">
        <f t="shared" si="289"/>
        <v>10000</v>
      </c>
      <c r="H135" s="123">
        <v>1</v>
      </c>
      <c r="I135" s="124">
        <v>10000</v>
      </c>
      <c r="J135" s="125">
        <f t="shared" si="290"/>
        <v>10000</v>
      </c>
      <c r="K135" s="123"/>
      <c r="L135" s="124"/>
      <c r="M135" s="125">
        <f t="shared" si="291"/>
        <v>0</v>
      </c>
      <c r="N135" s="123"/>
      <c r="O135" s="124"/>
      <c r="P135" s="125">
        <f t="shared" si="292"/>
        <v>0</v>
      </c>
      <c r="Q135" s="123"/>
      <c r="R135" s="124"/>
      <c r="S135" s="125">
        <f t="shared" si="293"/>
        <v>0</v>
      </c>
      <c r="T135" s="123"/>
      <c r="U135" s="124"/>
      <c r="V135" s="125">
        <f t="shared" si="294"/>
        <v>0</v>
      </c>
      <c r="W135" s="138">
        <f t="shared" si="295"/>
        <v>10000</v>
      </c>
      <c r="X135" s="127">
        <f t="shared" si="296"/>
        <v>10000</v>
      </c>
      <c r="Y135" s="127">
        <f t="shared" si="255"/>
        <v>0</v>
      </c>
      <c r="Z135" s="128">
        <f t="shared" si="256"/>
        <v>0</v>
      </c>
      <c r="AA135" s="250"/>
      <c r="AB135" s="130"/>
      <c r="AC135" s="131"/>
      <c r="AD135" s="131"/>
      <c r="AE135" s="131"/>
      <c r="AF135" s="131"/>
      <c r="AG135" s="131"/>
    </row>
    <row r="136" spans="1:33" ht="30" customHeight="1" thickBot="1">
      <c r="A136" s="119" t="s">
        <v>73</v>
      </c>
      <c r="B136" s="362" t="s">
        <v>229</v>
      </c>
      <c r="C136" s="363" t="s">
        <v>303</v>
      </c>
      <c r="D136" s="364" t="s">
        <v>258</v>
      </c>
      <c r="E136" s="359">
        <v>1</v>
      </c>
      <c r="F136" s="360">
        <v>12000</v>
      </c>
      <c r="G136" s="125">
        <f t="shared" si="289"/>
        <v>12000</v>
      </c>
      <c r="H136" s="359">
        <v>1</v>
      </c>
      <c r="I136" s="360">
        <v>12000</v>
      </c>
      <c r="J136" s="125">
        <f t="shared" si="290"/>
        <v>12000</v>
      </c>
      <c r="K136" s="123"/>
      <c r="L136" s="124"/>
      <c r="M136" s="125">
        <f t="shared" si="291"/>
        <v>0</v>
      </c>
      <c r="N136" s="123"/>
      <c r="O136" s="124"/>
      <c r="P136" s="125">
        <f t="shared" si="292"/>
        <v>0</v>
      </c>
      <c r="Q136" s="123"/>
      <c r="R136" s="124"/>
      <c r="S136" s="125">
        <f t="shared" si="293"/>
        <v>0</v>
      </c>
      <c r="T136" s="123"/>
      <c r="U136" s="124"/>
      <c r="V136" s="125">
        <f t="shared" si="294"/>
        <v>0</v>
      </c>
      <c r="W136" s="138">
        <f t="shared" si="295"/>
        <v>12000</v>
      </c>
      <c r="X136" s="127">
        <f t="shared" si="296"/>
        <v>12000</v>
      </c>
      <c r="Y136" s="127">
        <f t="shared" si="255"/>
        <v>0</v>
      </c>
      <c r="Z136" s="128">
        <f>Y136/W136</f>
        <v>0</v>
      </c>
      <c r="AA136" s="250"/>
      <c r="AB136" s="131"/>
      <c r="AC136" s="131"/>
      <c r="AD136" s="131"/>
      <c r="AE136" s="131"/>
      <c r="AF136" s="131"/>
      <c r="AG136" s="131"/>
    </row>
    <row r="137" spans="1:33" s="306" customFormat="1" ht="46.5" customHeight="1" thickBot="1">
      <c r="A137" s="119" t="s">
        <v>73</v>
      </c>
      <c r="B137" s="154" t="s">
        <v>230</v>
      </c>
      <c r="C137" s="365" t="s">
        <v>304</v>
      </c>
      <c r="D137" s="366" t="s">
        <v>305</v>
      </c>
      <c r="E137" s="123">
        <v>4</v>
      </c>
      <c r="F137" s="124">
        <v>18000</v>
      </c>
      <c r="G137" s="137">
        <f>E137*F137</f>
        <v>72000</v>
      </c>
      <c r="H137" s="123">
        <v>4</v>
      </c>
      <c r="I137" s="124">
        <v>18000</v>
      </c>
      <c r="J137" s="137">
        <f>H137*I137</f>
        <v>72000</v>
      </c>
      <c r="K137" s="135"/>
      <c r="L137" s="136"/>
      <c r="M137" s="137">
        <v>0</v>
      </c>
      <c r="N137" s="135"/>
      <c r="O137" s="136"/>
      <c r="P137" s="137">
        <v>0</v>
      </c>
      <c r="Q137" s="135"/>
      <c r="R137" s="136"/>
      <c r="S137" s="137"/>
      <c r="T137" s="135"/>
      <c r="U137" s="136"/>
      <c r="V137" s="137"/>
      <c r="W137" s="138">
        <f t="shared" si="295"/>
        <v>72000</v>
      </c>
      <c r="X137" s="127">
        <f t="shared" si="296"/>
        <v>72000</v>
      </c>
      <c r="Y137" s="127">
        <f t="shared" si="255"/>
        <v>0</v>
      </c>
      <c r="Z137" s="128">
        <f>Y137/W137</f>
        <v>0</v>
      </c>
      <c r="AA137" s="251"/>
      <c r="AB137" s="131"/>
      <c r="AC137" s="131"/>
      <c r="AD137" s="131"/>
      <c r="AE137" s="131"/>
      <c r="AF137" s="131"/>
      <c r="AG137" s="131"/>
    </row>
    <row r="138" spans="1:33" s="306" customFormat="1" ht="43.5" customHeight="1" thickBot="1">
      <c r="A138" s="119" t="s">
        <v>73</v>
      </c>
      <c r="B138" s="154" t="s">
        <v>231</v>
      </c>
      <c r="C138" s="365" t="s">
        <v>306</v>
      </c>
      <c r="D138" s="366" t="s">
        <v>305</v>
      </c>
      <c r="E138" s="123">
        <v>6</v>
      </c>
      <c r="F138" s="124">
        <v>18000</v>
      </c>
      <c r="G138" s="137">
        <f>E138*F138</f>
        <v>108000</v>
      </c>
      <c r="H138" s="123">
        <v>6</v>
      </c>
      <c r="I138" s="124">
        <v>18000</v>
      </c>
      <c r="J138" s="137">
        <f>H138*I138</f>
        <v>108000</v>
      </c>
      <c r="K138" s="135"/>
      <c r="L138" s="136"/>
      <c r="M138" s="137">
        <v>0</v>
      </c>
      <c r="N138" s="135"/>
      <c r="O138" s="136"/>
      <c r="P138" s="137">
        <v>0</v>
      </c>
      <c r="Q138" s="135"/>
      <c r="R138" s="136"/>
      <c r="S138" s="137"/>
      <c r="T138" s="135"/>
      <c r="U138" s="136"/>
      <c r="V138" s="137"/>
      <c r="W138" s="138">
        <f t="shared" si="295"/>
        <v>108000</v>
      </c>
      <c r="X138" s="127">
        <f t="shared" si="296"/>
        <v>108000</v>
      </c>
      <c r="Y138" s="127">
        <f t="shared" si="255"/>
        <v>0</v>
      </c>
      <c r="Z138" s="128">
        <f>Y138/W138</f>
        <v>0</v>
      </c>
      <c r="AA138" s="251"/>
      <c r="AB138" s="131"/>
      <c r="AC138" s="131"/>
      <c r="AD138" s="131"/>
      <c r="AE138" s="131"/>
      <c r="AF138" s="131"/>
      <c r="AG138" s="131"/>
    </row>
    <row r="139" spans="1:33" ht="30" customHeight="1" thickBot="1">
      <c r="A139" s="132" t="s">
        <v>73</v>
      </c>
      <c r="B139" s="154" t="s">
        <v>307</v>
      </c>
      <c r="C139" s="187" t="s">
        <v>308</v>
      </c>
      <c r="D139" s="148"/>
      <c r="E139" s="135">
        <v>202000</v>
      </c>
      <c r="F139" s="136">
        <v>0.22</v>
      </c>
      <c r="G139" s="137">
        <f t="shared" si="289"/>
        <v>44440</v>
      </c>
      <c r="H139" s="135">
        <v>202000</v>
      </c>
      <c r="I139" s="136">
        <v>0.22</v>
      </c>
      <c r="J139" s="137">
        <f t="shared" si="290"/>
        <v>44440</v>
      </c>
      <c r="K139" s="135"/>
      <c r="L139" s="136"/>
      <c r="M139" s="137">
        <f t="shared" si="291"/>
        <v>0</v>
      </c>
      <c r="N139" s="135"/>
      <c r="O139" s="136"/>
      <c r="P139" s="137">
        <f t="shared" si="292"/>
        <v>0</v>
      </c>
      <c r="Q139" s="135"/>
      <c r="R139" s="136"/>
      <c r="S139" s="137">
        <f t="shared" si="293"/>
        <v>0</v>
      </c>
      <c r="T139" s="135"/>
      <c r="U139" s="136"/>
      <c r="V139" s="137">
        <f t="shared" si="294"/>
        <v>0</v>
      </c>
      <c r="W139" s="138">
        <f t="shared" si="295"/>
        <v>44440</v>
      </c>
      <c r="X139" s="127">
        <f t="shared" si="296"/>
        <v>44440</v>
      </c>
      <c r="Y139" s="127">
        <f t="shared" si="255"/>
        <v>0</v>
      </c>
      <c r="Z139" s="128">
        <f t="shared" si="256"/>
        <v>0</v>
      </c>
      <c r="AA139" s="251"/>
      <c r="AB139" s="131"/>
      <c r="AC139" s="131"/>
      <c r="AD139" s="131"/>
      <c r="AE139" s="131"/>
      <c r="AF139" s="131"/>
      <c r="AG139" s="131"/>
    </row>
    <row r="140" spans="1:33" ht="30" customHeight="1" thickBot="1">
      <c r="A140" s="132" t="s">
        <v>73</v>
      </c>
      <c r="B140" s="154" t="s">
        <v>309</v>
      </c>
      <c r="C140" s="187" t="s">
        <v>310</v>
      </c>
      <c r="D140" s="148" t="s">
        <v>311</v>
      </c>
      <c r="E140" s="135">
        <v>1</v>
      </c>
      <c r="F140" s="136">
        <v>2160</v>
      </c>
      <c r="G140" s="137">
        <f t="shared" si="289"/>
        <v>2160</v>
      </c>
      <c r="H140" s="135">
        <v>1</v>
      </c>
      <c r="I140" s="136">
        <v>2160</v>
      </c>
      <c r="J140" s="137">
        <f t="shared" si="290"/>
        <v>2160</v>
      </c>
      <c r="K140" s="135">
        <v>1</v>
      </c>
      <c r="L140" s="136">
        <v>24840</v>
      </c>
      <c r="M140" s="137">
        <f t="shared" si="291"/>
        <v>24840</v>
      </c>
      <c r="N140" s="135">
        <v>1</v>
      </c>
      <c r="O140" s="136">
        <v>24840</v>
      </c>
      <c r="P140" s="137">
        <f t="shared" si="292"/>
        <v>24840</v>
      </c>
      <c r="Q140" s="135"/>
      <c r="R140" s="136">
        <v>0.22</v>
      </c>
      <c r="S140" s="137">
        <f t="shared" si="293"/>
        <v>0</v>
      </c>
      <c r="T140" s="135"/>
      <c r="U140" s="136">
        <v>0.22</v>
      </c>
      <c r="V140" s="137">
        <f t="shared" si="294"/>
        <v>0</v>
      </c>
      <c r="W140" s="138">
        <f t="shared" si="295"/>
        <v>27000</v>
      </c>
      <c r="X140" s="127">
        <f t="shared" si="296"/>
        <v>27000</v>
      </c>
      <c r="Y140" s="127">
        <f t="shared" si="255"/>
        <v>0</v>
      </c>
      <c r="Z140" s="128">
        <f t="shared" si="256"/>
        <v>0</v>
      </c>
      <c r="AA140" s="152"/>
      <c r="AB140" s="7"/>
      <c r="AC140" s="7"/>
      <c r="AD140" s="7"/>
      <c r="AE140" s="7"/>
      <c r="AF140" s="7"/>
      <c r="AG140" s="7"/>
    </row>
    <row r="141" spans="1:33" ht="30" customHeight="1" thickBot="1">
      <c r="A141" s="264" t="s">
        <v>232</v>
      </c>
      <c r="B141" s="265"/>
      <c r="C141" s="266"/>
      <c r="D141" s="267"/>
      <c r="E141" s="172">
        <f>E130+E126+E121+E116</f>
        <v>202073</v>
      </c>
      <c r="F141" s="188"/>
      <c r="G141" s="268">
        <f t="shared" ref="G141:H141" si="297">G130+G126+G121+G116</f>
        <v>389733</v>
      </c>
      <c r="H141" s="172">
        <f t="shared" si="297"/>
        <v>202073</v>
      </c>
      <c r="I141" s="188"/>
      <c r="J141" s="268">
        <f t="shared" ref="J141:K141" si="298">J130+J126+J121+J116</f>
        <v>389733</v>
      </c>
      <c r="K141" s="172">
        <f t="shared" si="298"/>
        <v>0</v>
      </c>
      <c r="L141" s="188"/>
      <c r="M141" s="268">
        <f t="shared" ref="M141:N141" si="299">M130+M126+M121+M116</f>
        <v>24840</v>
      </c>
      <c r="N141" s="172">
        <f t="shared" si="299"/>
        <v>0</v>
      </c>
      <c r="O141" s="188"/>
      <c r="P141" s="268">
        <f t="shared" ref="P141:Q141" si="300">P130+P126+P121+P116</f>
        <v>24840</v>
      </c>
      <c r="Q141" s="172">
        <f t="shared" si="300"/>
        <v>0</v>
      </c>
      <c r="R141" s="188"/>
      <c r="S141" s="268">
        <f t="shared" ref="S141:T141" si="301">S130+S126+S121+S116</f>
        <v>0</v>
      </c>
      <c r="T141" s="172">
        <f t="shared" si="301"/>
        <v>0</v>
      </c>
      <c r="U141" s="188"/>
      <c r="V141" s="268">
        <f>V130+V126+V121+V116</f>
        <v>0</v>
      </c>
      <c r="W141" s="210">
        <f t="shared" ref="W141:X141" si="302">W130+W116+W126+W121</f>
        <v>414573</v>
      </c>
      <c r="X141" s="210">
        <f t="shared" si="302"/>
        <v>414573</v>
      </c>
      <c r="Y141" s="210">
        <f t="shared" si="255"/>
        <v>0</v>
      </c>
      <c r="Z141" s="210">
        <f t="shared" si="256"/>
        <v>0</v>
      </c>
      <c r="AA141" s="211"/>
      <c r="AB141" s="7"/>
      <c r="AC141" s="7"/>
      <c r="AD141" s="7"/>
      <c r="AE141" s="7"/>
      <c r="AF141" s="7"/>
      <c r="AG141" s="7"/>
    </row>
    <row r="142" spans="1:33" ht="30" customHeight="1">
      <c r="A142" s="269" t="s">
        <v>233</v>
      </c>
      <c r="B142" s="270"/>
      <c r="C142" s="271"/>
      <c r="D142" s="272"/>
      <c r="E142" s="273"/>
      <c r="F142" s="274"/>
      <c r="G142" s="275">
        <f>G35+G43+G52+G65+G74+G82+G91+G94+G103+G107+G110+G114+G141</f>
        <v>1530302</v>
      </c>
      <c r="H142" s="273"/>
      <c r="I142" s="274"/>
      <c r="J142" s="275">
        <f>J35+J43+J52+J65+J74+J82+J91+J94+J103+J107+J110+J114+J141</f>
        <v>1530302</v>
      </c>
      <c r="K142" s="273"/>
      <c r="L142" s="274"/>
      <c r="M142" s="275">
        <f>M35+M43+M52+M65+M74+M82+M91+M94+M103+M107+M110+M114+M141</f>
        <v>35640</v>
      </c>
      <c r="N142" s="273"/>
      <c r="O142" s="274"/>
      <c r="P142" s="275">
        <f>P35+P43+P52+P65+P74+P82+P91+P94+P103+P107+P110+P114+P141</f>
        <v>35640</v>
      </c>
      <c r="Q142" s="273"/>
      <c r="R142" s="274"/>
      <c r="S142" s="275">
        <f>S35+S43+S52+S65+S74+S82+S91+S94+S103+S107+S110+S114+S141</f>
        <v>0</v>
      </c>
      <c r="T142" s="273"/>
      <c r="U142" s="274"/>
      <c r="V142" s="275">
        <f>V35+V43+V52+V65+V74+V82+V91+V94+V103+V107+V110+V114+V141</f>
        <v>0</v>
      </c>
      <c r="W142" s="275">
        <f>W35+W43+W52+W65+W74+W82+W91+W94+W103+W107+W110+W114+W141</f>
        <v>1565942</v>
      </c>
      <c r="X142" s="275">
        <f>X35+X43+X52+X65+X74+X82+X91+X94+X103+X107+X110+X114+X141</f>
        <v>1565942</v>
      </c>
      <c r="Y142" s="275">
        <f>Y35+Y43+Y52+Y65+Y74+Y82+Y91+Y94+Y103+Y107+Y110+Y114+Y141</f>
        <v>0</v>
      </c>
      <c r="Z142" s="276">
        <f t="shared" si="256"/>
        <v>0</v>
      </c>
      <c r="AA142" s="277"/>
      <c r="AB142" s="7"/>
      <c r="AC142" s="7"/>
      <c r="AD142" s="7"/>
      <c r="AE142" s="7"/>
      <c r="AF142" s="7"/>
      <c r="AG142" s="7"/>
    </row>
    <row r="143" spans="1:33" ht="15" customHeight="1">
      <c r="A143" s="408"/>
      <c r="B143" s="378"/>
      <c r="C143" s="378"/>
      <c r="D143" s="74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278"/>
      <c r="X143" s="278"/>
      <c r="Y143" s="278"/>
      <c r="Z143" s="278"/>
      <c r="AA143" s="83"/>
      <c r="AB143" s="7"/>
      <c r="AC143" s="7"/>
      <c r="AD143" s="7"/>
      <c r="AE143" s="7"/>
      <c r="AF143" s="7"/>
      <c r="AG143" s="7"/>
    </row>
    <row r="144" spans="1:33" ht="30" customHeight="1">
      <c r="A144" s="409" t="s">
        <v>234</v>
      </c>
      <c r="B144" s="390"/>
      <c r="C144" s="410"/>
      <c r="D144" s="279"/>
      <c r="E144" s="273"/>
      <c r="F144" s="274"/>
      <c r="G144" s="280">
        <f>Фінансування!C27-'Кошторис  витрат'!G142</f>
        <v>0</v>
      </c>
      <c r="H144" s="273"/>
      <c r="I144" s="274"/>
      <c r="J144" s="280">
        <f>Фінансування!C28-'Кошторис  витрат'!J142</f>
        <v>0</v>
      </c>
      <c r="K144" s="273"/>
      <c r="L144" s="274"/>
      <c r="M144" s="280">
        <f>Фінансування!J27-'Кошторис  витрат'!M142</f>
        <v>0</v>
      </c>
      <c r="N144" s="273"/>
      <c r="O144" s="274"/>
      <c r="P144" s="280">
        <f>Фінансування!J28-'Кошторис  витрат'!P142</f>
        <v>0</v>
      </c>
      <c r="Q144" s="273"/>
      <c r="R144" s="274"/>
      <c r="S144" s="280">
        <f>Фінансування!L27-'Кошторис  витрат'!S142</f>
        <v>0</v>
      </c>
      <c r="T144" s="273"/>
      <c r="U144" s="274"/>
      <c r="V144" s="280">
        <f>Фінансування!L28-'Кошторис  витрат'!V142</f>
        <v>0</v>
      </c>
      <c r="W144" s="281">
        <f>Фінансування!N27-'Кошторис  витрат'!W142</f>
        <v>0</v>
      </c>
      <c r="X144" s="281">
        <f>Фінансування!N28-'Кошторис  витрат'!X142</f>
        <v>0</v>
      </c>
      <c r="Y144" s="281"/>
      <c r="Z144" s="281"/>
      <c r="AA144" s="282"/>
      <c r="AB144" s="7"/>
      <c r="AC144" s="7"/>
      <c r="AD144" s="7"/>
      <c r="AE144" s="7"/>
      <c r="AF144" s="7"/>
      <c r="AG144" s="7"/>
    </row>
    <row r="145" spans="1:33" ht="15.75" customHeight="1">
      <c r="A145" s="1"/>
      <c r="B145" s="283"/>
      <c r="C145" s="2"/>
      <c r="D145" s="284"/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1"/>
      <c r="X145" s="71"/>
      <c r="Y145" s="71"/>
      <c r="Z145" s="71"/>
      <c r="AA145" s="2"/>
      <c r="AB145" s="1"/>
      <c r="AC145" s="1"/>
      <c r="AD145" s="1"/>
      <c r="AE145" s="1"/>
      <c r="AF145" s="1"/>
      <c r="AG145" s="1"/>
    </row>
    <row r="146" spans="1:33" ht="15.75" customHeight="1">
      <c r="A146" s="1"/>
      <c r="B146" s="283"/>
      <c r="C146" s="2"/>
      <c r="D146" s="284"/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1"/>
      <c r="X146" s="71"/>
      <c r="Y146" s="71"/>
      <c r="Z146" s="71"/>
      <c r="AA146" s="2"/>
      <c r="AB146" s="1"/>
      <c r="AC146" s="1"/>
      <c r="AD146" s="1"/>
      <c r="AE146" s="1"/>
      <c r="AF146" s="1"/>
      <c r="AG146" s="1"/>
    </row>
    <row r="147" spans="1:33" ht="15.75" customHeight="1">
      <c r="A147" s="1"/>
      <c r="B147" s="283"/>
      <c r="C147" s="2"/>
      <c r="D147" s="284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1"/>
      <c r="X147" s="71"/>
      <c r="Y147" s="71"/>
      <c r="Z147" s="71"/>
      <c r="AA147" s="2"/>
      <c r="AB147" s="1"/>
      <c r="AC147" s="1"/>
      <c r="AD147" s="1"/>
      <c r="AE147" s="1"/>
      <c r="AF147" s="1"/>
      <c r="AG147" s="1"/>
    </row>
    <row r="148" spans="1:33" ht="15.75" customHeight="1">
      <c r="A148" s="285"/>
      <c r="B148" s="286"/>
      <c r="C148" s="287"/>
      <c r="D148" s="284"/>
      <c r="E148" s="288"/>
      <c r="F148" s="288"/>
      <c r="G148" s="70"/>
      <c r="H148" s="288"/>
      <c r="I148" s="288"/>
      <c r="J148" s="70"/>
      <c r="K148" s="289"/>
      <c r="L148" s="285"/>
      <c r="M148" s="288"/>
      <c r="N148" s="289"/>
      <c r="O148" s="285"/>
      <c r="P148" s="288"/>
      <c r="Q148" s="70"/>
      <c r="R148" s="70"/>
      <c r="S148" s="70"/>
      <c r="T148" s="70"/>
      <c r="U148" s="70"/>
      <c r="V148" s="70"/>
      <c r="W148" s="71"/>
      <c r="X148" s="71"/>
      <c r="Y148" s="71"/>
      <c r="Z148" s="71"/>
      <c r="AA148" s="2"/>
      <c r="AB148" s="1"/>
      <c r="AC148" s="2"/>
      <c r="AD148" s="1"/>
      <c r="AE148" s="1"/>
      <c r="AF148" s="1"/>
      <c r="AG148" s="1"/>
    </row>
    <row r="149" spans="1:33" ht="15.75" customHeight="1">
      <c r="A149" s="290"/>
      <c r="B149" s="291"/>
      <c r="C149" s="292" t="s">
        <v>235</v>
      </c>
      <c r="D149" s="293"/>
      <c r="E149" s="294"/>
      <c r="F149" s="295" t="s">
        <v>236</v>
      </c>
      <c r="G149" s="294"/>
      <c r="H149" s="294"/>
      <c r="I149" s="295" t="s">
        <v>236</v>
      </c>
      <c r="J149" s="294"/>
      <c r="K149" s="296"/>
      <c r="L149" s="297" t="s">
        <v>237</v>
      </c>
      <c r="M149" s="294"/>
      <c r="N149" s="296"/>
      <c r="O149" s="297" t="s">
        <v>237</v>
      </c>
      <c r="P149" s="294"/>
      <c r="Q149" s="294"/>
      <c r="R149" s="294"/>
      <c r="S149" s="294"/>
      <c r="T149" s="294"/>
      <c r="U149" s="294"/>
      <c r="V149" s="294"/>
      <c r="W149" s="298"/>
      <c r="X149" s="298"/>
      <c r="Y149" s="298"/>
      <c r="Z149" s="298"/>
      <c r="AA149" s="299"/>
      <c r="AB149" s="300"/>
      <c r="AC149" s="299"/>
      <c r="AD149" s="300"/>
      <c r="AE149" s="300"/>
      <c r="AF149" s="300"/>
      <c r="AG149" s="300"/>
    </row>
    <row r="150" spans="1:33" ht="15.75" customHeight="1">
      <c r="A150" s="1"/>
      <c r="B150" s="283"/>
      <c r="C150" s="2"/>
      <c r="D150" s="284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1"/>
      <c r="X150" s="71"/>
      <c r="Y150" s="71"/>
      <c r="Z150" s="71"/>
      <c r="AA150" s="2"/>
      <c r="AB150" s="1"/>
      <c r="AC150" s="1"/>
      <c r="AD150" s="1"/>
      <c r="AE150" s="1"/>
      <c r="AF150" s="1"/>
      <c r="AG150" s="1"/>
    </row>
    <row r="151" spans="1:33" ht="15.75" customHeight="1">
      <c r="A151" s="1"/>
      <c r="B151" s="283"/>
      <c r="C151" s="2"/>
      <c r="D151" s="284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1"/>
      <c r="X151" s="71"/>
      <c r="Y151" s="71"/>
      <c r="Z151" s="71"/>
      <c r="AA151" s="2"/>
      <c r="AB151" s="1"/>
      <c r="AC151" s="1"/>
      <c r="AD151" s="1"/>
      <c r="AE151" s="1"/>
      <c r="AF151" s="1"/>
      <c r="AG151" s="1"/>
    </row>
    <row r="152" spans="1:33" ht="15.75" customHeight="1">
      <c r="A152" s="1"/>
      <c r="B152" s="283"/>
      <c r="C152" s="2"/>
      <c r="D152" s="284"/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1"/>
      <c r="X152" s="71"/>
      <c r="Y152" s="71"/>
      <c r="Z152" s="71"/>
      <c r="AA152" s="2"/>
      <c r="AB152" s="1"/>
      <c r="AC152" s="1"/>
      <c r="AD152" s="1"/>
      <c r="AE152" s="1"/>
      <c r="AF152" s="1"/>
      <c r="AG152" s="1"/>
    </row>
    <row r="153" spans="1:33" ht="15.75" customHeight="1">
      <c r="A153" s="1"/>
      <c r="B153" s="283"/>
      <c r="C153" s="2"/>
      <c r="D153" s="284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301"/>
      <c r="X153" s="301"/>
      <c r="Y153" s="301"/>
      <c r="Z153" s="301"/>
      <c r="AA153" s="2"/>
      <c r="AB153" s="1"/>
      <c r="AC153" s="1"/>
      <c r="AD153" s="1"/>
      <c r="AE153" s="1"/>
      <c r="AF153" s="1"/>
      <c r="AG153" s="1"/>
    </row>
    <row r="154" spans="1:33" ht="15.75" customHeight="1">
      <c r="A154" s="1"/>
      <c r="B154" s="283"/>
      <c r="C154" s="2"/>
      <c r="D154" s="284"/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301"/>
      <c r="X154" s="301"/>
      <c r="Y154" s="301"/>
      <c r="Z154" s="301"/>
      <c r="AA154" s="2"/>
      <c r="AB154" s="1"/>
      <c r="AC154" s="1"/>
      <c r="AD154" s="1"/>
      <c r="AE154" s="1"/>
      <c r="AF154" s="1"/>
      <c r="AG154" s="1"/>
    </row>
    <row r="155" spans="1:33" ht="15.75" customHeight="1">
      <c r="A155" s="1"/>
      <c r="B155" s="283"/>
      <c r="C155" s="2"/>
      <c r="D155" s="284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301"/>
      <c r="X155" s="301"/>
      <c r="Y155" s="301"/>
      <c r="Z155" s="301"/>
      <c r="AA155" s="2"/>
      <c r="AB155" s="1"/>
      <c r="AC155" s="1"/>
      <c r="AD155" s="1"/>
      <c r="AE155" s="1"/>
      <c r="AF155" s="1"/>
      <c r="AG155" s="1"/>
    </row>
    <row r="156" spans="1:33" ht="15.75" customHeight="1">
      <c r="A156" s="1"/>
      <c r="B156" s="283"/>
      <c r="C156" s="2"/>
      <c r="D156" s="284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301"/>
      <c r="X156" s="301"/>
      <c r="Y156" s="301"/>
      <c r="Z156" s="301"/>
      <c r="AA156" s="2"/>
      <c r="AB156" s="1"/>
      <c r="AC156" s="1"/>
      <c r="AD156" s="1"/>
      <c r="AE156" s="1"/>
      <c r="AF156" s="1"/>
      <c r="AG156" s="1"/>
    </row>
    <row r="157" spans="1:33" ht="15.75" customHeight="1">
      <c r="A157" s="1"/>
      <c r="B157" s="283"/>
      <c r="C157" s="2"/>
      <c r="D157" s="284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301"/>
      <c r="X157" s="301"/>
      <c r="Y157" s="301"/>
      <c r="Z157" s="301"/>
      <c r="AA157" s="2"/>
      <c r="AB157" s="1"/>
      <c r="AC157" s="1"/>
      <c r="AD157" s="1"/>
      <c r="AE157" s="1"/>
      <c r="AF157" s="1"/>
      <c r="AG157" s="1"/>
    </row>
    <row r="158" spans="1:33" ht="15.75" customHeight="1">
      <c r="A158" s="1"/>
      <c r="B158" s="283"/>
      <c r="C158" s="2"/>
      <c r="D158" s="284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301"/>
      <c r="X158" s="301"/>
      <c r="Y158" s="301"/>
      <c r="Z158" s="301"/>
      <c r="AA158" s="2"/>
      <c r="AB158" s="1"/>
      <c r="AC158" s="1"/>
      <c r="AD158" s="1"/>
      <c r="AE158" s="1"/>
      <c r="AF158" s="1"/>
      <c r="AG158" s="1"/>
    </row>
    <row r="159" spans="1:33" ht="15.75" customHeight="1">
      <c r="A159" s="1"/>
      <c r="B159" s="283"/>
      <c r="C159" s="2"/>
      <c r="D159" s="284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301"/>
      <c r="X159" s="301"/>
      <c r="Y159" s="301"/>
      <c r="Z159" s="301"/>
      <c r="AA159" s="2"/>
      <c r="AB159" s="1"/>
      <c r="AC159" s="1"/>
      <c r="AD159" s="1"/>
      <c r="AE159" s="1"/>
      <c r="AF159" s="1"/>
      <c r="AG159" s="1"/>
    </row>
    <row r="160" spans="1:33" ht="15.75" customHeight="1">
      <c r="A160" s="1"/>
      <c r="B160" s="283"/>
      <c r="C160" s="2"/>
      <c r="D160" s="284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301"/>
      <c r="X160" s="301"/>
      <c r="Y160" s="301"/>
      <c r="Z160" s="301"/>
      <c r="AA160" s="2"/>
      <c r="AB160" s="1"/>
      <c r="AC160" s="1"/>
      <c r="AD160" s="1"/>
      <c r="AE160" s="1"/>
      <c r="AF160" s="1"/>
      <c r="AG160" s="1"/>
    </row>
    <row r="161" spans="1:33" ht="15.75" customHeight="1">
      <c r="A161" s="1"/>
      <c r="B161" s="283"/>
      <c r="C161" s="2"/>
      <c r="D161" s="284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301"/>
      <c r="X161" s="301"/>
      <c r="Y161" s="301"/>
      <c r="Z161" s="301"/>
      <c r="AA161" s="2"/>
      <c r="AB161" s="1"/>
      <c r="AC161" s="1"/>
      <c r="AD161" s="1"/>
      <c r="AE161" s="1"/>
      <c r="AF161" s="1"/>
      <c r="AG161" s="1"/>
    </row>
    <row r="162" spans="1:33" ht="15.75" customHeight="1">
      <c r="A162" s="1"/>
      <c r="B162" s="283"/>
      <c r="C162" s="2"/>
      <c r="D162" s="284"/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301"/>
      <c r="X162" s="301"/>
      <c r="Y162" s="301"/>
      <c r="Z162" s="301"/>
      <c r="AA162" s="2"/>
      <c r="AB162" s="1"/>
      <c r="AC162" s="1"/>
      <c r="AD162" s="1"/>
      <c r="AE162" s="1"/>
      <c r="AF162" s="1"/>
      <c r="AG162" s="1"/>
    </row>
    <row r="163" spans="1:33" ht="15.75" customHeight="1">
      <c r="A163" s="1"/>
      <c r="B163" s="283"/>
      <c r="C163" s="2"/>
      <c r="D163" s="284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301"/>
      <c r="X163" s="301"/>
      <c r="Y163" s="301"/>
      <c r="Z163" s="301"/>
      <c r="AA163" s="2"/>
      <c r="AB163" s="1"/>
      <c r="AC163" s="1"/>
      <c r="AD163" s="1"/>
      <c r="AE163" s="1"/>
      <c r="AF163" s="1"/>
      <c r="AG163" s="1"/>
    </row>
    <row r="164" spans="1:33" ht="15.75" customHeight="1">
      <c r="A164" s="1"/>
      <c r="B164" s="283"/>
      <c r="C164" s="2"/>
      <c r="D164" s="284"/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301"/>
      <c r="X164" s="301"/>
      <c r="Y164" s="301"/>
      <c r="Z164" s="301"/>
      <c r="AA164" s="2"/>
      <c r="AB164" s="1"/>
      <c r="AC164" s="1"/>
      <c r="AD164" s="1"/>
      <c r="AE164" s="1"/>
      <c r="AF164" s="1"/>
      <c r="AG164" s="1"/>
    </row>
    <row r="165" spans="1:33" ht="15.75" customHeight="1">
      <c r="A165" s="1"/>
      <c r="B165" s="283"/>
      <c r="C165" s="2"/>
      <c r="D165" s="284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301"/>
      <c r="X165" s="301"/>
      <c r="Y165" s="301"/>
      <c r="Z165" s="301"/>
      <c r="AA165" s="2"/>
      <c r="AB165" s="1"/>
      <c r="AC165" s="1"/>
      <c r="AD165" s="1"/>
      <c r="AE165" s="1"/>
      <c r="AF165" s="1"/>
      <c r="AG165" s="1"/>
    </row>
    <row r="166" spans="1:33" ht="15.75" customHeight="1">
      <c r="A166" s="1"/>
      <c r="B166" s="283"/>
      <c r="C166" s="2"/>
      <c r="D166" s="284"/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301"/>
      <c r="X166" s="301"/>
      <c r="Y166" s="301"/>
      <c r="Z166" s="301"/>
      <c r="AA166" s="2"/>
      <c r="AB166" s="1"/>
      <c r="AC166" s="1"/>
      <c r="AD166" s="1"/>
      <c r="AE166" s="1"/>
      <c r="AF166" s="1"/>
      <c r="AG166" s="1"/>
    </row>
    <row r="167" spans="1:33" ht="15.75" customHeight="1">
      <c r="A167" s="1"/>
      <c r="B167" s="283"/>
      <c r="C167" s="2"/>
      <c r="D167" s="284"/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301"/>
      <c r="X167" s="301"/>
      <c r="Y167" s="301"/>
      <c r="Z167" s="301"/>
      <c r="AA167" s="2"/>
      <c r="AB167" s="1"/>
      <c r="AC167" s="1"/>
      <c r="AD167" s="1"/>
      <c r="AE167" s="1"/>
      <c r="AF167" s="1"/>
      <c r="AG167" s="1"/>
    </row>
    <row r="168" spans="1:33" ht="15.75" customHeight="1">
      <c r="A168" s="1"/>
      <c r="B168" s="283"/>
      <c r="C168" s="2"/>
      <c r="D168" s="284"/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301"/>
      <c r="X168" s="301"/>
      <c r="Y168" s="301"/>
      <c r="Z168" s="301"/>
      <c r="AA168" s="2"/>
      <c r="AB168" s="1"/>
      <c r="AC168" s="1"/>
      <c r="AD168" s="1"/>
      <c r="AE168" s="1"/>
      <c r="AF168" s="1"/>
      <c r="AG168" s="1"/>
    </row>
    <row r="169" spans="1:33" ht="15.75" customHeight="1">
      <c r="A169" s="1"/>
      <c r="B169" s="283"/>
      <c r="C169" s="2"/>
      <c r="D169" s="284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301"/>
      <c r="X169" s="301"/>
      <c r="Y169" s="301"/>
      <c r="Z169" s="301"/>
      <c r="AA169" s="2"/>
      <c r="AB169" s="1"/>
      <c r="AC169" s="1"/>
      <c r="AD169" s="1"/>
      <c r="AE169" s="1"/>
      <c r="AF169" s="1"/>
      <c r="AG169" s="1"/>
    </row>
    <row r="170" spans="1:33" ht="15.75" customHeight="1">
      <c r="A170" s="1"/>
      <c r="B170" s="283"/>
      <c r="C170" s="2"/>
      <c r="D170" s="284"/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301"/>
      <c r="X170" s="301"/>
      <c r="Y170" s="301"/>
      <c r="Z170" s="301"/>
      <c r="AA170" s="2"/>
      <c r="AB170" s="1"/>
      <c r="AC170" s="1"/>
      <c r="AD170" s="1"/>
      <c r="AE170" s="1"/>
      <c r="AF170" s="1"/>
      <c r="AG170" s="1"/>
    </row>
    <row r="171" spans="1:33" ht="15.75" customHeight="1">
      <c r="A171" s="1"/>
      <c r="B171" s="283"/>
      <c r="C171" s="2"/>
      <c r="D171" s="284"/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301"/>
      <c r="X171" s="301"/>
      <c r="Y171" s="301"/>
      <c r="Z171" s="301"/>
      <c r="AA171" s="2"/>
      <c r="AB171" s="1"/>
      <c r="AC171" s="1"/>
      <c r="AD171" s="1"/>
      <c r="AE171" s="1"/>
      <c r="AF171" s="1"/>
      <c r="AG171" s="1"/>
    </row>
    <row r="172" spans="1:33" ht="15.75" customHeight="1">
      <c r="A172" s="1"/>
      <c r="B172" s="283"/>
      <c r="C172" s="2"/>
      <c r="D172" s="284"/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301"/>
      <c r="X172" s="301"/>
      <c r="Y172" s="301"/>
      <c r="Z172" s="301"/>
      <c r="AA172" s="2"/>
      <c r="AB172" s="1"/>
      <c r="AC172" s="1"/>
      <c r="AD172" s="1"/>
      <c r="AE172" s="1"/>
      <c r="AF172" s="1"/>
      <c r="AG172" s="1"/>
    </row>
    <row r="173" spans="1:33" ht="15.75" customHeight="1">
      <c r="A173" s="1"/>
      <c r="B173" s="283"/>
      <c r="C173" s="2"/>
      <c r="D173" s="284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301"/>
      <c r="X173" s="301"/>
      <c r="Y173" s="301"/>
      <c r="Z173" s="301"/>
      <c r="AA173" s="2"/>
      <c r="AB173" s="1"/>
      <c r="AC173" s="1"/>
      <c r="AD173" s="1"/>
      <c r="AE173" s="1"/>
      <c r="AF173" s="1"/>
      <c r="AG173" s="1"/>
    </row>
    <row r="174" spans="1:33" ht="15.75" customHeight="1">
      <c r="A174" s="1"/>
      <c r="B174" s="283"/>
      <c r="C174" s="2"/>
      <c r="D174" s="284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301"/>
      <c r="X174" s="301"/>
      <c r="Y174" s="301"/>
      <c r="Z174" s="301"/>
      <c r="AA174" s="2"/>
      <c r="AB174" s="1"/>
      <c r="AC174" s="1"/>
      <c r="AD174" s="1"/>
      <c r="AE174" s="1"/>
      <c r="AF174" s="1"/>
      <c r="AG174" s="1"/>
    </row>
    <row r="175" spans="1:33" ht="15.75" customHeight="1">
      <c r="A175" s="1"/>
      <c r="B175" s="283"/>
      <c r="C175" s="2"/>
      <c r="D175" s="284"/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301"/>
      <c r="X175" s="301"/>
      <c r="Y175" s="301"/>
      <c r="Z175" s="301"/>
      <c r="AA175" s="2"/>
      <c r="AB175" s="1"/>
      <c r="AC175" s="1"/>
      <c r="AD175" s="1"/>
      <c r="AE175" s="1"/>
      <c r="AF175" s="1"/>
      <c r="AG175" s="1"/>
    </row>
    <row r="176" spans="1:33" ht="15.75" customHeight="1">
      <c r="A176" s="1"/>
      <c r="B176" s="283"/>
      <c r="C176" s="2"/>
      <c r="D176" s="284"/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301"/>
      <c r="X176" s="301"/>
      <c r="Y176" s="301"/>
      <c r="Z176" s="301"/>
      <c r="AA176" s="2"/>
      <c r="AB176" s="1"/>
      <c r="AC176" s="1"/>
      <c r="AD176" s="1"/>
      <c r="AE176" s="1"/>
      <c r="AF176" s="1"/>
      <c r="AG176" s="1"/>
    </row>
    <row r="177" spans="1:33" ht="15.75" customHeight="1">
      <c r="A177" s="1"/>
      <c r="B177" s="283"/>
      <c r="C177" s="2"/>
      <c r="D177" s="284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301"/>
      <c r="X177" s="301"/>
      <c r="Y177" s="301"/>
      <c r="Z177" s="301"/>
      <c r="AA177" s="2"/>
      <c r="AB177" s="1"/>
      <c r="AC177" s="1"/>
      <c r="AD177" s="1"/>
      <c r="AE177" s="1"/>
      <c r="AF177" s="1"/>
      <c r="AG177" s="1"/>
    </row>
    <row r="178" spans="1:33" ht="15.75" customHeight="1">
      <c r="A178" s="1"/>
      <c r="B178" s="283"/>
      <c r="C178" s="2"/>
      <c r="D178" s="284"/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301"/>
      <c r="X178" s="301"/>
      <c r="Y178" s="301"/>
      <c r="Z178" s="301"/>
      <c r="AA178" s="2"/>
      <c r="AB178" s="1"/>
      <c r="AC178" s="1"/>
      <c r="AD178" s="1"/>
      <c r="AE178" s="1"/>
      <c r="AF178" s="1"/>
      <c r="AG178" s="1"/>
    </row>
    <row r="179" spans="1:33" ht="15.75" customHeight="1">
      <c r="A179" s="1"/>
      <c r="B179" s="283"/>
      <c r="C179" s="2"/>
      <c r="D179" s="284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301"/>
      <c r="X179" s="301"/>
      <c r="Y179" s="301"/>
      <c r="Z179" s="301"/>
      <c r="AA179" s="2"/>
      <c r="AB179" s="1"/>
      <c r="AC179" s="1"/>
      <c r="AD179" s="1"/>
      <c r="AE179" s="1"/>
      <c r="AF179" s="1"/>
      <c r="AG179" s="1"/>
    </row>
    <row r="180" spans="1:33" ht="15.75" customHeight="1">
      <c r="A180" s="1"/>
      <c r="B180" s="283"/>
      <c r="C180" s="2"/>
      <c r="D180" s="284"/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301"/>
      <c r="X180" s="301"/>
      <c r="Y180" s="301"/>
      <c r="Z180" s="301"/>
      <c r="AA180" s="2"/>
      <c r="AB180" s="1"/>
      <c r="AC180" s="1"/>
      <c r="AD180" s="1"/>
      <c r="AE180" s="1"/>
      <c r="AF180" s="1"/>
      <c r="AG180" s="1"/>
    </row>
    <row r="181" spans="1:33" ht="15.75" customHeight="1">
      <c r="A181" s="1"/>
      <c r="B181" s="283"/>
      <c r="C181" s="2"/>
      <c r="D181" s="284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301"/>
      <c r="X181" s="301"/>
      <c r="Y181" s="301"/>
      <c r="Z181" s="301"/>
      <c r="AA181" s="2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283"/>
      <c r="C182" s="2"/>
      <c r="D182" s="284"/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301"/>
      <c r="X182" s="301"/>
      <c r="Y182" s="301"/>
      <c r="Z182" s="301"/>
      <c r="AA182" s="2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283"/>
      <c r="C183" s="2"/>
      <c r="D183" s="284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301"/>
      <c r="X183" s="301"/>
      <c r="Y183" s="301"/>
      <c r="Z183" s="301"/>
      <c r="AA183" s="2"/>
      <c r="AB183" s="1"/>
      <c r="AC183" s="1"/>
      <c r="AD183" s="1"/>
      <c r="AE183" s="1"/>
      <c r="AF183" s="1"/>
      <c r="AG183" s="1"/>
    </row>
    <row r="184" spans="1:33" ht="15.75" customHeight="1">
      <c r="A184" s="1"/>
      <c r="B184" s="283"/>
      <c r="C184" s="2"/>
      <c r="D184" s="284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301"/>
      <c r="X184" s="301"/>
      <c r="Y184" s="301"/>
      <c r="Z184" s="301"/>
      <c r="AA184" s="2"/>
      <c r="AB184" s="1"/>
      <c r="AC184" s="1"/>
      <c r="AD184" s="1"/>
      <c r="AE184" s="1"/>
      <c r="AF184" s="1"/>
      <c r="AG184" s="1"/>
    </row>
    <row r="185" spans="1:33" ht="15.75" customHeight="1">
      <c r="A185" s="1"/>
      <c r="B185" s="283"/>
      <c r="C185" s="2"/>
      <c r="D185" s="284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301"/>
      <c r="X185" s="301"/>
      <c r="Y185" s="301"/>
      <c r="Z185" s="301"/>
      <c r="AA185" s="2"/>
      <c r="AB185" s="1"/>
      <c r="AC185" s="1"/>
      <c r="AD185" s="1"/>
      <c r="AE185" s="1"/>
      <c r="AF185" s="1"/>
      <c r="AG185" s="1"/>
    </row>
    <row r="186" spans="1:33" ht="15.75" customHeight="1">
      <c r="A186" s="1"/>
      <c r="B186" s="283"/>
      <c r="C186" s="2"/>
      <c r="D186" s="284"/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301"/>
      <c r="X186" s="301"/>
      <c r="Y186" s="301"/>
      <c r="Z186" s="301"/>
      <c r="AA186" s="2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283"/>
      <c r="C187" s="2"/>
      <c r="D187" s="284"/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301"/>
      <c r="X187" s="301"/>
      <c r="Y187" s="301"/>
      <c r="Z187" s="301"/>
      <c r="AA187" s="2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283"/>
      <c r="C188" s="2"/>
      <c r="D188" s="284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301"/>
      <c r="X188" s="301"/>
      <c r="Y188" s="301"/>
      <c r="Z188" s="301"/>
      <c r="AA188" s="2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283"/>
      <c r="C189" s="2"/>
      <c r="D189" s="284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301"/>
      <c r="X189" s="301"/>
      <c r="Y189" s="301"/>
      <c r="Z189" s="301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283"/>
      <c r="C190" s="2"/>
      <c r="D190" s="284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301"/>
      <c r="X190" s="301"/>
      <c r="Y190" s="301"/>
      <c r="Z190" s="301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283"/>
      <c r="C191" s="2"/>
      <c r="D191" s="284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01"/>
      <c r="X191" s="301"/>
      <c r="Y191" s="301"/>
      <c r="Z191" s="301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283"/>
      <c r="C192" s="2"/>
      <c r="D192" s="284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01"/>
      <c r="X192" s="301"/>
      <c r="Y192" s="301"/>
      <c r="Z192" s="301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283"/>
      <c r="C193" s="2"/>
      <c r="D193" s="284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01"/>
      <c r="X193" s="301"/>
      <c r="Y193" s="301"/>
      <c r="Z193" s="301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283"/>
      <c r="C194" s="2"/>
      <c r="D194" s="284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01"/>
      <c r="X194" s="301"/>
      <c r="Y194" s="301"/>
      <c r="Z194" s="301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283"/>
      <c r="C195" s="2"/>
      <c r="D195" s="284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01"/>
      <c r="X195" s="301"/>
      <c r="Y195" s="301"/>
      <c r="Z195" s="301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283"/>
      <c r="C196" s="2"/>
      <c r="D196" s="284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01"/>
      <c r="X196" s="301"/>
      <c r="Y196" s="301"/>
      <c r="Z196" s="301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283"/>
      <c r="C197" s="2"/>
      <c r="D197" s="284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01"/>
      <c r="X197" s="301"/>
      <c r="Y197" s="301"/>
      <c r="Z197" s="301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283"/>
      <c r="C198" s="2"/>
      <c r="D198" s="284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01"/>
      <c r="X198" s="301"/>
      <c r="Y198" s="301"/>
      <c r="Z198" s="301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283"/>
      <c r="C199" s="2"/>
      <c r="D199" s="284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01"/>
      <c r="X199" s="301"/>
      <c r="Y199" s="301"/>
      <c r="Z199" s="301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283"/>
      <c r="C200" s="2"/>
      <c r="D200" s="284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01"/>
      <c r="X200" s="301"/>
      <c r="Y200" s="301"/>
      <c r="Z200" s="301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283"/>
      <c r="C201" s="2"/>
      <c r="D201" s="284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01"/>
      <c r="X201" s="301"/>
      <c r="Y201" s="301"/>
      <c r="Z201" s="301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283"/>
      <c r="C202" s="2"/>
      <c r="D202" s="284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01"/>
      <c r="X202" s="301"/>
      <c r="Y202" s="301"/>
      <c r="Z202" s="301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283"/>
      <c r="C203" s="2"/>
      <c r="D203" s="284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01"/>
      <c r="X203" s="301"/>
      <c r="Y203" s="301"/>
      <c r="Z203" s="301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283"/>
      <c r="C204" s="2"/>
      <c r="D204" s="284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01"/>
      <c r="X204" s="301"/>
      <c r="Y204" s="301"/>
      <c r="Z204" s="301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283"/>
      <c r="C205" s="2"/>
      <c r="D205" s="284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01"/>
      <c r="X205" s="301"/>
      <c r="Y205" s="301"/>
      <c r="Z205" s="301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283"/>
      <c r="C206" s="2"/>
      <c r="D206" s="284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01"/>
      <c r="X206" s="301"/>
      <c r="Y206" s="301"/>
      <c r="Z206" s="301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283"/>
      <c r="C207" s="2"/>
      <c r="D207" s="284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01"/>
      <c r="X207" s="301"/>
      <c r="Y207" s="301"/>
      <c r="Z207" s="301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283"/>
      <c r="C208" s="2"/>
      <c r="D208" s="284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01"/>
      <c r="X208" s="301"/>
      <c r="Y208" s="301"/>
      <c r="Z208" s="301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283"/>
      <c r="C209" s="2"/>
      <c r="D209" s="284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01"/>
      <c r="X209" s="301"/>
      <c r="Y209" s="301"/>
      <c r="Z209" s="301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283"/>
      <c r="C210" s="2"/>
      <c r="D210" s="284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01"/>
      <c r="X210" s="301"/>
      <c r="Y210" s="301"/>
      <c r="Z210" s="301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283"/>
      <c r="C211" s="2"/>
      <c r="D211" s="284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01"/>
      <c r="X211" s="301"/>
      <c r="Y211" s="301"/>
      <c r="Z211" s="301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283"/>
      <c r="C212" s="2"/>
      <c r="D212" s="284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01"/>
      <c r="X212" s="301"/>
      <c r="Y212" s="301"/>
      <c r="Z212" s="301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283"/>
      <c r="C213" s="2"/>
      <c r="D213" s="284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01"/>
      <c r="X213" s="301"/>
      <c r="Y213" s="301"/>
      <c r="Z213" s="301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283"/>
      <c r="C214" s="2"/>
      <c r="D214" s="284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01"/>
      <c r="X214" s="301"/>
      <c r="Y214" s="301"/>
      <c r="Z214" s="301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283"/>
      <c r="C215" s="2"/>
      <c r="D215" s="284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01"/>
      <c r="X215" s="301"/>
      <c r="Y215" s="301"/>
      <c r="Z215" s="301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283"/>
      <c r="C216" s="2"/>
      <c r="D216" s="284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01"/>
      <c r="X216" s="301"/>
      <c r="Y216" s="301"/>
      <c r="Z216" s="301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283"/>
      <c r="C217" s="2"/>
      <c r="D217" s="284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01"/>
      <c r="X217" s="301"/>
      <c r="Y217" s="301"/>
      <c r="Z217" s="301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283"/>
      <c r="C218" s="2"/>
      <c r="D218" s="284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01"/>
      <c r="X218" s="301"/>
      <c r="Y218" s="301"/>
      <c r="Z218" s="301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283"/>
      <c r="C219" s="2"/>
      <c r="D219" s="284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01"/>
      <c r="X219" s="301"/>
      <c r="Y219" s="301"/>
      <c r="Z219" s="301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283"/>
      <c r="C220" s="2"/>
      <c r="D220" s="284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01"/>
      <c r="X220" s="301"/>
      <c r="Y220" s="301"/>
      <c r="Z220" s="301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283"/>
      <c r="C221" s="2"/>
      <c r="D221" s="284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01"/>
      <c r="X221" s="301"/>
      <c r="Y221" s="301"/>
      <c r="Z221" s="301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283"/>
      <c r="C222" s="2"/>
      <c r="D222" s="284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01"/>
      <c r="X222" s="301"/>
      <c r="Y222" s="301"/>
      <c r="Z222" s="301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283"/>
      <c r="C223" s="2"/>
      <c r="D223" s="284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01"/>
      <c r="X223" s="301"/>
      <c r="Y223" s="301"/>
      <c r="Z223" s="301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283"/>
      <c r="C224" s="2"/>
      <c r="D224" s="284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01"/>
      <c r="X224" s="301"/>
      <c r="Y224" s="301"/>
      <c r="Z224" s="301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283"/>
      <c r="C225" s="2"/>
      <c r="D225" s="284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01"/>
      <c r="X225" s="301"/>
      <c r="Y225" s="301"/>
      <c r="Z225" s="301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283"/>
      <c r="C226" s="2"/>
      <c r="D226" s="284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01"/>
      <c r="X226" s="301"/>
      <c r="Y226" s="301"/>
      <c r="Z226" s="301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283"/>
      <c r="C227" s="2"/>
      <c r="D227" s="284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01"/>
      <c r="X227" s="301"/>
      <c r="Y227" s="301"/>
      <c r="Z227" s="301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283"/>
      <c r="C228" s="2"/>
      <c r="D228" s="284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01"/>
      <c r="X228" s="301"/>
      <c r="Y228" s="301"/>
      <c r="Z228" s="301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283"/>
      <c r="C229" s="2"/>
      <c r="D229" s="284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01"/>
      <c r="X229" s="301"/>
      <c r="Y229" s="301"/>
      <c r="Z229" s="301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283"/>
      <c r="C230" s="2"/>
      <c r="D230" s="284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01"/>
      <c r="X230" s="301"/>
      <c r="Y230" s="301"/>
      <c r="Z230" s="301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283"/>
      <c r="C231" s="2"/>
      <c r="D231" s="284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01"/>
      <c r="X231" s="301"/>
      <c r="Y231" s="301"/>
      <c r="Z231" s="301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283"/>
      <c r="C232" s="2"/>
      <c r="D232" s="284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01"/>
      <c r="X232" s="301"/>
      <c r="Y232" s="301"/>
      <c r="Z232" s="301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283"/>
      <c r="C233" s="2"/>
      <c r="D233" s="284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01"/>
      <c r="X233" s="301"/>
      <c r="Y233" s="301"/>
      <c r="Z233" s="301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283"/>
      <c r="C234" s="2"/>
      <c r="D234" s="284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01"/>
      <c r="X234" s="301"/>
      <c r="Y234" s="301"/>
      <c r="Z234" s="301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283"/>
      <c r="C235" s="2"/>
      <c r="D235" s="284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01"/>
      <c r="X235" s="301"/>
      <c r="Y235" s="301"/>
      <c r="Z235" s="301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283"/>
      <c r="C236" s="2"/>
      <c r="D236" s="284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01"/>
      <c r="X236" s="301"/>
      <c r="Y236" s="301"/>
      <c r="Z236" s="301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283"/>
      <c r="C237" s="2"/>
      <c r="D237" s="284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01"/>
      <c r="X237" s="301"/>
      <c r="Y237" s="301"/>
      <c r="Z237" s="301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283"/>
      <c r="C238" s="2"/>
      <c r="D238" s="284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01"/>
      <c r="X238" s="301"/>
      <c r="Y238" s="301"/>
      <c r="Z238" s="301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283"/>
      <c r="C239" s="2"/>
      <c r="D239" s="284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01"/>
      <c r="X239" s="301"/>
      <c r="Y239" s="301"/>
      <c r="Z239" s="301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283"/>
      <c r="C240" s="2"/>
      <c r="D240" s="284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01"/>
      <c r="X240" s="301"/>
      <c r="Y240" s="301"/>
      <c r="Z240" s="301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283"/>
      <c r="C241" s="2"/>
      <c r="D241" s="284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01"/>
      <c r="X241" s="301"/>
      <c r="Y241" s="301"/>
      <c r="Z241" s="301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283"/>
      <c r="C242" s="2"/>
      <c r="D242" s="284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01"/>
      <c r="X242" s="301"/>
      <c r="Y242" s="301"/>
      <c r="Z242" s="301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283"/>
      <c r="C243" s="2"/>
      <c r="D243" s="284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01"/>
      <c r="X243" s="301"/>
      <c r="Y243" s="301"/>
      <c r="Z243" s="301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283"/>
      <c r="C244" s="2"/>
      <c r="D244" s="284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01"/>
      <c r="X244" s="301"/>
      <c r="Y244" s="301"/>
      <c r="Z244" s="301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283"/>
      <c r="C245" s="2"/>
      <c r="D245" s="284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01"/>
      <c r="X245" s="301"/>
      <c r="Y245" s="301"/>
      <c r="Z245" s="301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283"/>
      <c r="C246" s="2"/>
      <c r="D246" s="284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01"/>
      <c r="X246" s="301"/>
      <c r="Y246" s="301"/>
      <c r="Z246" s="301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283"/>
      <c r="C247" s="2"/>
      <c r="D247" s="284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01"/>
      <c r="X247" s="301"/>
      <c r="Y247" s="301"/>
      <c r="Z247" s="301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283"/>
      <c r="C248" s="2"/>
      <c r="D248" s="284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01"/>
      <c r="X248" s="301"/>
      <c r="Y248" s="301"/>
      <c r="Z248" s="301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283"/>
      <c r="C249" s="2"/>
      <c r="D249" s="284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01"/>
      <c r="X249" s="301"/>
      <c r="Y249" s="301"/>
      <c r="Z249" s="301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283"/>
      <c r="C250" s="2"/>
      <c r="D250" s="284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01"/>
      <c r="X250" s="301"/>
      <c r="Y250" s="301"/>
      <c r="Z250" s="301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283"/>
      <c r="C251" s="2"/>
      <c r="D251" s="284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01"/>
      <c r="X251" s="301"/>
      <c r="Y251" s="301"/>
      <c r="Z251" s="301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283"/>
      <c r="C252" s="2"/>
      <c r="D252" s="284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01"/>
      <c r="X252" s="301"/>
      <c r="Y252" s="301"/>
      <c r="Z252" s="301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283"/>
      <c r="C253" s="2"/>
      <c r="D253" s="284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01"/>
      <c r="X253" s="301"/>
      <c r="Y253" s="301"/>
      <c r="Z253" s="301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283"/>
      <c r="C254" s="2"/>
      <c r="D254" s="284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01"/>
      <c r="X254" s="301"/>
      <c r="Y254" s="301"/>
      <c r="Z254" s="301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283"/>
      <c r="C255" s="2"/>
      <c r="D255" s="284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01"/>
      <c r="X255" s="301"/>
      <c r="Y255" s="301"/>
      <c r="Z255" s="301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283"/>
      <c r="C256" s="2"/>
      <c r="D256" s="284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01"/>
      <c r="X256" s="301"/>
      <c r="Y256" s="301"/>
      <c r="Z256" s="301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283"/>
      <c r="C257" s="2"/>
      <c r="D257" s="284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01"/>
      <c r="X257" s="301"/>
      <c r="Y257" s="301"/>
      <c r="Z257" s="301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283"/>
      <c r="C258" s="2"/>
      <c r="D258" s="284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01"/>
      <c r="X258" s="301"/>
      <c r="Y258" s="301"/>
      <c r="Z258" s="301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283"/>
      <c r="C259" s="2"/>
      <c r="D259" s="284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01"/>
      <c r="X259" s="301"/>
      <c r="Y259" s="301"/>
      <c r="Z259" s="301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283"/>
      <c r="C260" s="2"/>
      <c r="D260" s="284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01"/>
      <c r="X260" s="301"/>
      <c r="Y260" s="301"/>
      <c r="Z260" s="301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283"/>
      <c r="C261" s="2"/>
      <c r="D261" s="284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01"/>
      <c r="X261" s="301"/>
      <c r="Y261" s="301"/>
      <c r="Z261" s="301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283"/>
      <c r="C262" s="2"/>
      <c r="D262" s="284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01"/>
      <c r="X262" s="301"/>
      <c r="Y262" s="301"/>
      <c r="Z262" s="301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283"/>
      <c r="C263" s="2"/>
      <c r="D263" s="284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01"/>
      <c r="X263" s="301"/>
      <c r="Y263" s="301"/>
      <c r="Z263" s="301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283"/>
      <c r="C264" s="2"/>
      <c r="D264" s="284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01"/>
      <c r="X264" s="301"/>
      <c r="Y264" s="301"/>
      <c r="Z264" s="301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283"/>
      <c r="C265" s="2"/>
      <c r="D265" s="284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01"/>
      <c r="X265" s="301"/>
      <c r="Y265" s="301"/>
      <c r="Z265" s="301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283"/>
      <c r="C266" s="2"/>
      <c r="D266" s="284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01"/>
      <c r="X266" s="301"/>
      <c r="Y266" s="301"/>
      <c r="Z266" s="301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283"/>
      <c r="C267" s="2"/>
      <c r="D267" s="284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01"/>
      <c r="X267" s="301"/>
      <c r="Y267" s="301"/>
      <c r="Z267" s="301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283"/>
      <c r="C268" s="2"/>
      <c r="D268" s="284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01"/>
      <c r="X268" s="301"/>
      <c r="Y268" s="301"/>
      <c r="Z268" s="301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283"/>
      <c r="C269" s="2"/>
      <c r="D269" s="284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01"/>
      <c r="X269" s="301"/>
      <c r="Y269" s="301"/>
      <c r="Z269" s="301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283"/>
      <c r="C270" s="2"/>
      <c r="D270" s="284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01"/>
      <c r="X270" s="301"/>
      <c r="Y270" s="301"/>
      <c r="Z270" s="301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283"/>
      <c r="C271" s="2"/>
      <c r="D271" s="284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01"/>
      <c r="X271" s="301"/>
      <c r="Y271" s="301"/>
      <c r="Z271" s="301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283"/>
      <c r="C272" s="2"/>
      <c r="D272" s="284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01"/>
      <c r="X272" s="301"/>
      <c r="Y272" s="301"/>
      <c r="Z272" s="301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283"/>
      <c r="C273" s="2"/>
      <c r="D273" s="284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01"/>
      <c r="X273" s="301"/>
      <c r="Y273" s="301"/>
      <c r="Z273" s="301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283"/>
      <c r="C274" s="2"/>
      <c r="D274" s="284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01"/>
      <c r="X274" s="301"/>
      <c r="Y274" s="301"/>
      <c r="Z274" s="301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283"/>
      <c r="C275" s="2"/>
      <c r="D275" s="284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01"/>
      <c r="X275" s="301"/>
      <c r="Y275" s="301"/>
      <c r="Z275" s="301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283"/>
      <c r="C276" s="2"/>
      <c r="D276" s="284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01"/>
      <c r="X276" s="301"/>
      <c r="Y276" s="301"/>
      <c r="Z276" s="301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283"/>
      <c r="C277" s="2"/>
      <c r="D277" s="284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01"/>
      <c r="X277" s="301"/>
      <c r="Y277" s="301"/>
      <c r="Z277" s="301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283"/>
      <c r="C278" s="2"/>
      <c r="D278" s="284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01"/>
      <c r="X278" s="301"/>
      <c r="Y278" s="301"/>
      <c r="Z278" s="301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283"/>
      <c r="C279" s="2"/>
      <c r="D279" s="284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01"/>
      <c r="X279" s="301"/>
      <c r="Y279" s="301"/>
      <c r="Z279" s="301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283"/>
      <c r="C280" s="2"/>
      <c r="D280" s="284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01"/>
      <c r="X280" s="301"/>
      <c r="Y280" s="301"/>
      <c r="Z280" s="301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283"/>
      <c r="C281" s="2"/>
      <c r="D281" s="284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01"/>
      <c r="X281" s="301"/>
      <c r="Y281" s="301"/>
      <c r="Z281" s="301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283"/>
      <c r="C282" s="2"/>
      <c r="D282" s="284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01"/>
      <c r="X282" s="301"/>
      <c r="Y282" s="301"/>
      <c r="Z282" s="301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283"/>
      <c r="C283" s="2"/>
      <c r="D283" s="284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01"/>
      <c r="X283" s="301"/>
      <c r="Y283" s="301"/>
      <c r="Z283" s="301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283"/>
      <c r="C284" s="2"/>
      <c r="D284" s="284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01"/>
      <c r="X284" s="301"/>
      <c r="Y284" s="301"/>
      <c r="Z284" s="301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283"/>
      <c r="C285" s="2"/>
      <c r="D285" s="284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01"/>
      <c r="X285" s="301"/>
      <c r="Y285" s="301"/>
      <c r="Z285" s="301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283"/>
      <c r="C286" s="2"/>
      <c r="D286" s="284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01"/>
      <c r="X286" s="301"/>
      <c r="Y286" s="301"/>
      <c r="Z286" s="301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283"/>
      <c r="C287" s="2"/>
      <c r="D287" s="284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01"/>
      <c r="X287" s="301"/>
      <c r="Y287" s="301"/>
      <c r="Z287" s="301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283"/>
      <c r="C288" s="2"/>
      <c r="D288" s="284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01"/>
      <c r="X288" s="301"/>
      <c r="Y288" s="301"/>
      <c r="Z288" s="301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283"/>
      <c r="C289" s="2"/>
      <c r="D289" s="284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01"/>
      <c r="X289" s="301"/>
      <c r="Y289" s="301"/>
      <c r="Z289" s="301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283"/>
      <c r="C290" s="2"/>
      <c r="D290" s="284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01"/>
      <c r="X290" s="301"/>
      <c r="Y290" s="301"/>
      <c r="Z290" s="301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283"/>
      <c r="C291" s="2"/>
      <c r="D291" s="284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01"/>
      <c r="X291" s="301"/>
      <c r="Y291" s="301"/>
      <c r="Z291" s="301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283"/>
      <c r="C292" s="2"/>
      <c r="D292" s="284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01"/>
      <c r="X292" s="301"/>
      <c r="Y292" s="301"/>
      <c r="Z292" s="301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283"/>
      <c r="C293" s="2"/>
      <c r="D293" s="284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01"/>
      <c r="X293" s="301"/>
      <c r="Y293" s="301"/>
      <c r="Z293" s="301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283"/>
      <c r="C294" s="2"/>
      <c r="D294" s="284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01"/>
      <c r="X294" s="301"/>
      <c r="Y294" s="301"/>
      <c r="Z294" s="301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283"/>
      <c r="C295" s="2"/>
      <c r="D295" s="284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01"/>
      <c r="X295" s="301"/>
      <c r="Y295" s="301"/>
      <c r="Z295" s="301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283"/>
      <c r="C296" s="2"/>
      <c r="D296" s="284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01"/>
      <c r="X296" s="301"/>
      <c r="Y296" s="301"/>
      <c r="Z296" s="301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283"/>
      <c r="C297" s="2"/>
      <c r="D297" s="284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01"/>
      <c r="X297" s="301"/>
      <c r="Y297" s="301"/>
      <c r="Z297" s="301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283"/>
      <c r="C298" s="2"/>
      <c r="D298" s="284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01"/>
      <c r="X298" s="301"/>
      <c r="Y298" s="301"/>
      <c r="Z298" s="301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283"/>
      <c r="C299" s="2"/>
      <c r="D299" s="284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01"/>
      <c r="X299" s="301"/>
      <c r="Y299" s="301"/>
      <c r="Z299" s="301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283"/>
      <c r="C300" s="2"/>
      <c r="D300" s="284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01"/>
      <c r="X300" s="301"/>
      <c r="Y300" s="301"/>
      <c r="Z300" s="301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283"/>
      <c r="C301" s="2"/>
      <c r="D301" s="284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01"/>
      <c r="X301" s="301"/>
      <c r="Y301" s="301"/>
      <c r="Z301" s="301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283"/>
      <c r="C302" s="2"/>
      <c r="D302" s="284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01"/>
      <c r="X302" s="301"/>
      <c r="Y302" s="301"/>
      <c r="Z302" s="301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283"/>
      <c r="C303" s="2"/>
      <c r="D303" s="284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01"/>
      <c r="X303" s="301"/>
      <c r="Y303" s="301"/>
      <c r="Z303" s="301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283"/>
      <c r="C304" s="2"/>
      <c r="D304" s="284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01"/>
      <c r="X304" s="301"/>
      <c r="Y304" s="301"/>
      <c r="Z304" s="301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283"/>
      <c r="C305" s="2"/>
      <c r="D305" s="284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01"/>
      <c r="X305" s="301"/>
      <c r="Y305" s="301"/>
      <c r="Z305" s="301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283"/>
      <c r="C306" s="2"/>
      <c r="D306" s="284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01"/>
      <c r="X306" s="301"/>
      <c r="Y306" s="301"/>
      <c r="Z306" s="301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283"/>
      <c r="C307" s="2"/>
      <c r="D307" s="284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01"/>
      <c r="X307" s="301"/>
      <c r="Y307" s="301"/>
      <c r="Z307" s="301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283"/>
      <c r="C308" s="2"/>
      <c r="D308" s="284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01"/>
      <c r="X308" s="301"/>
      <c r="Y308" s="301"/>
      <c r="Z308" s="301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283"/>
      <c r="C309" s="2"/>
      <c r="D309" s="284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01"/>
      <c r="X309" s="301"/>
      <c r="Y309" s="301"/>
      <c r="Z309" s="301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283"/>
      <c r="C310" s="2"/>
      <c r="D310" s="284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01"/>
      <c r="X310" s="301"/>
      <c r="Y310" s="301"/>
      <c r="Z310" s="301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283"/>
      <c r="C311" s="2"/>
      <c r="D311" s="284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01"/>
      <c r="X311" s="301"/>
      <c r="Y311" s="301"/>
      <c r="Z311" s="301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283"/>
      <c r="C312" s="2"/>
      <c r="D312" s="284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01"/>
      <c r="X312" s="301"/>
      <c r="Y312" s="301"/>
      <c r="Z312" s="301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283"/>
      <c r="C313" s="2"/>
      <c r="D313" s="284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01"/>
      <c r="X313" s="301"/>
      <c r="Y313" s="301"/>
      <c r="Z313" s="301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283"/>
      <c r="C314" s="2"/>
      <c r="D314" s="284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01"/>
      <c r="X314" s="301"/>
      <c r="Y314" s="301"/>
      <c r="Z314" s="301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283"/>
      <c r="C315" s="2"/>
      <c r="D315" s="284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01"/>
      <c r="X315" s="301"/>
      <c r="Y315" s="301"/>
      <c r="Z315" s="301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283"/>
      <c r="C316" s="2"/>
      <c r="D316" s="284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01"/>
      <c r="X316" s="301"/>
      <c r="Y316" s="301"/>
      <c r="Z316" s="301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283"/>
      <c r="C317" s="2"/>
      <c r="D317" s="284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01"/>
      <c r="X317" s="301"/>
      <c r="Y317" s="301"/>
      <c r="Z317" s="301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283"/>
      <c r="C318" s="2"/>
      <c r="D318" s="284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01"/>
      <c r="X318" s="301"/>
      <c r="Y318" s="301"/>
      <c r="Z318" s="301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283"/>
      <c r="C319" s="2"/>
      <c r="D319" s="284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01"/>
      <c r="X319" s="301"/>
      <c r="Y319" s="301"/>
      <c r="Z319" s="301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283"/>
      <c r="C320" s="2"/>
      <c r="D320" s="284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01"/>
      <c r="X320" s="301"/>
      <c r="Y320" s="301"/>
      <c r="Z320" s="301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283"/>
      <c r="C321" s="2"/>
      <c r="D321" s="284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01"/>
      <c r="X321" s="301"/>
      <c r="Y321" s="301"/>
      <c r="Z321" s="301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283"/>
      <c r="C322" s="2"/>
      <c r="D322" s="284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01"/>
      <c r="X322" s="301"/>
      <c r="Y322" s="301"/>
      <c r="Z322" s="301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283"/>
      <c r="C323" s="2"/>
      <c r="D323" s="284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01"/>
      <c r="X323" s="301"/>
      <c r="Y323" s="301"/>
      <c r="Z323" s="301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283"/>
      <c r="C324" s="2"/>
      <c r="D324" s="284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01"/>
      <c r="X324" s="301"/>
      <c r="Y324" s="301"/>
      <c r="Z324" s="301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283"/>
      <c r="C325" s="2"/>
      <c r="D325" s="284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01"/>
      <c r="X325" s="301"/>
      <c r="Y325" s="301"/>
      <c r="Z325" s="301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283"/>
      <c r="C326" s="2"/>
      <c r="D326" s="284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01"/>
      <c r="X326" s="301"/>
      <c r="Y326" s="301"/>
      <c r="Z326" s="301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283"/>
      <c r="C327" s="2"/>
      <c r="D327" s="284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01"/>
      <c r="X327" s="301"/>
      <c r="Y327" s="301"/>
      <c r="Z327" s="301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283"/>
      <c r="C328" s="2"/>
      <c r="D328" s="284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01"/>
      <c r="X328" s="301"/>
      <c r="Y328" s="301"/>
      <c r="Z328" s="301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283"/>
      <c r="C329" s="2"/>
      <c r="D329" s="284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01"/>
      <c r="X329" s="301"/>
      <c r="Y329" s="301"/>
      <c r="Z329" s="301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283"/>
      <c r="C330" s="2"/>
      <c r="D330" s="284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01"/>
      <c r="X330" s="301"/>
      <c r="Y330" s="301"/>
      <c r="Z330" s="301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283"/>
      <c r="C331" s="2"/>
      <c r="D331" s="284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01"/>
      <c r="X331" s="301"/>
      <c r="Y331" s="301"/>
      <c r="Z331" s="301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283"/>
      <c r="C332" s="2"/>
      <c r="D332" s="284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01"/>
      <c r="X332" s="301"/>
      <c r="Y332" s="301"/>
      <c r="Z332" s="301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283"/>
      <c r="C333" s="2"/>
      <c r="D333" s="284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01"/>
      <c r="X333" s="301"/>
      <c r="Y333" s="301"/>
      <c r="Z333" s="301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283"/>
      <c r="C334" s="2"/>
      <c r="D334" s="284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01"/>
      <c r="X334" s="301"/>
      <c r="Y334" s="301"/>
      <c r="Z334" s="301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283"/>
      <c r="C335" s="2"/>
      <c r="D335" s="284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01"/>
      <c r="X335" s="301"/>
      <c r="Y335" s="301"/>
      <c r="Z335" s="301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283"/>
      <c r="C336" s="2"/>
      <c r="D336" s="284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01"/>
      <c r="X336" s="301"/>
      <c r="Y336" s="301"/>
      <c r="Z336" s="301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283"/>
      <c r="C337" s="2"/>
      <c r="D337" s="284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01"/>
      <c r="X337" s="301"/>
      <c r="Y337" s="301"/>
      <c r="Z337" s="301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283"/>
      <c r="C338" s="2"/>
      <c r="D338" s="284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01"/>
      <c r="X338" s="301"/>
      <c r="Y338" s="301"/>
      <c r="Z338" s="301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283"/>
      <c r="C339" s="2"/>
      <c r="D339" s="284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01"/>
      <c r="X339" s="301"/>
      <c r="Y339" s="301"/>
      <c r="Z339" s="301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283"/>
      <c r="C340" s="2"/>
      <c r="D340" s="284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01"/>
      <c r="X340" s="301"/>
      <c r="Y340" s="301"/>
      <c r="Z340" s="301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283"/>
      <c r="C341" s="2"/>
      <c r="D341" s="284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01"/>
      <c r="X341" s="301"/>
      <c r="Y341" s="301"/>
      <c r="Z341" s="301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283"/>
      <c r="C342" s="2"/>
      <c r="D342" s="284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01"/>
      <c r="X342" s="301"/>
      <c r="Y342" s="301"/>
      <c r="Z342" s="301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283"/>
      <c r="C343" s="2"/>
      <c r="D343" s="284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01"/>
      <c r="X343" s="301"/>
      <c r="Y343" s="301"/>
      <c r="Z343" s="301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283"/>
      <c r="C344" s="2"/>
      <c r="D344" s="284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01"/>
      <c r="X344" s="301"/>
      <c r="Y344" s="301"/>
      <c r="Z344" s="301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"/>
      <c r="C345" s="2"/>
      <c r="D345" s="284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01"/>
      <c r="X345" s="301"/>
      <c r="Y345" s="301"/>
      <c r="Z345" s="301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"/>
      <c r="C346" s="2"/>
      <c r="D346" s="284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01"/>
      <c r="X346" s="301"/>
      <c r="Y346" s="301"/>
      <c r="Z346" s="301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"/>
      <c r="C347" s="2"/>
      <c r="D347" s="284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01"/>
      <c r="X347" s="301"/>
      <c r="Y347" s="301"/>
      <c r="Z347" s="301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"/>
      <c r="C348" s="2"/>
      <c r="D348" s="284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01"/>
      <c r="X348" s="301"/>
      <c r="Y348" s="301"/>
      <c r="Z348" s="301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"/>
      <c r="C349" s="2"/>
      <c r="D349" s="284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01"/>
      <c r="X349" s="301"/>
      <c r="Y349" s="301"/>
      <c r="Z349" s="301"/>
      <c r="AA349" s="2"/>
      <c r="AB349" s="1"/>
      <c r="AC349" s="1"/>
      <c r="AD349" s="1"/>
      <c r="AE349" s="1"/>
      <c r="AF349" s="1"/>
      <c r="AG349" s="1"/>
    </row>
    <row r="350" spans="1:33" ht="15.75" customHeight="1">
      <c r="H350" s="5"/>
      <c r="I350" s="5"/>
      <c r="J350" s="5"/>
      <c r="N350" s="5"/>
      <c r="O350" s="5"/>
      <c r="P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33" ht="15.75" customHeight="1">
      <c r="H351" s="5"/>
      <c r="I351" s="5"/>
      <c r="J351" s="5"/>
      <c r="N351" s="5"/>
      <c r="O351" s="5"/>
      <c r="P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33" ht="15.75" customHeight="1">
      <c r="H352" s="5"/>
      <c r="I352" s="5"/>
      <c r="J352" s="5"/>
      <c r="N352" s="5"/>
      <c r="O352" s="5"/>
      <c r="P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8:28" ht="15.75" customHeight="1">
      <c r="H353" s="5"/>
      <c r="I353" s="5"/>
      <c r="J353" s="5"/>
      <c r="N353" s="5"/>
      <c r="O353" s="5"/>
      <c r="P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8:28" ht="15.75" customHeight="1">
      <c r="H354" s="5"/>
      <c r="I354" s="5"/>
      <c r="J354" s="5"/>
      <c r="N354" s="5"/>
      <c r="O354" s="5"/>
      <c r="P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8:28" ht="15.75" customHeight="1">
      <c r="H355" s="5"/>
      <c r="I355" s="5"/>
      <c r="J355" s="5"/>
      <c r="N355" s="5"/>
      <c r="O355" s="5"/>
      <c r="P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8:28" ht="15.75" customHeight="1">
      <c r="H356" s="5"/>
      <c r="I356" s="5"/>
      <c r="J356" s="5"/>
      <c r="N356" s="5"/>
      <c r="O356" s="5"/>
      <c r="P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8:28" ht="15.75" customHeight="1">
      <c r="H357" s="5"/>
      <c r="I357" s="5"/>
      <c r="J357" s="5"/>
      <c r="N357" s="5"/>
      <c r="O357" s="5"/>
      <c r="P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8:28" ht="15.75" customHeight="1">
      <c r="H358" s="5"/>
      <c r="I358" s="5"/>
      <c r="J358" s="5"/>
      <c r="N358" s="5"/>
      <c r="O358" s="5"/>
      <c r="P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8:28" ht="15.75" customHeight="1">
      <c r="H359" s="5"/>
      <c r="I359" s="5"/>
      <c r="J359" s="5"/>
      <c r="N359" s="5"/>
      <c r="O359" s="5"/>
      <c r="P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8:28" ht="15.75" customHeight="1">
      <c r="H360" s="5"/>
      <c r="I360" s="5"/>
      <c r="J360" s="5"/>
      <c r="N360" s="5"/>
      <c r="O360" s="5"/>
      <c r="P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8:28" ht="15.75" customHeight="1">
      <c r="H361" s="5"/>
      <c r="I361" s="5"/>
      <c r="J361" s="5"/>
      <c r="N361" s="5"/>
      <c r="O361" s="5"/>
      <c r="P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8:28" ht="15.75" customHeight="1">
      <c r="H362" s="5"/>
      <c r="I362" s="5"/>
      <c r="J362" s="5"/>
      <c r="N362" s="5"/>
      <c r="O362" s="5"/>
      <c r="P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8:28" ht="15.75" customHeight="1">
      <c r="H363" s="5"/>
      <c r="I363" s="5"/>
      <c r="J363" s="5"/>
      <c r="N363" s="5"/>
      <c r="O363" s="5"/>
      <c r="P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8:28" ht="15.75" customHeight="1">
      <c r="H364" s="5"/>
      <c r="I364" s="5"/>
      <c r="J364" s="5"/>
      <c r="N364" s="5"/>
      <c r="O364" s="5"/>
      <c r="P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8:28" ht="15.75" customHeight="1">
      <c r="H365" s="5"/>
      <c r="I365" s="5"/>
      <c r="J365" s="5"/>
      <c r="N365" s="5"/>
      <c r="O365" s="5"/>
      <c r="P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8:28" ht="15.75" customHeight="1">
      <c r="H366" s="5"/>
      <c r="I366" s="5"/>
      <c r="J366" s="5"/>
      <c r="N366" s="5"/>
      <c r="O366" s="5"/>
      <c r="P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8:28" ht="15.75" customHeight="1">
      <c r="H367" s="5"/>
      <c r="I367" s="5"/>
      <c r="J367" s="5"/>
      <c r="N367" s="5"/>
      <c r="O367" s="5"/>
      <c r="P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8:28" ht="15.75" customHeight="1">
      <c r="H368" s="5"/>
      <c r="I368" s="5"/>
      <c r="J368" s="5"/>
      <c r="N368" s="5"/>
      <c r="O368" s="5"/>
      <c r="P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8:28" ht="15.75" customHeight="1">
      <c r="H369" s="5"/>
      <c r="I369" s="5"/>
      <c r="J369" s="5"/>
      <c r="N369" s="5"/>
      <c r="O369" s="5"/>
      <c r="P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8:28" ht="15.75" customHeight="1">
      <c r="H370" s="5"/>
      <c r="I370" s="5"/>
      <c r="J370" s="5"/>
      <c r="N370" s="5"/>
      <c r="O370" s="5"/>
      <c r="P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8:28" ht="15.75" customHeight="1">
      <c r="H371" s="5"/>
      <c r="I371" s="5"/>
      <c r="J371" s="5"/>
      <c r="N371" s="5"/>
      <c r="O371" s="5"/>
      <c r="P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8:28" ht="15.75" customHeight="1">
      <c r="H372" s="5"/>
      <c r="I372" s="5"/>
      <c r="J372" s="5"/>
      <c r="N372" s="5"/>
      <c r="O372" s="5"/>
      <c r="P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8:28" ht="15.75" customHeight="1">
      <c r="H373" s="5"/>
      <c r="I373" s="5"/>
      <c r="J373" s="5"/>
      <c r="N373" s="5"/>
      <c r="O373" s="5"/>
      <c r="P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8:28" ht="15.75" customHeight="1">
      <c r="H374" s="5"/>
      <c r="I374" s="5"/>
      <c r="J374" s="5"/>
      <c r="N374" s="5"/>
      <c r="O374" s="5"/>
      <c r="P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8:28" ht="15.75" customHeight="1">
      <c r="H375" s="5"/>
      <c r="I375" s="5"/>
      <c r="J375" s="5"/>
      <c r="N375" s="5"/>
      <c r="O375" s="5"/>
      <c r="P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8:28" ht="15.75" customHeight="1">
      <c r="H376" s="5"/>
      <c r="I376" s="5"/>
      <c r="J376" s="5"/>
      <c r="N376" s="5"/>
      <c r="O376" s="5"/>
      <c r="P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8:28" ht="15.75" customHeight="1">
      <c r="H377" s="5"/>
      <c r="I377" s="5"/>
      <c r="J377" s="5"/>
      <c r="N377" s="5"/>
      <c r="O377" s="5"/>
      <c r="P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8:28" ht="15.75" customHeight="1">
      <c r="H378" s="5"/>
      <c r="I378" s="5"/>
      <c r="J378" s="5"/>
      <c r="N378" s="5"/>
      <c r="O378" s="5"/>
      <c r="P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8:28" ht="15.75" customHeight="1">
      <c r="H379" s="5"/>
      <c r="I379" s="5"/>
      <c r="J379" s="5"/>
      <c r="N379" s="5"/>
      <c r="O379" s="5"/>
      <c r="P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8:28" ht="15.75" customHeight="1">
      <c r="H380" s="5"/>
      <c r="I380" s="5"/>
      <c r="J380" s="5"/>
      <c r="N380" s="5"/>
      <c r="O380" s="5"/>
      <c r="P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8:28" ht="15.75" customHeight="1">
      <c r="H381" s="5"/>
      <c r="I381" s="5"/>
      <c r="J381" s="5"/>
      <c r="N381" s="5"/>
      <c r="O381" s="5"/>
      <c r="P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8:28" ht="15.75" customHeight="1">
      <c r="H382" s="5"/>
      <c r="I382" s="5"/>
      <c r="J382" s="5"/>
      <c r="N382" s="5"/>
      <c r="O382" s="5"/>
      <c r="P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8:28" ht="15.75" customHeight="1">
      <c r="H383" s="5"/>
      <c r="I383" s="5"/>
      <c r="J383" s="5"/>
      <c r="N383" s="5"/>
      <c r="O383" s="5"/>
      <c r="P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8:28" ht="15.75" customHeight="1">
      <c r="H384" s="5"/>
      <c r="I384" s="5"/>
      <c r="J384" s="5"/>
      <c r="N384" s="5"/>
      <c r="O384" s="5"/>
      <c r="P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8:28" ht="15.75" customHeight="1">
      <c r="H385" s="5"/>
      <c r="I385" s="5"/>
      <c r="J385" s="5"/>
      <c r="N385" s="5"/>
      <c r="O385" s="5"/>
      <c r="P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8:28" ht="15.75" customHeight="1">
      <c r="H386" s="5"/>
      <c r="I386" s="5"/>
      <c r="J386" s="5"/>
      <c r="N386" s="5"/>
      <c r="O386" s="5"/>
      <c r="P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8:28" ht="15.75" customHeight="1">
      <c r="H387" s="5"/>
      <c r="I387" s="5"/>
      <c r="J387" s="5"/>
      <c r="N387" s="5"/>
      <c r="O387" s="5"/>
      <c r="P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8:28" ht="15.75" customHeight="1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8:28" ht="15.75" customHeight="1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8:28" ht="15.75" customHeight="1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8:28" ht="15.75" customHeight="1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8:28" ht="15.75" customHeight="1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8:28" ht="15.75" customHeight="1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8:28" ht="15.75" customHeight="1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8:28" ht="15.75" customHeight="1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8:28" ht="15.75" customHeight="1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8:28" ht="15.75" customHeight="1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8:28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8:28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8:28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A110:D110"/>
    <mergeCell ref="A143:C143"/>
    <mergeCell ref="A144:C144"/>
    <mergeCell ref="K8:M8"/>
    <mergeCell ref="N8:P8"/>
    <mergeCell ref="E8:G8"/>
    <mergeCell ref="H8:J8"/>
    <mergeCell ref="E50:G51"/>
    <mergeCell ref="H50:J51"/>
    <mergeCell ref="A74:D74"/>
    <mergeCell ref="K7:P7"/>
    <mergeCell ref="A1:E1"/>
    <mergeCell ref="A7:A9"/>
    <mergeCell ref="B7:B9"/>
    <mergeCell ref="C7:C9"/>
    <mergeCell ref="D7:D9"/>
    <mergeCell ref="E7:J7"/>
  </mergeCells>
  <pageMargins left="0" right="0" top="0.35433070866141736" bottom="0.35433070866141736" header="0" footer="0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Фінансування</vt:lpstr>
      <vt:lpstr>Кошторис  витрат</vt:lpstr>
      <vt:lpstr>'Кошторис  витрат'!Область_печати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БЦЦР № 1</cp:lastModifiedBy>
  <cp:lastPrinted>2021-10-20T12:47:00Z</cp:lastPrinted>
  <dcterms:created xsi:type="dcterms:W3CDTF">2020-11-14T13:09:40Z</dcterms:created>
  <dcterms:modified xsi:type="dcterms:W3CDTF">2021-10-20T12:48:14Z</dcterms:modified>
</cp:coreProperties>
</file>