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8820"/>
  </bookViews>
  <sheets>
    <sheet name="Фінансування" sheetId="1" r:id="rId1"/>
    <sheet name="Кошторис  витрат" sheetId="2" r:id="rId2"/>
  </sheets>
  <calcPr calcId="162913"/>
</workbook>
</file>

<file path=xl/calcChain.xml><?xml version="1.0" encoding="utf-8"?>
<calcChain xmlns="http://schemas.openxmlformats.org/spreadsheetml/2006/main">
  <c r="V180" i="2" l="1"/>
  <c r="S180" i="2"/>
  <c r="P180" i="2"/>
  <c r="M180" i="2"/>
  <c r="J180" i="2"/>
  <c r="G180" i="2"/>
  <c r="W180" i="2" l="1"/>
  <c r="X180" i="2"/>
  <c r="Y180" i="2" l="1"/>
  <c r="Z180" i="2" s="1"/>
  <c r="J18" i="2"/>
  <c r="W194" i="2" l="1"/>
  <c r="V194" i="2"/>
  <c r="S194" i="2"/>
  <c r="P194" i="2"/>
  <c r="M194" i="2"/>
  <c r="J194" i="2"/>
  <c r="X194" i="2" s="1"/>
  <c r="G194" i="2"/>
  <c r="X193" i="2"/>
  <c r="Y193" i="2" s="1"/>
  <c r="Z193" i="2" s="1"/>
  <c r="V193" i="2"/>
  <c r="S193" i="2"/>
  <c r="P193" i="2"/>
  <c r="M193" i="2"/>
  <c r="J193" i="2"/>
  <c r="G193" i="2"/>
  <c r="W193" i="2" s="1"/>
  <c r="V192" i="2"/>
  <c r="S192" i="2"/>
  <c r="P192" i="2"/>
  <c r="M192" i="2"/>
  <c r="J192" i="2"/>
  <c r="X192" i="2" s="1"/>
  <c r="G192" i="2"/>
  <c r="W192" i="2" s="1"/>
  <c r="Y192" i="2" s="1"/>
  <c r="Z192" i="2" s="1"/>
  <c r="V191" i="2"/>
  <c r="S191" i="2"/>
  <c r="P191" i="2"/>
  <c r="M191" i="2"/>
  <c r="W191" i="2" s="1"/>
  <c r="J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W188" i="2"/>
  <c r="V188" i="2"/>
  <c r="S188" i="2"/>
  <c r="P188" i="2"/>
  <c r="M188" i="2"/>
  <c r="J188" i="2"/>
  <c r="X188" i="2" s="1"/>
  <c r="G188" i="2"/>
  <c r="X187" i="2"/>
  <c r="V187" i="2"/>
  <c r="S187" i="2"/>
  <c r="P187" i="2"/>
  <c r="M187" i="2"/>
  <c r="J187" i="2"/>
  <c r="G187" i="2"/>
  <c r="W187" i="2" s="1"/>
  <c r="Y187" i="2" s="1"/>
  <c r="Z187" i="2" s="1"/>
  <c r="V186" i="2"/>
  <c r="S186" i="2"/>
  <c r="P186" i="2"/>
  <c r="M186" i="2"/>
  <c r="J186" i="2"/>
  <c r="X186" i="2" s="1"/>
  <c r="G186" i="2"/>
  <c r="W186" i="2" s="1"/>
  <c r="Y186" i="2" s="1"/>
  <c r="Z186" i="2" s="1"/>
  <c r="V185" i="2"/>
  <c r="S185" i="2"/>
  <c r="P185" i="2"/>
  <c r="M185" i="2"/>
  <c r="J185" i="2"/>
  <c r="X185" i="2" s="1"/>
  <c r="G185" i="2"/>
  <c r="W185" i="2" s="1"/>
  <c r="W184" i="2"/>
  <c r="V184" i="2"/>
  <c r="S184" i="2"/>
  <c r="P184" i="2"/>
  <c r="M184" i="2"/>
  <c r="J184" i="2"/>
  <c r="G184" i="2"/>
  <c r="X183" i="2"/>
  <c r="V183" i="2"/>
  <c r="S183" i="2"/>
  <c r="P183" i="2"/>
  <c r="M183" i="2"/>
  <c r="J183" i="2"/>
  <c r="G183" i="2"/>
  <c r="W183" i="2" s="1"/>
  <c r="Y183" i="2" s="1"/>
  <c r="Z183" i="2" s="1"/>
  <c r="Z182" i="2"/>
  <c r="V182" i="2"/>
  <c r="S182" i="2"/>
  <c r="P182" i="2"/>
  <c r="M182" i="2"/>
  <c r="J182" i="2"/>
  <c r="X182" i="2" s="1"/>
  <c r="G182" i="2"/>
  <c r="W182" i="2" s="1"/>
  <c r="Y182" i="2" s="1"/>
  <c r="V181" i="2"/>
  <c r="S181" i="2"/>
  <c r="P181" i="2"/>
  <c r="M181" i="2"/>
  <c r="J181" i="2"/>
  <c r="G181" i="2"/>
  <c r="T179" i="2"/>
  <c r="Q179" i="2"/>
  <c r="Q195" i="2" s="1"/>
  <c r="N179" i="2"/>
  <c r="N195" i="2" s="1"/>
  <c r="M179" i="2"/>
  <c r="K179" i="2"/>
  <c r="K195" i="2" s="1"/>
  <c r="H179" i="2"/>
  <c r="E179" i="2"/>
  <c r="E195" i="2" s="1"/>
  <c r="X178" i="2"/>
  <c r="V178" i="2"/>
  <c r="S178" i="2"/>
  <c r="P178" i="2"/>
  <c r="M178" i="2"/>
  <c r="J178" i="2"/>
  <c r="G178" i="2"/>
  <c r="V177" i="2"/>
  <c r="S177" i="2"/>
  <c r="P177" i="2"/>
  <c r="M177" i="2"/>
  <c r="M175" i="2" s="1"/>
  <c r="J177" i="2"/>
  <c r="X177" i="2" s="1"/>
  <c r="G177" i="2"/>
  <c r="W177" i="2" s="1"/>
  <c r="Y177" i="2" s="1"/>
  <c r="Z177" i="2" s="1"/>
  <c r="V176" i="2"/>
  <c r="S176" i="2"/>
  <c r="S175" i="2" s="1"/>
  <c r="P176" i="2"/>
  <c r="P175" i="2" s="1"/>
  <c r="M176" i="2"/>
  <c r="W176" i="2" s="1"/>
  <c r="J176" i="2"/>
  <c r="X176" i="2" s="1"/>
  <c r="X175" i="2" s="1"/>
  <c r="G176" i="2"/>
  <c r="V175" i="2"/>
  <c r="T175" i="2"/>
  <c r="Q175" i="2"/>
  <c r="N175" i="2"/>
  <c r="K175" i="2"/>
  <c r="J175" i="2"/>
  <c r="H175" i="2"/>
  <c r="E175" i="2"/>
  <c r="V174" i="2"/>
  <c r="S174" i="2"/>
  <c r="S170" i="2" s="1"/>
  <c r="P174" i="2"/>
  <c r="M174" i="2"/>
  <c r="J174" i="2"/>
  <c r="G174" i="2"/>
  <c r="X173" i="2"/>
  <c r="W173" i="2"/>
  <c r="V173" i="2"/>
  <c r="S173" i="2"/>
  <c r="P173" i="2"/>
  <c r="M173" i="2"/>
  <c r="J173" i="2"/>
  <c r="G173" i="2"/>
  <c r="V172" i="2"/>
  <c r="V170" i="2" s="1"/>
  <c r="S172" i="2"/>
  <c r="P172" i="2"/>
  <c r="M172" i="2"/>
  <c r="J172" i="2"/>
  <c r="G172" i="2"/>
  <c r="W172" i="2" s="1"/>
  <c r="V171" i="2"/>
  <c r="S171" i="2"/>
  <c r="P171" i="2"/>
  <c r="M171" i="2"/>
  <c r="M170" i="2" s="1"/>
  <c r="J171" i="2"/>
  <c r="G171" i="2"/>
  <c r="T170" i="2"/>
  <c r="Q170" i="2"/>
  <c r="N170" i="2"/>
  <c r="K170" i="2"/>
  <c r="H170" i="2"/>
  <c r="G170" i="2"/>
  <c r="E170" i="2"/>
  <c r="V169" i="2"/>
  <c r="S169" i="2"/>
  <c r="P169" i="2"/>
  <c r="P165" i="2" s="1"/>
  <c r="M169" i="2"/>
  <c r="J169" i="2"/>
  <c r="G169" i="2"/>
  <c r="W169" i="2" s="1"/>
  <c r="W168" i="2"/>
  <c r="Y168" i="2" s="1"/>
  <c r="Z168" i="2" s="1"/>
  <c r="V168" i="2"/>
  <c r="V165" i="2" s="1"/>
  <c r="S168" i="2"/>
  <c r="P168" i="2"/>
  <c r="M168" i="2"/>
  <c r="J168" i="2"/>
  <c r="X168" i="2" s="1"/>
  <c r="G168" i="2"/>
  <c r="X167" i="2"/>
  <c r="Y167" i="2" s="1"/>
  <c r="Z167" i="2" s="1"/>
  <c r="V167" i="2"/>
  <c r="S167" i="2"/>
  <c r="P167" i="2"/>
  <c r="M167" i="2"/>
  <c r="J167" i="2"/>
  <c r="G167" i="2"/>
  <c r="W167" i="2" s="1"/>
  <c r="V166" i="2"/>
  <c r="S166" i="2"/>
  <c r="P166" i="2"/>
  <c r="M166" i="2"/>
  <c r="J166" i="2"/>
  <c r="G166" i="2"/>
  <c r="T165" i="2"/>
  <c r="S165" i="2"/>
  <c r="Q165" i="2"/>
  <c r="N165" i="2"/>
  <c r="K165" i="2"/>
  <c r="H165" i="2"/>
  <c r="G165" i="2"/>
  <c r="E165" i="2"/>
  <c r="T163" i="2"/>
  <c r="Q163" i="2"/>
  <c r="N163" i="2"/>
  <c r="K163" i="2"/>
  <c r="H163" i="2"/>
  <c r="G163" i="2"/>
  <c r="E163" i="2"/>
  <c r="V162" i="2"/>
  <c r="S162" i="2"/>
  <c r="S163" i="2" s="1"/>
  <c r="P162" i="2"/>
  <c r="M162" i="2"/>
  <c r="J162" i="2"/>
  <c r="G162" i="2"/>
  <c r="W161" i="2"/>
  <c r="V161" i="2"/>
  <c r="S161" i="2"/>
  <c r="P161" i="2"/>
  <c r="M161" i="2"/>
  <c r="J161" i="2"/>
  <c r="G161" i="2"/>
  <c r="X160" i="2"/>
  <c r="Y160" i="2" s="1"/>
  <c r="Z160" i="2" s="1"/>
  <c r="V160" i="2"/>
  <c r="S160" i="2"/>
  <c r="P160" i="2"/>
  <c r="M160" i="2"/>
  <c r="J160" i="2"/>
  <c r="G160" i="2"/>
  <c r="W160" i="2" s="1"/>
  <c r="V159" i="2"/>
  <c r="V163" i="2" s="1"/>
  <c r="S159" i="2"/>
  <c r="P159" i="2"/>
  <c r="M159" i="2"/>
  <c r="J159" i="2"/>
  <c r="G159" i="2"/>
  <c r="T157" i="2"/>
  <c r="S157" i="2"/>
  <c r="Q157" i="2"/>
  <c r="N157" i="2"/>
  <c r="K157" i="2"/>
  <c r="H157" i="2"/>
  <c r="G157" i="2"/>
  <c r="E157" i="2"/>
  <c r="V156" i="2"/>
  <c r="S156" i="2"/>
  <c r="P156" i="2"/>
  <c r="X156" i="2" s="1"/>
  <c r="M156" i="2"/>
  <c r="M157" i="2" s="1"/>
  <c r="J156" i="2"/>
  <c r="G156" i="2"/>
  <c r="W156" i="2" s="1"/>
  <c r="V155" i="2"/>
  <c r="V157" i="2" s="1"/>
  <c r="S155" i="2"/>
  <c r="P155" i="2"/>
  <c r="M155" i="2"/>
  <c r="J155" i="2"/>
  <c r="J157" i="2" s="1"/>
  <c r="G155" i="2"/>
  <c r="W155" i="2" s="1"/>
  <c r="T153" i="2"/>
  <c r="Q153" i="2"/>
  <c r="N153" i="2"/>
  <c r="M153" i="2"/>
  <c r="K153" i="2"/>
  <c r="H153" i="2"/>
  <c r="E153" i="2"/>
  <c r="X152" i="2"/>
  <c r="W152" i="2"/>
  <c r="Y152" i="2" s="1"/>
  <c r="Z152" i="2" s="1"/>
  <c r="V152" i="2"/>
  <c r="S152" i="2"/>
  <c r="P152" i="2"/>
  <c r="M152" i="2"/>
  <c r="J152" i="2"/>
  <c r="G152" i="2"/>
  <c r="Y151" i="2"/>
  <c r="Z151" i="2" s="1"/>
  <c r="V151" i="2"/>
  <c r="S151" i="2"/>
  <c r="P151" i="2"/>
  <c r="M151" i="2"/>
  <c r="J151" i="2"/>
  <c r="X151" i="2" s="1"/>
  <c r="G151" i="2"/>
  <c r="W151" i="2" s="1"/>
  <c r="V150" i="2"/>
  <c r="S150" i="2"/>
  <c r="P150" i="2"/>
  <c r="X150" i="2" s="1"/>
  <c r="M150" i="2"/>
  <c r="J150" i="2"/>
  <c r="G150" i="2"/>
  <c r="G153" i="2" s="1"/>
  <c r="V149" i="2"/>
  <c r="S149" i="2"/>
  <c r="P149" i="2"/>
  <c r="M149" i="2"/>
  <c r="J149" i="2"/>
  <c r="G149" i="2"/>
  <c r="X148" i="2"/>
  <c r="W148" i="2"/>
  <c r="Y148" i="2" s="1"/>
  <c r="Z148" i="2" s="1"/>
  <c r="V148" i="2"/>
  <c r="V153" i="2" s="1"/>
  <c r="S148" i="2"/>
  <c r="S153" i="2" s="1"/>
  <c r="P148" i="2"/>
  <c r="P153" i="2" s="1"/>
  <c r="M148" i="2"/>
  <c r="J148" i="2"/>
  <c r="G148" i="2"/>
  <c r="V146" i="2"/>
  <c r="T146" i="2"/>
  <c r="Q146" i="2"/>
  <c r="N146" i="2"/>
  <c r="K146" i="2"/>
  <c r="H146" i="2"/>
  <c r="E146" i="2"/>
  <c r="V145" i="2"/>
  <c r="S145" i="2"/>
  <c r="P145" i="2"/>
  <c r="M145" i="2"/>
  <c r="J145" i="2"/>
  <c r="X145" i="2" s="1"/>
  <c r="G145" i="2"/>
  <c r="W145" i="2" s="1"/>
  <c r="Y145" i="2" s="1"/>
  <c r="Z145" i="2" s="1"/>
  <c r="X144" i="2"/>
  <c r="W144" i="2"/>
  <c r="Y144" i="2" s="1"/>
  <c r="Z144" i="2" s="1"/>
  <c r="V144" i="2"/>
  <c r="S144" i="2"/>
  <c r="P144" i="2"/>
  <c r="M144" i="2"/>
  <c r="J144" i="2"/>
  <c r="G144" i="2"/>
  <c r="V143" i="2"/>
  <c r="S143" i="2"/>
  <c r="P143" i="2"/>
  <c r="M143" i="2"/>
  <c r="J143" i="2"/>
  <c r="X143" i="2" s="1"/>
  <c r="G143" i="2"/>
  <c r="W143" i="2" s="1"/>
  <c r="Y143" i="2" s="1"/>
  <c r="Z143" i="2" s="1"/>
  <c r="V142" i="2"/>
  <c r="S142" i="2"/>
  <c r="P142" i="2"/>
  <c r="M142" i="2"/>
  <c r="J142" i="2"/>
  <c r="G142" i="2"/>
  <c r="W142" i="2" s="1"/>
  <c r="V141" i="2"/>
  <c r="S141" i="2"/>
  <c r="P141" i="2"/>
  <c r="M141" i="2"/>
  <c r="W141" i="2" s="1"/>
  <c r="J141" i="2"/>
  <c r="X141" i="2" s="1"/>
  <c r="G141" i="2"/>
  <c r="V140" i="2"/>
  <c r="S140" i="2"/>
  <c r="P140" i="2"/>
  <c r="M140" i="2"/>
  <c r="J140" i="2"/>
  <c r="G140" i="2"/>
  <c r="W139" i="2"/>
  <c r="V139" i="2"/>
  <c r="S139" i="2"/>
  <c r="P139" i="2"/>
  <c r="M139" i="2"/>
  <c r="J139" i="2"/>
  <c r="G139" i="2"/>
  <c r="X138" i="2"/>
  <c r="Y138" i="2" s="1"/>
  <c r="Z138" i="2" s="1"/>
  <c r="V138" i="2"/>
  <c r="S138" i="2"/>
  <c r="P138" i="2"/>
  <c r="M138" i="2"/>
  <c r="J138" i="2"/>
  <c r="G138" i="2"/>
  <c r="W138" i="2" s="1"/>
  <c r="V137" i="2"/>
  <c r="S137" i="2"/>
  <c r="P137" i="2"/>
  <c r="M137" i="2"/>
  <c r="W137" i="2" s="1"/>
  <c r="J137" i="2"/>
  <c r="X137" i="2" s="1"/>
  <c r="G137" i="2"/>
  <c r="V136" i="2"/>
  <c r="S136" i="2"/>
  <c r="P136" i="2"/>
  <c r="M136" i="2"/>
  <c r="J136" i="2"/>
  <c r="G136" i="2"/>
  <c r="W136" i="2" s="1"/>
  <c r="W135" i="2"/>
  <c r="Y135" i="2" s="1"/>
  <c r="Z135" i="2" s="1"/>
  <c r="V135" i="2"/>
  <c r="S135" i="2"/>
  <c r="P135" i="2"/>
  <c r="M135" i="2"/>
  <c r="J135" i="2"/>
  <c r="X135" i="2" s="1"/>
  <c r="G135" i="2"/>
  <c r="X134" i="2"/>
  <c r="V134" i="2"/>
  <c r="S134" i="2"/>
  <c r="P134" i="2"/>
  <c r="M134" i="2"/>
  <c r="J134" i="2"/>
  <c r="G134" i="2"/>
  <c r="W134" i="2" s="1"/>
  <c r="Y134" i="2" s="1"/>
  <c r="Z134" i="2" s="1"/>
  <c r="V133" i="2"/>
  <c r="S133" i="2"/>
  <c r="P133" i="2"/>
  <c r="M133" i="2"/>
  <c r="J133" i="2"/>
  <c r="X133" i="2" s="1"/>
  <c r="G133" i="2"/>
  <c r="W133" i="2" s="1"/>
  <c r="Y133" i="2" s="1"/>
  <c r="Z133" i="2" s="1"/>
  <c r="V132" i="2"/>
  <c r="S132" i="2"/>
  <c r="P132" i="2"/>
  <c r="M132" i="2"/>
  <c r="J132" i="2"/>
  <c r="X132" i="2" s="1"/>
  <c r="G132" i="2"/>
  <c r="V131" i="2"/>
  <c r="S131" i="2"/>
  <c r="W131" i="2" s="1"/>
  <c r="P131" i="2"/>
  <c r="M131" i="2"/>
  <c r="J131" i="2"/>
  <c r="G131" i="2"/>
  <c r="X130" i="2"/>
  <c r="W130" i="2"/>
  <c r="Y130" i="2" s="1"/>
  <c r="Z130" i="2" s="1"/>
  <c r="V130" i="2"/>
  <c r="S130" i="2"/>
  <c r="P130" i="2"/>
  <c r="M130" i="2"/>
  <c r="J130" i="2"/>
  <c r="G130" i="2"/>
  <c r="V129" i="2"/>
  <c r="S129" i="2"/>
  <c r="P129" i="2"/>
  <c r="M129" i="2"/>
  <c r="J129" i="2"/>
  <c r="X129" i="2" s="1"/>
  <c r="G129" i="2"/>
  <c r="T127" i="2"/>
  <c r="Q127" i="2"/>
  <c r="N127" i="2"/>
  <c r="K127" i="2"/>
  <c r="H127" i="2"/>
  <c r="G127" i="2"/>
  <c r="E127" i="2"/>
  <c r="V126" i="2"/>
  <c r="S126" i="2"/>
  <c r="S127" i="2" s="1"/>
  <c r="P126" i="2"/>
  <c r="M126" i="2"/>
  <c r="J126" i="2"/>
  <c r="G126" i="2"/>
  <c r="W125" i="2"/>
  <c r="V125" i="2"/>
  <c r="S125" i="2"/>
  <c r="P125" i="2"/>
  <c r="M125" i="2"/>
  <c r="J125" i="2"/>
  <c r="G125" i="2"/>
  <c r="X124" i="2"/>
  <c r="W124" i="2"/>
  <c r="Y124" i="2" s="1"/>
  <c r="Z124" i="2" s="1"/>
  <c r="V124" i="2"/>
  <c r="S124" i="2"/>
  <c r="P124" i="2"/>
  <c r="M124" i="2"/>
  <c r="J124" i="2"/>
  <c r="G124" i="2"/>
  <c r="Y123" i="2"/>
  <c r="Z123" i="2" s="1"/>
  <c r="V123" i="2"/>
  <c r="S123" i="2"/>
  <c r="P123" i="2"/>
  <c r="M123" i="2"/>
  <c r="J123" i="2"/>
  <c r="X123" i="2" s="1"/>
  <c r="G123" i="2"/>
  <c r="W123" i="2" s="1"/>
  <c r="E123" i="2"/>
  <c r="V122" i="2"/>
  <c r="S122" i="2"/>
  <c r="P122" i="2"/>
  <c r="M122" i="2"/>
  <c r="J122" i="2"/>
  <c r="G122" i="2"/>
  <c r="W121" i="2"/>
  <c r="V121" i="2"/>
  <c r="V127" i="2" s="1"/>
  <c r="S121" i="2"/>
  <c r="P121" i="2"/>
  <c r="M121" i="2"/>
  <c r="M127" i="2" s="1"/>
  <c r="J121" i="2"/>
  <c r="G121" i="2"/>
  <c r="T119" i="2"/>
  <c r="Q119" i="2"/>
  <c r="N119" i="2"/>
  <c r="K119" i="2"/>
  <c r="H119" i="2"/>
  <c r="E119" i="2"/>
  <c r="X118" i="2"/>
  <c r="Y118" i="2" s="1"/>
  <c r="Z118" i="2" s="1"/>
  <c r="V118" i="2"/>
  <c r="S118" i="2"/>
  <c r="P118" i="2"/>
  <c r="M118" i="2"/>
  <c r="J118" i="2"/>
  <c r="G118" i="2"/>
  <c r="W118" i="2" s="1"/>
  <c r="V117" i="2"/>
  <c r="S117" i="2"/>
  <c r="P117" i="2"/>
  <c r="M117" i="2"/>
  <c r="J117" i="2"/>
  <c r="X117" i="2" s="1"/>
  <c r="G117" i="2"/>
  <c r="W117" i="2" s="1"/>
  <c r="Y117" i="2" s="1"/>
  <c r="Z117" i="2" s="1"/>
  <c r="V116" i="2"/>
  <c r="S116" i="2"/>
  <c r="P116" i="2"/>
  <c r="M116" i="2"/>
  <c r="J116" i="2"/>
  <c r="G116" i="2"/>
  <c r="X115" i="2"/>
  <c r="W115" i="2"/>
  <c r="Y115" i="2" s="1"/>
  <c r="Z115" i="2" s="1"/>
  <c r="V115" i="2"/>
  <c r="S115" i="2"/>
  <c r="P115" i="2"/>
  <c r="M115" i="2"/>
  <c r="J115" i="2"/>
  <c r="G115" i="2"/>
  <c r="V114" i="2"/>
  <c r="S114" i="2"/>
  <c r="P114" i="2"/>
  <c r="M114" i="2"/>
  <c r="J114" i="2"/>
  <c r="X114" i="2" s="1"/>
  <c r="Y114" i="2" s="1"/>
  <c r="Z114" i="2" s="1"/>
  <c r="G114" i="2"/>
  <c r="W114" i="2" s="1"/>
  <c r="V113" i="2"/>
  <c r="S113" i="2"/>
  <c r="P113" i="2"/>
  <c r="P119" i="2" s="1"/>
  <c r="M113" i="2"/>
  <c r="J113" i="2"/>
  <c r="G113" i="2"/>
  <c r="W113" i="2" s="1"/>
  <c r="V112" i="2"/>
  <c r="S112" i="2"/>
  <c r="P112" i="2"/>
  <c r="M112" i="2"/>
  <c r="J112" i="2"/>
  <c r="X112" i="2" s="1"/>
  <c r="G112" i="2"/>
  <c r="W111" i="2"/>
  <c r="V111" i="2"/>
  <c r="X111" i="2" s="1"/>
  <c r="S111" i="2"/>
  <c r="P111" i="2"/>
  <c r="M111" i="2"/>
  <c r="J111" i="2"/>
  <c r="G111" i="2"/>
  <c r="X110" i="2"/>
  <c r="Y110" i="2" s="1"/>
  <c r="Z110" i="2" s="1"/>
  <c r="V110" i="2"/>
  <c r="S110" i="2"/>
  <c r="P110" i="2"/>
  <c r="M110" i="2"/>
  <c r="J110" i="2"/>
  <c r="G110" i="2"/>
  <c r="W110" i="2" s="1"/>
  <c r="V109" i="2"/>
  <c r="S109" i="2"/>
  <c r="P109" i="2"/>
  <c r="M109" i="2"/>
  <c r="M119" i="2" s="1"/>
  <c r="J109" i="2"/>
  <c r="X109" i="2" s="1"/>
  <c r="G109" i="2"/>
  <c r="V108" i="2"/>
  <c r="S108" i="2"/>
  <c r="P108" i="2"/>
  <c r="M108" i="2"/>
  <c r="J108" i="2"/>
  <c r="G108" i="2"/>
  <c r="H106" i="2"/>
  <c r="V105" i="2"/>
  <c r="S105" i="2"/>
  <c r="P105" i="2"/>
  <c r="M105" i="2"/>
  <c r="J105" i="2"/>
  <c r="G105" i="2"/>
  <c r="X104" i="2"/>
  <c r="V104" i="2"/>
  <c r="V102" i="2" s="1"/>
  <c r="V106" i="2" s="1"/>
  <c r="S104" i="2"/>
  <c r="P104" i="2"/>
  <c r="M104" i="2"/>
  <c r="J104" i="2"/>
  <c r="G104" i="2"/>
  <c r="W104" i="2" s="1"/>
  <c r="Y104" i="2" s="1"/>
  <c r="Z104" i="2" s="1"/>
  <c r="V103" i="2"/>
  <c r="S103" i="2"/>
  <c r="P103" i="2"/>
  <c r="M103" i="2"/>
  <c r="M102" i="2" s="1"/>
  <c r="J103" i="2"/>
  <c r="G103" i="2"/>
  <c r="W103" i="2" s="1"/>
  <c r="T102" i="2"/>
  <c r="Q102" i="2"/>
  <c r="Q106" i="2" s="1"/>
  <c r="P102" i="2"/>
  <c r="N102" i="2"/>
  <c r="N106" i="2" s="1"/>
  <c r="K102" i="2"/>
  <c r="H102" i="2"/>
  <c r="G102" i="2"/>
  <c r="E102" i="2"/>
  <c r="E106" i="2" s="1"/>
  <c r="V101" i="2"/>
  <c r="S101" i="2"/>
  <c r="P101" i="2"/>
  <c r="M101" i="2"/>
  <c r="M98" i="2" s="1"/>
  <c r="J101" i="2"/>
  <c r="G101" i="2"/>
  <c r="W101" i="2" s="1"/>
  <c r="V100" i="2"/>
  <c r="S100" i="2"/>
  <c r="P100" i="2"/>
  <c r="M100" i="2"/>
  <c r="J100" i="2"/>
  <c r="G100" i="2"/>
  <c r="X99" i="2"/>
  <c r="W99" i="2"/>
  <c r="Y99" i="2" s="1"/>
  <c r="Z99" i="2" s="1"/>
  <c r="V99" i="2"/>
  <c r="V98" i="2" s="1"/>
  <c r="S99" i="2"/>
  <c r="S98" i="2" s="1"/>
  <c r="P99" i="2"/>
  <c r="P98" i="2" s="1"/>
  <c r="M99" i="2"/>
  <c r="J99" i="2"/>
  <c r="G99" i="2"/>
  <c r="T98" i="2"/>
  <c r="Q98" i="2"/>
  <c r="N98" i="2"/>
  <c r="K98" i="2"/>
  <c r="K106" i="2" s="1"/>
  <c r="H98" i="2"/>
  <c r="E98" i="2"/>
  <c r="X97" i="2"/>
  <c r="W97" i="2"/>
  <c r="Y97" i="2" s="1"/>
  <c r="Z97" i="2" s="1"/>
  <c r="V97" i="2"/>
  <c r="S97" i="2"/>
  <c r="P97" i="2"/>
  <c r="M97" i="2"/>
  <c r="J97" i="2"/>
  <c r="G97" i="2"/>
  <c r="V96" i="2"/>
  <c r="S96" i="2"/>
  <c r="P96" i="2"/>
  <c r="M96" i="2"/>
  <c r="J96" i="2"/>
  <c r="X96" i="2" s="1"/>
  <c r="G96" i="2"/>
  <c r="V95" i="2"/>
  <c r="S95" i="2"/>
  <c r="S94" i="2" s="1"/>
  <c r="P95" i="2"/>
  <c r="P94" i="2" s="1"/>
  <c r="M95" i="2"/>
  <c r="J95" i="2"/>
  <c r="X95" i="2" s="1"/>
  <c r="G95" i="2"/>
  <c r="V94" i="2"/>
  <c r="T94" i="2"/>
  <c r="T106" i="2" s="1"/>
  <c r="Q94" i="2"/>
  <c r="N94" i="2"/>
  <c r="K94" i="2"/>
  <c r="H94" i="2"/>
  <c r="G94" i="2"/>
  <c r="E94" i="2"/>
  <c r="P92" i="2"/>
  <c r="V91" i="2"/>
  <c r="S91" i="2"/>
  <c r="W91" i="2" s="1"/>
  <c r="Y91" i="2" s="1"/>
  <c r="Z91" i="2" s="1"/>
  <c r="P91" i="2"/>
  <c r="M91" i="2"/>
  <c r="J91" i="2"/>
  <c r="X91" i="2" s="1"/>
  <c r="G91" i="2"/>
  <c r="X90" i="2"/>
  <c r="W90" i="2"/>
  <c r="Y90" i="2" s="1"/>
  <c r="Z90" i="2" s="1"/>
  <c r="V90" i="2"/>
  <c r="V88" i="2" s="1"/>
  <c r="S90" i="2"/>
  <c r="P90" i="2"/>
  <c r="M90" i="2"/>
  <c r="J90" i="2"/>
  <c r="G90" i="2"/>
  <c r="V89" i="2"/>
  <c r="S89" i="2"/>
  <c r="P89" i="2"/>
  <c r="M89" i="2"/>
  <c r="M88" i="2" s="1"/>
  <c r="J89" i="2"/>
  <c r="G89" i="2"/>
  <c r="T88" i="2"/>
  <c r="Q88" i="2"/>
  <c r="P88" i="2"/>
  <c r="N88" i="2"/>
  <c r="K88" i="2"/>
  <c r="H88" i="2"/>
  <c r="G88" i="2"/>
  <c r="E88" i="2"/>
  <c r="V87" i="2"/>
  <c r="S87" i="2"/>
  <c r="P87" i="2"/>
  <c r="M87" i="2"/>
  <c r="M84" i="2" s="1"/>
  <c r="J87" i="2"/>
  <c r="G87" i="2"/>
  <c r="V86" i="2"/>
  <c r="S86" i="2"/>
  <c r="P86" i="2"/>
  <c r="P84" i="2" s="1"/>
  <c r="M86" i="2"/>
  <c r="J86" i="2"/>
  <c r="G86" i="2"/>
  <c r="W86" i="2" s="1"/>
  <c r="X85" i="2"/>
  <c r="W85" i="2"/>
  <c r="V85" i="2"/>
  <c r="V84" i="2" s="1"/>
  <c r="S85" i="2"/>
  <c r="S84" i="2" s="1"/>
  <c r="P85" i="2"/>
  <c r="M85" i="2"/>
  <c r="J85" i="2"/>
  <c r="G85" i="2"/>
  <c r="T84" i="2"/>
  <c r="Q84" i="2"/>
  <c r="N84" i="2"/>
  <c r="K84" i="2"/>
  <c r="H84" i="2"/>
  <c r="G84" i="2"/>
  <c r="E84" i="2"/>
  <c r="X83" i="2"/>
  <c r="W83" i="2"/>
  <c r="Y83" i="2" s="1"/>
  <c r="Z83" i="2" s="1"/>
  <c r="V83" i="2"/>
  <c r="S83" i="2"/>
  <c r="P83" i="2"/>
  <c r="M83" i="2"/>
  <c r="J83" i="2"/>
  <c r="G83" i="2"/>
  <c r="Y82" i="2"/>
  <c r="Z82" i="2" s="1"/>
  <c r="V82" i="2"/>
  <c r="S82" i="2"/>
  <c r="P82" i="2"/>
  <c r="M82" i="2"/>
  <c r="J82" i="2"/>
  <c r="X82" i="2" s="1"/>
  <c r="G82" i="2"/>
  <c r="W82" i="2" s="1"/>
  <c r="V81" i="2"/>
  <c r="S81" i="2"/>
  <c r="S80" i="2" s="1"/>
  <c r="P81" i="2"/>
  <c r="P80" i="2" s="1"/>
  <c r="M81" i="2"/>
  <c r="M80" i="2" s="1"/>
  <c r="J81" i="2"/>
  <c r="X81" i="2" s="1"/>
  <c r="X80" i="2" s="1"/>
  <c r="G81" i="2"/>
  <c r="V80" i="2"/>
  <c r="T80" i="2"/>
  <c r="Q80" i="2"/>
  <c r="N80" i="2"/>
  <c r="K80" i="2"/>
  <c r="J80" i="2"/>
  <c r="H80" i="2"/>
  <c r="E80" i="2"/>
  <c r="H78" i="2"/>
  <c r="V77" i="2"/>
  <c r="S77" i="2"/>
  <c r="P77" i="2"/>
  <c r="M77" i="2"/>
  <c r="J77" i="2"/>
  <c r="G77" i="2"/>
  <c r="W77" i="2" s="1"/>
  <c r="X76" i="2"/>
  <c r="W76" i="2"/>
  <c r="V76" i="2"/>
  <c r="V74" i="2" s="1"/>
  <c r="S76" i="2"/>
  <c r="S74" i="2" s="1"/>
  <c r="P76" i="2"/>
  <c r="M76" i="2"/>
  <c r="J76" i="2"/>
  <c r="G76" i="2"/>
  <c r="V75" i="2"/>
  <c r="S75" i="2"/>
  <c r="P75" i="2"/>
  <c r="M75" i="2"/>
  <c r="J75" i="2"/>
  <c r="J74" i="2" s="1"/>
  <c r="G75" i="2"/>
  <c r="T74" i="2"/>
  <c r="Q74" i="2"/>
  <c r="P74" i="2"/>
  <c r="N74" i="2"/>
  <c r="M74" i="2"/>
  <c r="K74" i="2"/>
  <c r="H74" i="2"/>
  <c r="E74" i="2"/>
  <c r="V73" i="2"/>
  <c r="S73" i="2"/>
  <c r="P73" i="2"/>
  <c r="M73" i="2"/>
  <c r="J73" i="2"/>
  <c r="X73" i="2" s="1"/>
  <c r="G73" i="2"/>
  <c r="V72" i="2"/>
  <c r="S72" i="2"/>
  <c r="P72" i="2"/>
  <c r="M72" i="2"/>
  <c r="M70" i="2" s="1"/>
  <c r="J72" i="2"/>
  <c r="G72" i="2"/>
  <c r="W71" i="2"/>
  <c r="Y71" i="2" s="1"/>
  <c r="Z71" i="2" s="1"/>
  <c r="V71" i="2"/>
  <c r="S71" i="2"/>
  <c r="P71" i="2"/>
  <c r="M71" i="2"/>
  <c r="J71" i="2"/>
  <c r="X71" i="2" s="1"/>
  <c r="G71" i="2"/>
  <c r="G70" i="2" s="1"/>
  <c r="V70" i="2"/>
  <c r="T70" i="2"/>
  <c r="Q70" i="2"/>
  <c r="P70" i="2"/>
  <c r="N70" i="2"/>
  <c r="K70" i="2"/>
  <c r="H70" i="2"/>
  <c r="E70" i="2"/>
  <c r="X69" i="2"/>
  <c r="W69" i="2"/>
  <c r="Y69" i="2" s="1"/>
  <c r="Z69" i="2" s="1"/>
  <c r="V69" i="2"/>
  <c r="S69" i="2"/>
  <c r="P69" i="2"/>
  <c r="M69" i="2"/>
  <c r="J69" i="2"/>
  <c r="G69" i="2"/>
  <c r="V68" i="2"/>
  <c r="S68" i="2"/>
  <c r="P68" i="2"/>
  <c r="M68" i="2"/>
  <c r="J68" i="2"/>
  <c r="X68" i="2" s="1"/>
  <c r="Y68" i="2" s="1"/>
  <c r="Z68" i="2" s="1"/>
  <c r="G68" i="2"/>
  <c r="W68" i="2" s="1"/>
  <c r="V67" i="2"/>
  <c r="V66" i="2" s="1"/>
  <c r="S67" i="2"/>
  <c r="P67" i="2"/>
  <c r="P66" i="2" s="1"/>
  <c r="M67" i="2"/>
  <c r="M66" i="2" s="1"/>
  <c r="J67" i="2"/>
  <c r="G67" i="2"/>
  <c r="W67" i="2" s="1"/>
  <c r="T66" i="2"/>
  <c r="T78" i="2" s="1"/>
  <c r="S66" i="2"/>
  <c r="Q66" i="2"/>
  <c r="N66" i="2"/>
  <c r="K66" i="2"/>
  <c r="H66" i="2"/>
  <c r="E66" i="2"/>
  <c r="W65" i="2"/>
  <c r="V65" i="2"/>
  <c r="S65" i="2"/>
  <c r="P65" i="2"/>
  <c r="X65" i="2" s="1"/>
  <c r="M65" i="2"/>
  <c r="G65" i="2"/>
  <c r="W64" i="2"/>
  <c r="V64" i="2"/>
  <c r="S64" i="2"/>
  <c r="S62" i="2" s="1"/>
  <c r="P64" i="2"/>
  <c r="X64" i="2" s="1"/>
  <c r="M64" i="2"/>
  <c r="J64" i="2"/>
  <c r="G64" i="2"/>
  <c r="X63" i="2"/>
  <c r="X62" i="2" s="1"/>
  <c r="V63" i="2"/>
  <c r="S63" i="2"/>
  <c r="P63" i="2"/>
  <c r="M63" i="2"/>
  <c r="J63" i="2"/>
  <c r="J62" i="2" s="1"/>
  <c r="G63" i="2"/>
  <c r="W63" i="2" s="1"/>
  <c r="T62" i="2"/>
  <c r="Q62" i="2"/>
  <c r="N62" i="2"/>
  <c r="M62" i="2"/>
  <c r="K62" i="2"/>
  <c r="H62" i="2"/>
  <c r="G62" i="2"/>
  <c r="E62" i="2"/>
  <c r="X61" i="2"/>
  <c r="V61" i="2"/>
  <c r="S61" i="2"/>
  <c r="P61" i="2"/>
  <c r="M61" i="2"/>
  <c r="J61" i="2"/>
  <c r="G61" i="2"/>
  <c r="V60" i="2"/>
  <c r="S60" i="2"/>
  <c r="P60" i="2"/>
  <c r="M60" i="2"/>
  <c r="M58" i="2" s="1"/>
  <c r="J60" i="2"/>
  <c r="G60" i="2"/>
  <c r="V59" i="2"/>
  <c r="X59" i="2" s="1"/>
  <c r="S59" i="2"/>
  <c r="S58" i="2" s="1"/>
  <c r="P59" i="2"/>
  <c r="M59" i="2"/>
  <c r="J59" i="2"/>
  <c r="G59" i="2"/>
  <c r="V58" i="2"/>
  <c r="T58" i="2"/>
  <c r="Q58" i="2"/>
  <c r="N58" i="2"/>
  <c r="K58" i="2"/>
  <c r="H58" i="2"/>
  <c r="E58" i="2"/>
  <c r="K56" i="2"/>
  <c r="V55" i="2"/>
  <c r="X55" i="2" s="1"/>
  <c r="S55" i="2"/>
  <c r="P55" i="2"/>
  <c r="M55" i="2"/>
  <c r="W55" i="2" s="1"/>
  <c r="Y55" i="2" s="1"/>
  <c r="Z55" i="2" s="1"/>
  <c r="V54" i="2"/>
  <c r="X54" i="2" s="1"/>
  <c r="X53" i="2" s="1"/>
  <c r="S54" i="2"/>
  <c r="P54" i="2"/>
  <c r="M54" i="2"/>
  <c r="M53" i="2" s="1"/>
  <c r="T53" i="2"/>
  <c r="T56" i="2" s="1"/>
  <c r="S53" i="2"/>
  <c r="S56" i="2" s="1"/>
  <c r="Q53" i="2"/>
  <c r="P53" i="2"/>
  <c r="N53" i="2"/>
  <c r="N56" i="2" s="1"/>
  <c r="K53" i="2"/>
  <c r="X52" i="2"/>
  <c r="V52" i="2"/>
  <c r="S52" i="2"/>
  <c r="P52" i="2"/>
  <c r="M52" i="2"/>
  <c r="J52" i="2"/>
  <c r="G52" i="2"/>
  <c r="W51" i="2"/>
  <c r="V51" i="2"/>
  <c r="S51" i="2"/>
  <c r="P51" i="2"/>
  <c r="M51" i="2"/>
  <c r="M49" i="2" s="1"/>
  <c r="J51" i="2"/>
  <c r="J49" i="2" s="1"/>
  <c r="J56" i="2" s="1"/>
  <c r="G51" i="2"/>
  <c r="V50" i="2"/>
  <c r="S50" i="2"/>
  <c r="S49" i="2" s="1"/>
  <c r="P50" i="2"/>
  <c r="M50" i="2"/>
  <c r="J50" i="2"/>
  <c r="X50" i="2" s="1"/>
  <c r="G50" i="2"/>
  <c r="V49" i="2"/>
  <c r="T49" i="2"/>
  <c r="Q49" i="2"/>
  <c r="P49" i="2"/>
  <c r="N49" i="2"/>
  <c r="K49" i="2"/>
  <c r="H49" i="2"/>
  <c r="H56" i="2" s="1"/>
  <c r="E49" i="2"/>
  <c r="E56" i="2" s="1"/>
  <c r="T47" i="2"/>
  <c r="N47" i="2"/>
  <c r="H47" i="2"/>
  <c r="V46" i="2"/>
  <c r="S46" i="2"/>
  <c r="P46" i="2"/>
  <c r="P43" i="2" s="1"/>
  <c r="P47" i="2" s="1"/>
  <c r="M46" i="2"/>
  <c r="J46" i="2"/>
  <c r="X46" i="2" s="1"/>
  <c r="Y46" i="2" s="1"/>
  <c r="Z46" i="2" s="1"/>
  <c r="G46" i="2"/>
  <c r="W46" i="2" s="1"/>
  <c r="V45" i="2"/>
  <c r="S45" i="2"/>
  <c r="P45" i="2"/>
  <c r="X45" i="2" s="1"/>
  <c r="M45" i="2"/>
  <c r="W45" i="2" s="1"/>
  <c r="Y45" i="2" s="1"/>
  <c r="Z45" i="2" s="1"/>
  <c r="J45" i="2"/>
  <c r="G45" i="2"/>
  <c r="X44" i="2"/>
  <c r="X43" i="2" s="1"/>
  <c r="V44" i="2"/>
  <c r="S44" i="2"/>
  <c r="S43" i="2" s="1"/>
  <c r="P44" i="2"/>
  <c r="M44" i="2"/>
  <c r="J44" i="2"/>
  <c r="G44" i="2"/>
  <c r="G43" i="2" s="1"/>
  <c r="V43" i="2"/>
  <c r="T43" i="2"/>
  <c r="Q43" i="2"/>
  <c r="N43" i="2"/>
  <c r="K43" i="2"/>
  <c r="K47" i="2" s="1"/>
  <c r="J43" i="2"/>
  <c r="H43" i="2"/>
  <c r="E43" i="2"/>
  <c r="E47" i="2" s="1"/>
  <c r="V42" i="2"/>
  <c r="V39" i="2" s="1"/>
  <c r="S42" i="2"/>
  <c r="P42" i="2"/>
  <c r="M42" i="2"/>
  <c r="J42" i="2"/>
  <c r="G42" i="2"/>
  <c r="W42" i="2" s="1"/>
  <c r="X41" i="2"/>
  <c r="V41" i="2"/>
  <c r="S41" i="2"/>
  <c r="P41" i="2"/>
  <c r="P39" i="2" s="1"/>
  <c r="M41" i="2"/>
  <c r="J41" i="2"/>
  <c r="G41" i="2"/>
  <c r="W41" i="2" s="1"/>
  <c r="V40" i="2"/>
  <c r="S40" i="2"/>
  <c r="S39" i="2" s="1"/>
  <c r="P40" i="2"/>
  <c r="M40" i="2"/>
  <c r="W40" i="2" s="1"/>
  <c r="J40" i="2"/>
  <c r="G40" i="2"/>
  <c r="T39" i="2"/>
  <c r="Q39" i="2"/>
  <c r="N39" i="2"/>
  <c r="K39" i="2"/>
  <c r="H39" i="2"/>
  <c r="E39" i="2"/>
  <c r="V38" i="2"/>
  <c r="S38" i="2"/>
  <c r="P38" i="2"/>
  <c r="X38" i="2" s="1"/>
  <c r="M38" i="2"/>
  <c r="W38" i="2" s="1"/>
  <c r="Y38" i="2" s="1"/>
  <c r="Z38" i="2" s="1"/>
  <c r="J38" i="2"/>
  <c r="G38" i="2"/>
  <c r="X37" i="2"/>
  <c r="V37" i="2"/>
  <c r="V35" i="2" s="1"/>
  <c r="S37" i="2"/>
  <c r="S35" i="2" s="1"/>
  <c r="P37" i="2"/>
  <c r="M37" i="2"/>
  <c r="J37" i="2"/>
  <c r="G37" i="2"/>
  <c r="W37" i="2" s="1"/>
  <c r="Y37" i="2" s="1"/>
  <c r="Z37" i="2" s="1"/>
  <c r="W36" i="2"/>
  <c r="V36" i="2"/>
  <c r="S36" i="2"/>
  <c r="P36" i="2"/>
  <c r="P35" i="2" s="1"/>
  <c r="M36" i="2"/>
  <c r="J36" i="2"/>
  <c r="J35" i="2" s="1"/>
  <c r="G36" i="2"/>
  <c r="T35" i="2"/>
  <c r="Q35" i="2"/>
  <c r="N35" i="2"/>
  <c r="K35" i="2"/>
  <c r="H35" i="2"/>
  <c r="G35" i="2"/>
  <c r="E35" i="2"/>
  <c r="X32" i="2"/>
  <c r="V32" i="2"/>
  <c r="S32" i="2"/>
  <c r="P32" i="2"/>
  <c r="M32" i="2"/>
  <c r="J32" i="2"/>
  <c r="G32" i="2"/>
  <c r="W32" i="2" s="1"/>
  <c r="V31" i="2"/>
  <c r="S31" i="2"/>
  <c r="P31" i="2"/>
  <c r="M31" i="2"/>
  <c r="W31" i="2" s="1"/>
  <c r="J31" i="2"/>
  <c r="X31" i="2" s="1"/>
  <c r="G31" i="2"/>
  <c r="W30" i="2"/>
  <c r="V30" i="2"/>
  <c r="S30" i="2"/>
  <c r="S29" i="2" s="1"/>
  <c r="P30" i="2"/>
  <c r="M30" i="2"/>
  <c r="J30" i="2"/>
  <c r="G30" i="2"/>
  <c r="G29" i="2" s="1"/>
  <c r="V29" i="2"/>
  <c r="T29" i="2"/>
  <c r="Q29" i="2"/>
  <c r="N29" i="2"/>
  <c r="K29" i="2"/>
  <c r="J29" i="2"/>
  <c r="H29" i="2"/>
  <c r="E29" i="2"/>
  <c r="Y24" i="2"/>
  <c r="Z24" i="2" s="1"/>
  <c r="V24" i="2"/>
  <c r="S24" i="2"/>
  <c r="P24" i="2"/>
  <c r="M24" i="2"/>
  <c r="J24" i="2"/>
  <c r="X24" i="2" s="1"/>
  <c r="G24" i="2"/>
  <c r="W24" i="2" s="1"/>
  <c r="V23" i="2"/>
  <c r="S23" i="2"/>
  <c r="P23" i="2"/>
  <c r="X23" i="2" s="1"/>
  <c r="M23" i="2"/>
  <c r="J23" i="2"/>
  <c r="G23" i="2"/>
  <c r="X22" i="2"/>
  <c r="V22" i="2"/>
  <c r="V21" i="2" s="1"/>
  <c r="T28" i="2" s="1"/>
  <c r="V28" i="2" s="1"/>
  <c r="S22" i="2"/>
  <c r="S21" i="2" s="1"/>
  <c r="Q28" i="2" s="1"/>
  <c r="S28" i="2" s="1"/>
  <c r="P22" i="2"/>
  <c r="M22" i="2"/>
  <c r="J22" i="2"/>
  <c r="G22" i="2"/>
  <c r="T21" i="2"/>
  <c r="Q21" i="2"/>
  <c r="P21" i="2"/>
  <c r="N28" i="2" s="1"/>
  <c r="P28" i="2" s="1"/>
  <c r="N21" i="2"/>
  <c r="K21" i="2"/>
  <c r="H21" i="2"/>
  <c r="E21" i="2"/>
  <c r="V20" i="2"/>
  <c r="S20" i="2"/>
  <c r="P20" i="2"/>
  <c r="M20" i="2"/>
  <c r="J20" i="2"/>
  <c r="X20" i="2" s="1"/>
  <c r="G20" i="2"/>
  <c r="W20" i="2" s="1"/>
  <c r="Y20" i="2" s="1"/>
  <c r="Z20" i="2" s="1"/>
  <c r="X19" i="2"/>
  <c r="V19" i="2"/>
  <c r="S19" i="2"/>
  <c r="P19" i="2"/>
  <c r="P17" i="2" s="1"/>
  <c r="N27" i="2" s="1"/>
  <c r="P27" i="2" s="1"/>
  <c r="M19" i="2"/>
  <c r="J19" i="2"/>
  <c r="G19" i="2"/>
  <c r="W19" i="2" s="1"/>
  <c r="Y19" i="2" s="1"/>
  <c r="Z19" i="2" s="1"/>
  <c r="V18" i="2"/>
  <c r="X18" i="2" s="1"/>
  <c r="S18" i="2"/>
  <c r="S17" i="2" s="1"/>
  <c r="Q27" i="2" s="1"/>
  <c r="S27" i="2" s="1"/>
  <c r="P18" i="2"/>
  <c r="M18" i="2"/>
  <c r="G18" i="2"/>
  <c r="V17" i="2"/>
  <c r="T27" i="2" s="1"/>
  <c r="V27" i="2" s="1"/>
  <c r="T17" i="2"/>
  <c r="Q17" i="2"/>
  <c r="N17" i="2"/>
  <c r="K17" i="2"/>
  <c r="J17" i="2"/>
  <c r="H27" i="2" s="1"/>
  <c r="J27" i="2" s="1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V14" i="2"/>
  <c r="V13" i="2" s="1"/>
  <c r="S14" i="2"/>
  <c r="P14" i="2"/>
  <c r="M14" i="2"/>
  <c r="J14" i="2"/>
  <c r="G14" i="2"/>
  <c r="T13" i="2"/>
  <c r="Q13" i="2"/>
  <c r="N13" i="2"/>
  <c r="K13" i="2"/>
  <c r="H13" i="2"/>
  <c r="E13" i="2"/>
  <c r="H29" i="1"/>
  <c r="G29" i="1"/>
  <c r="F29" i="1"/>
  <c r="E29" i="1"/>
  <c r="D29" i="1"/>
  <c r="C29" i="1"/>
  <c r="J28" i="1"/>
  <c r="J27" i="1"/>
  <c r="J26" i="1"/>
  <c r="X30" i="2" l="1"/>
  <c r="X29" i="2" s="1"/>
  <c r="P29" i="2"/>
  <c r="X49" i="2"/>
  <c r="M195" i="2"/>
  <c r="Y30" i="2"/>
  <c r="Z30" i="2" s="1"/>
  <c r="Y32" i="2"/>
  <c r="Z32" i="2" s="1"/>
  <c r="M43" i="2"/>
  <c r="W62" i="2"/>
  <c r="Y62" i="2" s="1"/>
  <c r="Z62" i="2" s="1"/>
  <c r="Y63" i="2"/>
  <c r="Z63" i="2" s="1"/>
  <c r="W105" i="2"/>
  <c r="Y105" i="2" s="1"/>
  <c r="Z105" i="2" s="1"/>
  <c r="S102" i="2"/>
  <c r="S106" i="2" s="1"/>
  <c r="V47" i="2"/>
  <c r="Y41" i="2"/>
  <c r="Z41" i="2" s="1"/>
  <c r="X42" i="2"/>
  <c r="Y42" i="2" s="1"/>
  <c r="Z42" i="2" s="1"/>
  <c r="J70" i="2"/>
  <c r="J84" i="2"/>
  <c r="J92" i="2" s="1"/>
  <c r="X87" i="2"/>
  <c r="M17" i="2"/>
  <c r="K27" i="2" s="1"/>
  <c r="M27" i="2" s="1"/>
  <c r="S47" i="2"/>
  <c r="M56" i="2"/>
  <c r="X58" i="2"/>
  <c r="W23" i="2"/>
  <c r="Y23" i="2" s="1"/>
  <c r="Z23" i="2" s="1"/>
  <c r="M21" i="2"/>
  <c r="K28" i="2" s="1"/>
  <c r="M28" i="2" s="1"/>
  <c r="X56" i="2"/>
  <c r="W35" i="2"/>
  <c r="W50" i="2"/>
  <c r="G49" i="2"/>
  <c r="G56" i="2" s="1"/>
  <c r="W18" i="2"/>
  <c r="E27" i="2"/>
  <c r="G27" i="2" s="1"/>
  <c r="W27" i="2" s="1"/>
  <c r="Y27" i="2" s="1"/>
  <c r="Z27" i="2" s="1"/>
  <c r="G17" i="2"/>
  <c r="X21" i="2"/>
  <c r="X17" i="2"/>
  <c r="Y31" i="2"/>
  <c r="Z31" i="2" s="1"/>
  <c r="M35" i="2"/>
  <c r="X40" i="2"/>
  <c r="X39" i="2" s="1"/>
  <c r="J39" i="2"/>
  <c r="J47" i="2" s="1"/>
  <c r="Q47" i="2"/>
  <c r="Y51" i="2"/>
  <c r="Z51" i="2" s="1"/>
  <c r="G21" i="2"/>
  <c r="E28" i="2" s="1"/>
  <c r="G28" i="2" s="1"/>
  <c r="Y40" i="2"/>
  <c r="Z40" i="2" s="1"/>
  <c r="W39" i="2"/>
  <c r="Y39" i="2" s="1"/>
  <c r="X47" i="2"/>
  <c r="W52" i="2"/>
  <c r="Y52" i="2" s="1"/>
  <c r="Z52" i="2" s="1"/>
  <c r="X60" i="2"/>
  <c r="J58" i="2"/>
  <c r="W75" i="2"/>
  <c r="G74" i="2"/>
  <c r="M92" i="2"/>
  <c r="X89" i="2"/>
  <c r="X88" i="2" s="1"/>
  <c r="J88" i="2"/>
  <c r="W29" i="2"/>
  <c r="Y29" i="2" s="1"/>
  <c r="Z29" i="2" s="1"/>
  <c r="X36" i="2"/>
  <c r="X35" i="2" s="1"/>
  <c r="G39" i="2"/>
  <c r="G47" i="2" s="1"/>
  <c r="X51" i="2"/>
  <c r="P56" i="2"/>
  <c r="V62" i="2"/>
  <c r="V78" i="2" s="1"/>
  <c r="W72" i="2"/>
  <c r="K78" i="2"/>
  <c r="G119" i="2"/>
  <c r="P127" i="2"/>
  <c r="Y136" i="2"/>
  <c r="Z136" i="2" s="1"/>
  <c r="Y137" i="2"/>
  <c r="Z137" i="2" s="1"/>
  <c r="Y156" i="2"/>
  <c r="Z156" i="2" s="1"/>
  <c r="W159" i="2"/>
  <c r="M163" i="2"/>
  <c r="H195" i="2"/>
  <c r="V179" i="2"/>
  <c r="V195" i="2" s="1"/>
  <c r="X159" i="2"/>
  <c r="X163" i="2" s="1"/>
  <c r="J163" i="2"/>
  <c r="W178" i="2"/>
  <c r="Y178" i="2" s="1"/>
  <c r="Z178" i="2" s="1"/>
  <c r="G175" i="2"/>
  <c r="X181" i="2"/>
  <c r="Y181" i="2" s="1"/>
  <c r="Z181" i="2" s="1"/>
  <c r="J179" i="2"/>
  <c r="S13" i="2"/>
  <c r="W22" i="2"/>
  <c r="M29" i="2"/>
  <c r="W44" i="2"/>
  <c r="Q56" i="2"/>
  <c r="P58" i="2"/>
  <c r="X72" i="2"/>
  <c r="X70" i="2" s="1"/>
  <c r="M78" i="2"/>
  <c r="X77" i="2"/>
  <c r="Y77" i="2" s="1"/>
  <c r="Z77" i="2" s="1"/>
  <c r="X86" i="2"/>
  <c r="X84" i="2" s="1"/>
  <c r="X92" i="2" s="1"/>
  <c r="W96" i="2"/>
  <c r="Y96" i="2" s="1"/>
  <c r="Z96" i="2" s="1"/>
  <c r="J119" i="2"/>
  <c r="X136" i="2"/>
  <c r="P163" i="2"/>
  <c r="X169" i="2"/>
  <c r="Y169" i="2" s="1"/>
  <c r="Z169" i="2" s="1"/>
  <c r="P170" i="2"/>
  <c r="X171" i="2"/>
  <c r="Y184" i="2"/>
  <c r="Z184" i="2" s="1"/>
  <c r="G146" i="2"/>
  <c r="W129" i="2"/>
  <c r="W132" i="2"/>
  <c r="Y132" i="2" s="1"/>
  <c r="Z132" i="2" s="1"/>
  <c r="W157" i="2"/>
  <c r="Y157" i="2" s="1"/>
  <c r="Y173" i="2"/>
  <c r="Z173" i="2" s="1"/>
  <c r="Y185" i="2"/>
  <c r="Z185" i="2" s="1"/>
  <c r="X191" i="2"/>
  <c r="Y191" i="2" s="1"/>
  <c r="Z191" i="2" s="1"/>
  <c r="Y64" i="2"/>
  <c r="Z64" i="2" s="1"/>
  <c r="W66" i="2"/>
  <c r="W95" i="2"/>
  <c r="J98" i="2"/>
  <c r="X101" i="2"/>
  <c r="Y101" i="2" s="1"/>
  <c r="Z101" i="2" s="1"/>
  <c r="X103" i="2"/>
  <c r="X102" i="2" s="1"/>
  <c r="J102" i="2"/>
  <c r="J106" i="2" s="1"/>
  <c r="X166" i="2"/>
  <c r="X165" i="2" s="1"/>
  <c r="J165" i="2"/>
  <c r="Y65" i="2"/>
  <c r="Z65" i="2" s="1"/>
  <c r="J21" i="2"/>
  <c r="H28" i="2" s="1"/>
  <c r="M39" i="2"/>
  <c r="V53" i="2"/>
  <c r="V56" i="2" s="1"/>
  <c r="W54" i="2"/>
  <c r="W59" i="2"/>
  <c r="P62" i="2"/>
  <c r="P78" i="2" s="1"/>
  <c r="G66" i="2"/>
  <c r="Q78" i="2"/>
  <c r="S88" i="2"/>
  <c r="S92" i="2" s="1"/>
  <c r="J94" i="2"/>
  <c r="X94" i="2"/>
  <c r="W100" i="2"/>
  <c r="Y100" i="2" s="1"/>
  <c r="Z100" i="2" s="1"/>
  <c r="M106" i="2"/>
  <c r="X105" i="2"/>
  <c r="S119" i="2"/>
  <c r="Y111" i="2"/>
  <c r="Z111" i="2" s="1"/>
  <c r="W116" i="2"/>
  <c r="X121" i="2"/>
  <c r="W126" i="2"/>
  <c r="M146" i="2"/>
  <c r="X131" i="2"/>
  <c r="Y131" i="2" s="1"/>
  <c r="Z131" i="2" s="1"/>
  <c r="W140" i="2"/>
  <c r="Y141" i="2"/>
  <c r="Z141" i="2" s="1"/>
  <c r="W162" i="2"/>
  <c r="W166" i="2"/>
  <c r="M165" i="2"/>
  <c r="W174" i="2"/>
  <c r="Y176" i="2"/>
  <c r="Z176" i="2" s="1"/>
  <c r="W175" i="2"/>
  <c r="Y175" i="2" s="1"/>
  <c r="X184" i="2"/>
  <c r="W190" i="2"/>
  <c r="Y194" i="2"/>
  <c r="Z194" i="2" s="1"/>
  <c r="N78" i="2"/>
  <c r="M13" i="2"/>
  <c r="W61" i="2"/>
  <c r="Y61" i="2" s="1"/>
  <c r="Z61" i="2" s="1"/>
  <c r="G58" i="2"/>
  <c r="X67" i="2"/>
  <c r="X66" i="2" s="1"/>
  <c r="J66" i="2"/>
  <c r="J78" i="2" s="1"/>
  <c r="S70" i="2"/>
  <c r="S78" i="2" s="1"/>
  <c r="X75" i="2"/>
  <c r="X74" i="2" s="1"/>
  <c r="G80" i="2"/>
  <c r="G92" i="2" s="1"/>
  <c r="V92" i="2"/>
  <c r="W84" i="2"/>
  <c r="M94" i="2"/>
  <c r="X100" i="2"/>
  <c r="V119" i="2"/>
  <c r="X113" i="2"/>
  <c r="Y113" i="2" s="1"/>
  <c r="Z113" i="2" s="1"/>
  <c r="X116" i="2"/>
  <c r="W122" i="2"/>
  <c r="X126" i="2"/>
  <c r="P146" i="2"/>
  <c r="X140" i="2"/>
  <c r="W149" i="2"/>
  <c r="P157" i="2"/>
  <c r="X162" i="2"/>
  <c r="X172" i="2"/>
  <c r="Y172" i="2" s="1"/>
  <c r="Z172" i="2" s="1"/>
  <c r="J170" i="2"/>
  <c r="X174" i="2"/>
  <c r="T195" i="2"/>
  <c r="P179" i="2"/>
  <c r="P195" i="2" s="1"/>
  <c r="Y188" i="2"/>
  <c r="Z188" i="2" s="1"/>
  <c r="X190" i="2"/>
  <c r="J13" i="2"/>
  <c r="H26" i="2" s="1"/>
  <c r="J26" i="2" s="1"/>
  <c r="X15" i="2"/>
  <c r="W60" i="2"/>
  <c r="Y60" i="2" s="1"/>
  <c r="Z60" i="2" s="1"/>
  <c r="W73" i="2"/>
  <c r="Y73" i="2" s="1"/>
  <c r="Z73" i="2" s="1"/>
  <c r="E78" i="2"/>
  <c r="Y76" i="2"/>
  <c r="Z76" i="2" s="1"/>
  <c r="W81" i="2"/>
  <c r="Y85" i="2"/>
  <c r="Z85" i="2" s="1"/>
  <c r="W87" i="2"/>
  <c r="W89" i="2"/>
  <c r="P106" i="2"/>
  <c r="W109" i="2"/>
  <c r="Y109" i="2" s="1"/>
  <c r="Z109" i="2" s="1"/>
  <c r="W112" i="2"/>
  <c r="Y112" i="2" s="1"/>
  <c r="Z112" i="2" s="1"/>
  <c r="J127" i="2"/>
  <c r="X122" i="2"/>
  <c r="X125" i="2"/>
  <c r="Y125" i="2" s="1"/>
  <c r="Z125" i="2" s="1"/>
  <c r="S146" i="2"/>
  <c r="X139" i="2"/>
  <c r="Y139" i="2" s="1"/>
  <c r="Z139" i="2" s="1"/>
  <c r="J153" i="2"/>
  <c r="X149" i="2"/>
  <c r="X153" i="2" s="1"/>
  <c r="X161" i="2"/>
  <c r="Y161" i="2" s="1"/>
  <c r="Z161" i="2" s="1"/>
  <c r="W171" i="2"/>
  <c r="W181" i="2"/>
  <c r="W179" i="2" s="1"/>
  <c r="G179" i="2"/>
  <c r="G195" i="2" s="1"/>
  <c r="S179" i="2"/>
  <c r="S195" i="2" s="1"/>
  <c r="W189" i="2"/>
  <c r="W108" i="2"/>
  <c r="J146" i="2"/>
  <c r="X108" i="2"/>
  <c r="X155" i="2"/>
  <c r="X157" i="2" s="1"/>
  <c r="G98" i="2"/>
  <c r="G106" i="2" s="1"/>
  <c r="W150" i="2"/>
  <c r="Y150" i="2" s="1"/>
  <c r="Z150" i="2" s="1"/>
  <c r="X189" i="2"/>
  <c r="Y189" i="2" s="1"/>
  <c r="Z189" i="2" s="1"/>
  <c r="N28" i="1"/>
  <c r="K28" i="1" s="1"/>
  <c r="J29" i="1"/>
  <c r="X142" i="2"/>
  <c r="W14" i="2"/>
  <c r="Y14" i="2" s="1"/>
  <c r="Z14" i="2" s="1"/>
  <c r="W15" i="2"/>
  <c r="Y15" i="2" s="1"/>
  <c r="Z15" i="2" s="1"/>
  <c r="W16" i="2"/>
  <c r="Y16" i="2" s="1"/>
  <c r="Z16" i="2" s="1"/>
  <c r="P13" i="2"/>
  <c r="N26" i="2" s="1"/>
  <c r="T26" i="2"/>
  <c r="X27" i="2"/>
  <c r="H25" i="2"/>
  <c r="K26" i="2"/>
  <c r="Q26" i="2"/>
  <c r="G13" i="2"/>
  <c r="X14" i="2"/>
  <c r="X13" i="2" s="1"/>
  <c r="J28" i="2"/>
  <c r="X28" i="2" s="1"/>
  <c r="J25" i="2"/>
  <c r="J33" i="2" s="1"/>
  <c r="Y22" i="2" l="1"/>
  <c r="Z22" i="2" s="1"/>
  <c r="W21" i="2"/>
  <c r="Y21" i="2" s="1"/>
  <c r="Z21" i="2" s="1"/>
  <c r="W70" i="2"/>
  <c r="Y70" i="2" s="1"/>
  <c r="W88" i="2"/>
  <c r="Y88" i="2" s="1"/>
  <c r="Y89" i="2"/>
  <c r="Z89" i="2" s="1"/>
  <c r="Y122" i="2"/>
  <c r="Z122" i="2" s="1"/>
  <c r="X127" i="2"/>
  <c r="Y54" i="2"/>
  <c r="Z54" i="2" s="1"/>
  <c r="W53" i="2"/>
  <c r="Y18" i="2"/>
  <c r="Z18" i="2" s="1"/>
  <c r="W17" i="2"/>
  <c r="Y17" i="2" s="1"/>
  <c r="Z17" i="2" s="1"/>
  <c r="Y103" i="2"/>
  <c r="Z103" i="2" s="1"/>
  <c r="W119" i="2"/>
  <c r="Y108" i="2"/>
  <c r="Z108" i="2" s="1"/>
  <c r="Y174" i="2"/>
  <c r="Z174" i="2" s="1"/>
  <c r="Y126" i="2"/>
  <c r="Z126" i="2" s="1"/>
  <c r="Y59" i="2"/>
  <c r="Z59" i="2" s="1"/>
  <c r="W58" i="2"/>
  <c r="Y58" i="2" s="1"/>
  <c r="X170" i="2"/>
  <c r="Y87" i="2"/>
  <c r="Z87" i="2" s="1"/>
  <c r="X78" i="2"/>
  <c r="Y166" i="2"/>
  <c r="Z166" i="2" s="1"/>
  <c r="W165" i="2"/>
  <c r="Y165" i="2" s="1"/>
  <c r="Z165" i="2" s="1"/>
  <c r="Y116" i="2"/>
  <c r="Z116" i="2" s="1"/>
  <c r="Y95" i="2"/>
  <c r="Z95" i="2" s="1"/>
  <c r="W94" i="2"/>
  <c r="Y94" i="2" s="1"/>
  <c r="Y155" i="2"/>
  <c r="Z155" i="2" s="1"/>
  <c r="J195" i="2"/>
  <c r="G78" i="2"/>
  <c r="W28" i="2"/>
  <c r="Y162" i="2"/>
  <c r="Z162" i="2" s="1"/>
  <c r="Y86" i="2"/>
  <c r="Z86" i="2" s="1"/>
  <c r="W74" i="2"/>
  <c r="Y75" i="2"/>
  <c r="Z75" i="2" s="1"/>
  <c r="W49" i="2"/>
  <c r="Y49" i="2" s="1"/>
  <c r="Y50" i="2"/>
  <c r="Z50" i="2" s="1"/>
  <c r="M47" i="2"/>
  <c r="Y28" i="2"/>
  <c r="Z28" i="2" s="1"/>
  <c r="Y81" i="2"/>
  <c r="Z81" i="2" s="1"/>
  <c r="W80" i="2"/>
  <c r="Y190" i="2"/>
  <c r="Z190" i="2" s="1"/>
  <c r="Y121" i="2"/>
  <c r="Z121" i="2" s="1"/>
  <c r="Y66" i="2"/>
  <c r="Y159" i="2"/>
  <c r="Z159" i="2" s="1"/>
  <c r="W163" i="2"/>
  <c r="Y163" i="2" s="1"/>
  <c r="Z163" i="2" s="1"/>
  <c r="Y36" i="2"/>
  <c r="Z36" i="2" s="1"/>
  <c r="J196" i="2"/>
  <c r="J198" i="2" s="1"/>
  <c r="W102" i="2"/>
  <c r="W13" i="2"/>
  <c r="Y171" i="2"/>
  <c r="Z171" i="2" s="1"/>
  <c r="W170" i="2"/>
  <c r="Y170" i="2" s="1"/>
  <c r="Y149" i="2"/>
  <c r="Z149" i="2" s="1"/>
  <c r="X98" i="2"/>
  <c r="Y140" i="2"/>
  <c r="Z140" i="2" s="1"/>
  <c r="Y67" i="2"/>
  <c r="Z67" i="2" s="1"/>
  <c r="W127" i="2"/>
  <c r="W146" i="2"/>
  <c r="Y129" i="2"/>
  <c r="Z129" i="2" s="1"/>
  <c r="Y35" i="2"/>
  <c r="Y84" i="2"/>
  <c r="X106" i="2"/>
  <c r="X179" i="2"/>
  <c r="X119" i="2"/>
  <c r="W98" i="2"/>
  <c r="Y44" i="2"/>
  <c r="Z44" i="2" s="1"/>
  <c r="W43" i="2"/>
  <c r="W153" i="2"/>
  <c r="Y153" i="2" s="1"/>
  <c r="Z153" i="2" s="1"/>
  <c r="Y72" i="2"/>
  <c r="Z72" i="2" s="1"/>
  <c r="I28" i="1"/>
  <c r="B28" i="1"/>
  <c r="X146" i="2"/>
  <c r="Y146" i="2" s="1"/>
  <c r="Z146" i="2" s="1"/>
  <c r="Y142" i="2"/>
  <c r="Z142" i="2" s="1"/>
  <c r="M26" i="2"/>
  <c r="M25" i="2" s="1"/>
  <c r="M33" i="2" s="1"/>
  <c r="M196" i="2" s="1"/>
  <c r="K25" i="2"/>
  <c r="E26" i="2"/>
  <c r="Y13" i="2"/>
  <c r="S26" i="2"/>
  <c r="S25" i="2" s="1"/>
  <c r="S33" i="2" s="1"/>
  <c r="S196" i="2" s="1"/>
  <c r="L26" i="1" s="1"/>
  <c r="Q25" i="2"/>
  <c r="N25" i="2"/>
  <c r="P26" i="2"/>
  <c r="T25" i="2"/>
  <c r="V26" i="2"/>
  <c r="V25" i="2" s="1"/>
  <c r="V33" i="2" s="1"/>
  <c r="V196" i="2" s="1"/>
  <c r="L27" i="1" s="1"/>
  <c r="Y80" i="2" l="1"/>
  <c r="W92" i="2"/>
  <c r="Y92" i="2" s="1"/>
  <c r="Y119" i="2"/>
  <c r="Z119" i="2" s="1"/>
  <c r="Y102" i="2"/>
  <c r="W106" i="2"/>
  <c r="Y106" i="2" s="1"/>
  <c r="W47" i="2"/>
  <c r="Y47" i="2" s="1"/>
  <c r="Y43" i="2"/>
  <c r="Y179" i="2"/>
  <c r="Z179" i="2" s="1"/>
  <c r="X195" i="2"/>
  <c r="Y98" i="2"/>
  <c r="Y127" i="2"/>
  <c r="Z127" i="2" s="1"/>
  <c r="W195" i="2"/>
  <c r="W78" i="2"/>
  <c r="Y78" i="2" s="1"/>
  <c r="Z78" i="2" s="1"/>
  <c r="Y74" i="2"/>
  <c r="W56" i="2"/>
  <c r="Y56" i="2" s="1"/>
  <c r="Y53" i="2"/>
  <c r="V198" i="2"/>
  <c r="L29" i="1"/>
  <c r="N27" i="1"/>
  <c r="X198" i="2" s="1"/>
  <c r="N26" i="1"/>
  <c r="K26" i="1" s="1"/>
  <c r="S198" i="2"/>
  <c r="G26" i="2"/>
  <c r="E25" i="2"/>
  <c r="P25" i="2"/>
  <c r="P33" i="2" s="1"/>
  <c r="P196" i="2" s="1"/>
  <c r="P198" i="2" s="1"/>
  <c r="X26" i="2"/>
  <c r="X25" i="2" s="1"/>
  <c r="X33" i="2" s="1"/>
  <c r="X196" i="2" s="1"/>
  <c r="Y195" i="2" l="1"/>
  <c r="Z195" i="2" s="1"/>
  <c r="W26" i="2"/>
  <c r="G25" i="2"/>
  <c r="G33" i="2" s="1"/>
  <c r="M28" i="1"/>
  <c r="M29" i="1" s="1"/>
  <c r="I27" i="1"/>
  <c r="I29" i="1" s="1"/>
  <c r="N29" i="1"/>
  <c r="B27" i="1"/>
  <c r="B29" i="1" s="1"/>
  <c r="I26" i="1"/>
  <c r="B26" i="1"/>
  <c r="K27" i="1"/>
  <c r="K29" i="1" s="1"/>
  <c r="G196" i="2" l="1"/>
  <c r="G198" i="2" s="1"/>
  <c r="W25" i="2"/>
  <c r="Y26" i="2"/>
  <c r="W33" i="2" l="1"/>
  <c r="Y25" i="2"/>
  <c r="Z25" i="2" s="1"/>
  <c r="W196" i="2" l="1"/>
  <c r="W198" i="2" s="1"/>
  <c r="Y33" i="2"/>
  <c r="Y196" i="2" s="1"/>
  <c r="Z196" i="2" l="1"/>
  <c r="Z33" i="2"/>
</calcChain>
</file>

<file path=xl/sharedStrings.xml><?xml version="1.0" encoding="utf-8"?>
<sst xmlns="http://schemas.openxmlformats.org/spreadsheetml/2006/main" count="731" uniqueCount="386">
  <si>
    <t xml:space="preserve">
</t>
  </si>
  <si>
    <t>Додаток №______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</si>
  <si>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</si>
  <si>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</si>
  <si>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</si>
  <si>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</si>
  <si>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</si>
  <si>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</si>
  <si>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</si>
  <si>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</si>
  <si>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</si>
  <si>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</si>
  <si>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</si>
  <si>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</si>
  <si>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</si>
  <si>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</si>
  <si>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</si>
  <si>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</si>
  <si>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</si>
  <si>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</si>
  <si>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</si>
  <si>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</si>
  <si>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</si>
  <si>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</si>
  <si>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</si>
  <si>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</si>
  <si>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</si>
  <si>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</si>
  <si>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</si>
  <si>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</si>
  <si>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</si>
  <si>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</si>
  <si>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</si>
  <si>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</si>
  <si>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</si>
  <si>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</si>
  <si>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</si>
  <si>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</si>
  <si>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</si>
  <si>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</si>
  <si>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</si>
  <si>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</si>
  <si>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</si>
  <si>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</si>
  <si>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</si>
  <si>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</si>
  <si>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</si>
  <si>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</si>
  <si>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</si>
  <si>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</si>
  <si>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</si>
  <si>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</si>
  <si>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</si>
  <si>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</si>
  <si>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</si>
  <si>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</si>
  <si>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</si>
  <si>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</si>
  <si>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</si>
  <si>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</si>
  <si>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</si>
  <si>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</si>
  <si>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</si>
  <si>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</si>
  <si>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</si>
  <si>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</si>
  <si>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</si>
  <si>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</si>
  <si>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</si>
  <si>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</si>
  <si>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</si>
  <si>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</si>
  <si>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</si>
  <si>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</si>
  <si>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</si>
  <si>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</si>
  <si>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</si>
  <si>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</si>
  <si>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</si>
  <si>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Мирович Ольга Вікторівна, заступник голови/ координатор проєкту</t>
  </si>
  <si>
    <t>1.2.2</t>
  </si>
  <si>
    <t>1.2.3</t>
  </si>
  <si>
    <t>1.3</t>
  </si>
  <si>
    <t>За договорами ЦПХ</t>
  </si>
  <si>
    <t>1.3.1</t>
  </si>
  <si>
    <t>Бухгалтер проєкту Павлій Людмила Василівна</t>
  </si>
  <si>
    <t>1.3.2</t>
  </si>
  <si>
    <t>Координатор церемонії відкриття LMF Гаврилів Наталія Володимирівна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</si>
  <si>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</si>
  <si>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</si>
  <si>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</si>
  <si>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</si>
  <si>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</si>
  <si>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</si>
  <si>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</si>
  <si>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</si>
  <si>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</si>
  <si>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</si>
  <si>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</si>
  <si>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</si>
  <si>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Старший програмний консультант, ФОП Балинський І.О.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</si>
  <si>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</si>
  <si>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</si>
  <si>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</si>
  <si>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</si>
  <si>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</si>
  <si>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</si>
  <si>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</si>
  <si>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</si>
  <si>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</si>
  <si>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</si>
  <si>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</si>
  <si>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</si>
  <si>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</si>
  <si>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</si>
  <si>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</si>
  <si>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</si>
  <si>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</si>
  <si>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</si>
  <si>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</si>
  <si>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</si>
  <si>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</si>
  <si>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</si>
  <si>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</si>
  <si>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</si>
  <si>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</si>
  <si>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</si>
  <si>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</si>
  <si>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</si>
  <si>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</si>
  <si>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</si>
  <si>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</si>
  <si>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</si>
  <si>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</si>
  <si>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</si>
  <si>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</si>
  <si>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</si>
  <si>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</si>
  <si>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</si>
  <si>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</si>
  <si>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</si>
  <si>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</si>
  <si>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</si>
  <si>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</si>
  <si>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</si>
  <si>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</si>
  <si>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</si>
  <si>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</si>
  <si>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</si>
  <si>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</si>
  <si>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</si>
  <si>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</si>
  <si>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</si>
  <si>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</si>
  <si>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</si>
  <si>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</si>
  <si>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Оренда світлового обладання для проведення церемонії відкриття VIII Lviv Media Forum</t>
  </si>
  <si>
    <t>день</t>
  </si>
  <si>
    <t>4.2.2</t>
  </si>
  <si>
    <t>Оренда звукового обладання для проведення церемонії відкриття VIII Lviv Media Forum</t>
  </si>
  <si>
    <t>4.2.3</t>
  </si>
  <si>
    <t>Обслуговування орендованої техніки та техпідтримка заходу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</si>
  <si>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</si>
  <si>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</si>
  <si>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</si>
  <si>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</si>
  <si>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</si>
  <si>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</si>
  <si>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</si>
  <si>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</si>
  <si>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</si>
  <si>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</si>
  <si>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</si>
  <si>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</si>
  <si>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</si>
  <si>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</si>
  <si>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</si>
  <si>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</si>
  <si>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</si>
  <si>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</si>
  <si>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</si>
  <si>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</si>
  <si>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</si>
  <si>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</si>
  <si>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</si>
  <si>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</si>
  <si>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</si>
  <si>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</si>
  <si>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</si>
  <si>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</si>
  <si>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</si>
  <si>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</si>
  <si>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</si>
  <si>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</si>
  <si>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</si>
  <si>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</si>
  <si>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</si>
  <si>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</si>
  <si>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</si>
  <si>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</si>
  <si>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</si>
  <si>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</si>
  <si>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</si>
  <si>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</si>
  <si>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</si>
  <si>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</si>
  <si>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</si>
  <si>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</si>
  <si>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</si>
  <si>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</si>
  <si>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</si>
  <si>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</si>
  <si>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</si>
  <si>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</si>
  <si>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</si>
  <si>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</si>
  <si>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</si>
  <si>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</si>
  <si>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</si>
  <si>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</si>
  <si>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</si>
  <si>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</si>
  <si>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</si>
  <si>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Друк програми заходу</t>
  </si>
  <si>
    <t>примірник</t>
  </si>
  <si>
    <t>7.2</t>
  </si>
  <si>
    <t>Сувенірна продукція для запрошених гостей VIII LMF</t>
  </si>
  <si>
    <t>набір</t>
  </si>
  <si>
    <t>7.3</t>
  </si>
  <si>
    <t>Послуги копірайтера</t>
  </si>
  <si>
    <t>місяць</t>
  </si>
  <si>
    <t>7.4</t>
  </si>
  <si>
    <t xml:space="preserve">Друк банерів </t>
  </si>
  <si>
    <t>7.5</t>
  </si>
  <si>
    <t>Друк медіаволу</t>
  </si>
  <si>
    <t>7.6</t>
  </si>
  <si>
    <t>Друк сувенірних стікерпаків для учасників</t>
  </si>
  <si>
    <t>7.7</t>
  </si>
  <si>
    <t>Виготовлення вітального комплекту учасника</t>
  </si>
  <si>
    <t>7.8</t>
  </si>
  <si>
    <t xml:space="preserve">Соціальні внески за договорами ЦПХ з підрядниками (ЄСВ) розділу "Поліграфічні послуги" 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</si>
  <si>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</si>
  <si>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</si>
  <si>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</si>
  <si>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</si>
  <si>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</si>
  <si>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</si>
  <si>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</si>
  <si>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 за договором ЦПХ, виконавець буде визначений</t>
  </si>
  <si>
    <t>8.2</t>
  </si>
  <si>
    <t>Послуги графічного дизайну для потреб проєкту</t>
  </si>
  <si>
    <t>година</t>
  </si>
  <si>
    <t>8.3</t>
  </si>
  <si>
    <t>Соціальні внески за договорами ЦПХ з підрядниками (ЄСВ) розділу "Видавничі послуги"</t>
  </si>
  <si>
    <t>нарахування</t>
  </si>
  <si>
    <t>8.4</t>
  </si>
  <si>
    <t xml:space="preserve">Друк журналів </t>
  </si>
  <si>
    <t>екземпляр</t>
  </si>
  <si>
    <t>8.5</t>
  </si>
  <si>
    <t>Інші витрати (вказати надану послугу)</t>
  </si>
  <si>
    <t>8.6</t>
  </si>
  <si>
    <t>Всього по статті 8 "Видавничі послуги":</t>
  </si>
  <si>
    <t>Послуги з просування</t>
  </si>
  <si>
    <t>9.1</t>
  </si>
  <si>
    <t xml:space="preserve">Фотофіксація церемонії відкриття VIII LMF </t>
  </si>
  <si>
    <t>9.2</t>
  </si>
  <si>
    <t xml:space="preserve">Відеофіксація церемонії відкриття VIII LMF </t>
  </si>
  <si>
    <t>9.3</t>
  </si>
  <si>
    <t>Створення авторських ілюстрацій для розміщення на сувенірній продукції (футболах, стікерпаках тощо)</t>
  </si>
  <si>
    <t>9.4</t>
  </si>
  <si>
    <t>Послуги SMM</t>
  </si>
  <si>
    <t>9.5</t>
  </si>
  <si>
    <t>Експертна консультація щодо стратегії залучення немедійної аудиторії</t>
  </si>
  <si>
    <t>9.6</t>
  </si>
  <si>
    <t>Розробка PR-кампанії</t>
  </si>
  <si>
    <t>9.7</t>
  </si>
  <si>
    <t>Послуги з розміщення рекламних в ЗМІ (інтерв'ю з організаторами, колонки, інформаційні анонси)</t>
  </si>
  <si>
    <t>9.8</t>
  </si>
  <si>
    <t>Послуги з реклами в соціальних мережах фейсбук та інстаграм</t>
  </si>
  <si>
    <t>9.9</t>
  </si>
  <si>
    <t>Послуги з SEO аналізу та SEO-налаштування веб-сторінки</t>
  </si>
  <si>
    <t>9.10</t>
  </si>
  <si>
    <t>Послуги з налаштування google реклами (контекстно-медійної реклами (банерної) та реклама у YouTube)</t>
  </si>
  <si>
    <t>9.11</t>
  </si>
  <si>
    <t>Послуги з розміщення google реклами (контекстно-медійної реклами (банерної) та реклами у YouTube)</t>
  </si>
  <si>
    <t>9.12</t>
  </si>
  <si>
    <t xml:space="preserve">Виготовлення рекламного спецпроєкту на сайті онлайн-видання LIGA.NET </t>
  </si>
  <si>
    <t>9.13</t>
  </si>
  <si>
    <t>Послуги з реклами в онлайн-виданні 
The Ukrainians</t>
  </si>
  <si>
    <t>шт</t>
  </si>
  <si>
    <t>9.14</t>
  </si>
  <si>
    <t>Послуги з розміщення реклами в онлайн-виданні Ain.UA</t>
  </si>
  <si>
    <t>9.15</t>
  </si>
  <si>
    <t>Роботи з налаштування та таргетування в соціальних мережах</t>
  </si>
  <si>
    <t>9.16</t>
  </si>
  <si>
    <t>Виконання робіт менеджера твіттер-спільноти під час події, виконавець буде визначений</t>
  </si>
  <si>
    <t>9.17</t>
  </si>
  <si>
    <t>Послуги з медіамоніторингу інформаційної кампанії VIII LMF</t>
  </si>
  <si>
    <t>Всього по статті  9 "Послуги з просування":</t>
  </si>
  <si>
    <t>Створення web-ресурсу</t>
  </si>
  <si>
    <t>Витрати зі створення веб-сторінки VIII LMF</t>
  </si>
  <si>
    <t>Технічна підтримка сайту lvivmediaforum.com та веб-сторінки VIII LMF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</si>
  <si>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</si>
  <si>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</si>
  <si>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</si>
  <si>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</si>
  <si>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</si>
  <si>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</si>
  <si>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</si>
  <si>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</si>
  <si>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Синхронний переклад події (українська-англійська-українська)</t>
  </si>
  <si>
    <t>Письмовий переклад для потреб проєкту з української на англійську</t>
  </si>
  <si>
    <t>сторінка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</si>
  <si>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</si>
  <si>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</si>
  <si>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</si>
  <si>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</si>
  <si>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</si>
  <si>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</si>
  <si>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</si>
  <si>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Юридичні послуги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</si>
  <si>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</si>
  <si>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</si>
  <si>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</si>
  <si>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</si>
  <si>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</si>
  <si>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</si>
  <si>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</si>
  <si>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</si>
  <si>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</si>
  <si>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</si>
  <si>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</si>
  <si>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</si>
  <si>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</si>
  <si>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</si>
  <si>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</si>
  <si>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</si>
  <si>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</si>
  <si>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</si>
  <si>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</si>
  <si>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</si>
  <si>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Банківська комісія за переказ</t>
  </si>
  <si>
    <t>платіж</t>
  </si>
  <si>
    <t>13.4.2</t>
  </si>
  <si>
    <t>Виготовлення ролика для демонстрації на відкритті LMF</t>
  </si>
  <si>
    <t>13.4.3</t>
  </si>
  <si>
    <t>Транспортне обслуговування організаторів та запрошених гостей LMF</t>
  </si>
  <si>
    <t>13.4.4</t>
  </si>
  <si>
    <t>Координатор спікерів та запрошених гостей, буде визначений</t>
  </si>
  <si>
    <t>13.4.5</t>
  </si>
  <si>
    <t>Координатор локацій, буде визначений</t>
  </si>
  <si>
    <t>13.4.6</t>
  </si>
  <si>
    <t>Координатор волонтерів, буде визначений</t>
  </si>
  <si>
    <t>13.4.7</t>
  </si>
  <si>
    <t>Реєстрація учасників та гостей церемонії відкриття VIII LMF</t>
  </si>
  <si>
    <t>13.4.8</t>
  </si>
  <si>
    <t>Декор приміщень та сцени VIII Lviv Media Forum</t>
  </si>
  <si>
    <t>13.4.9</t>
  </si>
  <si>
    <t>Послуги клінінгу приміщень VIII Lviv Media Forum</t>
  </si>
  <si>
    <t>13.4.10</t>
  </si>
  <si>
    <t>Забезпечення безпеки та охорони заходу та системи пропускного та епідеміологічного контролю</t>
  </si>
  <si>
    <t>13.4.11</t>
  </si>
  <si>
    <t>Модерування події</t>
  </si>
  <si>
    <t>13.4.12</t>
  </si>
  <si>
    <t>Організація культурної програми VIII LMF</t>
  </si>
  <si>
    <t>13.4.13</t>
  </si>
  <si>
    <t>Гонорар запрошеного музиканта</t>
  </si>
  <si>
    <t>13.4.14</t>
  </si>
  <si>
    <t>Експертні послуги з моніторингу та оцінки проєкту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</si>
  <si>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</si>
  <si>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</si>
  <si>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</si>
  <si>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</si>
  <si>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</si>
  <si>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</si>
  <si>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Заявника: Громадська організація "Львівський медіафорум"</t>
  </si>
  <si>
    <t>Назва конкурсної програми: Знакові події</t>
  </si>
  <si>
    <t xml:space="preserve">Назва ЛОТ-у: Знакові події в Україні </t>
  </si>
  <si>
    <t>Назва проєкту: Організація церемонії відкриття VIII Lviv Media Forum</t>
  </si>
  <si>
    <t>Дата початку проєкту: липень 2021</t>
  </si>
  <si>
    <t>Дата завершення проєкту: жовтень 2021</t>
  </si>
  <si>
    <t>за період з 14 липня по 30 жовтень 2021 року</t>
  </si>
  <si>
    <t>від "14" липня  2021 року</t>
  </si>
  <si>
    <t>до Договору про надання гранту №4EVE11-03317</t>
  </si>
  <si>
    <t>Послуги інтернет провайдер</t>
  </si>
  <si>
    <t>13.4.15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</si>
</sst>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"/>
  </numFmts>
  <fonts count="39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u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7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8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3" fillId="6" borderId="57" xfId="0" applyNumberFormat="1" applyFont="1" applyFill="1" applyBorder="1" applyAlignment="1">
      <alignment horizontal="right" vertical="top"/>
    </xf>
    <xf numFmtId="10" fontId="13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60" xfId="0" applyNumberFormat="1" applyFont="1" applyBorder="1" applyAlignment="1">
      <alignment horizontal="right" vertical="top"/>
    </xf>
    <xf numFmtId="4" fontId="13" fillId="0" borderId="61" xfId="0" applyNumberFormat="1" applyFont="1" applyBorder="1" applyAlignment="1">
      <alignment horizontal="right" vertical="top"/>
    </xf>
    <xf numFmtId="10" fontId="13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3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8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3" fillId="0" borderId="75" xfId="0" applyNumberFormat="1" applyFont="1" applyBorder="1" applyAlignment="1">
      <alignment horizontal="right" vertical="top"/>
    </xf>
    <xf numFmtId="165" fontId="18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3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3" fillId="7" borderId="42" xfId="0" applyNumberFormat="1" applyFont="1" applyFill="1" applyBorder="1" applyAlignment="1">
      <alignment horizontal="right" vertical="center"/>
    </xf>
    <xf numFmtId="0" fontId="19" fillId="6" borderId="52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4" fontId="0" fillId="0" borderId="64" xfId="0" applyNumberFormat="1" applyFont="1" applyBorder="1" applyAlignment="1">
      <alignment horizontal="right" vertical="top"/>
    </xf>
    <xf numFmtId="4" fontId="0" fillId="0" borderId="65" xfId="0" applyNumberFormat="1" applyFont="1" applyBorder="1" applyAlignment="1">
      <alignment horizontal="right" vertical="top"/>
    </xf>
    <xf numFmtId="0" fontId="4" fillId="0" borderId="62" xfId="0" applyFont="1" applyBorder="1" applyAlignment="1">
      <alignment horizontal="center" vertical="top"/>
    </xf>
    <xf numFmtId="4" fontId="13" fillId="7" borderId="47" xfId="0" applyNumberFormat="1" applyFont="1" applyFill="1" applyBorder="1" applyAlignment="1">
      <alignment horizontal="right" vertical="center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3" fillId="5" borderId="57" xfId="0" applyNumberFormat="1" applyFont="1" applyFill="1" applyBorder="1" applyAlignment="1">
      <alignment horizontal="right" vertical="top"/>
    </xf>
    <xf numFmtId="4" fontId="13" fillId="6" borderId="90" xfId="0" applyNumberFormat="1" applyFont="1" applyFill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horizontal="center" vertical="top"/>
    </xf>
    <xf numFmtId="0" fontId="18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2" xfId="0" applyFont="1" applyFill="1" applyBorder="1" applyAlignment="1">
      <alignment horizontal="left" vertical="top" wrapText="1"/>
    </xf>
    <xf numFmtId="0" fontId="19" fillId="6" borderId="67" xfId="0" applyFont="1" applyFill="1" applyBorder="1" applyAlignment="1">
      <alignment horizontal="left" vertical="top" wrapText="1"/>
    </xf>
    <xf numFmtId="10" fontId="13" fillId="0" borderId="75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0" fontId="1" fillId="0" borderId="91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" fillId="0" borderId="91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4" fontId="13" fillId="0" borderId="92" xfId="0" applyNumberFormat="1" applyFont="1" applyBorder="1" applyAlignment="1">
      <alignment horizontal="right" vertical="top"/>
    </xf>
    <xf numFmtId="10" fontId="13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0" fillId="8" borderId="24" xfId="0" applyNumberFormat="1" applyFont="1" applyFill="1" applyBorder="1" applyAlignment="1">
      <alignment horizontal="right" vertical="top"/>
    </xf>
    <xf numFmtId="4" fontId="0" fillId="8" borderId="26" xfId="0" applyNumberFormat="1" applyFont="1" applyFill="1" applyBorder="1" applyAlignment="1">
      <alignment horizontal="right" vertical="top"/>
    </xf>
    <xf numFmtId="4" fontId="13" fillId="0" borderId="24" xfId="0" applyNumberFormat="1" applyFont="1" applyBorder="1" applyAlignment="1">
      <alignment horizontal="right" vertical="top"/>
    </xf>
    <xf numFmtId="4" fontId="1" fillId="8" borderId="24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5" xfId="0" applyNumberFormat="1" applyFont="1" applyBorder="1" applyAlignment="1">
      <alignment horizontal="right" vertical="top"/>
    </xf>
    <xf numFmtId="10" fontId="13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4" fillId="0" borderId="94" xfId="0" applyFont="1" applyBorder="1" applyAlignment="1">
      <alignment vertical="top" wrapText="1"/>
    </xf>
    <xf numFmtId="4" fontId="13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4" fontId="2" fillId="7" borderId="47" xfId="0" applyNumberFormat="1" applyFont="1" applyFill="1" applyBorder="1" applyAlignment="1">
      <alignment horizontal="right" vertical="center"/>
    </xf>
    <xf numFmtId="4" fontId="13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0" fontId="20" fillId="0" borderId="59" xfId="0" applyFont="1" applyBorder="1" applyAlignment="1">
      <alignment vertical="top" wrapText="1"/>
    </xf>
    <xf numFmtId="4" fontId="0" fillId="8" borderId="99" xfId="0" applyNumberFormat="1" applyFont="1" applyFill="1" applyBorder="1" applyAlignment="1">
      <alignment horizontal="right" vertical="top"/>
    </xf>
    <xf numFmtId="4" fontId="0" fillId="8" borderId="100" xfId="0" applyNumberFormat="1" applyFont="1" applyFill="1" applyBorder="1" applyAlignment="1">
      <alignment horizontal="right" vertical="top"/>
    </xf>
    <xf numFmtId="4" fontId="0" fillId="8" borderId="101" xfId="0" applyNumberFormat="1" applyFont="1" applyFill="1" applyBorder="1" applyAlignment="1">
      <alignment horizontal="right" vertical="top"/>
    </xf>
    <xf numFmtId="4" fontId="1" fillId="8" borderId="102" xfId="0" applyNumberFormat="1" applyFont="1" applyFill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103" xfId="0" applyNumberFormat="1" applyFont="1" applyBorder="1" applyAlignment="1">
      <alignment horizontal="right" vertical="top"/>
    </xf>
    <xf numFmtId="4" fontId="13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7" fontId="1" fillId="0" borderId="60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7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9" fillId="6" borderId="109" xfId="0" applyFont="1" applyFill="1" applyBorder="1" applyAlignment="1">
      <alignment horizontal="left" vertical="top" wrapText="1"/>
    </xf>
    <xf numFmtId="4" fontId="2" fillId="6" borderId="11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09" xfId="0" applyFont="1" applyFill="1" applyBorder="1" applyAlignment="1">
      <alignment vertical="top" wrapText="1"/>
    </xf>
    <xf numFmtId="0" fontId="18" fillId="6" borderId="67" xfId="0" applyFont="1" applyFill="1" applyBorder="1" applyAlignment="1">
      <alignment horizontal="left" vertical="top" wrapText="1"/>
    </xf>
    <xf numFmtId="4" fontId="0" fillId="0" borderId="26" xfId="0" applyNumberFormat="1" applyFont="1" applyBorder="1" applyAlignment="1">
      <alignment horizontal="right" vertical="top"/>
    </xf>
    <xf numFmtId="0" fontId="1" fillId="0" borderId="9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4" fontId="13" fillId="7" borderId="49" xfId="0" applyNumberFormat="1" applyFont="1" applyFill="1" applyBorder="1" applyAlignment="1">
      <alignment horizontal="right" vertical="top"/>
    </xf>
    <xf numFmtId="4" fontId="13" fillId="7" borderId="113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33" fillId="0" borderId="0" xfId="0" applyFont="1"/>
    <xf numFmtId="165" fontId="33" fillId="0" borderId="62" xfId="0" applyNumberFormat="1" applyFont="1" applyBorder="1" applyAlignment="1">
      <alignment vertical="top"/>
    </xf>
    <xf numFmtId="0" fontId="34" fillId="0" borderId="59" xfId="0" applyFont="1" applyBorder="1" applyAlignment="1">
      <alignment vertical="top" wrapText="1"/>
    </xf>
    <xf numFmtId="0" fontId="35" fillId="0" borderId="58" xfId="0" applyFont="1" applyBorder="1" applyAlignment="1">
      <alignment horizontal="center" vertical="top"/>
    </xf>
    <xf numFmtId="4" fontId="35" fillId="0" borderId="63" xfId="0" applyNumberFormat="1" applyFont="1" applyBorder="1" applyAlignment="1">
      <alignment horizontal="right" vertical="top"/>
    </xf>
    <xf numFmtId="4" fontId="35" fillId="0" borderId="64" xfId="0" applyNumberFormat="1" applyFont="1" applyBorder="1" applyAlignment="1">
      <alignment horizontal="right" vertical="top"/>
    </xf>
    <xf numFmtId="4" fontId="35" fillId="0" borderId="65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4" fontId="36" fillId="0" borderId="61" xfId="0" applyNumberFormat="1" applyFont="1" applyBorder="1" applyAlignment="1">
      <alignment horizontal="right" vertical="top"/>
    </xf>
    <xf numFmtId="10" fontId="36" fillId="0" borderId="61" xfId="0" applyNumberFormat="1" applyFont="1" applyBorder="1" applyAlignment="1">
      <alignment horizontal="right" vertical="top"/>
    </xf>
    <xf numFmtId="0" fontId="35" fillId="0" borderId="29" xfId="0" applyFont="1" applyBorder="1" applyAlignment="1">
      <alignment vertical="top" wrapText="1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165" fontId="33" fillId="0" borderId="58" xfId="0" applyNumberFormat="1" applyFont="1" applyBorder="1" applyAlignment="1">
      <alignment vertical="top"/>
    </xf>
    <xf numFmtId="0" fontId="35" fillId="0" borderId="74" xfId="0" applyFont="1" applyBorder="1" applyAlignment="1">
      <alignment vertical="top" wrapText="1"/>
    </xf>
    <xf numFmtId="4" fontId="35" fillId="0" borderId="24" xfId="0" applyNumberFormat="1" applyFont="1" applyBorder="1" applyAlignment="1">
      <alignment horizontal="right" vertical="top"/>
    </xf>
    <xf numFmtId="4" fontId="35" fillId="0" borderId="26" xfId="0" applyNumberFormat="1" applyFont="1" applyBorder="1" applyAlignment="1">
      <alignment horizontal="right" vertical="top"/>
    </xf>
    <xf numFmtId="4" fontId="35" fillId="0" borderId="25" xfId="0" applyNumberFormat="1" applyFont="1" applyBorder="1" applyAlignment="1">
      <alignment horizontal="right" vertical="top"/>
    </xf>
    <xf numFmtId="0" fontId="35" fillId="0" borderId="108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35" fillId="0" borderId="59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165" fontId="37" fillId="7" borderId="40" xfId="0" applyNumberFormat="1" applyFont="1" applyFill="1" applyBorder="1" applyAlignment="1">
      <alignment vertical="center"/>
    </xf>
    <xf numFmtId="165" fontId="33" fillId="7" borderId="44" xfId="0" applyNumberFormat="1" applyFont="1" applyFill="1" applyBorder="1" applyAlignment="1">
      <alignment horizontal="center" vertical="center"/>
    </xf>
    <xf numFmtId="0" fontId="33" fillId="7" borderId="47" xfId="0" applyFont="1" applyFill="1" applyBorder="1" applyAlignment="1">
      <alignment vertical="center" wrapText="1"/>
    </xf>
    <xf numFmtId="0" fontId="33" fillId="7" borderId="42" xfId="0" applyFont="1" applyFill="1" applyBorder="1" applyAlignment="1">
      <alignment horizontal="center" vertical="center"/>
    </xf>
    <xf numFmtId="4" fontId="33" fillId="7" borderId="77" xfId="0" applyNumberFormat="1" applyFont="1" applyFill="1" applyBorder="1" applyAlignment="1">
      <alignment horizontal="right" vertical="center"/>
    </xf>
    <xf numFmtId="4" fontId="33" fillId="7" borderId="86" xfId="0" applyNumberFormat="1" applyFont="1" applyFill="1" applyBorder="1" applyAlignment="1">
      <alignment horizontal="right" vertical="center"/>
    </xf>
    <xf numFmtId="4" fontId="33" fillId="7" borderId="17" xfId="0" applyNumberFormat="1" applyFont="1" applyFill="1" applyBorder="1" applyAlignment="1">
      <alignment horizontal="right" vertical="center"/>
    </xf>
    <xf numFmtId="4" fontId="36" fillId="7" borderId="49" xfId="0" applyNumberFormat="1" applyFont="1" applyFill="1" applyBorder="1" applyAlignment="1">
      <alignment horizontal="right" vertical="center"/>
    </xf>
    <xf numFmtId="0" fontId="33" fillId="7" borderId="15" xfId="0" applyFont="1" applyFill="1" applyBorder="1" applyAlignment="1">
      <alignment vertical="center" wrapText="1"/>
    </xf>
    <xf numFmtId="165" fontId="33" fillId="4" borderId="45" xfId="0" applyNumberFormat="1" applyFont="1" applyFill="1" applyBorder="1" applyAlignment="1">
      <alignment vertical="center"/>
    </xf>
    <xf numFmtId="165" fontId="33" fillId="4" borderId="46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vertical="center" wrapText="1"/>
    </xf>
    <xf numFmtId="0" fontId="33" fillId="4" borderId="46" xfId="0" applyFont="1" applyFill="1" applyBorder="1" applyAlignment="1">
      <alignment horizontal="center" vertical="center"/>
    </xf>
    <xf numFmtId="4" fontId="33" fillId="4" borderId="45" xfId="0" applyNumberFormat="1" applyFont="1" applyFill="1" applyBorder="1" applyAlignment="1">
      <alignment horizontal="right" vertical="center"/>
    </xf>
    <xf numFmtId="4" fontId="33" fillId="4" borderId="49" xfId="0" applyNumberFormat="1" applyFont="1" applyFill="1" applyBorder="1" applyAlignment="1">
      <alignment horizontal="right" vertical="center"/>
    </xf>
    <xf numFmtId="4" fontId="33" fillId="4" borderId="96" xfId="0" applyNumberFormat="1" applyFont="1" applyFill="1" applyBorder="1" applyAlignment="1">
      <alignment horizontal="right" vertical="center"/>
    </xf>
    <xf numFmtId="10" fontId="36" fillId="4" borderId="57" xfId="0" applyNumberFormat="1" applyFont="1" applyFill="1" applyBorder="1" applyAlignment="1">
      <alignment horizontal="right" vertical="top"/>
    </xf>
    <xf numFmtId="0" fontId="33" fillId="4" borderId="80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3" fillId="4" borderId="49" xfId="0" applyFont="1" applyFill="1" applyBorder="1" applyAlignment="1">
      <alignment horizontal="center" vertical="center"/>
    </xf>
    <xf numFmtId="4" fontId="33" fillId="4" borderId="16" xfId="0" applyNumberFormat="1" applyFont="1" applyFill="1" applyBorder="1" applyAlignment="1">
      <alignment horizontal="right" vertical="center"/>
    </xf>
    <xf numFmtId="4" fontId="36" fillId="4" borderId="16" xfId="0" applyNumberFormat="1" applyFont="1" applyFill="1" applyBorder="1" applyAlignment="1">
      <alignment horizontal="right" vertical="center"/>
    </xf>
    <xf numFmtId="0" fontId="33" fillId="4" borderId="15" xfId="0" applyFont="1" applyFill="1" applyBorder="1" applyAlignment="1">
      <alignment vertical="center" wrapText="1"/>
    </xf>
    <xf numFmtId="4" fontId="1" fillId="9" borderId="68" xfId="0" applyNumberFormat="1" applyFont="1" applyFill="1" applyBorder="1" applyAlignment="1">
      <alignment horizontal="right" vertical="top"/>
    </xf>
    <xf numFmtId="4" fontId="1" fillId="9" borderId="69" xfId="0" applyNumberFormat="1" applyFont="1" applyFill="1" applyBorder="1" applyAlignment="1">
      <alignment horizontal="right" vertical="top"/>
    </xf>
    <xf numFmtId="4" fontId="0" fillId="9" borderId="24" xfId="0" applyNumberFormat="1" applyFont="1" applyFill="1" applyBorder="1" applyAlignment="1">
      <alignment horizontal="right" vertical="top"/>
    </xf>
    <xf numFmtId="4" fontId="0" fillId="9" borderId="26" xfId="0" applyNumberFormat="1" applyFont="1" applyFill="1" applyBorder="1" applyAlignment="1">
      <alignment horizontal="right" vertical="top"/>
    </xf>
    <xf numFmtId="4" fontId="35" fillId="10" borderId="24" xfId="0" applyNumberFormat="1" applyFont="1" applyFill="1" applyBorder="1" applyAlignment="1">
      <alignment horizontal="right" vertical="top"/>
    </xf>
    <xf numFmtId="4" fontId="35" fillId="11" borderId="26" xfId="0" applyNumberFormat="1" applyFont="1" applyFill="1" applyBorder="1" applyAlignment="1">
      <alignment horizontal="right" vertical="top"/>
    </xf>
    <xf numFmtId="4" fontId="35" fillId="9" borderId="24" xfId="0" applyNumberFormat="1" applyFont="1" applyFill="1" applyBorder="1" applyAlignment="1">
      <alignment horizontal="right" vertical="top"/>
    </xf>
    <xf numFmtId="4" fontId="35" fillId="9" borderId="26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65" fontId="18" fillId="7" borderId="104" xfId="0" applyNumberFormat="1" applyFont="1" applyFill="1" applyBorder="1" applyAlignment="1">
      <alignment horizontal="left" vertical="center" wrapText="1"/>
    </xf>
    <xf numFmtId="0" fontId="10" fillId="0" borderId="105" xfId="0" applyFont="1" applyBorder="1"/>
    <xf numFmtId="0" fontId="10" fillId="0" borderId="106" xfId="0" applyFont="1" applyBorder="1"/>
    <xf numFmtId="165" fontId="35" fillId="0" borderId="0" xfId="0" applyNumberFormat="1" applyFont="1" applyAlignment="1">
      <alignment horizontal="center" vertical="center"/>
    </xf>
    <xf numFmtId="0" fontId="35" fillId="0" borderId="0" xfId="0" applyFont="1" applyAlignment="1"/>
    <xf numFmtId="165" fontId="32" fillId="4" borderId="4" xfId="0" applyNumberFormat="1" applyFont="1" applyFill="1" applyBorder="1" applyAlignment="1">
      <alignment horizontal="left" vertical="center"/>
    </xf>
    <xf numFmtId="0" fontId="38" fillId="0" borderId="5" xfId="0" applyFont="1" applyBorder="1"/>
    <xf numFmtId="0" fontId="38" fillId="0" borderId="112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8" xfId="0" applyFont="1" applyBorder="1"/>
    <xf numFmtId="0" fontId="10" fillId="0" borderId="89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in.ua/" TargetMode="External"/><Relationship Id="rId1" Type="http://schemas.openxmlformats.org/officeDocument/2006/relationships/hyperlink" Target="http://lig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9"/>
  <sheetViews>
    <sheetView tabSelected="1" view="pageBreakPreview" topLeftCell="A10" zoomScale="60" zoomScaleNormal="73" workbookViewId="0">
      <selection activeCell="K30" sqref="K30"/>
    </sheetView>
  </sheetViews>
  <sheetFormatPr defaultColWidth="12.59765625" defaultRowHeight="15" customHeight="1" x14ac:dyDescent="0.25"/>
  <cols>
    <col min="1" max="1" width="16" customWidth="1"/>
    <col min="2" max="2" width="14.5" customWidth="1"/>
    <col min="3" max="8" width="20.3984375" customWidth="1"/>
    <col min="9" max="9" width="14.5" customWidth="1"/>
    <col min="10" max="10" width="20.3984375" customWidth="1"/>
    <col min="11" max="11" width="14.5" customWidth="1"/>
    <col min="12" max="12" width="20.3984375" customWidth="1"/>
    <col min="13" max="13" width="14.5" customWidth="1"/>
    <col min="14" max="14" width="20.3984375" customWidth="1"/>
    <col min="15" max="23" width="4.8984375" customWidth="1"/>
    <col min="24" max="26" width="9.59765625" customWidth="1"/>
    <col min="27" max="31" width="11" customWidth="1"/>
  </cols>
  <sheetData>
    <row r="1" spans="1:31" ht="15" customHeight="1" x14ac:dyDescent="0.25">
      <c r="A1" s="396" t="s">
        <v>0</v>
      </c>
      <c r="B1" s="39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96" t="s">
        <v>383</v>
      </c>
      <c r="I2" s="391"/>
      <c r="J2" s="3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6" t="s">
        <v>382</v>
      </c>
      <c r="I3" s="391"/>
      <c r="J3" s="39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32" t="s">
        <v>376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33" t="s">
        <v>377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33" t="s">
        <v>375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33" t="s">
        <v>378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33" t="s">
        <v>379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33" t="s">
        <v>380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6" x14ac:dyDescent="0.3">
      <c r="A17" s="7"/>
      <c r="B17" s="397" t="s">
        <v>2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8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6" x14ac:dyDescent="0.3">
      <c r="A18" s="7"/>
      <c r="B18" s="397" t="s">
        <v>3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398" t="s">
        <v>381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3">
      <c r="A20" s="7"/>
      <c r="B20" s="3"/>
      <c r="C20" s="1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11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4"/>
      <c r="B21" s="4"/>
      <c r="C21" s="4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2"/>
      <c r="P21" s="1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30" customHeight="1" x14ac:dyDescent="0.25">
      <c r="A22" s="399"/>
      <c r="B22" s="392" t="s">
        <v>4</v>
      </c>
      <c r="C22" s="393"/>
      <c r="D22" s="402" t="s">
        <v>5</v>
      </c>
      <c r="E22" s="403"/>
      <c r="F22" s="403"/>
      <c r="G22" s="403"/>
      <c r="H22" s="403"/>
      <c r="I22" s="403"/>
      <c r="J22" s="404"/>
      <c r="K22" s="392" t="s">
        <v>6</v>
      </c>
      <c r="L22" s="393"/>
      <c r="M22" s="392" t="s">
        <v>7</v>
      </c>
      <c r="N22" s="39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35" customHeight="1" x14ac:dyDescent="0.25">
      <c r="A23" s="400"/>
      <c r="B23" s="394"/>
      <c r="C23" s="395"/>
      <c r="D23" s="15" t="s">
        <v>8</v>
      </c>
      <c r="E23" s="16" t="s">
        <v>9</v>
      </c>
      <c r="F23" s="16" t="s">
        <v>10</v>
      </c>
      <c r="G23" s="16" t="s">
        <v>11</v>
      </c>
      <c r="H23" s="16" t="s">
        <v>12</v>
      </c>
      <c r="I23" s="405" t="s">
        <v>13</v>
      </c>
      <c r="J23" s="395"/>
      <c r="K23" s="394"/>
      <c r="L23" s="395"/>
      <c r="M23" s="394"/>
      <c r="N23" s="395"/>
      <c r="O23" s="4"/>
      <c r="P23" s="4"/>
      <c r="Q23" s="1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30" customHeight="1" x14ac:dyDescent="0.25">
      <c r="A24" s="401"/>
      <c r="B24" s="18" t="s">
        <v>14</v>
      </c>
      <c r="C24" s="19" t="s">
        <v>15</v>
      </c>
      <c r="D24" s="18" t="s">
        <v>15</v>
      </c>
      <c r="E24" s="20" t="s">
        <v>15</v>
      </c>
      <c r="F24" s="20" t="s">
        <v>15</v>
      </c>
      <c r="G24" s="20" t="s">
        <v>15</v>
      </c>
      <c r="H24" s="20" t="s">
        <v>15</v>
      </c>
      <c r="I24" s="20" t="s">
        <v>14</v>
      </c>
      <c r="J24" s="21" t="s">
        <v>16</v>
      </c>
      <c r="K24" s="18" t="s">
        <v>14</v>
      </c>
      <c r="L24" s="19" t="s">
        <v>15</v>
      </c>
      <c r="M24" s="22" t="s">
        <v>14</v>
      </c>
      <c r="N24" s="23" t="s">
        <v>15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ht="30" customHeight="1" x14ac:dyDescent="0.25">
      <c r="A25" s="25" t="s">
        <v>17</v>
      </c>
      <c r="B25" s="26" t="s">
        <v>18</v>
      </c>
      <c r="C25" s="27" t="s">
        <v>19</v>
      </c>
      <c r="D25" s="26" t="s">
        <v>20</v>
      </c>
      <c r="E25" s="28" t="s">
        <v>21</v>
      </c>
      <c r="F25" s="28" t="s">
        <v>22</v>
      </c>
      <c r="G25" s="28" t="s">
        <v>23</v>
      </c>
      <c r="H25" s="28" t="s">
        <v>24</v>
      </c>
      <c r="I25" s="28" t="s">
        <v>25</v>
      </c>
      <c r="J25" s="27" t="s">
        <v>26</v>
      </c>
      <c r="K25" s="26" t="s">
        <v>27</v>
      </c>
      <c r="L25" s="27" t="s">
        <v>28</v>
      </c>
      <c r="M25" s="26" t="s">
        <v>29</v>
      </c>
      <c r="N25" s="27" t="s">
        <v>30</v>
      </c>
      <c r="O25" s="29"/>
      <c r="P25" s="29"/>
      <c r="Q25" s="30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ht="30" customHeight="1" x14ac:dyDescent="0.25">
      <c r="A26" s="31" t="s">
        <v>31</v>
      </c>
      <c r="B26" s="32">
        <f>C26/N26</f>
        <v>0.96132695964600923</v>
      </c>
      <c r="C26" s="33">
        <v>1869307.06</v>
      </c>
      <c r="D26" s="34">
        <v>0</v>
      </c>
      <c r="E26" s="35">
        <v>0</v>
      </c>
      <c r="F26" s="35">
        <v>0</v>
      </c>
      <c r="G26" s="35">
        <v>0</v>
      </c>
      <c r="H26" s="35">
        <v>75200</v>
      </c>
      <c r="I26" s="36">
        <f>J26/N26</f>
        <v>3.8673040353990794E-2</v>
      </c>
      <c r="J26" s="33">
        <f>D26+E26+F26+G26+H26</f>
        <v>75200</v>
      </c>
      <c r="K26" s="32">
        <f>L26/N26</f>
        <v>0</v>
      </c>
      <c r="L26" s="33">
        <f>'Кошторис  витрат'!S196</f>
        <v>0</v>
      </c>
      <c r="M26" s="37">
        <v>1</v>
      </c>
      <c r="N26" s="38">
        <f>C26+J26+L26</f>
        <v>1944507.06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30" customHeight="1" x14ac:dyDescent="0.25">
      <c r="A27" s="39" t="s">
        <v>32</v>
      </c>
      <c r="B27" s="40">
        <f>C27/N27</f>
        <v>0.96192058294688643</v>
      </c>
      <c r="C27" s="41">
        <v>1869307.06</v>
      </c>
      <c r="D27" s="42">
        <v>0</v>
      </c>
      <c r="E27" s="43">
        <v>0</v>
      </c>
      <c r="F27" s="43">
        <v>0</v>
      </c>
      <c r="G27" s="43">
        <v>0</v>
      </c>
      <c r="H27" s="43">
        <v>74000</v>
      </c>
      <c r="I27" s="44">
        <f>J27/N27</f>
        <v>3.8079417053113573E-2</v>
      </c>
      <c r="J27" s="41">
        <f>D27+E27+F27+G27+H27</f>
        <v>74000</v>
      </c>
      <c r="K27" s="40">
        <f>L27/N27</f>
        <v>0</v>
      </c>
      <c r="L27" s="41">
        <f>'Кошторис  витрат'!V196</f>
        <v>0</v>
      </c>
      <c r="M27" s="45">
        <v>1</v>
      </c>
      <c r="N27" s="46">
        <f>C27+J27+L27</f>
        <v>1943307.06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47" t="s">
        <v>33</v>
      </c>
      <c r="B28" s="48">
        <f>C28/N28</f>
        <v>0.94986381929294439</v>
      </c>
      <c r="C28" s="49">
        <v>1401980</v>
      </c>
      <c r="D28" s="50">
        <v>0</v>
      </c>
      <c r="E28" s="51">
        <v>0</v>
      </c>
      <c r="F28" s="51">
        <v>0</v>
      </c>
      <c r="G28" s="51">
        <v>0</v>
      </c>
      <c r="H28" s="51">
        <v>74000</v>
      </c>
      <c r="I28" s="52">
        <f>J28/N28</f>
        <v>5.0136180707055653E-2</v>
      </c>
      <c r="J28" s="49">
        <f>D28+E28+F28+G28+H28</f>
        <v>74000</v>
      </c>
      <c r="K28" s="48">
        <f>L28/N28</f>
        <v>0</v>
      </c>
      <c r="L28" s="49">
        <v>0</v>
      </c>
      <c r="M28" s="53">
        <f>(N28*M27)/N27</f>
        <v>0.75951970246019684</v>
      </c>
      <c r="N28" s="54">
        <f>C28+J28+L28</f>
        <v>1475980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55" t="s">
        <v>34</v>
      </c>
      <c r="B29" s="56">
        <f t="shared" ref="B29:N29" si="0">B27-B28</f>
        <v>1.2056763653942038E-2</v>
      </c>
      <c r="C29" s="57">
        <f t="shared" si="0"/>
        <v>467327.06000000006</v>
      </c>
      <c r="D29" s="58">
        <f t="shared" si="0"/>
        <v>0</v>
      </c>
      <c r="E29" s="59">
        <f t="shared" si="0"/>
        <v>0</v>
      </c>
      <c r="F29" s="59">
        <f t="shared" si="0"/>
        <v>0</v>
      </c>
      <c r="G29" s="59">
        <f t="shared" si="0"/>
        <v>0</v>
      </c>
      <c r="H29" s="59">
        <f t="shared" si="0"/>
        <v>0</v>
      </c>
      <c r="I29" s="60">
        <f t="shared" si="0"/>
        <v>-1.2056763653942079E-2</v>
      </c>
      <c r="J29" s="57">
        <f t="shared" si="0"/>
        <v>0</v>
      </c>
      <c r="K29" s="61">
        <f t="shared" si="0"/>
        <v>0</v>
      </c>
      <c r="L29" s="57">
        <f t="shared" si="0"/>
        <v>0</v>
      </c>
      <c r="M29" s="62">
        <f t="shared" si="0"/>
        <v>0.24048029753980316</v>
      </c>
      <c r="N29" s="63">
        <f t="shared" si="0"/>
        <v>467327.06000000006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15.75" customHeight="1" x14ac:dyDescent="0.25">
      <c r="A30" s="3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1" ht="15.75" customHeight="1" x14ac:dyDescent="0.3">
      <c r="A31" s="64"/>
      <c r="B31" s="64" t="s">
        <v>35</v>
      </c>
      <c r="C31" s="406"/>
      <c r="D31" s="407"/>
      <c r="E31" s="407"/>
      <c r="F31" s="64"/>
      <c r="G31" s="65"/>
      <c r="H31" s="65"/>
      <c r="I31" s="66"/>
      <c r="J31" s="406"/>
      <c r="K31" s="407"/>
      <c r="L31" s="407"/>
      <c r="M31" s="407"/>
      <c r="N31" s="40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5.75" customHeight="1" x14ac:dyDescent="0.3">
      <c r="A32" s="4"/>
      <c r="B32" s="4"/>
      <c r="C32" s="4"/>
      <c r="D32" s="67" t="s">
        <v>36</v>
      </c>
      <c r="E32" s="4"/>
      <c r="F32" s="68"/>
      <c r="G32" s="390" t="s">
        <v>37</v>
      </c>
      <c r="H32" s="391"/>
      <c r="I32" s="12"/>
      <c r="J32" s="390" t="s">
        <v>38</v>
      </c>
      <c r="K32" s="391"/>
      <c r="L32" s="391"/>
      <c r="M32" s="391"/>
      <c r="N32" s="39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6">
    <mergeCell ref="G32:H32"/>
    <mergeCell ref="J32:N32"/>
    <mergeCell ref="K22:L23"/>
    <mergeCell ref="M22:N23"/>
    <mergeCell ref="A1:B1"/>
    <mergeCell ref="H2:J2"/>
    <mergeCell ref="H3:J3"/>
    <mergeCell ref="B17:N17"/>
    <mergeCell ref="B18:N18"/>
    <mergeCell ref="B19:N19"/>
    <mergeCell ref="A22:A24"/>
    <mergeCell ref="B22:C23"/>
    <mergeCell ref="D22:J22"/>
    <mergeCell ref="I23:J23"/>
    <mergeCell ref="C31:E31"/>
    <mergeCell ref="J31:N31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1"/>
  <sheetViews>
    <sheetView view="pageBreakPreview" zoomScale="69" zoomScaleNormal="69" zoomScaleSheetLayoutView="69" workbookViewId="0">
      <pane ySplit="10" topLeftCell="A185" activePane="bottomLeft" state="frozen"/>
      <selection pane="bottomLeft" activeCell="O190" sqref="O190"/>
    </sheetView>
  </sheetViews>
  <sheetFormatPr defaultColWidth="12.59765625" defaultRowHeight="15" customHeight="1" outlineLevelCol="1" x14ac:dyDescent="0.25"/>
  <cols>
    <col min="1" max="1" width="9.19921875" customWidth="1"/>
    <col min="2" max="2" width="8.69921875" customWidth="1"/>
    <col min="3" max="3" width="38.59765625" customWidth="1"/>
    <col min="4" max="4" width="10" customWidth="1"/>
    <col min="5" max="5" width="10.8984375" customWidth="1"/>
    <col min="6" max="6" width="13" customWidth="1"/>
    <col min="7" max="7" width="14.09765625" customWidth="1"/>
    <col min="8" max="8" width="11" customWidth="1"/>
    <col min="9" max="9" width="13" customWidth="1"/>
    <col min="10" max="10" width="14.09765625" customWidth="1"/>
    <col min="11" max="11" width="9.5" customWidth="1" outlineLevel="1"/>
    <col min="12" max="12" width="13" customWidth="1" outlineLevel="1"/>
    <col min="13" max="13" width="14.09765625" customWidth="1" outlineLevel="1"/>
    <col min="14" max="14" width="9.5" customWidth="1" outlineLevel="1"/>
    <col min="15" max="15" width="13" customWidth="1" outlineLevel="1"/>
    <col min="16" max="16" width="14.09765625" customWidth="1" outlineLevel="1"/>
    <col min="17" max="17" width="9.5" customWidth="1" outlineLevel="1"/>
    <col min="18" max="18" width="13" customWidth="1" outlineLevel="1"/>
    <col min="19" max="19" width="14.09765625" customWidth="1" outlineLevel="1"/>
    <col min="20" max="20" width="9.5" customWidth="1" outlineLevel="1"/>
    <col min="21" max="21" width="13" customWidth="1" outlineLevel="1"/>
    <col min="22" max="22" width="14.09765625" customWidth="1" outlineLevel="1"/>
    <col min="23" max="24" width="13" customWidth="1"/>
    <col min="25" max="25" width="11" customWidth="1"/>
    <col min="26" max="26" width="11.8984375" customWidth="1"/>
    <col min="27" max="27" width="16.69921875" customWidth="1"/>
    <col min="28" max="28" width="14" customWidth="1"/>
    <col min="29" max="33" width="5.09765625" customWidth="1"/>
  </cols>
  <sheetData>
    <row r="1" spans="1:33" ht="13.8" x14ac:dyDescent="0.25">
      <c r="A1" s="332" t="s">
        <v>376</v>
      </c>
      <c r="B1" s="329"/>
      <c r="C1" s="329"/>
      <c r="D1" s="329"/>
      <c r="E1" s="32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3.8" x14ac:dyDescent="0.25">
      <c r="A2" s="333" t="s">
        <v>377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3.8" x14ac:dyDescent="0.25">
      <c r="A3" s="333" t="s">
        <v>375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3.8" x14ac:dyDescent="0.25">
      <c r="A4" s="333" t="s">
        <v>378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8" x14ac:dyDescent="0.25">
      <c r="A5" s="333" t="s">
        <v>379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33" t="s">
        <v>380</v>
      </c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409" t="s">
        <v>39</v>
      </c>
      <c r="B7" s="411" t="s">
        <v>40</v>
      </c>
      <c r="C7" s="414" t="s">
        <v>41</v>
      </c>
      <c r="D7" s="414" t="s">
        <v>42</v>
      </c>
      <c r="E7" s="408" t="s">
        <v>43</v>
      </c>
      <c r="F7" s="403"/>
      <c r="G7" s="403"/>
      <c r="H7" s="403"/>
      <c r="I7" s="403"/>
      <c r="J7" s="404"/>
      <c r="K7" s="408" t="s">
        <v>44</v>
      </c>
      <c r="L7" s="403"/>
      <c r="M7" s="403"/>
      <c r="N7" s="403"/>
      <c r="O7" s="403"/>
      <c r="P7" s="404"/>
      <c r="Q7" s="408" t="s">
        <v>45</v>
      </c>
      <c r="R7" s="403"/>
      <c r="S7" s="403"/>
      <c r="T7" s="403"/>
      <c r="U7" s="403"/>
      <c r="V7" s="404"/>
      <c r="W7" s="431" t="s">
        <v>46</v>
      </c>
      <c r="X7" s="403"/>
      <c r="Y7" s="403"/>
      <c r="Z7" s="404"/>
      <c r="AA7" s="432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400"/>
      <c r="B8" s="412"/>
      <c r="C8" s="415"/>
      <c r="D8" s="415"/>
      <c r="E8" s="425" t="s">
        <v>48</v>
      </c>
      <c r="F8" s="403"/>
      <c r="G8" s="404"/>
      <c r="H8" s="425" t="s">
        <v>49</v>
      </c>
      <c r="I8" s="403"/>
      <c r="J8" s="404"/>
      <c r="K8" s="425" t="s">
        <v>48</v>
      </c>
      <c r="L8" s="403"/>
      <c r="M8" s="404"/>
      <c r="N8" s="425" t="s">
        <v>49</v>
      </c>
      <c r="O8" s="403"/>
      <c r="P8" s="404"/>
      <c r="Q8" s="425" t="s">
        <v>48</v>
      </c>
      <c r="R8" s="403"/>
      <c r="S8" s="404"/>
      <c r="T8" s="425" t="s">
        <v>49</v>
      </c>
      <c r="U8" s="403"/>
      <c r="V8" s="404"/>
      <c r="W8" s="432" t="s">
        <v>50</v>
      </c>
      <c r="X8" s="432" t="s">
        <v>51</v>
      </c>
      <c r="Y8" s="431" t="s">
        <v>52</v>
      </c>
      <c r="Z8" s="404"/>
      <c r="AA8" s="400"/>
      <c r="AB8" s="1"/>
      <c r="AC8" s="1"/>
      <c r="AD8" s="1"/>
      <c r="AE8" s="1"/>
      <c r="AF8" s="1"/>
      <c r="AG8" s="1"/>
    </row>
    <row r="9" spans="1:33" ht="30" customHeight="1" x14ac:dyDescent="0.25">
      <c r="A9" s="410"/>
      <c r="B9" s="413"/>
      <c r="C9" s="416"/>
      <c r="D9" s="416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401"/>
      <c r="X9" s="401"/>
      <c r="Y9" s="86" t="s">
        <v>62</v>
      </c>
      <c r="Z9" s="87" t="s">
        <v>14</v>
      </c>
      <c r="AA9" s="401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thickBot="1" x14ac:dyDescent="0.3">
      <c r="A13" s="107" t="s">
        <v>67</v>
      </c>
      <c r="B13" s="108" t="s">
        <v>68</v>
      </c>
      <c r="C13" s="109" t="s">
        <v>69</v>
      </c>
      <c r="D13" s="110"/>
      <c r="E13" s="111">
        <f>SUM(E14:E16)</f>
        <v>0</v>
      </c>
      <c r="F13" s="112"/>
      <c r="G13" s="113">
        <f>SUM(G14:G16)</f>
        <v>0</v>
      </c>
      <c r="H13" s="111">
        <f>SUM(H14:H16)</f>
        <v>0</v>
      </c>
      <c r="I13" s="112"/>
      <c r="J13" s="113">
        <f>SUM(J14:J16)</f>
        <v>0</v>
      </c>
      <c r="K13" s="111">
        <f>SUM(K14:K16)</f>
        <v>0</v>
      </c>
      <c r="L13" s="112"/>
      <c r="M13" s="113">
        <f>SUM(M14:M16)</f>
        <v>0</v>
      </c>
      <c r="N13" s="111">
        <f>SUM(N14:N16)</f>
        <v>0</v>
      </c>
      <c r="O13" s="112"/>
      <c r="P13" s="113">
        <f>SUM(P14:P16)</f>
        <v>0</v>
      </c>
      <c r="Q13" s="111">
        <f>SUM(Q14:Q16)</f>
        <v>0</v>
      </c>
      <c r="R13" s="112"/>
      <c r="S13" s="113">
        <f>SUM(S14:S16)</f>
        <v>0</v>
      </c>
      <c r="T13" s="111">
        <f>SUM(T14:T16)</f>
        <v>0</v>
      </c>
      <c r="U13" s="112"/>
      <c r="V13" s="113">
        <f>SUM(V14:V16)</f>
        <v>0</v>
      </c>
      <c r="W13" s="113">
        <f>SUM(W14:W16)</f>
        <v>0</v>
      </c>
      <c r="X13" s="113">
        <f>SUM(X14:X16)</f>
        <v>0</v>
      </c>
      <c r="Y13" s="114">
        <f t="shared" ref="Y13:Y33" si="0">W13-X13</f>
        <v>0</v>
      </c>
      <c r="Z13" s="115">
        <v>0</v>
      </c>
      <c r="AA13" s="116"/>
      <c r="AB13" s="117"/>
      <c r="AC13" s="117"/>
      <c r="AD13" s="117"/>
      <c r="AE13" s="117"/>
      <c r="AF13" s="117"/>
      <c r="AG13" s="117"/>
    </row>
    <row r="14" spans="1:33" ht="30" hidden="1" customHeight="1" x14ac:dyDescent="0.25">
      <c r="A14" s="118" t="s">
        <v>70</v>
      </c>
      <c r="B14" s="119" t="s">
        <v>71</v>
      </c>
      <c r="C14" s="120" t="s">
        <v>72</v>
      </c>
      <c r="D14" s="121" t="s">
        <v>73</v>
      </c>
      <c r="E14" s="122"/>
      <c r="F14" s="123"/>
      <c r="G14" s="124">
        <f>E14*F14</f>
        <v>0</v>
      </c>
      <c r="H14" s="122"/>
      <c r="I14" s="123"/>
      <c r="J14" s="124">
        <f>H14*I14</f>
        <v>0</v>
      </c>
      <c r="K14" s="122"/>
      <c r="L14" s="123"/>
      <c r="M14" s="124">
        <f>K14*L14</f>
        <v>0</v>
      </c>
      <c r="N14" s="122"/>
      <c r="O14" s="123"/>
      <c r="P14" s="124">
        <f>N14*O14</f>
        <v>0</v>
      </c>
      <c r="Q14" s="122"/>
      <c r="R14" s="123"/>
      <c r="S14" s="124">
        <f>Q14*R14</f>
        <v>0</v>
      </c>
      <c r="T14" s="122"/>
      <c r="U14" s="123"/>
      <c r="V14" s="124">
        <f>T14*U14</f>
        <v>0</v>
      </c>
      <c r="W14" s="125">
        <f>G14+M14+S14</f>
        <v>0</v>
      </c>
      <c r="X14" s="126">
        <f>J14+P14+V14</f>
        <v>0</v>
      </c>
      <c r="Y14" s="126">
        <f t="shared" si="0"/>
        <v>0</v>
      </c>
      <c r="Z14" s="127" t="e">
        <f t="shared" ref="Z14:Z33" si="1">Y14/W14</f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hidden="1" customHeight="1" x14ac:dyDescent="0.25">
      <c r="A15" s="118" t="s">
        <v>70</v>
      </c>
      <c r="B15" s="119" t="s">
        <v>74</v>
      </c>
      <c r="C15" s="120" t="s">
        <v>72</v>
      </c>
      <c r="D15" s="121" t="s">
        <v>73</v>
      </c>
      <c r="E15" s="122"/>
      <c r="F15" s="123"/>
      <c r="G15" s="124">
        <f>E15*F15</f>
        <v>0</v>
      </c>
      <c r="H15" s="122"/>
      <c r="I15" s="123"/>
      <c r="J15" s="124">
        <f>H15*I15</f>
        <v>0</v>
      </c>
      <c r="K15" s="122"/>
      <c r="L15" s="123"/>
      <c r="M15" s="124">
        <f>K15*L15</f>
        <v>0</v>
      </c>
      <c r="N15" s="122"/>
      <c r="O15" s="123"/>
      <c r="P15" s="124">
        <f>N15*O15</f>
        <v>0</v>
      </c>
      <c r="Q15" s="122"/>
      <c r="R15" s="123"/>
      <c r="S15" s="124">
        <f>Q15*R15</f>
        <v>0</v>
      </c>
      <c r="T15" s="122"/>
      <c r="U15" s="123"/>
      <c r="V15" s="124">
        <f>T15*U15</f>
        <v>0</v>
      </c>
      <c r="W15" s="125">
        <f>G15+M15+S15</f>
        <v>0</v>
      </c>
      <c r="X15" s="126">
        <f>J15+P15+V15</f>
        <v>0</v>
      </c>
      <c r="Y15" s="126">
        <f t="shared" si="0"/>
        <v>0</v>
      </c>
      <c r="Z15" s="127" t="e">
        <f t="shared" si="1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hidden="1" customHeight="1" x14ac:dyDescent="0.25">
      <c r="A16" s="131" t="s">
        <v>70</v>
      </c>
      <c r="B16" s="132" t="s">
        <v>75</v>
      </c>
      <c r="C16" s="120" t="s">
        <v>72</v>
      </c>
      <c r="D16" s="133" t="s">
        <v>73</v>
      </c>
      <c r="E16" s="134"/>
      <c r="F16" s="135"/>
      <c r="G16" s="136">
        <f>E16*F16</f>
        <v>0</v>
      </c>
      <c r="H16" s="134"/>
      <c r="I16" s="135"/>
      <c r="J16" s="136">
        <f>H16*I16</f>
        <v>0</v>
      </c>
      <c r="K16" s="134"/>
      <c r="L16" s="135"/>
      <c r="M16" s="136">
        <f>K16*L16</f>
        <v>0</v>
      </c>
      <c r="N16" s="134"/>
      <c r="O16" s="135"/>
      <c r="P16" s="136">
        <f>N16*O16</f>
        <v>0</v>
      </c>
      <c r="Q16" s="134"/>
      <c r="R16" s="123"/>
      <c r="S16" s="136">
        <f>Q16*R16</f>
        <v>0</v>
      </c>
      <c r="T16" s="134"/>
      <c r="U16" s="123"/>
      <c r="V16" s="136">
        <f>T16*U16</f>
        <v>0</v>
      </c>
      <c r="W16" s="137">
        <f>G16+M16+S16</f>
        <v>0</v>
      </c>
      <c r="X16" s="126">
        <f>J16+P16+V16</f>
        <v>0</v>
      </c>
      <c r="Y16" s="126">
        <f t="shared" si="0"/>
        <v>0</v>
      </c>
      <c r="Z16" s="127" t="e">
        <f t="shared" si="1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5">
      <c r="A17" s="107" t="s">
        <v>67</v>
      </c>
      <c r="B17" s="108" t="s">
        <v>76</v>
      </c>
      <c r="C17" s="139" t="s">
        <v>77</v>
      </c>
      <c r="D17" s="140"/>
      <c r="E17" s="141">
        <f>SUM(E18:E20)</f>
        <v>4</v>
      </c>
      <c r="F17" s="142"/>
      <c r="G17" s="143">
        <f>SUM(G18:G20)</f>
        <v>56648</v>
      </c>
      <c r="H17" s="141">
        <f>SUM(H18:H20)</f>
        <v>4</v>
      </c>
      <c r="I17" s="142"/>
      <c r="J17" s="143">
        <f>SUM(J18:J20)</f>
        <v>56645.96</v>
      </c>
      <c r="K17" s="141">
        <f>SUM(K18:K20)</f>
        <v>0</v>
      </c>
      <c r="L17" s="142"/>
      <c r="M17" s="143">
        <f>SUM(M18:M20)</f>
        <v>0</v>
      </c>
      <c r="N17" s="141">
        <f>SUM(N18:N20)</f>
        <v>0</v>
      </c>
      <c r="O17" s="142"/>
      <c r="P17" s="143">
        <f>SUM(P18:P20)</f>
        <v>0</v>
      </c>
      <c r="Q17" s="141">
        <f>SUM(Q18:Q20)</f>
        <v>0</v>
      </c>
      <c r="R17" s="142"/>
      <c r="S17" s="143">
        <f>SUM(S18:S20)</f>
        <v>0</v>
      </c>
      <c r="T17" s="141">
        <f>SUM(T18:T20)</f>
        <v>0</v>
      </c>
      <c r="U17" s="142"/>
      <c r="V17" s="143">
        <f>SUM(V18:V20)</f>
        <v>0</v>
      </c>
      <c r="W17" s="143">
        <f>SUM(W18:W20)</f>
        <v>56648</v>
      </c>
      <c r="X17" s="144">
        <f>SUM(X18:X20)</f>
        <v>56645.96</v>
      </c>
      <c r="Y17" s="144">
        <f t="shared" si="0"/>
        <v>2.0400000000008731</v>
      </c>
      <c r="Z17" s="144">
        <f t="shared" si="1"/>
        <v>3.6011862731268063E-5</v>
      </c>
      <c r="AA17" s="145"/>
      <c r="AB17" s="117"/>
      <c r="AC17" s="117"/>
      <c r="AD17" s="117"/>
      <c r="AE17" s="117"/>
      <c r="AF17" s="117"/>
      <c r="AG17" s="117"/>
    </row>
    <row r="18" spans="1:33" ht="30" customHeight="1" thickBot="1" x14ac:dyDescent="0.3">
      <c r="A18" s="118" t="s">
        <v>70</v>
      </c>
      <c r="B18" s="119" t="s">
        <v>78</v>
      </c>
      <c r="C18" s="120" t="s">
        <v>79</v>
      </c>
      <c r="D18" s="121" t="s">
        <v>73</v>
      </c>
      <c r="E18" s="122">
        <v>4</v>
      </c>
      <c r="F18" s="123">
        <v>14162</v>
      </c>
      <c r="G18" s="124">
        <f>E18*F18</f>
        <v>56648</v>
      </c>
      <c r="H18" s="122">
        <v>4</v>
      </c>
      <c r="I18" s="123">
        <v>14161.49</v>
      </c>
      <c r="J18" s="124">
        <f>H18*I18</f>
        <v>56645.96</v>
      </c>
      <c r="K18" s="122"/>
      <c r="L18" s="123"/>
      <c r="M18" s="124">
        <f>K18*L18</f>
        <v>0</v>
      </c>
      <c r="N18" s="122"/>
      <c r="O18" s="123"/>
      <c r="P18" s="124">
        <f>N18*O18</f>
        <v>0</v>
      </c>
      <c r="Q18" s="122"/>
      <c r="R18" s="123"/>
      <c r="S18" s="124">
        <f>Q18*R18</f>
        <v>0</v>
      </c>
      <c r="T18" s="122"/>
      <c r="U18" s="123"/>
      <c r="V18" s="124">
        <f>T18*U18</f>
        <v>0</v>
      </c>
      <c r="W18" s="125">
        <f>G18+M18+S18</f>
        <v>56648</v>
      </c>
      <c r="X18" s="126">
        <f>J18+P18+V18</f>
        <v>56645.96</v>
      </c>
      <c r="Y18" s="126">
        <f t="shared" si="0"/>
        <v>2.0400000000008731</v>
      </c>
      <c r="Z18" s="127">
        <f t="shared" si="1"/>
        <v>3.6011862731268063E-5</v>
      </c>
      <c r="AA18" s="128"/>
      <c r="AB18" s="130"/>
      <c r="AC18" s="130"/>
      <c r="AD18" s="130"/>
      <c r="AE18" s="130"/>
      <c r="AF18" s="130"/>
      <c r="AG18" s="130"/>
    </row>
    <row r="19" spans="1:33" ht="30" hidden="1" customHeight="1" x14ac:dyDescent="0.25">
      <c r="A19" s="118" t="s">
        <v>70</v>
      </c>
      <c r="B19" s="119" t="s">
        <v>80</v>
      </c>
      <c r="C19" s="120" t="s">
        <v>72</v>
      </c>
      <c r="D19" s="121" t="s">
        <v>73</v>
      </c>
      <c r="E19" s="122"/>
      <c r="F19" s="123"/>
      <c r="G19" s="124">
        <f>E19*F19</f>
        <v>0</v>
      </c>
      <c r="H19" s="122"/>
      <c r="I19" s="123"/>
      <c r="J19" s="124">
        <f>H19*I19</f>
        <v>0</v>
      </c>
      <c r="K19" s="122"/>
      <c r="L19" s="123"/>
      <c r="M19" s="124">
        <f>K19*L19</f>
        <v>0</v>
      </c>
      <c r="N19" s="122"/>
      <c r="O19" s="123"/>
      <c r="P19" s="124">
        <f>N19*O19</f>
        <v>0</v>
      </c>
      <c r="Q19" s="122"/>
      <c r="R19" s="123"/>
      <c r="S19" s="124">
        <f>Q19*R19</f>
        <v>0</v>
      </c>
      <c r="T19" s="122"/>
      <c r="U19" s="123"/>
      <c r="V19" s="124">
        <f>T19*U19</f>
        <v>0</v>
      </c>
      <c r="W19" s="125">
        <f>G19+M19+S19</f>
        <v>0</v>
      </c>
      <c r="X19" s="126">
        <f>J19+P19+V19</f>
        <v>0</v>
      </c>
      <c r="Y19" s="126">
        <f t="shared" si="0"/>
        <v>0</v>
      </c>
      <c r="Z19" s="127" t="e">
        <f t="shared" si="1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hidden="1" customHeight="1" x14ac:dyDescent="0.25">
      <c r="A20" s="146" t="s">
        <v>70</v>
      </c>
      <c r="B20" s="132" t="s">
        <v>81</v>
      </c>
      <c r="C20" s="120" t="s">
        <v>72</v>
      </c>
      <c r="D20" s="147" t="s">
        <v>73</v>
      </c>
      <c r="E20" s="148"/>
      <c r="F20" s="149"/>
      <c r="G20" s="150">
        <f>E20*F20</f>
        <v>0</v>
      </c>
      <c r="H20" s="148"/>
      <c r="I20" s="149"/>
      <c r="J20" s="150">
        <f>H20*I20</f>
        <v>0</v>
      </c>
      <c r="K20" s="148"/>
      <c r="L20" s="149"/>
      <c r="M20" s="150">
        <f>K20*L20</f>
        <v>0</v>
      </c>
      <c r="N20" s="148"/>
      <c r="O20" s="149"/>
      <c r="P20" s="150">
        <f>N20*O20</f>
        <v>0</v>
      </c>
      <c r="Q20" s="148"/>
      <c r="R20" s="149"/>
      <c r="S20" s="150">
        <f>Q20*R20</f>
        <v>0</v>
      </c>
      <c r="T20" s="148"/>
      <c r="U20" s="149"/>
      <c r="V20" s="150">
        <f>T20*U20</f>
        <v>0</v>
      </c>
      <c r="W20" s="137">
        <f>G20+M20+S20</f>
        <v>0</v>
      </c>
      <c r="X20" s="126">
        <f>J20+P20+V20</f>
        <v>0</v>
      </c>
      <c r="Y20" s="126">
        <f t="shared" si="0"/>
        <v>0</v>
      </c>
      <c r="Z20" s="127" t="e">
        <f t="shared" si="1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07" t="s">
        <v>67</v>
      </c>
      <c r="B21" s="108" t="s">
        <v>82</v>
      </c>
      <c r="C21" s="152" t="s">
        <v>83</v>
      </c>
      <c r="D21" s="140"/>
      <c r="E21" s="141">
        <f>SUM(E22:E24)</f>
        <v>8</v>
      </c>
      <c r="F21" s="142"/>
      <c r="G21" s="143">
        <f>SUM(G22:G24)</f>
        <v>155225</v>
      </c>
      <c r="H21" s="141">
        <f>SUM(H22:H24)</f>
        <v>8</v>
      </c>
      <c r="I21" s="142"/>
      <c r="J21" s="143">
        <f>SUM(J22:J24)</f>
        <v>155225</v>
      </c>
      <c r="K21" s="141">
        <f>SUM(K22:K24)</f>
        <v>0</v>
      </c>
      <c r="L21" s="142"/>
      <c r="M21" s="143">
        <f>SUM(M22:M24)</f>
        <v>0</v>
      </c>
      <c r="N21" s="141">
        <f>SUM(N22:N24)</f>
        <v>0</v>
      </c>
      <c r="O21" s="142"/>
      <c r="P21" s="143">
        <f>SUM(P22:P24)</f>
        <v>0</v>
      </c>
      <c r="Q21" s="141">
        <f>SUM(Q22:Q24)</f>
        <v>0</v>
      </c>
      <c r="R21" s="142"/>
      <c r="S21" s="143">
        <f>SUM(S22:S24)</f>
        <v>0</v>
      </c>
      <c r="T21" s="141">
        <f>SUM(T22:T24)</f>
        <v>0</v>
      </c>
      <c r="U21" s="142"/>
      <c r="V21" s="143">
        <f>SUM(V22:V24)</f>
        <v>0</v>
      </c>
      <c r="W21" s="143">
        <f>SUM(W22:W24)</f>
        <v>155225</v>
      </c>
      <c r="X21" s="143">
        <f>SUM(X22:X24)</f>
        <v>155225</v>
      </c>
      <c r="Y21" s="114">
        <f t="shared" si="0"/>
        <v>0</v>
      </c>
      <c r="Z21" s="115">
        <f t="shared" si="1"/>
        <v>0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5">
      <c r="A22" s="118" t="s">
        <v>70</v>
      </c>
      <c r="B22" s="119" t="s">
        <v>84</v>
      </c>
      <c r="C22" s="120" t="s">
        <v>85</v>
      </c>
      <c r="D22" s="121" t="s">
        <v>73</v>
      </c>
      <c r="E22" s="122">
        <v>4</v>
      </c>
      <c r="F22" s="123">
        <v>16306.25</v>
      </c>
      <c r="G22" s="124">
        <f>E22*F22</f>
        <v>65225</v>
      </c>
      <c r="H22" s="122">
        <v>4</v>
      </c>
      <c r="I22" s="123">
        <v>16306.25</v>
      </c>
      <c r="J22" s="124">
        <f>H22*I22</f>
        <v>65225</v>
      </c>
      <c r="K22" s="122"/>
      <c r="L22" s="123"/>
      <c r="M22" s="124">
        <f>K22*L22</f>
        <v>0</v>
      </c>
      <c r="N22" s="122"/>
      <c r="O22" s="123"/>
      <c r="P22" s="124">
        <f>N22*O22</f>
        <v>0</v>
      </c>
      <c r="Q22" s="122"/>
      <c r="R22" s="123"/>
      <c r="S22" s="124">
        <f>Q22*R22</f>
        <v>0</v>
      </c>
      <c r="T22" s="122"/>
      <c r="U22" s="123"/>
      <c r="V22" s="124">
        <f>T22*U22</f>
        <v>0</v>
      </c>
      <c r="W22" s="125">
        <f>G22+M22+S22</f>
        <v>65225</v>
      </c>
      <c r="X22" s="126">
        <f>J22+P22+V22</f>
        <v>65225</v>
      </c>
      <c r="Y22" s="126">
        <f t="shared" si="0"/>
        <v>0</v>
      </c>
      <c r="Z22" s="127">
        <f t="shared" si="1"/>
        <v>0</v>
      </c>
      <c r="AA22" s="128"/>
      <c r="AB22" s="130"/>
      <c r="AC22" s="130"/>
      <c r="AD22" s="130"/>
      <c r="AE22" s="130"/>
      <c r="AF22" s="130"/>
      <c r="AG22" s="130"/>
    </row>
    <row r="23" spans="1:33" ht="30" customHeight="1" thickBot="1" x14ac:dyDescent="0.3">
      <c r="A23" s="118" t="s">
        <v>70</v>
      </c>
      <c r="B23" s="119" t="s">
        <v>86</v>
      </c>
      <c r="C23" s="120" t="s">
        <v>87</v>
      </c>
      <c r="D23" s="121" t="s">
        <v>73</v>
      </c>
      <c r="E23" s="122">
        <v>4</v>
      </c>
      <c r="F23" s="123">
        <v>22500</v>
      </c>
      <c r="G23" s="124">
        <f>E23*F23</f>
        <v>90000</v>
      </c>
      <c r="H23" s="122">
        <v>4</v>
      </c>
      <c r="I23" s="123">
        <v>22500</v>
      </c>
      <c r="J23" s="124">
        <f>H23*I23</f>
        <v>90000</v>
      </c>
      <c r="K23" s="122"/>
      <c r="L23" s="123"/>
      <c r="M23" s="124">
        <f>K23*L23</f>
        <v>0</v>
      </c>
      <c r="N23" s="122"/>
      <c r="O23" s="123"/>
      <c r="P23" s="124">
        <f>N23*O23</f>
        <v>0</v>
      </c>
      <c r="Q23" s="122"/>
      <c r="R23" s="123"/>
      <c r="S23" s="124">
        <f>Q23*R23</f>
        <v>0</v>
      </c>
      <c r="T23" s="122"/>
      <c r="U23" s="123"/>
      <c r="V23" s="124">
        <f>T23*U23</f>
        <v>0</v>
      </c>
      <c r="W23" s="125">
        <f>G23+M23+S23</f>
        <v>90000</v>
      </c>
      <c r="X23" s="126">
        <f>J23+P23+V23</f>
        <v>90000</v>
      </c>
      <c r="Y23" s="126">
        <f t="shared" si="0"/>
        <v>0</v>
      </c>
      <c r="Z23" s="127">
        <f t="shared" si="1"/>
        <v>0</v>
      </c>
      <c r="AA23" s="128"/>
      <c r="AB23" s="130"/>
      <c r="AC23" s="130"/>
      <c r="AD23" s="130"/>
      <c r="AE23" s="130"/>
      <c r="AF23" s="130"/>
      <c r="AG23" s="130"/>
    </row>
    <row r="24" spans="1:33" ht="30" hidden="1" customHeight="1" x14ac:dyDescent="0.25">
      <c r="A24" s="131" t="s">
        <v>70</v>
      </c>
      <c r="B24" s="153" t="s">
        <v>88</v>
      </c>
      <c r="C24" s="120" t="s">
        <v>89</v>
      </c>
      <c r="D24" s="133" t="s">
        <v>73</v>
      </c>
      <c r="E24" s="134"/>
      <c r="F24" s="135"/>
      <c r="G24" s="136">
        <f>E24*F24</f>
        <v>0</v>
      </c>
      <c r="H24" s="134"/>
      <c r="I24" s="135"/>
      <c r="J24" s="136">
        <f>H24*I24</f>
        <v>0</v>
      </c>
      <c r="K24" s="148"/>
      <c r="L24" s="149"/>
      <c r="M24" s="150">
        <f>K24*L24</f>
        <v>0</v>
      </c>
      <c r="N24" s="148"/>
      <c r="O24" s="149"/>
      <c r="P24" s="150">
        <f>N24*O24</f>
        <v>0</v>
      </c>
      <c r="Q24" s="148"/>
      <c r="R24" s="149"/>
      <c r="S24" s="150">
        <f>Q24*R24</f>
        <v>0</v>
      </c>
      <c r="T24" s="148"/>
      <c r="U24" s="149"/>
      <c r="V24" s="150">
        <f>T24*U24</f>
        <v>0</v>
      </c>
      <c r="W24" s="137">
        <f>G24+M24+S24</f>
        <v>0</v>
      </c>
      <c r="X24" s="126">
        <f>J24+P24+V24</f>
        <v>0</v>
      </c>
      <c r="Y24" s="126">
        <f t="shared" si="0"/>
        <v>0</v>
      </c>
      <c r="Z24" s="127" t="e">
        <f t="shared" si="1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5">
      <c r="A25" s="107" t="s">
        <v>65</v>
      </c>
      <c r="B25" s="154" t="s">
        <v>90</v>
      </c>
      <c r="C25" s="139" t="s">
        <v>91</v>
      </c>
      <c r="D25" s="140"/>
      <c r="E25" s="141">
        <f>SUM(E26:E28)</f>
        <v>211873</v>
      </c>
      <c r="F25" s="142"/>
      <c r="G25" s="143">
        <f>SUM(G26:G28)</f>
        <v>46612.06</v>
      </c>
      <c r="H25" s="141">
        <f>SUM(H26:H28)</f>
        <v>211870.96</v>
      </c>
      <c r="I25" s="142"/>
      <c r="J25" s="143">
        <f>SUM(J26:J28)</f>
        <v>46611.611199999999</v>
      </c>
      <c r="K25" s="141">
        <f>SUM(K26:K28)</f>
        <v>0</v>
      </c>
      <c r="L25" s="142"/>
      <c r="M25" s="143">
        <f>SUM(M26:M28)</f>
        <v>0</v>
      </c>
      <c r="N25" s="141">
        <f>SUM(N26:N28)</f>
        <v>0</v>
      </c>
      <c r="O25" s="142"/>
      <c r="P25" s="143">
        <f>SUM(P26:P28)</f>
        <v>0</v>
      </c>
      <c r="Q25" s="141">
        <f>SUM(Q26:Q28)</f>
        <v>0</v>
      </c>
      <c r="R25" s="142"/>
      <c r="S25" s="143">
        <f>SUM(S26:S28)</f>
        <v>0</v>
      </c>
      <c r="T25" s="141">
        <f>SUM(T26:T28)</f>
        <v>0</v>
      </c>
      <c r="U25" s="142"/>
      <c r="V25" s="143">
        <f>SUM(V26:V28)</f>
        <v>0</v>
      </c>
      <c r="W25" s="143">
        <f>SUM(W26:W28)</f>
        <v>46612.06</v>
      </c>
      <c r="X25" s="143">
        <f>SUM(X26:X28)</f>
        <v>46611.611199999999</v>
      </c>
      <c r="Y25" s="114">
        <f t="shared" si="0"/>
        <v>0.44879999999830034</v>
      </c>
      <c r="Z25" s="115">
        <f t="shared" si="1"/>
        <v>9.6284094716753641E-6</v>
      </c>
      <c r="AA25" s="145"/>
      <c r="AB25" s="6"/>
      <c r="AC25" s="6"/>
      <c r="AD25" s="6"/>
      <c r="AE25" s="6"/>
      <c r="AF25" s="6"/>
      <c r="AG25" s="6"/>
    </row>
    <row r="26" spans="1:33" ht="30" customHeight="1" x14ac:dyDescent="0.25">
      <c r="A26" s="155" t="s">
        <v>70</v>
      </c>
      <c r="B26" s="156" t="s">
        <v>92</v>
      </c>
      <c r="C26" s="120" t="s">
        <v>93</v>
      </c>
      <c r="D26" s="157"/>
      <c r="E26" s="158">
        <f>G13</f>
        <v>0</v>
      </c>
      <c r="F26" s="159">
        <v>0.22</v>
      </c>
      <c r="G26" s="160">
        <f>E26*F26</f>
        <v>0</v>
      </c>
      <c r="H26" s="158">
        <f>J13</f>
        <v>0</v>
      </c>
      <c r="I26" s="159">
        <v>0.22</v>
      </c>
      <c r="J26" s="160">
        <f>H26*I26</f>
        <v>0</v>
      </c>
      <c r="K26" s="158">
        <f>M13</f>
        <v>0</v>
      </c>
      <c r="L26" s="159">
        <v>0.22</v>
      </c>
      <c r="M26" s="160">
        <f>K26*L26</f>
        <v>0</v>
      </c>
      <c r="N26" s="158">
        <f>P13</f>
        <v>0</v>
      </c>
      <c r="O26" s="159">
        <v>0.22</v>
      </c>
      <c r="P26" s="160">
        <f>N26*O26</f>
        <v>0</v>
      </c>
      <c r="Q26" s="158">
        <f>S13</f>
        <v>0</v>
      </c>
      <c r="R26" s="159">
        <v>0.22</v>
      </c>
      <c r="S26" s="160">
        <f>Q26*R26</f>
        <v>0</v>
      </c>
      <c r="T26" s="158">
        <f>V13</f>
        <v>0</v>
      </c>
      <c r="U26" s="159">
        <v>0.22</v>
      </c>
      <c r="V26" s="160">
        <f>T26*U26</f>
        <v>0</v>
      </c>
      <c r="W26" s="126">
        <f>G26+M26+S26</f>
        <v>0</v>
      </c>
      <c r="X26" s="126">
        <f>J26+P26+V26</f>
        <v>0</v>
      </c>
      <c r="Y26" s="126">
        <f t="shared" si="0"/>
        <v>0</v>
      </c>
      <c r="Z26" s="127">
        <v>0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5">
      <c r="A27" s="118" t="s">
        <v>70</v>
      </c>
      <c r="B27" s="119" t="s">
        <v>94</v>
      </c>
      <c r="C27" s="120" t="s">
        <v>95</v>
      </c>
      <c r="D27" s="121"/>
      <c r="E27" s="122">
        <f>G18</f>
        <v>56648</v>
      </c>
      <c r="F27" s="123">
        <v>0.22</v>
      </c>
      <c r="G27" s="124">
        <f>E27*F27</f>
        <v>12462.56</v>
      </c>
      <c r="H27" s="122">
        <f>J17</f>
        <v>56645.96</v>
      </c>
      <c r="I27" s="123">
        <v>0.22</v>
      </c>
      <c r="J27" s="124">
        <f>H27*I27</f>
        <v>12462.111199999999</v>
      </c>
      <c r="K27" s="122">
        <f>M17</f>
        <v>0</v>
      </c>
      <c r="L27" s="123">
        <v>0.22</v>
      </c>
      <c r="M27" s="124">
        <f>K27*L27</f>
        <v>0</v>
      </c>
      <c r="N27" s="122">
        <f>P17</f>
        <v>0</v>
      </c>
      <c r="O27" s="123">
        <v>0.22</v>
      </c>
      <c r="P27" s="124">
        <f>N27*O27</f>
        <v>0</v>
      </c>
      <c r="Q27" s="122">
        <f>S17</f>
        <v>0</v>
      </c>
      <c r="R27" s="123">
        <v>0.22</v>
      </c>
      <c r="S27" s="124">
        <f>Q27*R27</f>
        <v>0</v>
      </c>
      <c r="T27" s="122">
        <f>V17</f>
        <v>0</v>
      </c>
      <c r="U27" s="123">
        <v>0.22</v>
      </c>
      <c r="V27" s="124">
        <f>T27*U27</f>
        <v>0</v>
      </c>
      <c r="W27" s="125">
        <f>G27+M27+S27</f>
        <v>12462.56</v>
      </c>
      <c r="X27" s="126">
        <f>J27+P27+V27</f>
        <v>12462.111199999999</v>
      </c>
      <c r="Y27" s="126">
        <f t="shared" si="0"/>
        <v>0.44880000000011933</v>
      </c>
      <c r="Z27" s="127">
        <f t="shared" si="1"/>
        <v>3.6011862731262221E-5</v>
      </c>
      <c r="AA27" s="128"/>
      <c r="AB27" s="130"/>
      <c r="AC27" s="130"/>
      <c r="AD27" s="130"/>
      <c r="AE27" s="130"/>
      <c r="AF27" s="130"/>
      <c r="AG27" s="130"/>
    </row>
    <row r="28" spans="1:33" ht="30" customHeight="1" x14ac:dyDescent="0.25">
      <c r="A28" s="131" t="s">
        <v>70</v>
      </c>
      <c r="B28" s="153" t="s">
        <v>96</v>
      </c>
      <c r="C28" s="162" t="s">
        <v>83</v>
      </c>
      <c r="D28" s="133"/>
      <c r="E28" s="134">
        <f>G21</f>
        <v>155225</v>
      </c>
      <c r="F28" s="135">
        <v>0.22</v>
      </c>
      <c r="G28" s="136">
        <f>E28*F28</f>
        <v>34149.5</v>
      </c>
      <c r="H28" s="134">
        <f>J21</f>
        <v>155225</v>
      </c>
      <c r="I28" s="135">
        <v>0.22</v>
      </c>
      <c r="J28" s="136">
        <f>H28*I28</f>
        <v>34149.5</v>
      </c>
      <c r="K28" s="134">
        <f>M21</f>
        <v>0</v>
      </c>
      <c r="L28" s="135">
        <v>0.22</v>
      </c>
      <c r="M28" s="136">
        <f>K28*L28</f>
        <v>0</v>
      </c>
      <c r="N28" s="134">
        <f>P21</f>
        <v>0</v>
      </c>
      <c r="O28" s="135">
        <v>0.22</v>
      </c>
      <c r="P28" s="136">
        <f>N28*O28</f>
        <v>0</v>
      </c>
      <c r="Q28" s="134">
        <f>S21</f>
        <v>0</v>
      </c>
      <c r="R28" s="135">
        <v>0.22</v>
      </c>
      <c r="S28" s="136">
        <f>Q28*R28</f>
        <v>0</v>
      </c>
      <c r="T28" s="134">
        <f>V21</f>
        <v>0</v>
      </c>
      <c r="U28" s="135">
        <v>0.22</v>
      </c>
      <c r="V28" s="136">
        <f>T28*U28</f>
        <v>0</v>
      </c>
      <c r="W28" s="137">
        <f>G28+M28+S28</f>
        <v>34149.5</v>
      </c>
      <c r="X28" s="126">
        <f>J28+P28+V28</f>
        <v>34149.5</v>
      </c>
      <c r="Y28" s="126">
        <f t="shared" si="0"/>
        <v>0</v>
      </c>
      <c r="Z28" s="127">
        <f t="shared" si="1"/>
        <v>0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5">
      <c r="A29" s="107" t="s">
        <v>67</v>
      </c>
      <c r="B29" s="154" t="s">
        <v>97</v>
      </c>
      <c r="C29" s="139" t="s">
        <v>98</v>
      </c>
      <c r="D29" s="140"/>
      <c r="E29" s="141">
        <f>SUM(E30:E32)</f>
        <v>1</v>
      </c>
      <c r="F29" s="142"/>
      <c r="G29" s="143">
        <f>SUM(G30:G32)</f>
        <v>48900</v>
      </c>
      <c r="H29" s="141">
        <f>SUM(H30:H32)</f>
        <v>1</v>
      </c>
      <c r="I29" s="142"/>
      <c r="J29" s="143">
        <f>SUM(J30:J32)</f>
        <v>48900</v>
      </c>
      <c r="K29" s="141">
        <f>SUM(K30:K32)</f>
        <v>0</v>
      </c>
      <c r="L29" s="142"/>
      <c r="M29" s="143">
        <f>SUM(M30:M32)</f>
        <v>0</v>
      </c>
      <c r="N29" s="141">
        <f>SUM(N30:N32)</f>
        <v>0</v>
      </c>
      <c r="O29" s="142"/>
      <c r="P29" s="143">
        <f>SUM(P30:P32)</f>
        <v>0</v>
      </c>
      <c r="Q29" s="141">
        <f>SUM(Q30:Q32)</f>
        <v>0</v>
      </c>
      <c r="R29" s="142"/>
      <c r="S29" s="143">
        <f>SUM(S30:S32)</f>
        <v>0</v>
      </c>
      <c r="T29" s="141">
        <f>SUM(T30:T32)</f>
        <v>0</v>
      </c>
      <c r="U29" s="142"/>
      <c r="V29" s="143">
        <f>SUM(V30:V32)</f>
        <v>0</v>
      </c>
      <c r="W29" s="143">
        <f>SUM(W30:W32)</f>
        <v>48900</v>
      </c>
      <c r="X29" s="143">
        <f>SUM(X30:X32)</f>
        <v>48900</v>
      </c>
      <c r="Y29" s="143">
        <f t="shared" si="0"/>
        <v>0</v>
      </c>
      <c r="Z29" s="143">
        <f t="shared" si="1"/>
        <v>0</v>
      </c>
      <c r="AA29" s="145"/>
      <c r="AB29" s="6"/>
      <c r="AC29" s="6"/>
      <c r="AD29" s="6"/>
      <c r="AE29" s="6"/>
      <c r="AF29" s="6"/>
      <c r="AG29" s="6"/>
    </row>
    <row r="30" spans="1:33" ht="30" customHeight="1" thickBot="1" x14ac:dyDescent="0.3">
      <c r="A30" s="118" t="s">
        <v>70</v>
      </c>
      <c r="B30" s="156" t="s">
        <v>99</v>
      </c>
      <c r="C30" s="120" t="s">
        <v>100</v>
      </c>
      <c r="D30" s="121" t="s">
        <v>73</v>
      </c>
      <c r="E30" s="122">
        <v>1</v>
      </c>
      <c r="F30" s="123">
        <v>48900</v>
      </c>
      <c r="G30" s="124">
        <f>E30*F30</f>
        <v>48900</v>
      </c>
      <c r="H30" s="122">
        <v>1</v>
      </c>
      <c r="I30" s="123">
        <v>48900</v>
      </c>
      <c r="J30" s="124">
        <f>H30*I30</f>
        <v>48900</v>
      </c>
      <c r="K30" s="122"/>
      <c r="L30" s="123"/>
      <c r="M30" s="124">
        <f>K30*L30</f>
        <v>0</v>
      </c>
      <c r="N30" s="122"/>
      <c r="O30" s="123"/>
      <c r="P30" s="124">
        <f>N30*O30</f>
        <v>0</v>
      </c>
      <c r="Q30" s="122"/>
      <c r="R30" s="123"/>
      <c r="S30" s="124">
        <f>Q30*R30</f>
        <v>0</v>
      </c>
      <c r="T30" s="122"/>
      <c r="U30" s="123"/>
      <c r="V30" s="124">
        <f>T30*U30</f>
        <v>0</v>
      </c>
      <c r="W30" s="125">
        <f>G30+M30+S30</f>
        <v>48900</v>
      </c>
      <c r="X30" s="126">
        <f>J30+P30+V30</f>
        <v>48900</v>
      </c>
      <c r="Y30" s="126">
        <f t="shared" si="0"/>
        <v>0</v>
      </c>
      <c r="Z30" s="127">
        <f t="shared" si="1"/>
        <v>0</v>
      </c>
      <c r="AA30" s="128"/>
      <c r="AB30" s="6"/>
      <c r="AC30" s="6"/>
      <c r="AD30" s="6"/>
      <c r="AE30" s="6"/>
      <c r="AF30" s="6"/>
      <c r="AG30" s="6"/>
    </row>
    <row r="31" spans="1:33" ht="30" hidden="1" customHeight="1" x14ac:dyDescent="0.25">
      <c r="A31" s="118" t="s">
        <v>70</v>
      </c>
      <c r="B31" s="119" t="s">
        <v>101</v>
      </c>
      <c r="C31" s="120" t="s">
        <v>89</v>
      </c>
      <c r="D31" s="121" t="s">
        <v>73</v>
      </c>
      <c r="E31" s="122"/>
      <c r="F31" s="123"/>
      <c r="G31" s="124">
        <f>E31*F31</f>
        <v>0</v>
      </c>
      <c r="H31" s="122"/>
      <c r="I31" s="123"/>
      <c r="J31" s="124">
        <f>H31*I31</f>
        <v>0</v>
      </c>
      <c r="K31" s="122"/>
      <c r="L31" s="123"/>
      <c r="M31" s="124">
        <f>K31*L31</f>
        <v>0</v>
      </c>
      <c r="N31" s="122"/>
      <c r="O31" s="123"/>
      <c r="P31" s="124">
        <f>N31*O31</f>
        <v>0</v>
      </c>
      <c r="Q31" s="122"/>
      <c r="R31" s="123"/>
      <c r="S31" s="124">
        <f>Q31*R31</f>
        <v>0</v>
      </c>
      <c r="T31" s="122"/>
      <c r="U31" s="123"/>
      <c r="V31" s="124">
        <f>T31*U31</f>
        <v>0</v>
      </c>
      <c r="W31" s="125">
        <f>G31+M31+S31</f>
        <v>0</v>
      </c>
      <c r="X31" s="126">
        <f>J31+P31+V31</f>
        <v>0</v>
      </c>
      <c r="Y31" s="126">
        <f t="shared" si="0"/>
        <v>0</v>
      </c>
      <c r="Z31" s="127" t="e">
        <f t="shared" si="1"/>
        <v>#DIV/0!</v>
      </c>
      <c r="AA31" s="128"/>
      <c r="AB31" s="6"/>
      <c r="AC31" s="6"/>
      <c r="AD31" s="6"/>
      <c r="AE31" s="6"/>
      <c r="AF31" s="6"/>
      <c r="AG31" s="6"/>
    </row>
    <row r="32" spans="1:33" ht="30" hidden="1" customHeight="1" x14ac:dyDescent="0.25">
      <c r="A32" s="131" t="s">
        <v>70</v>
      </c>
      <c r="B32" s="132" t="s">
        <v>102</v>
      </c>
      <c r="C32" s="163" t="s">
        <v>89</v>
      </c>
      <c r="D32" s="133" t="s">
        <v>73</v>
      </c>
      <c r="E32" s="134"/>
      <c r="F32" s="135"/>
      <c r="G32" s="136">
        <f>E32*F32</f>
        <v>0</v>
      </c>
      <c r="H32" s="134"/>
      <c r="I32" s="135"/>
      <c r="J32" s="136">
        <f>H32*I32</f>
        <v>0</v>
      </c>
      <c r="K32" s="148"/>
      <c r="L32" s="149"/>
      <c r="M32" s="150">
        <f>K32*L32</f>
        <v>0</v>
      </c>
      <c r="N32" s="148"/>
      <c r="O32" s="149"/>
      <c r="P32" s="150">
        <f>N32*O32</f>
        <v>0</v>
      </c>
      <c r="Q32" s="148"/>
      <c r="R32" s="149"/>
      <c r="S32" s="150">
        <f>Q32*R32</f>
        <v>0</v>
      </c>
      <c r="T32" s="148"/>
      <c r="U32" s="149"/>
      <c r="V32" s="150">
        <f>T32*U32</f>
        <v>0</v>
      </c>
      <c r="W32" s="137">
        <f>G32+M32+S32</f>
        <v>0</v>
      </c>
      <c r="X32" s="126">
        <f>J32+P32+V32</f>
        <v>0</v>
      </c>
      <c r="Y32" s="164">
        <f t="shared" si="0"/>
        <v>0</v>
      </c>
      <c r="Z32" s="127" t="e">
        <f t="shared" si="1"/>
        <v>#DIV/0!</v>
      </c>
      <c r="AA32" s="151"/>
      <c r="AB32" s="6"/>
      <c r="AC32" s="6"/>
      <c r="AD32" s="6"/>
      <c r="AE32" s="6"/>
      <c r="AF32" s="6"/>
      <c r="AG32" s="6"/>
    </row>
    <row r="33" spans="1:33" ht="30" customHeight="1" thickBot="1" x14ac:dyDescent="0.3">
      <c r="A33" s="165" t="s">
        <v>103</v>
      </c>
      <c r="B33" s="166"/>
      <c r="C33" s="167"/>
      <c r="D33" s="168"/>
      <c r="E33" s="169"/>
      <c r="F33" s="170"/>
      <c r="G33" s="171">
        <f>G13+G17+G21+G25+G29</f>
        <v>307385.06</v>
      </c>
      <c r="H33" s="169"/>
      <c r="I33" s="170"/>
      <c r="J33" s="171">
        <f>J13+J17+J21+J25+J29</f>
        <v>307382.57120000001</v>
      </c>
      <c r="K33" s="169"/>
      <c r="L33" s="172"/>
      <c r="M33" s="171">
        <f>M13+M17+M21+M25+M29</f>
        <v>0</v>
      </c>
      <c r="N33" s="169"/>
      <c r="O33" s="172"/>
      <c r="P33" s="171">
        <f>P13+P17+P21+P25+P29</f>
        <v>0</v>
      </c>
      <c r="Q33" s="169"/>
      <c r="R33" s="172"/>
      <c r="S33" s="171">
        <f>S13+S17+S21+S25+S29</f>
        <v>0</v>
      </c>
      <c r="T33" s="169"/>
      <c r="U33" s="172"/>
      <c r="V33" s="171">
        <f>V13+V17+V21+V25+V29</f>
        <v>0</v>
      </c>
      <c r="W33" s="171">
        <f>W13+W17+W21+W25+W29</f>
        <v>307385.06</v>
      </c>
      <c r="X33" s="173">
        <f>X13+X17+X21+X25+X29</f>
        <v>307382.57120000001</v>
      </c>
      <c r="Y33" s="174">
        <f t="shared" si="0"/>
        <v>2.4887999999918975</v>
      </c>
      <c r="Z33" s="175">
        <f t="shared" si="1"/>
        <v>8.0966849852491115E-6</v>
      </c>
      <c r="AA33" s="176"/>
      <c r="AB33" s="5"/>
      <c r="AC33" s="6"/>
      <c r="AD33" s="6"/>
      <c r="AE33" s="6"/>
      <c r="AF33" s="6"/>
      <c r="AG33" s="6"/>
    </row>
    <row r="34" spans="1:33" ht="30" customHeight="1" thickBot="1" x14ac:dyDescent="0.3">
      <c r="A34" s="177" t="s">
        <v>65</v>
      </c>
      <c r="B34" s="178">
        <v>2</v>
      </c>
      <c r="C34" s="179" t="s">
        <v>104</v>
      </c>
      <c r="D34" s="180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105"/>
      <c r="Y34" s="181"/>
      <c r="Z34" s="105"/>
      <c r="AA34" s="106"/>
      <c r="AB34" s="6"/>
      <c r="AC34" s="6"/>
      <c r="AD34" s="6"/>
      <c r="AE34" s="6"/>
      <c r="AF34" s="6"/>
      <c r="AG34" s="6"/>
    </row>
    <row r="35" spans="1:33" ht="30" customHeight="1" thickBot="1" x14ac:dyDescent="0.3">
      <c r="A35" s="107" t="s">
        <v>67</v>
      </c>
      <c r="B35" s="154" t="s">
        <v>105</v>
      </c>
      <c r="C35" s="109" t="s">
        <v>106</v>
      </c>
      <c r="D35" s="110"/>
      <c r="E35" s="111">
        <f>SUM(E36:E38)</f>
        <v>0</v>
      </c>
      <c r="F35" s="112"/>
      <c r="G35" s="113">
        <f>SUM(G36:G38)</f>
        <v>0</v>
      </c>
      <c r="H35" s="111">
        <f>SUM(H36:H38)</f>
        <v>0</v>
      </c>
      <c r="I35" s="112"/>
      <c r="J35" s="113">
        <f>SUM(J36:J38)</f>
        <v>0</v>
      </c>
      <c r="K35" s="111">
        <f>SUM(K36:K38)</f>
        <v>0</v>
      </c>
      <c r="L35" s="112"/>
      <c r="M35" s="113">
        <f>SUM(M36:M38)</f>
        <v>0</v>
      </c>
      <c r="N35" s="111">
        <f>SUM(N36:N38)</f>
        <v>0</v>
      </c>
      <c r="O35" s="112"/>
      <c r="P35" s="113">
        <f>SUM(P36:P38)</f>
        <v>0</v>
      </c>
      <c r="Q35" s="111">
        <f>SUM(Q36:Q38)</f>
        <v>0</v>
      </c>
      <c r="R35" s="112"/>
      <c r="S35" s="113">
        <f>SUM(S36:S38)</f>
        <v>0</v>
      </c>
      <c r="T35" s="111">
        <f>SUM(T36:T38)</f>
        <v>0</v>
      </c>
      <c r="U35" s="112"/>
      <c r="V35" s="113">
        <f>SUM(V36:V38)</f>
        <v>0</v>
      </c>
      <c r="W35" s="113">
        <f>SUM(W36:W38)</f>
        <v>0</v>
      </c>
      <c r="X35" s="182">
        <f>SUM(X36:X38)</f>
        <v>0</v>
      </c>
      <c r="Y35" s="142">
        <f t="shared" ref="Y35:Y47" si="2">W35-X35</f>
        <v>0</v>
      </c>
      <c r="Z35" s="183">
        <v>0</v>
      </c>
      <c r="AA35" s="116"/>
      <c r="AB35" s="184"/>
      <c r="AC35" s="117"/>
      <c r="AD35" s="117"/>
      <c r="AE35" s="117"/>
      <c r="AF35" s="117"/>
      <c r="AG35" s="117"/>
    </row>
    <row r="36" spans="1:33" ht="30" hidden="1" customHeight="1" x14ac:dyDescent="0.25">
      <c r="A36" s="118" t="s">
        <v>70</v>
      </c>
      <c r="B36" s="119" t="s">
        <v>107</v>
      </c>
      <c r="C36" s="120" t="s">
        <v>108</v>
      </c>
      <c r="D36" s="121" t="s">
        <v>109</v>
      </c>
      <c r="E36" s="122"/>
      <c r="F36" s="123"/>
      <c r="G36" s="124">
        <f>E36*F36</f>
        <v>0</v>
      </c>
      <c r="H36" s="122"/>
      <c r="I36" s="123"/>
      <c r="J36" s="124">
        <f>H36*I36</f>
        <v>0</v>
      </c>
      <c r="K36" s="122"/>
      <c r="L36" s="123"/>
      <c r="M36" s="124">
        <f>K36*L36</f>
        <v>0</v>
      </c>
      <c r="N36" s="122"/>
      <c r="O36" s="123"/>
      <c r="P36" s="124">
        <f>N36*O36</f>
        <v>0</v>
      </c>
      <c r="Q36" s="122"/>
      <c r="R36" s="123"/>
      <c r="S36" s="124">
        <f>Q36*R36</f>
        <v>0</v>
      </c>
      <c r="T36" s="122"/>
      <c r="U36" s="123"/>
      <c r="V36" s="124">
        <f>T36*U36</f>
        <v>0</v>
      </c>
      <c r="W36" s="125">
        <f>G36+M36+S36</f>
        <v>0</v>
      </c>
      <c r="X36" s="126">
        <f>J36+P36+V36</f>
        <v>0</v>
      </c>
      <c r="Y36" s="126">
        <f t="shared" si="2"/>
        <v>0</v>
      </c>
      <c r="Z36" s="127" t="e">
        <f t="shared" ref="Z36:Z46" si="3">Y36/W36</f>
        <v>#DIV/0!</v>
      </c>
      <c r="AA36" s="128"/>
      <c r="AB36" s="130"/>
      <c r="AC36" s="130"/>
      <c r="AD36" s="130"/>
      <c r="AE36" s="130"/>
      <c r="AF36" s="130"/>
      <c r="AG36" s="130"/>
    </row>
    <row r="37" spans="1:33" ht="30" hidden="1" customHeight="1" x14ac:dyDescent="0.25">
      <c r="A37" s="118" t="s">
        <v>70</v>
      </c>
      <c r="B37" s="119" t="s">
        <v>110</v>
      </c>
      <c r="C37" s="120" t="s">
        <v>108</v>
      </c>
      <c r="D37" s="121" t="s">
        <v>109</v>
      </c>
      <c r="E37" s="122"/>
      <c r="F37" s="123"/>
      <c r="G37" s="124">
        <f>E37*F37</f>
        <v>0</v>
      </c>
      <c r="H37" s="122"/>
      <c r="I37" s="123"/>
      <c r="J37" s="124">
        <f>H37*I37</f>
        <v>0</v>
      </c>
      <c r="K37" s="122"/>
      <c r="L37" s="123"/>
      <c r="M37" s="124">
        <f>K37*L37</f>
        <v>0</v>
      </c>
      <c r="N37" s="122"/>
      <c r="O37" s="123"/>
      <c r="P37" s="124">
        <f>N37*O37</f>
        <v>0</v>
      </c>
      <c r="Q37" s="122"/>
      <c r="R37" s="123"/>
      <c r="S37" s="124">
        <f>Q37*R37</f>
        <v>0</v>
      </c>
      <c r="T37" s="122"/>
      <c r="U37" s="123"/>
      <c r="V37" s="124">
        <f>T37*U37</f>
        <v>0</v>
      </c>
      <c r="W37" s="125">
        <f>G37+M37+S37</f>
        <v>0</v>
      </c>
      <c r="X37" s="126">
        <f>J37+P37+V37</f>
        <v>0</v>
      </c>
      <c r="Y37" s="126">
        <f t="shared" si="2"/>
        <v>0</v>
      </c>
      <c r="Z37" s="127" t="e">
        <f t="shared" si="3"/>
        <v>#DIV/0!</v>
      </c>
      <c r="AA37" s="128"/>
      <c r="AB37" s="130"/>
      <c r="AC37" s="130"/>
      <c r="AD37" s="130"/>
      <c r="AE37" s="130"/>
      <c r="AF37" s="130"/>
      <c r="AG37" s="130"/>
    </row>
    <row r="38" spans="1:33" ht="30" hidden="1" customHeight="1" x14ac:dyDescent="0.25">
      <c r="A38" s="146" t="s">
        <v>70</v>
      </c>
      <c r="B38" s="153" t="s">
        <v>111</v>
      </c>
      <c r="C38" s="120" t="s">
        <v>108</v>
      </c>
      <c r="D38" s="147" t="s">
        <v>109</v>
      </c>
      <c r="E38" s="148"/>
      <c r="F38" s="149"/>
      <c r="G38" s="150">
        <f>E38*F38</f>
        <v>0</v>
      </c>
      <c r="H38" s="148"/>
      <c r="I38" s="149"/>
      <c r="J38" s="150">
        <f>H38*I38</f>
        <v>0</v>
      </c>
      <c r="K38" s="148"/>
      <c r="L38" s="149"/>
      <c r="M38" s="150">
        <f>K38*L38</f>
        <v>0</v>
      </c>
      <c r="N38" s="148"/>
      <c r="O38" s="149"/>
      <c r="P38" s="150">
        <f>N38*O38</f>
        <v>0</v>
      </c>
      <c r="Q38" s="148"/>
      <c r="R38" s="149"/>
      <c r="S38" s="150">
        <f>Q38*R38</f>
        <v>0</v>
      </c>
      <c r="T38" s="148"/>
      <c r="U38" s="149"/>
      <c r="V38" s="150">
        <f>T38*U38</f>
        <v>0</v>
      </c>
      <c r="W38" s="137">
        <f>G38+M38+S38</f>
        <v>0</v>
      </c>
      <c r="X38" s="126">
        <f>J38+P38+V38</f>
        <v>0</v>
      </c>
      <c r="Y38" s="126">
        <f t="shared" si="2"/>
        <v>0</v>
      </c>
      <c r="Z38" s="127" t="e">
        <f t="shared" si="3"/>
        <v>#DIV/0!</v>
      </c>
      <c r="AA38" s="151"/>
      <c r="AB38" s="130"/>
      <c r="AC38" s="130"/>
      <c r="AD38" s="130"/>
      <c r="AE38" s="130"/>
      <c r="AF38" s="130"/>
      <c r="AG38" s="130"/>
    </row>
    <row r="39" spans="1:33" ht="30" customHeight="1" thickBot="1" x14ac:dyDescent="0.3">
      <c r="A39" s="107" t="s">
        <v>67</v>
      </c>
      <c r="B39" s="154" t="s">
        <v>112</v>
      </c>
      <c r="C39" s="152" t="s">
        <v>113</v>
      </c>
      <c r="D39" s="140"/>
      <c r="E39" s="141">
        <f>SUM(E40:E42)</f>
        <v>0</v>
      </c>
      <c r="F39" s="142"/>
      <c r="G39" s="143">
        <f>SUM(G40:G42)</f>
        <v>0</v>
      </c>
      <c r="H39" s="141">
        <f>SUM(H40:H42)</f>
        <v>0</v>
      </c>
      <c r="I39" s="142"/>
      <c r="J39" s="143">
        <f>SUM(J40:J42)</f>
        <v>0</v>
      </c>
      <c r="K39" s="141">
        <f>SUM(K40:K42)</f>
        <v>0</v>
      </c>
      <c r="L39" s="142"/>
      <c r="M39" s="143">
        <f>SUM(M40:M42)</f>
        <v>0</v>
      </c>
      <c r="N39" s="141">
        <f>SUM(N40:N42)</f>
        <v>0</v>
      </c>
      <c r="O39" s="142"/>
      <c r="P39" s="143">
        <f>SUM(P40:P42)</f>
        <v>0</v>
      </c>
      <c r="Q39" s="141">
        <f>SUM(Q40:Q42)</f>
        <v>0</v>
      </c>
      <c r="R39" s="142"/>
      <c r="S39" s="143">
        <f>SUM(S40:S42)</f>
        <v>0</v>
      </c>
      <c r="T39" s="141">
        <f>SUM(T40:T42)</f>
        <v>0</v>
      </c>
      <c r="U39" s="142"/>
      <c r="V39" s="143">
        <f>SUM(V40:V42)</f>
        <v>0</v>
      </c>
      <c r="W39" s="143">
        <f>SUM(W40:W42)</f>
        <v>0</v>
      </c>
      <c r="X39" s="143">
        <f>SUM(X40:X42)</f>
        <v>0</v>
      </c>
      <c r="Y39" s="185">
        <f t="shared" si="2"/>
        <v>0</v>
      </c>
      <c r="Z39" s="185">
        <v>0</v>
      </c>
      <c r="AA39" s="145"/>
      <c r="AB39" s="117"/>
      <c r="AC39" s="117"/>
      <c r="AD39" s="117"/>
      <c r="AE39" s="117"/>
      <c r="AF39" s="117"/>
      <c r="AG39" s="117"/>
    </row>
    <row r="40" spans="1:33" ht="30" hidden="1" customHeight="1" x14ac:dyDescent="0.25">
      <c r="A40" s="118" t="s">
        <v>70</v>
      </c>
      <c r="B40" s="119" t="s">
        <v>114</v>
      </c>
      <c r="C40" s="120" t="s">
        <v>115</v>
      </c>
      <c r="D40" s="121" t="s">
        <v>116</v>
      </c>
      <c r="E40" s="122"/>
      <c r="F40" s="123"/>
      <c r="G40" s="124">
        <f>E40*F40</f>
        <v>0</v>
      </c>
      <c r="H40" s="122"/>
      <c r="I40" s="123"/>
      <c r="J40" s="124">
        <f>H40*I40</f>
        <v>0</v>
      </c>
      <c r="K40" s="122"/>
      <c r="L40" s="123"/>
      <c r="M40" s="124">
        <f>K40*L40</f>
        <v>0</v>
      </c>
      <c r="N40" s="122"/>
      <c r="O40" s="123"/>
      <c r="P40" s="124">
        <f>N40*O40</f>
        <v>0</v>
      </c>
      <c r="Q40" s="122"/>
      <c r="R40" s="123"/>
      <c r="S40" s="124">
        <f>Q40*R40</f>
        <v>0</v>
      </c>
      <c r="T40" s="122"/>
      <c r="U40" s="123"/>
      <c r="V40" s="124">
        <f>T40*U40</f>
        <v>0</v>
      </c>
      <c r="W40" s="125">
        <f>G40+M40+S40</f>
        <v>0</v>
      </c>
      <c r="X40" s="126">
        <f>J40+P40+V40</f>
        <v>0</v>
      </c>
      <c r="Y40" s="126">
        <f t="shared" si="2"/>
        <v>0</v>
      </c>
      <c r="Z40" s="127" t="e">
        <f t="shared" si="3"/>
        <v>#DIV/0!</v>
      </c>
      <c r="AA40" s="128"/>
      <c r="AB40" s="130"/>
      <c r="AC40" s="130"/>
      <c r="AD40" s="130"/>
      <c r="AE40" s="130"/>
      <c r="AF40" s="130"/>
      <c r="AG40" s="130"/>
    </row>
    <row r="41" spans="1:33" ht="30" hidden="1" customHeight="1" x14ac:dyDescent="0.25">
      <c r="A41" s="118" t="s">
        <v>70</v>
      </c>
      <c r="B41" s="119" t="s">
        <v>117</v>
      </c>
      <c r="C41" s="186" t="s">
        <v>115</v>
      </c>
      <c r="D41" s="121" t="s">
        <v>116</v>
      </c>
      <c r="E41" s="122"/>
      <c r="F41" s="123"/>
      <c r="G41" s="124">
        <f>E41*F41</f>
        <v>0</v>
      </c>
      <c r="H41" s="122"/>
      <c r="I41" s="123"/>
      <c r="J41" s="124">
        <f>H41*I41</f>
        <v>0</v>
      </c>
      <c r="K41" s="122"/>
      <c r="L41" s="123"/>
      <c r="M41" s="124">
        <f>K41*L41</f>
        <v>0</v>
      </c>
      <c r="N41" s="122"/>
      <c r="O41" s="123"/>
      <c r="P41" s="124">
        <f>N41*O41</f>
        <v>0</v>
      </c>
      <c r="Q41" s="122"/>
      <c r="R41" s="123"/>
      <c r="S41" s="124">
        <f>Q41*R41</f>
        <v>0</v>
      </c>
      <c r="T41" s="122"/>
      <c r="U41" s="123"/>
      <c r="V41" s="124">
        <f>T41*U41</f>
        <v>0</v>
      </c>
      <c r="W41" s="125">
        <f>G41+M41+S41</f>
        <v>0</v>
      </c>
      <c r="X41" s="126">
        <f>J41+P41+V41</f>
        <v>0</v>
      </c>
      <c r="Y41" s="126">
        <f t="shared" si="2"/>
        <v>0</v>
      </c>
      <c r="Z41" s="127" t="e">
        <f t="shared" si="3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hidden="1" customHeight="1" x14ac:dyDescent="0.25">
      <c r="A42" s="146" t="s">
        <v>70</v>
      </c>
      <c r="B42" s="153" t="s">
        <v>118</v>
      </c>
      <c r="C42" s="187" t="s">
        <v>115</v>
      </c>
      <c r="D42" s="147" t="s">
        <v>116</v>
      </c>
      <c r="E42" s="148"/>
      <c r="F42" s="149"/>
      <c r="G42" s="150">
        <f>E42*F42</f>
        <v>0</v>
      </c>
      <c r="H42" s="148"/>
      <c r="I42" s="149"/>
      <c r="J42" s="150">
        <f>H42*I42</f>
        <v>0</v>
      </c>
      <c r="K42" s="148"/>
      <c r="L42" s="149"/>
      <c r="M42" s="150">
        <f>K42*L42</f>
        <v>0</v>
      </c>
      <c r="N42" s="148"/>
      <c r="O42" s="149"/>
      <c r="P42" s="150">
        <f>N42*O42</f>
        <v>0</v>
      </c>
      <c r="Q42" s="148"/>
      <c r="R42" s="149"/>
      <c r="S42" s="150">
        <f>Q42*R42</f>
        <v>0</v>
      </c>
      <c r="T42" s="148"/>
      <c r="U42" s="149"/>
      <c r="V42" s="150">
        <f>T42*U42</f>
        <v>0</v>
      </c>
      <c r="W42" s="137">
        <f>G42+M42+S42</f>
        <v>0</v>
      </c>
      <c r="X42" s="126">
        <f>J42+P42+V42</f>
        <v>0</v>
      </c>
      <c r="Y42" s="126">
        <f t="shared" si="2"/>
        <v>0</v>
      </c>
      <c r="Z42" s="127" t="e">
        <f t="shared" si="3"/>
        <v>#DIV/0!</v>
      </c>
      <c r="AA42" s="151"/>
      <c r="AB42" s="130"/>
      <c r="AC42" s="130"/>
      <c r="AD42" s="130"/>
      <c r="AE42" s="130"/>
      <c r="AF42" s="130"/>
      <c r="AG42" s="130"/>
    </row>
    <row r="43" spans="1:33" ht="30" customHeight="1" thickBot="1" x14ac:dyDescent="0.3">
      <c r="A43" s="107" t="s">
        <v>67</v>
      </c>
      <c r="B43" s="154" t="s">
        <v>119</v>
      </c>
      <c r="C43" s="152" t="s">
        <v>120</v>
      </c>
      <c r="D43" s="140"/>
      <c r="E43" s="141">
        <f>SUM(E44:E46)</f>
        <v>0</v>
      </c>
      <c r="F43" s="142"/>
      <c r="G43" s="143">
        <f>SUM(G44:G46)</f>
        <v>0</v>
      </c>
      <c r="H43" s="141">
        <f>SUM(H44:H46)</f>
        <v>0</v>
      </c>
      <c r="I43" s="142"/>
      <c r="J43" s="143">
        <f>SUM(J44:J46)</f>
        <v>0</v>
      </c>
      <c r="K43" s="141">
        <f>SUM(K44:K46)</f>
        <v>0</v>
      </c>
      <c r="L43" s="142"/>
      <c r="M43" s="143">
        <f>SUM(M44:M46)</f>
        <v>0</v>
      </c>
      <c r="N43" s="141">
        <f>SUM(N44:N46)</f>
        <v>0</v>
      </c>
      <c r="O43" s="142"/>
      <c r="P43" s="143">
        <f>SUM(P44:P46)</f>
        <v>0</v>
      </c>
      <c r="Q43" s="141">
        <f>SUM(Q44:Q46)</f>
        <v>0</v>
      </c>
      <c r="R43" s="142"/>
      <c r="S43" s="143">
        <f>SUM(S44:S46)</f>
        <v>0</v>
      </c>
      <c r="T43" s="141">
        <f>SUM(T44:T46)</f>
        <v>0</v>
      </c>
      <c r="U43" s="142"/>
      <c r="V43" s="143">
        <f>SUM(V44:V46)</f>
        <v>0</v>
      </c>
      <c r="W43" s="143">
        <f>SUM(W44:W46)</f>
        <v>0</v>
      </c>
      <c r="X43" s="143">
        <f>SUM(X44:X46)</f>
        <v>0</v>
      </c>
      <c r="Y43" s="142">
        <f t="shared" si="2"/>
        <v>0</v>
      </c>
      <c r="Z43" s="142">
        <v>0</v>
      </c>
      <c r="AA43" s="145"/>
      <c r="AB43" s="117"/>
      <c r="AC43" s="117"/>
      <c r="AD43" s="117"/>
      <c r="AE43" s="117"/>
      <c r="AF43" s="117"/>
      <c r="AG43" s="117"/>
    </row>
    <row r="44" spans="1:33" ht="30" hidden="1" customHeight="1" x14ac:dyDescent="0.25">
      <c r="A44" s="118" t="s">
        <v>70</v>
      </c>
      <c r="B44" s="119" t="s">
        <v>121</v>
      </c>
      <c r="C44" s="120" t="s">
        <v>122</v>
      </c>
      <c r="D44" s="121" t="s">
        <v>116</v>
      </c>
      <c r="E44" s="122"/>
      <c r="F44" s="123"/>
      <c r="G44" s="124">
        <f>E44*F44</f>
        <v>0</v>
      </c>
      <c r="H44" s="122"/>
      <c r="I44" s="123"/>
      <c r="J44" s="124">
        <f>H44*I44</f>
        <v>0</v>
      </c>
      <c r="K44" s="122"/>
      <c r="L44" s="123"/>
      <c r="M44" s="124">
        <f>K44*L44</f>
        <v>0</v>
      </c>
      <c r="N44" s="122"/>
      <c r="O44" s="123"/>
      <c r="P44" s="124">
        <f>N44*O44</f>
        <v>0</v>
      </c>
      <c r="Q44" s="122"/>
      <c r="R44" s="123"/>
      <c r="S44" s="124">
        <f>Q44*R44</f>
        <v>0</v>
      </c>
      <c r="T44" s="122"/>
      <c r="U44" s="123"/>
      <c r="V44" s="124">
        <f>T44*U44</f>
        <v>0</v>
      </c>
      <c r="W44" s="125">
        <f>G44+M44+S44</f>
        <v>0</v>
      </c>
      <c r="X44" s="126">
        <f>J44+P44+V44</f>
        <v>0</v>
      </c>
      <c r="Y44" s="126">
        <f t="shared" si="2"/>
        <v>0</v>
      </c>
      <c r="Z44" s="127" t="e">
        <f t="shared" si="3"/>
        <v>#DIV/0!</v>
      </c>
      <c r="AA44" s="128"/>
      <c r="AB44" s="129"/>
      <c r="AC44" s="130"/>
      <c r="AD44" s="130"/>
      <c r="AE44" s="130"/>
      <c r="AF44" s="130"/>
      <c r="AG44" s="130"/>
    </row>
    <row r="45" spans="1:33" ht="30" hidden="1" customHeight="1" x14ac:dyDescent="0.25">
      <c r="A45" s="118" t="s">
        <v>70</v>
      </c>
      <c r="B45" s="119" t="s">
        <v>123</v>
      </c>
      <c r="C45" s="120" t="s">
        <v>124</v>
      </c>
      <c r="D45" s="121" t="s">
        <v>116</v>
      </c>
      <c r="E45" s="122"/>
      <c r="F45" s="123"/>
      <c r="G45" s="124">
        <f>E45*F45</f>
        <v>0</v>
      </c>
      <c r="H45" s="122"/>
      <c r="I45" s="123"/>
      <c r="J45" s="124">
        <f>H45*I45</f>
        <v>0</v>
      </c>
      <c r="K45" s="122"/>
      <c r="L45" s="123"/>
      <c r="M45" s="124">
        <f>K45*L45</f>
        <v>0</v>
      </c>
      <c r="N45" s="122"/>
      <c r="O45" s="123"/>
      <c r="P45" s="124">
        <f>N45*O45</f>
        <v>0</v>
      </c>
      <c r="Q45" s="122"/>
      <c r="R45" s="123"/>
      <c r="S45" s="124">
        <f>Q45*R45</f>
        <v>0</v>
      </c>
      <c r="T45" s="122"/>
      <c r="U45" s="123"/>
      <c r="V45" s="124">
        <f>T45*U45</f>
        <v>0</v>
      </c>
      <c r="W45" s="125">
        <f>G45+M45+S45</f>
        <v>0</v>
      </c>
      <c r="X45" s="126">
        <f>J45+P45+V45</f>
        <v>0</v>
      </c>
      <c r="Y45" s="126">
        <f t="shared" si="2"/>
        <v>0</v>
      </c>
      <c r="Z45" s="127" t="e">
        <f t="shared" si="3"/>
        <v>#DIV/0!</v>
      </c>
      <c r="AA45" s="128"/>
      <c r="AB45" s="130"/>
      <c r="AC45" s="130"/>
      <c r="AD45" s="130"/>
      <c r="AE45" s="130"/>
      <c r="AF45" s="130"/>
      <c r="AG45" s="130"/>
    </row>
    <row r="46" spans="1:33" ht="30" hidden="1" customHeight="1" x14ac:dyDescent="0.25">
      <c r="A46" s="131" t="s">
        <v>70</v>
      </c>
      <c r="B46" s="132" t="s">
        <v>125</v>
      </c>
      <c r="C46" s="163" t="s">
        <v>122</v>
      </c>
      <c r="D46" s="133" t="s">
        <v>116</v>
      </c>
      <c r="E46" s="148"/>
      <c r="F46" s="149"/>
      <c r="G46" s="150">
        <f>E46*F46</f>
        <v>0</v>
      </c>
      <c r="H46" s="148"/>
      <c r="I46" s="149"/>
      <c r="J46" s="150">
        <f>H46*I46</f>
        <v>0</v>
      </c>
      <c r="K46" s="148"/>
      <c r="L46" s="149"/>
      <c r="M46" s="150">
        <f>K46*L46</f>
        <v>0</v>
      </c>
      <c r="N46" s="148"/>
      <c r="O46" s="149"/>
      <c r="P46" s="150">
        <f>N46*O46</f>
        <v>0</v>
      </c>
      <c r="Q46" s="148"/>
      <c r="R46" s="149"/>
      <c r="S46" s="150">
        <f>Q46*R46</f>
        <v>0</v>
      </c>
      <c r="T46" s="148"/>
      <c r="U46" s="149"/>
      <c r="V46" s="150">
        <f>T46*U46</f>
        <v>0</v>
      </c>
      <c r="W46" s="137">
        <f>G46+M46+S46</f>
        <v>0</v>
      </c>
      <c r="X46" s="126">
        <f>J46+P46+V46</f>
        <v>0</v>
      </c>
      <c r="Y46" s="126">
        <f t="shared" si="2"/>
        <v>0</v>
      </c>
      <c r="Z46" s="127" t="e">
        <f t="shared" si="3"/>
        <v>#DIV/0!</v>
      </c>
      <c r="AA46" s="151"/>
      <c r="AB46" s="130"/>
      <c r="AC46" s="130"/>
      <c r="AD46" s="130"/>
      <c r="AE46" s="130"/>
      <c r="AF46" s="130"/>
      <c r="AG46" s="130"/>
    </row>
    <row r="47" spans="1:33" ht="30" customHeight="1" thickBot="1" x14ac:dyDescent="0.3">
      <c r="A47" s="165" t="s">
        <v>126</v>
      </c>
      <c r="B47" s="166"/>
      <c r="C47" s="167"/>
      <c r="D47" s="168"/>
      <c r="E47" s="172">
        <f>E43+E39+E35</f>
        <v>0</v>
      </c>
      <c r="F47" s="188"/>
      <c r="G47" s="171">
        <f>G43+G39+G35</f>
        <v>0</v>
      </c>
      <c r="H47" s="172">
        <f>H43+H39+H35</f>
        <v>0</v>
      </c>
      <c r="I47" s="188"/>
      <c r="J47" s="171">
        <f>J43+J39+J35</f>
        <v>0</v>
      </c>
      <c r="K47" s="189">
        <f>K43+K39+K35</f>
        <v>0</v>
      </c>
      <c r="L47" s="188"/>
      <c r="M47" s="171">
        <f>M43+M39+M35</f>
        <v>0</v>
      </c>
      <c r="N47" s="189">
        <f>N43+N39+N35</f>
        <v>0</v>
      </c>
      <c r="O47" s="188"/>
      <c r="P47" s="171">
        <f>P43+P39+P35</f>
        <v>0</v>
      </c>
      <c r="Q47" s="189">
        <f>Q43+Q39+Q35</f>
        <v>0</v>
      </c>
      <c r="R47" s="188"/>
      <c r="S47" s="171">
        <f>S43+S39+S35</f>
        <v>0</v>
      </c>
      <c r="T47" s="189">
        <f>T43+T39+T35</f>
        <v>0</v>
      </c>
      <c r="U47" s="188"/>
      <c r="V47" s="171">
        <f>V43+V39+V35</f>
        <v>0</v>
      </c>
      <c r="W47" s="190">
        <f>W43+W39+W35</f>
        <v>0</v>
      </c>
      <c r="X47" s="190">
        <f>X43+X39+X35</f>
        <v>0</v>
      </c>
      <c r="Y47" s="190">
        <f t="shared" si="2"/>
        <v>0</v>
      </c>
      <c r="Z47" s="190">
        <v>0</v>
      </c>
      <c r="AA47" s="176"/>
      <c r="AB47" s="6"/>
      <c r="AC47" s="6"/>
      <c r="AD47" s="6"/>
      <c r="AE47" s="6"/>
      <c r="AF47" s="6"/>
      <c r="AG47" s="6"/>
    </row>
    <row r="48" spans="1:33" ht="30" customHeight="1" thickBot="1" x14ac:dyDescent="0.3">
      <c r="A48" s="177" t="s">
        <v>65</v>
      </c>
      <c r="B48" s="178">
        <v>3</v>
      </c>
      <c r="C48" s="179" t="s">
        <v>127</v>
      </c>
      <c r="D48" s="180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5"/>
      <c r="X48" s="105"/>
      <c r="Y48" s="105"/>
      <c r="Z48" s="105"/>
      <c r="AA48" s="106"/>
      <c r="AB48" s="6"/>
      <c r="AC48" s="6"/>
      <c r="AD48" s="6"/>
      <c r="AE48" s="6"/>
      <c r="AF48" s="6"/>
      <c r="AG48" s="6"/>
    </row>
    <row r="49" spans="1:33" ht="45" customHeight="1" thickBot="1" x14ac:dyDescent="0.3">
      <c r="A49" s="107" t="s">
        <v>67</v>
      </c>
      <c r="B49" s="154" t="s">
        <v>128</v>
      </c>
      <c r="C49" s="109" t="s">
        <v>129</v>
      </c>
      <c r="D49" s="110"/>
      <c r="E49" s="111">
        <f>SUM(E50:E52)</f>
        <v>0</v>
      </c>
      <c r="F49" s="112"/>
      <c r="G49" s="113">
        <f>SUM(G50:G52)</f>
        <v>0</v>
      </c>
      <c r="H49" s="111">
        <f>SUM(H50:H52)</f>
        <v>0</v>
      </c>
      <c r="I49" s="112"/>
      <c r="J49" s="113">
        <f>SUM(J50:J52)</f>
        <v>0</v>
      </c>
      <c r="K49" s="111">
        <f>SUM(K50:K52)</f>
        <v>0</v>
      </c>
      <c r="L49" s="112"/>
      <c r="M49" s="113">
        <f>SUM(M50:M52)</f>
        <v>0</v>
      </c>
      <c r="N49" s="111">
        <f>SUM(N50:N52)</f>
        <v>0</v>
      </c>
      <c r="O49" s="112"/>
      <c r="P49" s="113">
        <f>SUM(P50:P52)</f>
        <v>0</v>
      </c>
      <c r="Q49" s="111">
        <f>SUM(Q50:Q52)</f>
        <v>0</v>
      </c>
      <c r="R49" s="112"/>
      <c r="S49" s="113">
        <f>SUM(S50:S52)</f>
        <v>0</v>
      </c>
      <c r="T49" s="111">
        <f>SUM(T50:T52)</f>
        <v>0</v>
      </c>
      <c r="U49" s="112"/>
      <c r="V49" s="113">
        <f>SUM(V50:V52)</f>
        <v>0</v>
      </c>
      <c r="W49" s="113">
        <f>SUM(W50:W52)</f>
        <v>0</v>
      </c>
      <c r="X49" s="113">
        <f>SUM(X50:X52)</f>
        <v>0</v>
      </c>
      <c r="Y49" s="114">
        <f t="shared" ref="Y49:Y56" si="4">W49-X49</f>
        <v>0</v>
      </c>
      <c r="Z49" s="115">
        <v>0</v>
      </c>
      <c r="AA49" s="116"/>
      <c r="AB49" s="117"/>
      <c r="AC49" s="117"/>
      <c r="AD49" s="117"/>
      <c r="AE49" s="117"/>
      <c r="AF49" s="117"/>
      <c r="AG49" s="117"/>
    </row>
    <row r="50" spans="1:33" ht="30" hidden="1" customHeight="1" x14ac:dyDescent="0.25">
      <c r="A50" s="118" t="s">
        <v>70</v>
      </c>
      <c r="B50" s="119" t="s">
        <v>130</v>
      </c>
      <c r="C50" s="186" t="s">
        <v>131</v>
      </c>
      <c r="D50" s="121" t="s">
        <v>109</v>
      </c>
      <c r="E50" s="122"/>
      <c r="F50" s="123"/>
      <c r="G50" s="124">
        <f>E50*F50</f>
        <v>0</v>
      </c>
      <c r="H50" s="122"/>
      <c r="I50" s="123"/>
      <c r="J50" s="124">
        <f>H50*I50</f>
        <v>0</v>
      </c>
      <c r="K50" s="122"/>
      <c r="L50" s="123"/>
      <c r="M50" s="124">
        <f>K50*L50</f>
        <v>0</v>
      </c>
      <c r="N50" s="122"/>
      <c r="O50" s="123"/>
      <c r="P50" s="124">
        <f>N50*O50</f>
        <v>0</v>
      </c>
      <c r="Q50" s="122"/>
      <c r="R50" s="123"/>
      <c r="S50" s="124">
        <f>Q50*R50</f>
        <v>0</v>
      </c>
      <c r="T50" s="122"/>
      <c r="U50" s="123"/>
      <c r="V50" s="124">
        <f>T50*U50</f>
        <v>0</v>
      </c>
      <c r="W50" s="125">
        <f>G50+M50+S50</f>
        <v>0</v>
      </c>
      <c r="X50" s="126">
        <f>J50+P50+V50</f>
        <v>0</v>
      </c>
      <c r="Y50" s="126">
        <f t="shared" si="4"/>
        <v>0</v>
      </c>
      <c r="Z50" s="127" t="e">
        <f t="shared" ref="Z50:Z55" si="5">Y50/W50</f>
        <v>#DIV/0!</v>
      </c>
      <c r="AA50" s="128"/>
      <c r="AB50" s="130"/>
      <c r="AC50" s="130"/>
      <c r="AD50" s="130"/>
      <c r="AE50" s="130"/>
      <c r="AF50" s="130"/>
      <c r="AG50" s="130"/>
    </row>
    <row r="51" spans="1:33" ht="30" hidden="1" customHeight="1" x14ac:dyDescent="0.25">
      <c r="A51" s="118" t="s">
        <v>70</v>
      </c>
      <c r="B51" s="119" t="s">
        <v>132</v>
      </c>
      <c r="C51" s="186" t="s">
        <v>133</v>
      </c>
      <c r="D51" s="121" t="s">
        <v>109</v>
      </c>
      <c r="E51" s="122"/>
      <c r="F51" s="123"/>
      <c r="G51" s="124">
        <f>E51*F51</f>
        <v>0</v>
      </c>
      <c r="H51" s="122"/>
      <c r="I51" s="123"/>
      <c r="J51" s="124">
        <f>H51*I51</f>
        <v>0</v>
      </c>
      <c r="K51" s="122"/>
      <c r="L51" s="123"/>
      <c r="M51" s="124">
        <f>K51*L51</f>
        <v>0</v>
      </c>
      <c r="N51" s="122"/>
      <c r="O51" s="123"/>
      <c r="P51" s="124">
        <f>N51*O51</f>
        <v>0</v>
      </c>
      <c r="Q51" s="122"/>
      <c r="R51" s="123"/>
      <c r="S51" s="124">
        <f>Q51*R51</f>
        <v>0</v>
      </c>
      <c r="T51" s="122"/>
      <c r="U51" s="123"/>
      <c r="V51" s="124">
        <f>T51*U51</f>
        <v>0</v>
      </c>
      <c r="W51" s="125">
        <f>G51+M51+S51</f>
        <v>0</v>
      </c>
      <c r="X51" s="126">
        <f>J51+P51+V51</f>
        <v>0</v>
      </c>
      <c r="Y51" s="126">
        <f t="shared" si="4"/>
        <v>0</v>
      </c>
      <c r="Z51" s="127" t="e">
        <f t="shared" si="5"/>
        <v>#DIV/0!</v>
      </c>
      <c r="AA51" s="128"/>
      <c r="AB51" s="130"/>
      <c r="AC51" s="130"/>
      <c r="AD51" s="130"/>
      <c r="AE51" s="130"/>
      <c r="AF51" s="130"/>
      <c r="AG51" s="130"/>
    </row>
    <row r="52" spans="1:33" ht="30" hidden="1" customHeight="1" x14ac:dyDescent="0.25">
      <c r="A52" s="131" t="s">
        <v>70</v>
      </c>
      <c r="B52" s="132" t="s">
        <v>134</v>
      </c>
      <c r="C52" s="162" t="s">
        <v>135</v>
      </c>
      <c r="D52" s="133" t="s">
        <v>109</v>
      </c>
      <c r="E52" s="134"/>
      <c r="F52" s="135"/>
      <c r="G52" s="136">
        <f>E52*F52</f>
        <v>0</v>
      </c>
      <c r="H52" s="134"/>
      <c r="I52" s="135"/>
      <c r="J52" s="136">
        <f>H52*I52</f>
        <v>0</v>
      </c>
      <c r="K52" s="134"/>
      <c r="L52" s="135"/>
      <c r="M52" s="136">
        <f>K52*L52</f>
        <v>0</v>
      </c>
      <c r="N52" s="134"/>
      <c r="O52" s="135"/>
      <c r="P52" s="136">
        <f>N52*O52</f>
        <v>0</v>
      </c>
      <c r="Q52" s="134"/>
      <c r="R52" s="135"/>
      <c r="S52" s="136">
        <f>Q52*R52</f>
        <v>0</v>
      </c>
      <c r="T52" s="134"/>
      <c r="U52" s="135"/>
      <c r="V52" s="136">
        <f>T52*U52</f>
        <v>0</v>
      </c>
      <c r="W52" s="137">
        <f>G52+M52+S52</f>
        <v>0</v>
      </c>
      <c r="X52" s="126">
        <f>J52+P52+V52</f>
        <v>0</v>
      </c>
      <c r="Y52" s="126">
        <f t="shared" si="4"/>
        <v>0</v>
      </c>
      <c r="Z52" s="127" t="e">
        <f t="shared" si="5"/>
        <v>#DIV/0!</v>
      </c>
      <c r="AA52" s="138"/>
      <c r="AB52" s="130"/>
      <c r="AC52" s="130"/>
      <c r="AD52" s="130"/>
      <c r="AE52" s="130"/>
      <c r="AF52" s="130"/>
      <c r="AG52" s="130"/>
    </row>
    <row r="53" spans="1:33" ht="47.25" customHeight="1" thickBot="1" x14ac:dyDescent="0.3">
      <c r="A53" s="107" t="s">
        <v>67</v>
      </c>
      <c r="B53" s="154" t="s">
        <v>136</v>
      </c>
      <c r="C53" s="139" t="s">
        <v>137</v>
      </c>
      <c r="D53" s="140"/>
      <c r="E53" s="141"/>
      <c r="F53" s="142"/>
      <c r="G53" s="143"/>
      <c r="H53" s="141"/>
      <c r="I53" s="142"/>
      <c r="J53" s="143"/>
      <c r="K53" s="141">
        <f>SUM(K54:K55)</f>
        <v>0</v>
      </c>
      <c r="L53" s="142"/>
      <c r="M53" s="143">
        <f>SUM(M54:M55)</f>
        <v>0</v>
      </c>
      <c r="N53" s="141">
        <f>SUM(N54:N55)</f>
        <v>0</v>
      </c>
      <c r="O53" s="142"/>
      <c r="P53" s="143">
        <f>SUM(P54:P55)</f>
        <v>0</v>
      </c>
      <c r="Q53" s="141">
        <f>SUM(Q54:Q55)</f>
        <v>0</v>
      </c>
      <c r="R53" s="142"/>
      <c r="S53" s="143">
        <f>SUM(S54:S55)</f>
        <v>0</v>
      </c>
      <c r="T53" s="141">
        <f>SUM(T54:T55)</f>
        <v>0</v>
      </c>
      <c r="U53" s="142"/>
      <c r="V53" s="143">
        <f>SUM(V54:V55)</f>
        <v>0</v>
      </c>
      <c r="W53" s="143">
        <f>SUM(W54:W55)</f>
        <v>0</v>
      </c>
      <c r="X53" s="143">
        <f>SUM(X54:X55)</f>
        <v>0</v>
      </c>
      <c r="Y53" s="143">
        <f t="shared" si="4"/>
        <v>0</v>
      </c>
      <c r="Z53" s="143">
        <v>0</v>
      </c>
      <c r="AA53" s="145"/>
      <c r="AB53" s="117"/>
      <c r="AC53" s="117"/>
      <c r="AD53" s="117"/>
      <c r="AE53" s="117"/>
      <c r="AF53" s="117"/>
      <c r="AG53" s="117"/>
    </row>
    <row r="54" spans="1:33" ht="30" hidden="1" customHeight="1" x14ac:dyDescent="0.25">
      <c r="A54" s="118" t="s">
        <v>70</v>
      </c>
      <c r="B54" s="119" t="s">
        <v>138</v>
      </c>
      <c r="C54" s="186" t="s">
        <v>139</v>
      </c>
      <c r="D54" s="121" t="s">
        <v>140</v>
      </c>
      <c r="E54" s="426" t="s">
        <v>141</v>
      </c>
      <c r="F54" s="427"/>
      <c r="G54" s="428"/>
      <c r="H54" s="426" t="s">
        <v>141</v>
      </c>
      <c r="I54" s="427"/>
      <c r="J54" s="428"/>
      <c r="K54" s="122"/>
      <c r="L54" s="123"/>
      <c r="M54" s="124">
        <f>K54*L54</f>
        <v>0</v>
      </c>
      <c r="N54" s="122"/>
      <c r="O54" s="123"/>
      <c r="P54" s="124">
        <f>N54*O54</f>
        <v>0</v>
      </c>
      <c r="Q54" s="122"/>
      <c r="R54" s="123"/>
      <c r="S54" s="124">
        <f>Q54*R54</f>
        <v>0</v>
      </c>
      <c r="T54" s="122"/>
      <c r="U54" s="123"/>
      <c r="V54" s="124">
        <f>T54*U54</f>
        <v>0</v>
      </c>
      <c r="W54" s="137">
        <f>G54+M54+S54</f>
        <v>0</v>
      </c>
      <c r="X54" s="126">
        <f>J54+P54+V54</f>
        <v>0</v>
      </c>
      <c r="Y54" s="126">
        <f t="shared" si="4"/>
        <v>0</v>
      </c>
      <c r="Z54" s="127" t="e">
        <f t="shared" si="5"/>
        <v>#DIV/0!</v>
      </c>
      <c r="AA54" s="128"/>
      <c r="AB54" s="130"/>
      <c r="AC54" s="130"/>
      <c r="AD54" s="130"/>
      <c r="AE54" s="130"/>
      <c r="AF54" s="130"/>
      <c r="AG54" s="130"/>
    </row>
    <row r="55" spans="1:33" ht="30" hidden="1" customHeight="1" x14ac:dyDescent="0.25">
      <c r="A55" s="131" t="s">
        <v>70</v>
      </c>
      <c r="B55" s="132" t="s">
        <v>142</v>
      </c>
      <c r="C55" s="162" t="s">
        <v>143</v>
      </c>
      <c r="D55" s="133" t="s">
        <v>140</v>
      </c>
      <c r="E55" s="394"/>
      <c r="F55" s="429"/>
      <c r="G55" s="395"/>
      <c r="H55" s="394"/>
      <c r="I55" s="429"/>
      <c r="J55" s="395"/>
      <c r="K55" s="148"/>
      <c r="L55" s="149"/>
      <c r="M55" s="150">
        <f>K55*L55</f>
        <v>0</v>
      </c>
      <c r="N55" s="148"/>
      <c r="O55" s="149"/>
      <c r="P55" s="150">
        <f>N55*O55</f>
        <v>0</v>
      </c>
      <c r="Q55" s="148"/>
      <c r="R55" s="149"/>
      <c r="S55" s="150">
        <f>Q55*R55</f>
        <v>0</v>
      </c>
      <c r="T55" s="148"/>
      <c r="U55" s="149"/>
      <c r="V55" s="150">
        <f>T55*U55</f>
        <v>0</v>
      </c>
      <c r="W55" s="137">
        <f>G55+M55+S55</f>
        <v>0</v>
      </c>
      <c r="X55" s="126">
        <f>J55+P55+V55</f>
        <v>0</v>
      </c>
      <c r="Y55" s="164">
        <f t="shared" si="4"/>
        <v>0</v>
      </c>
      <c r="Z55" s="127" t="e">
        <f t="shared" si="5"/>
        <v>#DIV/0!</v>
      </c>
      <c r="AA55" s="151"/>
      <c r="AB55" s="130"/>
      <c r="AC55" s="130"/>
      <c r="AD55" s="130"/>
      <c r="AE55" s="130"/>
      <c r="AF55" s="130"/>
      <c r="AG55" s="130"/>
    </row>
    <row r="56" spans="1:33" ht="30" customHeight="1" thickBot="1" x14ac:dyDescent="0.3">
      <c r="A56" s="165" t="s">
        <v>144</v>
      </c>
      <c r="B56" s="166"/>
      <c r="C56" s="167"/>
      <c r="D56" s="168"/>
      <c r="E56" s="172">
        <f>E49</f>
        <v>0</v>
      </c>
      <c r="F56" s="188"/>
      <c r="G56" s="171">
        <f>G49</f>
        <v>0</v>
      </c>
      <c r="H56" s="172">
        <f>H49</f>
        <v>0</v>
      </c>
      <c r="I56" s="188"/>
      <c r="J56" s="171">
        <f>J49</f>
        <v>0</v>
      </c>
      <c r="K56" s="189">
        <f>K53+K49</f>
        <v>0</v>
      </c>
      <c r="L56" s="188"/>
      <c r="M56" s="171">
        <f>M53+M49</f>
        <v>0</v>
      </c>
      <c r="N56" s="189">
        <f>N53+N49</f>
        <v>0</v>
      </c>
      <c r="O56" s="188"/>
      <c r="P56" s="171">
        <f>P53+P49</f>
        <v>0</v>
      </c>
      <c r="Q56" s="189">
        <f>Q53+Q49</f>
        <v>0</v>
      </c>
      <c r="R56" s="188"/>
      <c r="S56" s="171">
        <f>S53+S49</f>
        <v>0</v>
      </c>
      <c r="T56" s="189">
        <f>T53+T49</f>
        <v>0</v>
      </c>
      <c r="U56" s="188"/>
      <c r="V56" s="171">
        <f>V53+V49</f>
        <v>0</v>
      </c>
      <c r="W56" s="190">
        <f>W53+W49</f>
        <v>0</v>
      </c>
      <c r="X56" s="190">
        <f>X53+X49</f>
        <v>0</v>
      </c>
      <c r="Y56" s="190">
        <f t="shared" si="4"/>
        <v>0</v>
      </c>
      <c r="Z56" s="190">
        <v>0</v>
      </c>
      <c r="AA56" s="176"/>
      <c r="AB56" s="130"/>
      <c r="AC56" s="130"/>
      <c r="AD56" s="130"/>
      <c r="AE56" s="6"/>
      <c r="AF56" s="6"/>
      <c r="AG56" s="6"/>
    </row>
    <row r="57" spans="1:33" ht="30" customHeight="1" thickBot="1" x14ac:dyDescent="0.3">
      <c r="A57" s="177" t="s">
        <v>65</v>
      </c>
      <c r="B57" s="178">
        <v>4</v>
      </c>
      <c r="C57" s="179" t="s">
        <v>145</v>
      </c>
      <c r="D57" s="180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5"/>
      <c r="Y57" s="181"/>
      <c r="Z57" s="105"/>
      <c r="AA57" s="106"/>
      <c r="AB57" s="6"/>
      <c r="AC57" s="6"/>
      <c r="AD57" s="6"/>
      <c r="AE57" s="6"/>
      <c r="AF57" s="6"/>
      <c r="AG57" s="6"/>
    </row>
    <row r="58" spans="1:33" ht="30" customHeight="1" thickBot="1" x14ac:dyDescent="0.3">
      <c r="A58" s="107" t="s">
        <v>67</v>
      </c>
      <c r="B58" s="154" t="s">
        <v>146</v>
      </c>
      <c r="C58" s="191" t="s">
        <v>147</v>
      </c>
      <c r="D58" s="110"/>
      <c r="E58" s="111">
        <f>SUM(E59:E61)</f>
        <v>0</v>
      </c>
      <c r="F58" s="112"/>
      <c r="G58" s="113">
        <f>SUM(G59:G61)</f>
        <v>0</v>
      </c>
      <c r="H58" s="111">
        <f>SUM(H59:H61)</f>
        <v>0</v>
      </c>
      <c r="I58" s="112"/>
      <c r="J58" s="113">
        <f>SUM(J59:J61)</f>
        <v>0</v>
      </c>
      <c r="K58" s="111">
        <f>SUM(K59:K61)</f>
        <v>0</v>
      </c>
      <c r="L58" s="112"/>
      <c r="M58" s="113">
        <f>SUM(M59:M61)</f>
        <v>0</v>
      </c>
      <c r="N58" s="111">
        <f>SUM(N59:N61)</f>
        <v>0</v>
      </c>
      <c r="O58" s="112"/>
      <c r="P58" s="113">
        <f>SUM(P59:P61)</f>
        <v>0</v>
      </c>
      <c r="Q58" s="111">
        <f>SUM(Q59:Q61)</f>
        <v>0</v>
      </c>
      <c r="R58" s="112"/>
      <c r="S58" s="113">
        <f>SUM(S59:S61)</f>
        <v>0</v>
      </c>
      <c r="T58" s="111">
        <f>SUM(T59:T61)</f>
        <v>0</v>
      </c>
      <c r="U58" s="112"/>
      <c r="V58" s="113">
        <f>SUM(V59:V61)</f>
        <v>0</v>
      </c>
      <c r="W58" s="113">
        <f>SUM(W59:W61)</f>
        <v>0</v>
      </c>
      <c r="X58" s="113">
        <f>SUM(X59:X61)</f>
        <v>0</v>
      </c>
      <c r="Y58" s="192">
        <f t="shared" ref="Y58:Y78" si="6">W58-X58</f>
        <v>0</v>
      </c>
      <c r="Z58" s="115">
        <v>0</v>
      </c>
      <c r="AA58" s="116"/>
      <c r="AB58" s="117"/>
      <c r="AC58" s="117"/>
      <c r="AD58" s="117"/>
      <c r="AE58" s="117"/>
      <c r="AF58" s="117"/>
      <c r="AG58" s="117"/>
    </row>
    <row r="59" spans="1:33" ht="30" hidden="1" customHeight="1" x14ac:dyDescent="0.25">
      <c r="A59" s="118" t="s">
        <v>70</v>
      </c>
      <c r="B59" s="119" t="s">
        <v>148</v>
      </c>
      <c r="C59" s="186" t="s">
        <v>149</v>
      </c>
      <c r="D59" s="193" t="s">
        <v>150</v>
      </c>
      <c r="E59" s="194"/>
      <c r="F59" s="195"/>
      <c r="G59" s="196">
        <f>E59*F59</f>
        <v>0</v>
      </c>
      <c r="H59" s="194"/>
      <c r="I59" s="195"/>
      <c r="J59" s="196">
        <f>H59*I59</f>
        <v>0</v>
      </c>
      <c r="K59" s="122"/>
      <c r="L59" s="195"/>
      <c r="M59" s="124">
        <f>K59*L59</f>
        <v>0</v>
      </c>
      <c r="N59" s="122"/>
      <c r="O59" s="195"/>
      <c r="P59" s="124">
        <f>N59*O59</f>
        <v>0</v>
      </c>
      <c r="Q59" s="122"/>
      <c r="R59" s="195"/>
      <c r="S59" s="124">
        <f>Q59*R59</f>
        <v>0</v>
      </c>
      <c r="T59" s="122"/>
      <c r="U59" s="195"/>
      <c r="V59" s="124">
        <f>T59*U59</f>
        <v>0</v>
      </c>
      <c r="W59" s="125">
        <f>G59+M59+S59</f>
        <v>0</v>
      </c>
      <c r="X59" s="126">
        <f>J59+P59+V59</f>
        <v>0</v>
      </c>
      <c r="Y59" s="126">
        <f t="shared" si="6"/>
        <v>0</v>
      </c>
      <c r="Z59" s="127" t="e">
        <f t="shared" ref="Z59:Z78" si="7">Y59/W59</f>
        <v>#DIV/0!</v>
      </c>
      <c r="AA59" s="128"/>
      <c r="AB59" s="130"/>
      <c r="AC59" s="130"/>
      <c r="AD59" s="130"/>
      <c r="AE59" s="130"/>
      <c r="AF59" s="130"/>
      <c r="AG59" s="130"/>
    </row>
    <row r="60" spans="1:33" ht="30" hidden="1" customHeight="1" x14ac:dyDescent="0.25">
      <c r="A60" s="118" t="s">
        <v>70</v>
      </c>
      <c r="B60" s="119" t="s">
        <v>151</v>
      </c>
      <c r="C60" s="186" t="s">
        <v>149</v>
      </c>
      <c r="D60" s="193" t="s">
        <v>150</v>
      </c>
      <c r="E60" s="194"/>
      <c r="F60" s="195"/>
      <c r="G60" s="196">
        <f>E60*F60</f>
        <v>0</v>
      </c>
      <c r="H60" s="194"/>
      <c r="I60" s="195"/>
      <c r="J60" s="196">
        <f>H60*I60</f>
        <v>0</v>
      </c>
      <c r="K60" s="122"/>
      <c r="L60" s="195"/>
      <c r="M60" s="124">
        <f>K60*L60</f>
        <v>0</v>
      </c>
      <c r="N60" s="122"/>
      <c r="O60" s="195"/>
      <c r="P60" s="124">
        <f>N60*O60</f>
        <v>0</v>
      </c>
      <c r="Q60" s="122"/>
      <c r="R60" s="195"/>
      <c r="S60" s="124">
        <f>Q60*R60</f>
        <v>0</v>
      </c>
      <c r="T60" s="122"/>
      <c r="U60" s="195"/>
      <c r="V60" s="124">
        <f>T60*U60</f>
        <v>0</v>
      </c>
      <c r="W60" s="125">
        <f>G60+M60+S60</f>
        <v>0</v>
      </c>
      <c r="X60" s="126">
        <f>J60+P60+V60</f>
        <v>0</v>
      </c>
      <c r="Y60" s="126">
        <f t="shared" si="6"/>
        <v>0</v>
      </c>
      <c r="Z60" s="127" t="e">
        <f t="shared" si="7"/>
        <v>#DIV/0!</v>
      </c>
      <c r="AA60" s="128"/>
      <c r="AB60" s="130"/>
      <c r="AC60" s="130"/>
      <c r="AD60" s="130"/>
      <c r="AE60" s="130"/>
      <c r="AF60" s="130"/>
      <c r="AG60" s="130"/>
    </row>
    <row r="61" spans="1:33" ht="30" hidden="1" customHeight="1" x14ac:dyDescent="0.25">
      <c r="A61" s="146" t="s">
        <v>70</v>
      </c>
      <c r="B61" s="132" t="s">
        <v>152</v>
      </c>
      <c r="C61" s="162" t="s">
        <v>149</v>
      </c>
      <c r="D61" s="193" t="s">
        <v>150</v>
      </c>
      <c r="E61" s="197"/>
      <c r="F61" s="198"/>
      <c r="G61" s="199">
        <f>E61*F61</f>
        <v>0</v>
      </c>
      <c r="H61" s="197"/>
      <c r="I61" s="198"/>
      <c r="J61" s="199">
        <f>H61*I61</f>
        <v>0</v>
      </c>
      <c r="K61" s="134"/>
      <c r="L61" s="198"/>
      <c r="M61" s="136">
        <f>K61*L61</f>
        <v>0</v>
      </c>
      <c r="N61" s="134"/>
      <c r="O61" s="198"/>
      <c r="P61" s="136">
        <f>N61*O61</f>
        <v>0</v>
      </c>
      <c r="Q61" s="134"/>
      <c r="R61" s="198"/>
      <c r="S61" s="136">
        <f>Q61*R61</f>
        <v>0</v>
      </c>
      <c r="T61" s="134"/>
      <c r="U61" s="198"/>
      <c r="V61" s="136">
        <f>T61*U61</f>
        <v>0</v>
      </c>
      <c r="W61" s="137">
        <f>G61+M61+S61</f>
        <v>0</v>
      </c>
      <c r="X61" s="126">
        <f>J61+P61+V61</f>
        <v>0</v>
      </c>
      <c r="Y61" s="126">
        <f t="shared" si="6"/>
        <v>0</v>
      </c>
      <c r="Z61" s="127" t="e">
        <f t="shared" si="7"/>
        <v>#DIV/0!</v>
      </c>
      <c r="AA61" s="138"/>
      <c r="AB61" s="130"/>
      <c r="AC61" s="130"/>
      <c r="AD61" s="130"/>
      <c r="AE61" s="130"/>
      <c r="AF61" s="130"/>
      <c r="AG61" s="130"/>
    </row>
    <row r="62" spans="1:33" ht="30" customHeight="1" x14ac:dyDescent="0.25">
      <c r="A62" s="107" t="s">
        <v>67</v>
      </c>
      <c r="B62" s="154" t="s">
        <v>153</v>
      </c>
      <c r="C62" s="152" t="s">
        <v>154</v>
      </c>
      <c r="D62" s="140"/>
      <c r="E62" s="141">
        <f>SUM(E63:E65)</f>
        <v>3.5</v>
      </c>
      <c r="F62" s="142"/>
      <c r="G62" s="143">
        <f>SUM(G63:G65)</f>
        <v>122700</v>
      </c>
      <c r="H62" s="141">
        <f>SUM(H63:H65)</f>
        <v>3.5</v>
      </c>
      <c r="I62" s="142"/>
      <c r="J62" s="143">
        <f>SUM(J63:J65)</f>
        <v>132700</v>
      </c>
      <c r="K62" s="141">
        <f>SUM(K63:K65)</f>
        <v>0</v>
      </c>
      <c r="L62" s="142"/>
      <c r="M62" s="143">
        <f>SUM(M63:M65)</f>
        <v>0</v>
      </c>
      <c r="N62" s="141">
        <f>SUM(N63:N65)</f>
        <v>0</v>
      </c>
      <c r="O62" s="142"/>
      <c r="P62" s="143">
        <f>SUM(P63:P65)</f>
        <v>0</v>
      </c>
      <c r="Q62" s="141">
        <f>SUM(Q63:Q65)</f>
        <v>0</v>
      </c>
      <c r="R62" s="142"/>
      <c r="S62" s="143">
        <f>SUM(S63:S65)</f>
        <v>0</v>
      </c>
      <c r="T62" s="141">
        <f>SUM(T63:T65)</f>
        <v>0</v>
      </c>
      <c r="U62" s="142"/>
      <c r="V62" s="143">
        <f>SUM(V63:V65)</f>
        <v>0</v>
      </c>
      <c r="W62" s="143">
        <f>SUM(W63:W65)</f>
        <v>122700</v>
      </c>
      <c r="X62" s="143">
        <f>SUM(X63:X65)</f>
        <v>132700</v>
      </c>
      <c r="Y62" s="143">
        <f t="shared" si="6"/>
        <v>-10000</v>
      </c>
      <c r="Z62" s="143">
        <f t="shared" si="7"/>
        <v>-8.1499592502037491E-2</v>
      </c>
      <c r="AA62" s="145"/>
      <c r="AB62" s="117"/>
      <c r="AC62" s="117"/>
      <c r="AD62" s="117"/>
      <c r="AE62" s="117"/>
      <c r="AF62" s="117"/>
      <c r="AG62" s="117"/>
    </row>
    <row r="63" spans="1:33" ht="30" customHeight="1" x14ac:dyDescent="0.25">
      <c r="A63" s="118" t="s">
        <v>70</v>
      </c>
      <c r="B63" s="119" t="s">
        <v>155</v>
      </c>
      <c r="C63" s="200" t="s">
        <v>156</v>
      </c>
      <c r="D63" s="201" t="s">
        <v>157</v>
      </c>
      <c r="E63" s="122">
        <v>1</v>
      </c>
      <c r="F63" s="123">
        <v>47800</v>
      </c>
      <c r="G63" s="124">
        <f>E63*F63</f>
        <v>47800</v>
      </c>
      <c r="H63" s="122">
        <v>1</v>
      </c>
      <c r="I63" s="123">
        <v>48300</v>
      </c>
      <c r="J63" s="124">
        <f>H63*I63</f>
        <v>48300</v>
      </c>
      <c r="K63" s="122"/>
      <c r="L63" s="123"/>
      <c r="M63" s="124">
        <f>K63*L63</f>
        <v>0</v>
      </c>
      <c r="N63" s="122"/>
      <c r="O63" s="123"/>
      <c r="P63" s="124">
        <f>N63*O63</f>
        <v>0</v>
      </c>
      <c r="Q63" s="122"/>
      <c r="R63" s="123"/>
      <c r="S63" s="124">
        <f>Q63*R63</f>
        <v>0</v>
      </c>
      <c r="T63" s="122"/>
      <c r="U63" s="123"/>
      <c r="V63" s="124">
        <f>T63*U63</f>
        <v>0</v>
      </c>
      <c r="W63" s="125">
        <f>G63+M63+S63</f>
        <v>47800</v>
      </c>
      <c r="X63" s="126">
        <f>J63+P63+V63</f>
        <v>48300</v>
      </c>
      <c r="Y63" s="126">
        <f t="shared" si="6"/>
        <v>-500</v>
      </c>
      <c r="Z63" s="127">
        <f t="shared" si="7"/>
        <v>-1.0460251046025104E-2</v>
      </c>
      <c r="AA63" s="128"/>
      <c r="AB63" s="130"/>
      <c r="AC63" s="130"/>
      <c r="AD63" s="130"/>
      <c r="AE63" s="130"/>
      <c r="AF63" s="130"/>
      <c r="AG63" s="130"/>
    </row>
    <row r="64" spans="1:33" ht="30" customHeight="1" x14ac:dyDescent="0.25">
      <c r="A64" s="118" t="s">
        <v>70</v>
      </c>
      <c r="B64" s="119" t="s">
        <v>158</v>
      </c>
      <c r="C64" s="200" t="s">
        <v>159</v>
      </c>
      <c r="D64" s="201" t="s">
        <v>157</v>
      </c>
      <c r="E64" s="122">
        <v>1</v>
      </c>
      <c r="F64" s="123">
        <v>38900</v>
      </c>
      <c r="G64" s="124">
        <f>E64*F64</f>
        <v>38900</v>
      </c>
      <c r="H64" s="122">
        <v>1</v>
      </c>
      <c r="I64" s="123">
        <v>49800</v>
      </c>
      <c r="J64" s="124">
        <f>H64*I64</f>
        <v>49800</v>
      </c>
      <c r="K64" s="122"/>
      <c r="L64" s="123"/>
      <c r="M64" s="124">
        <f>K64*L64</f>
        <v>0</v>
      </c>
      <c r="N64" s="122"/>
      <c r="O64" s="123"/>
      <c r="P64" s="124">
        <f>N64*O64</f>
        <v>0</v>
      </c>
      <c r="Q64" s="122"/>
      <c r="R64" s="123"/>
      <c r="S64" s="124">
        <f>Q64*R64</f>
        <v>0</v>
      </c>
      <c r="T64" s="122"/>
      <c r="U64" s="123"/>
      <c r="V64" s="124">
        <f>T64*U64</f>
        <v>0</v>
      </c>
      <c r="W64" s="125">
        <f>G64+M64+S64</f>
        <v>38900</v>
      </c>
      <c r="X64" s="126">
        <f>J64+P64+V64</f>
        <v>49800</v>
      </c>
      <c r="Y64" s="126">
        <f t="shared" si="6"/>
        <v>-10900</v>
      </c>
      <c r="Z64" s="127">
        <f t="shared" si="7"/>
        <v>-0.28020565552699228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25">
      <c r="A65" s="131" t="s">
        <v>70</v>
      </c>
      <c r="B65" s="153" t="s">
        <v>160</v>
      </c>
      <c r="C65" s="202" t="s">
        <v>161</v>
      </c>
      <c r="D65" s="201" t="s">
        <v>157</v>
      </c>
      <c r="E65" s="134">
        <v>1.5</v>
      </c>
      <c r="F65" s="135">
        <v>24000</v>
      </c>
      <c r="G65" s="136">
        <f>E65*F65</f>
        <v>36000</v>
      </c>
      <c r="H65" s="134">
        <v>1.5</v>
      </c>
      <c r="I65" s="203">
        <v>34600</v>
      </c>
      <c r="J65" s="204">
        <v>34600</v>
      </c>
      <c r="K65" s="134"/>
      <c r="L65" s="135"/>
      <c r="M65" s="136">
        <f>K65*L65</f>
        <v>0</v>
      </c>
      <c r="N65" s="134"/>
      <c r="O65" s="135"/>
      <c r="P65" s="136">
        <f>N65*O65</f>
        <v>0</v>
      </c>
      <c r="Q65" s="134"/>
      <c r="R65" s="135"/>
      <c r="S65" s="136">
        <f>Q65*R65</f>
        <v>0</v>
      </c>
      <c r="T65" s="134"/>
      <c r="U65" s="135"/>
      <c r="V65" s="136">
        <f>T65*U65</f>
        <v>0</v>
      </c>
      <c r="W65" s="137">
        <f>G65+M65+S65</f>
        <v>36000</v>
      </c>
      <c r="X65" s="126">
        <f>J65+P65+V65</f>
        <v>34600</v>
      </c>
      <c r="Y65" s="126">
        <f t="shared" si="6"/>
        <v>1400</v>
      </c>
      <c r="Z65" s="127">
        <f t="shared" si="7"/>
        <v>3.888888888888889E-2</v>
      </c>
      <c r="AA65" s="138"/>
      <c r="AB65" s="130"/>
      <c r="AC65" s="130"/>
      <c r="AD65" s="130"/>
      <c r="AE65" s="130"/>
      <c r="AF65" s="130"/>
      <c r="AG65" s="130"/>
    </row>
    <row r="66" spans="1:33" ht="30" customHeight="1" thickBot="1" x14ac:dyDescent="0.3">
      <c r="A66" s="107" t="s">
        <v>67</v>
      </c>
      <c r="B66" s="154" t="s">
        <v>162</v>
      </c>
      <c r="C66" s="152" t="s">
        <v>163</v>
      </c>
      <c r="D66" s="140"/>
      <c r="E66" s="141">
        <f>SUM(E67:E69)</f>
        <v>0</v>
      </c>
      <c r="F66" s="142"/>
      <c r="G66" s="143">
        <f>SUM(G67:G69)</f>
        <v>0</v>
      </c>
      <c r="H66" s="141">
        <f>SUM(H67:H69)</f>
        <v>0</v>
      </c>
      <c r="I66" s="142"/>
      <c r="J66" s="143">
        <f>SUM(J67:J69)</f>
        <v>0</v>
      </c>
      <c r="K66" s="141">
        <f>SUM(K67:K69)</f>
        <v>0</v>
      </c>
      <c r="L66" s="142"/>
      <c r="M66" s="143">
        <f>SUM(M67:M69)</f>
        <v>0</v>
      </c>
      <c r="N66" s="141">
        <f>SUM(N67:N69)</f>
        <v>0</v>
      </c>
      <c r="O66" s="142"/>
      <c r="P66" s="143">
        <f>SUM(P67:P69)</f>
        <v>0</v>
      </c>
      <c r="Q66" s="141">
        <f>SUM(Q67:Q69)</f>
        <v>0</v>
      </c>
      <c r="R66" s="142"/>
      <c r="S66" s="143">
        <f>SUM(S67:S69)</f>
        <v>0</v>
      </c>
      <c r="T66" s="141">
        <f>SUM(T67:T69)</f>
        <v>0</v>
      </c>
      <c r="U66" s="142"/>
      <c r="V66" s="143">
        <f>SUM(V67:V69)</f>
        <v>0</v>
      </c>
      <c r="W66" s="143">
        <f>SUM(W67:W69)</f>
        <v>0</v>
      </c>
      <c r="X66" s="143">
        <f>SUM(X67:X69)</f>
        <v>0</v>
      </c>
      <c r="Y66" s="143">
        <f t="shared" si="6"/>
        <v>0</v>
      </c>
      <c r="Z66" s="143">
        <v>0</v>
      </c>
      <c r="AA66" s="145"/>
      <c r="AB66" s="117"/>
      <c r="AC66" s="117"/>
      <c r="AD66" s="117"/>
      <c r="AE66" s="117"/>
      <c r="AF66" s="117"/>
      <c r="AG66" s="117"/>
    </row>
    <row r="67" spans="1:33" ht="30" hidden="1" customHeight="1" x14ac:dyDescent="0.25">
      <c r="A67" s="118" t="s">
        <v>70</v>
      </c>
      <c r="B67" s="119" t="s">
        <v>164</v>
      </c>
      <c r="C67" s="200" t="s">
        <v>165</v>
      </c>
      <c r="D67" s="201" t="s">
        <v>166</v>
      </c>
      <c r="E67" s="122"/>
      <c r="F67" s="123"/>
      <c r="G67" s="124">
        <f>E67*F67</f>
        <v>0</v>
      </c>
      <c r="H67" s="122"/>
      <c r="I67" s="123"/>
      <c r="J67" s="124">
        <f>H67*I67</f>
        <v>0</v>
      </c>
      <c r="K67" s="122"/>
      <c r="L67" s="123"/>
      <c r="M67" s="124">
        <f>K67*L67</f>
        <v>0</v>
      </c>
      <c r="N67" s="122"/>
      <c r="O67" s="123"/>
      <c r="P67" s="124">
        <f>N67*O67</f>
        <v>0</v>
      </c>
      <c r="Q67" s="122"/>
      <c r="R67" s="123"/>
      <c r="S67" s="124">
        <f>Q67*R67</f>
        <v>0</v>
      </c>
      <c r="T67" s="122"/>
      <c r="U67" s="123"/>
      <c r="V67" s="124">
        <f>T67*U67</f>
        <v>0</v>
      </c>
      <c r="W67" s="125">
        <f>G67+M67+S67</f>
        <v>0</v>
      </c>
      <c r="X67" s="126">
        <f>J67+P67+V67</f>
        <v>0</v>
      </c>
      <c r="Y67" s="126">
        <f t="shared" si="6"/>
        <v>0</v>
      </c>
      <c r="Z67" s="127" t="e">
        <f t="shared" si="7"/>
        <v>#DIV/0!</v>
      </c>
      <c r="AA67" s="128"/>
      <c r="AB67" s="130"/>
      <c r="AC67" s="130"/>
      <c r="AD67" s="130"/>
      <c r="AE67" s="130"/>
      <c r="AF67" s="130"/>
      <c r="AG67" s="130"/>
    </row>
    <row r="68" spans="1:33" ht="30" hidden="1" customHeight="1" x14ac:dyDescent="0.25">
      <c r="A68" s="118" t="s">
        <v>70</v>
      </c>
      <c r="B68" s="119" t="s">
        <v>167</v>
      </c>
      <c r="C68" s="200" t="s">
        <v>168</v>
      </c>
      <c r="D68" s="201" t="s">
        <v>166</v>
      </c>
      <c r="E68" s="122"/>
      <c r="F68" s="123"/>
      <c r="G68" s="124">
        <f>E68*F68</f>
        <v>0</v>
      </c>
      <c r="H68" s="122"/>
      <c r="I68" s="123"/>
      <c r="J68" s="124">
        <f>H68*I68</f>
        <v>0</v>
      </c>
      <c r="K68" s="122"/>
      <c r="L68" s="123"/>
      <c r="M68" s="124">
        <f>K68*L68</f>
        <v>0</v>
      </c>
      <c r="N68" s="122"/>
      <c r="O68" s="123"/>
      <c r="P68" s="124">
        <f>N68*O68</f>
        <v>0</v>
      </c>
      <c r="Q68" s="122"/>
      <c r="R68" s="123"/>
      <c r="S68" s="124">
        <f>Q68*R68</f>
        <v>0</v>
      </c>
      <c r="T68" s="122"/>
      <c r="U68" s="123"/>
      <c r="V68" s="124">
        <f>T68*U68</f>
        <v>0</v>
      </c>
      <c r="W68" s="125">
        <f>G68+M68+S68</f>
        <v>0</v>
      </c>
      <c r="X68" s="126">
        <f>J68+P68+V68</f>
        <v>0</v>
      </c>
      <c r="Y68" s="126">
        <f t="shared" si="6"/>
        <v>0</v>
      </c>
      <c r="Z68" s="127" t="e">
        <f t="shared" si="7"/>
        <v>#DIV/0!</v>
      </c>
      <c r="AA68" s="128"/>
      <c r="AB68" s="130"/>
      <c r="AC68" s="130"/>
      <c r="AD68" s="130"/>
      <c r="AE68" s="130"/>
      <c r="AF68" s="130"/>
      <c r="AG68" s="130"/>
    </row>
    <row r="69" spans="1:33" ht="30" hidden="1" customHeight="1" x14ac:dyDescent="0.25">
      <c r="A69" s="131" t="s">
        <v>70</v>
      </c>
      <c r="B69" s="153" t="s">
        <v>169</v>
      </c>
      <c r="C69" s="202" t="s">
        <v>170</v>
      </c>
      <c r="D69" s="205" t="s">
        <v>166</v>
      </c>
      <c r="E69" s="134"/>
      <c r="F69" s="135"/>
      <c r="G69" s="136">
        <f>E69*F69</f>
        <v>0</v>
      </c>
      <c r="H69" s="134"/>
      <c r="I69" s="135"/>
      <c r="J69" s="136">
        <f>H69*I69</f>
        <v>0</v>
      </c>
      <c r="K69" s="134"/>
      <c r="L69" s="135"/>
      <c r="M69" s="136">
        <f>K69*L69</f>
        <v>0</v>
      </c>
      <c r="N69" s="134"/>
      <c r="O69" s="135"/>
      <c r="P69" s="136">
        <f>N69*O69</f>
        <v>0</v>
      </c>
      <c r="Q69" s="134"/>
      <c r="R69" s="135"/>
      <c r="S69" s="136">
        <f>Q69*R69</f>
        <v>0</v>
      </c>
      <c r="T69" s="134"/>
      <c r="U69" s="135"/>
      <c r="V69" s="136">
        <f>T69*U69</f>
        <v>0</v>
      </c>
      <c r="W69" s="137">
        <f>G69+M69+S69</f>
        <v>0</v>
      </c>
      <c r="X69" s="126">
        <f>J69+P69+V69</f>
        <v>0</v>
      </c>
      <c r="Y69" s="126">
        <f t="shared" si="6"/>
        <v>0</v>
      </c>
      <c r="Z69" s="127" t="e">
        <f t="shared" si="7"/>
        <v>#DIV/0!</v>
      </c>
      <c r="AA69" s="138"/>
      <c r="AB69" s="130"/>
      <c r="AC69" s="130"/>
      <c r="AD69" s="130"/>
      <c r="AE69" s="130"/>
      <c r="AF69" s="130"/>
      <c r="AG69" s="130"/>
    </row>
    <row r="70" spans="1:33" ht="30" customHeight="1" thickBot="1" x14ac:dyDescent="0.3">
      <c r="A70" s="107" t="s">
        <v>67</v>
      </c>
      <c r="B70" s="154" t="s">
        <v>171</v>
      </c>
      <c r="C70" s="152" t="s">
        <v>172</v>
      </c>
      <c r="D70" s="140"/>
      <c r="E70" s="141">
        <f>SUM(E71:E73)</f>
        <v>0</v>
      </c>
      <c r="F70" s="142"/>
      <c r="G70" s="143">
        <f>SUM(G71:G73)</f>
        <v>0</v>
      </c>
      <c r="H70" s="141">
        <f>SUM(H71:H73)</f>
        <v>0</v>
      </c>
      <c r="I70" s="142"/>
      <c r="J70" s="143">
        <f>SUM(J71:J73)</f>
        <v>0</v>
      </c>
      <c r="K70" s="141">
        <f>SUM(K71:K73)</f>
        <v>0</v>
      </c>
      <c r="L70" s="142"/>
      <c r="M70" s="143">
        <f>SUM(M71:M73)</f>
        <v>0</v>
      </c>
      <c r="N70" s="141">
        <f>SUM(N71:N73)</f>
        <v>0</v>
      </c>
      <c r="O70" s="142"/>
      <c r="P70" s="143">
        <f>SUM(P71:P73)</f>
        <v>0</v>
      </c>
      <c r="Q70" s="141">
        <f>SUM(Q71:Q73)</f>
        <v>0</v>
      </c>
      <c r="R70" s="142"/>
      <c r="S70" s="143">
        <f>SUM(S71:S73)</f>
        <v>0</v>
      </c>
      <c r="T70" s="141">
        <f>SUM(T71:T73)</f>
        <v>0</v>
      </c>
      <c r="U70" s="142"/>
      <c r="V70" s="143">
        <f>SUM(V71:V73)</f>
        <v>0</v>
      </c>
      <c r="W70" s="143">
        <f>SUM(W71:W73)</f>
        <v>0</v>
      </c>
      <c r="X70" s="143">
        <f>SUM(X71:X73)</f>
        <v>0</v>
      </c>
      <c r="Y70" s="143">
        <f t="shared" si="6"/>
        <v>0</v>
      </c>
      <c r="Z70" s="143">
        <v>0</v>
      </c>
      <c r="AA70" s="145"/>
      <c r="AB70" s="117"/>
      <c r="AC70" s="117"/>
      <c r="AD70" s="117"/>
      <c r="AE70" s="117"/>
      <c r="AF70" s="117"/>
      <c r="AG70" s="117"/>
    </row>
    <row r="71" spans="1:33" ht="30" hidden="1" customHeight="1" x14ac:dyDescent="0.25">
      <c r="A71" s="118" t="s">
        <v>70</v>
      </c>
      <c r="B71" s="119" t="s">
        <v>173</v>
      </c>
      <c r="C71" s="186" t="s">
        <v>174</v>
      </c>
      <c r="D71" s="201" t="s">
        <v>109</v>
      </c>
      <c r="E71" s="122"/>
      <c r="F71" s="123"/>
      <c r="G71" s="124">
        <f>E71*F71</f>
        <v>0</v>
      </c>
      <c r="H71" s="122"/>
      <c r="I71" s="123"/>
      <c r="J71" s="124">
        <f>H71*I71</f>
        <v>0</v>
      </c>
      <c r="K71" s="122"/>
      <c r="L71" s="123"/>
      <c r="M71" s="124">
        <f>K71*L71</f>
        <v>0</v>
      </c>
      <c r="N71" s="122"/>
      <c r="O71" s="123"/>
      <c r="P71" s="124">
        <f>N71*O71</f>
        <v>0</v>
      </c>
      <c r="Q71" s="122"/>
      <c r="R71" s="123"/>
      <c r="S71" s="124">
        <f>Q71*R71</f>
        <v>0</v>
      </c>
      <c r="T71" s="122"/>
      <c r="U71" s="123"/>
      <c r="V71" s="124">
        <f>T71*U71</f>
        <v>0</v>
      </c>
      <c r="W71" s="125">
        <f>G71+M71+S71</f>
        <v>0</v>
      </c>
      <c r="X71" s="126">
        <f>J71+P71+V71</f>
        <v>0</v>
      </c>
      <c r="Y71" s="126">
        <f t="shared" si="6"/>
        <v>0</v>
      </c>
      <c r="Z71" s="127" t="e">
        <f t="shared" si="7"/>
        <v>#DIV/0!</v>
      </c>
      <c r="AA71" s="128"/>
      <c r="AB71" s="130"/>
      <c r="AC71" s="130"/>
      <c r="AD71" s="130"/>
      <c r="AE71" s="130"/>
      <c r="AF71" s="130"/>
      <c r="AG71" s="130"/>
    </row>
    <row r="72" spans="1:33" ht="30" hidden="1" customHeight="1" x14ac:dyDescent="0.25">
      <c r="A72" s="118" t="s">
        <v>70</v>
      </c>
      <c r="B72" s="119" t="s">
        <v>175</v>
      </c>
      <c r="C72" s="186" t="s">
        <v>174</v>
      </c>
      <c r="D72" s="201" t="s">
        <v>109</v>
      </c>
      <c r="E72" s="122"/>
      <c r="F72" s="123"/>
      <c r="G72" s="124">
        <f>E72*F72</f>
        <v>0</v>
      </c>
      <c r="H72" s="122"/>
      <c r="I72" s="123"/>
      <c r="J72" s="124">
        <f>H72*I72</f>
        <v>0</v>
      </c>
      <c r="K72" s="122"/>
      <c r="L72" s="123"/>
      <c r="M72" s="124">
        <f>K72*L72</f>
        <v>0</v>
      </c>
      <c r="N72" s="122"/>
      <c r="O72" s="123"/>
      <c r="P72" s="124">
        <f>N72*O72</f>
        <v>0</v>
      </c>
      <c r="Q72" s="122"/>
      <c r="R72" s="123"/>
      <c r="S72" s="124">
        <f>Q72*R72</f>
        <v>0</v>
      </c>
      <c r="T72" s="122"/>
      <c r="U72" s="123"/>
      <c r="V72" s="124">
        <f>T72*U72</f>
        <v>0</v>
      </c>
      <c r="W72" s="125">
        <f>G72+M72+S72</f>
        <v>0</v>
      </c>
      <c r="X72" s="126">
        <f>J72+P72+V72</f>
        <v>0</v>
      </c>
      <c r="Y72" s="126">
        <f t="shared" si="6"/>
        <v>0</v>
      </c>
      <c r="Z72" s="127" t="e">
        <f t="shared" si="7"/>
        <v>#DIV/0!</v>
      </c>
      <c r="AA72" s="128"/>
      <c r="AB72" s="130"/>
      <c r="AC72" s="130"/>
      <c r="AD72" s="130"/>
      <c r="AE72" s="130"/>
      <c r="AF72" s="130"/>
      <c r="AG72" s="130"/>
    </row>
    <row r="73" spans="1:33" ht="30" hidden="1" customHeight="1" x14ac:dyDescent="0.25">
      <c r="A73" s="131" t="s">
        <v>70</v>
      </c>
      <c r="B73" s="132" t="s">
        <v>176</v>
      </c>
      <c r="C73" s="162" t="s">
        <v>174</v>
      </c>
      <c r="D73" s="205" t="s">
        <v>109</v>
      </c>
      <c r="E73" s="134"/>
      <c r="F73" s="135"/>
      <c r="G73" s="136">
        <f>E73*F73</f>
        <v>0</v>
      </c>
      <c r="H73" s="134"/>
      <c r="I73" s="135"/>
      <c r="J73" s="136">
        <f>H73*I73</f>
        <v>0</v>
      </c>
      <c r="K73" s="134"/>
      <c r="L73" s="135"/>
      <c r="M73" s="136">
        <f>K73*L73</f>
        <v>0</v>
      </c>
      <c r="N73" s="134"/>
      <c r="O73" s="135"/>
      <c r="P73" s="136">
        <f>N73*O73</f>
        <v>0</v>
      </c>
      <c r="Q73" s="134"/>
      <c r="R73" s="135"/>
      <c r="S73" s="136">
        <f>Q73*R73</f>
        <v>0</v>
      </c>
      <c r="T73" s="134"/>
      <c r="U73" s="135"/>
      <c r="V73" s="136">
        <f>T73*U73</f>
        <v>0</v>
      </c>
      <c r="W73" s="137">
        <f>G73+M73+S73</f>
        <v>0</v>
      </c>
      <c r="X73" s="126">
        <f>J73+P73+V73</f>
        <v>0</v>
      </c>
      <c r="Y73" s="126">
        <f t="shared" si="6"/>
        <v>0</v>
      </c>
      <c r="Z73" s="127" t="e">
        <f t="shared" si="7"/>
        <v>#DIV/0!</v>
      </c>
      <c r="AA73" s="138"/>
      <c r="AB73" s="130"/>
      <c r="AC73" s="130"/>
      <c r="AD73" s="130"/>
      <c r="AE73" s="130"/>
      <c r="AF73" s="130"/>
      <c r="AG73" s="130"/>
    </row>
    <row r="74" spans="1:33" ht="30" customHeight="1" thickBot="1" x14ac:dyDescent="0.3">
      <c r="A74" s="107" t="s">
        <v>67</v>
      </c>
      <c r="B74" s="154" t="s">
        <v>177</v>
      </c>
      <c r="C74" s="152" t="s">
        <v>178</v>
      </c>
      <c r="D74" s="140"/>
      <c r="E74" s="141">
        <f>SUM(E75:E77)</f>
        <v>0</v>
      </c>
      <c r="F74" s="142"/>
      <c r="G74" s="143">
        <f>SUM(G75:G77)</f>
        <v>0</v>
      </c>
      <c r="H74" s="141">
        <f>SUM(H75:H77)</f>
        <v>0</v>
      </c>
      <c r="I74" s="142"/>
      <c r="J74" s="143">
        <f>SUM(J75:J77)</f>
        <v>0</v>
      </c>
      <c r="K74" s="141">
        <f>SUM(K75:K77)</f>
        <v>0</v>
      </c>
      <c r="L74" s="142"/>
      <c r="M74" s="143">
        <f>SUM(M75:M77)</f>
        <v>0</v>
      </c>
      <c r="N74" s="141">
        <f>SUM(N75:N77)</f>
        <v>0</v>
      </c>
      <c r="O74" s="142"/>
      <c r="P74" s="143">
        <f>SUM(P75:P77)</f>
        <v>0</v>
      </c>
      <c r="Q74" s="141">
        <f>SUM(Q75:Q77)</f>
        <v>0</v>
      </c>
      <c r="R74" s="142"/>
      <c r="S74" s="143">
        <f>SUM(S75:S77)</f>
        <v>0</v>
      </c>
      <c r="T74" s="141">
        <f>SUM(T75:T77)</f>
        <v>0</v>
      </c>
      <c r="U74" s="142"/>
      <c r="V74" s="143">
        <f>SUM(V75:V77)</f>
        <v>0</v>
      </c>
      <c r="W74" s="143">
        <f>SUM(W75:W77)</f>
        <v>0</v>
      </c>
      <c r="X74" s="143">
        <f>SUM(X75:X77)</f>
        <v>0</v>
      </c>
      <c r="Y74" s="143">
        <f t="shared" si="6"/>
        <v>0</v>
      </c>
      <c r="Z74" s="143">
        <v>0</v>
      </c>
      <c r="AA74" s="145"/>
      <c r="AB74" s="117"/>
      <c r="AC74" s="117"/>
      <c r="AD74" s="117"/>
      <c r="AE74" s="117"/>
      <c r="AF74" s="117"/>
      <c r="AG74" s="117"/>
    </row>
    <row r="75" spans="1:33" ht="30" hidden="1" customHeight="1" x14ac:dyDescent="0.25">
      <c r="A75" s="118" t="s">
        <v>70</v>
      </c>
      <c r="B75" s="119" t="s">
        <v>179</v>
      </c>
      <c r="C75" s="186" t="s">
        <v>174</v>
      </c>
      <c r="D75" s="201" t="s">
        <v>109</v>
      </c>
      <c r="E75" s="122"/>
      <c r="F75" s="123"/>
      <c r="G75" s="124">
        <f>E75*F75</f>
        <v>0</v>
      </c>
      <c r="H75" s="122"/>
      <c r="I75" s="123"/>
      <c r="J75" s="124">
        <f>H75*I75</f>
        <v>0</v>
      </c>
      <c r="K75" s="122"/>
      <c r="L75" s="123"/>
      <c r="M75" s="124">
        <f>K75*L75</f>
        <v>0</v>
      </c>
      <c r="N75" s="122"/>
      <c r="O75" s="123"/>
      <c r="P75" s="124">
        <f>N75*O75</f>
        <v>0</v>
      </c>
      <c r="Q75" s="122"/>
      <c r="R75" s="123"/>
      <c r="S75" s="124">
        <f>Q75*R75</f>
        <v>0</v>
      </c>
      <c r="T75" s="122"/>
      <c r="U75" s="123"/>
      <c r="V75" s="124">
        <f>T75*U75</f>
        <v>0</v>
      </c>
      <c r="W75" s="125">
        <f>G75+M75+S75</f>
        <v>0</v>
      </c>
      <c r="X75" s="126">
        <f>J75+P75+V75</f>
        <v>0</v>
      </c>
      <c r="Y75" s="126">
        <f t="shared" si="6"/>
        <v>0</v>
      </c>
      <c r="Z75" s="127" t="e">
        <f t="shared" si="7"/>
        <v>#DIV/0!</v>
      </c>
      <c r="AA75" s="128"/>
      <c r="AB75" s="130"/>
      <c r="AC75" s="130"/>
      <c r="AD75" s="130"/>
      <c r="AE75" s="130"/>
      <c r="AF75" s="130"/>
      <c r="AG75" s="130"/>
    </row>
    <row r="76" spans="1:33" ht="30" hidden="1" customHeight="1" x14ac:dyDescent="0.25">
      <c r="A76" s="118" t="s">
        <v>70</v>
      </c>
      <c r="B76" s="119" t="s">
        <v>180</v>
      </c>
      <c r="C76" s="186" t="s">
        <v>174</v>
      </c>
      <c r="D76" s="201" t="s">
        <v>109</v>
      </c>
      <c r="E76" s="122"/>
      <c r="F76" s="123"/>
      <c r="G76" s="124">
        <f>E76*F76</f>
        <v>0</v>
      </c>
      <c r="H76" s="122"/>
      <c r="I76" s="123"/>
      <c r="J76" s="124">
        <f>H76*I76</f>
        <v>0</v>
      </c>
      <c r="K76" s="122"/>
      <c r="L76" s="123"/>
      <c r="M76" s="124">
        <f>K76*L76</f>
        <v>0</v>
      </c>
      <c r="N76" s="122"/>
      <c r="O76" s="123"/>
      <c r="P76" s="124">
        <f>N76*O76</f>
        <v>0</v>
      </c>
      <c r="Q76" s="122"/>
      <c r="R76" s="123"/>
      <c r="S76" s="124">
        <f>Q76*R76</f>
        <v>0</v>
      </c>
      <c r="T76" s="122"/>
      <c r="U76" s="123"/>
      <c r="V76" s="124">
        <f>T76*U76</f>
        <v>0</v>
      </c>
      <c r="W76" s="125">
        <f>G76+M76+S76</f>
        <v>0</v>
      </c>
      <c r="X76" s="126">
        <f>J76+P76+V76</f>
        <v>0</v>
      </c>
      <c r="Y76" s="126">
        <f t="shared" si="6"/>
        <v>0</v>
      </c>
      <c r="Z76" s="127" t="e">
        <f t="shared" si="7"/>
        <v>#DIV/0!</v>
      </c>
      <c r="AA76" s="128"/>
      <c r="AB76" s="130"/>
      <c r="AC76" s="130"/>
      <c r="AD76" s="130"/>
      <c r="AE76" s="130"/>
      <c r="AF76" s="130"/>
      <c r="AG76" s="130"/>
    </row>
    <row r="77" spans="1:33" ht="30" hidden="1" customHeight="1" x14ac:dyDescent="0.25">
      <c r="A77" s="131" t="s">
        <v>70</v>
      </c>
      <c r="B77" s="153" t="s">
        <v>181</v>
      </c>
      <c r="C77" s="162" t="s">
        <v>174</v>
      </c>
      <c r="D77" s="205" t="s">
        <v>109</v>
      </c>
      <c r="E77" s="134"/>
      <c r="F77" s="135"/>
      <c r="G77" s="136">
        <f>E77*F77</f>
        <v>0</v>
      </c>
      <c r="H77" s="134"/>
      <c r="I77" s="135"/>
      <c r="J77" s="136">
        <f>H77*I77</f>
        <v>0</v>
      </c>
      <c r="K77" s="134"/>
      <c r="L77" s="135"/>
      <c r="M77" s="136">
        <f>K77*L77</f>
        <v>0</v>
      </c>
      <c r="N77" s="134"/>
      <c r="O77" s="135"/>
      <c r="P77" s="136">
        <f>N77*O77</f>
        <v>0</v>
      </c>
      <c r="Q77" s="134"/>
      <c r="R77" s="135"/>
      <c r="S77" s="136">
        <f>Q77*R77</f>
        <v>0</v>
      </c>
      <c r="T77" s="134"/>
      <c r="U77" s="135"/>
      <c r="V77" s="136">
        <f>T77*U77</f>
        <v>0</v>
      </c>
      <c r="W77" s="137">
        <f>G77+M77+S77</f>
        <v>0</v>
      </c>
      <c r="X77" s="126">
        <f>J77+P77+V77</f>
        <v>0</v>
      </c>
      <c r="Y77" s="164">
        <f t="shared" si="6"/>
        <v>0</v>
      </c>
      <c r="Z77" s="127" t="e">
        <f t="shared" si="7"/>
        <v>#DIV/0!</v>
      </c>
      <c r="AA77" s="138"/>
      <c r="AB77" s="130"/>
      <c r="AC77" s="130"/>
      <c r="AD77" s="130"/>
      <c r="AE77" s="130"/>
      <c r="AF77" s="130"/>
      <c r="AG77" s="130"/>
    </row>
    <row r="78" spans="1:33" ht="30" customHeight="1" thickBot="1" x14ac:dyDescent="0.3">
      <c r="A78" s="165" t="s">
        <v>182</v>
      </c>
      <c r="B78" s="166"/>
      <c r="C78" s="167"/>
      <c r="D78" s="168"/>
      <c r="E78" s="172">
        <f>E74+E70+E66+E62+E58</f>
        <v>3.5</v>
      </c>
      <c r="F78" s="188"/>
      <c r="G78" s="171">
        <f>G74+G70+G66+G62+G58</f>
        <v>122700</v>
      </c>
      <c r="H78" s="172">
        <f>H74+H70+H66+H62+H58</f>
        <v>3.5</v>
      </c>
      <c r="I78" s="188"/>
      <c r="J78" s="171">
        <f>J74+J70+J66+J62+J58</f>
        <v>132700</v>
      </c>
      <c r="K78" s="189">
        <f>K74+K70+K66+K62+K58</f>
        <v>0</v>
      </c>
      <c r="L78" s="188"/>
      <c r="M78" s="171">
        <f>M74+M70+M66+M62+M58</f>
        <v>0</v>
      </c>
      <c r="N78" s="189">
        <f>N74+N70+N66+N62+N58</f>
        <v>0</v>
      </c>
      <c r="O78" s="188"/>
      <c r="P78" s="171">
        <f>P74+P70+P66+P62+P58</f>
        <v>0</v>
      </c>
      <c r="Q78" s="189">
        <f>Q74+Q70+Q66+Q62+Q58</f>
        <v>0</v>
      </c>
      <c r="R78" s="188"/>
      <c r="S78" s="171">
        <f>S74+S70+S66+S62+S58</f>
        <v>0</v>
      </c>
      <c r="T78" s="189">
        <f>T74+T70+T66+T62+T58</f>
        <v>0</v>
      </c>
      <c r="U78" s="188"/>
      <c r="V78" s="171">
        <f>V74+V70+V66+V62+V58</f>
        <v>0</v>
      </c>
      <c r="W78" s="190">
        <f>W74+W70+W66+W62+W58</f>
        <v>122700</v>
      </c>
      <c r="X78" s="206">
        <f>X74+X70+X66+X62+X58</f>
        <v>132700</v>
      </c>
      <c r="Y78" s="331">
        <f t="shared" si="6"/>
        <v>-10000</v>
      </c>
      <c r="Z78" s="330">
        <f t="shared" si="7"/>
        <v>-8.1499592502037491E-2</v>
      </c>
      <c r="AA78" s="176"/>
      <c r="AB78" s="6"/>
      <c r="AC78" s="6"/>
      <c r="AD78" s="6"/>
      <c r="AE78" s="6"/>
      <c r="AF78" s="6"/>
      <c r="AG78" s="6"/>
    </row>
    <row r="79" spans="1:33" ht="30" customHeight="1" thickBot="1" x14ac:dyDescent="0.3">
      <c r="A79" s="207" t="s">
        <v>65</v>
      </c>
      <c r="B79" s="208">
        <v>5</v>
      </c>
      <c r="C79" s="209" t="s">
        <v>183</v>
      </c>
      <c r="D79" s="10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210"/>
      <c r="Z79" s="105"/>
      <c r="AA79" s="106"/>
      <c r="AB79" s="6"/>
      <c r="AC79" s="6"/>
      <c r="AD79" s="6"/>
      <c r="AE79" s="6"/>
      <c r="AF79" s="6"/>
      <c r="AG79" s="6"/>
    </row>
    <row r="80" spans="1:33" ht="30" customHeight="1" thickBot="1" x14ac:dyDescent="0.3">
      <c r="A80" s="107" t="s">
        <v>67</v>
      </c>
      <c r="B80" s="154" t="s">
        <v>184</v>
      </c>
      <c r="C80" s="139" t="s">
        <v>185</v>
      </c>
      <c r="D80" s="140"/>
      <c r="E80" s="141">
        <f>SUM(E81:E83)</f>
        <v>0</v>
      </c>
      <c r="F80" s="142"/>
      <c r="G80" s="143">
        <f>SUM(G81:G83)</f>
        <v>0</v>
      </c>
      <c r="H80" s="141">
        <f>SUM(H81:H83)</f>
        <v>0</v>
      </c>
      <c r="I80" s="142"/>
      <c r="J80" s="143">
        <f>SUM(J81:J83)</f>
        <v>0</v>
      </c>
      <c r="K80" s="141">
        <f>SUM(K81:K83)</f>
        <v>0</v>
      </c>
      <c r="L80" s="142"/>
      <c r="M80" s="143">
        <f>SUM(M81:M83)</f>
        <v>0</v>
      </c>
      <c r="N80" s="141">
        <f>SUM(N81:N83)</f>
        <v>0</v>
      </c>
      <c r="O80" s="142"/>
      <c r="P80" s="143">
        <f>SUM(P81:P83)</f>
        <v>0</v>
      </c>
      <c r="Q80" s="141">
        <f>SUM(Q81:Q83)</f>
        <v>0</v>
      </c>
      <c r="R80" s="142"/>
      <c r="S80" s="143">
        <f>SUM(S81:S83)</f>
        <v>0</v>
      </c>
      <c r="T80" s="141">
        <f>SUM(T81:T83)</f>
        <v>0</v>
      </c>
      <c r="U80" s="142"/>
      <c r="V80" s="143">
        <f>SUM(V81:V83)</f>
        <v>0</v>
      </c>
      <c r="W80" s="211">
        <f>SUM(W81:W83)</f>
        <v>0</v>
      </c>
      <c r="X80" s="211">
        <f>SUM(X81:X83)</f>
        <v>0</v>
      </c>
      <c r="Y80" s="211">
        <f t="shared" ref="Y80:Y92" si="8">W80-X80</f>
        <v>0</v>
      </c>
      <c r="Z80" s="115">
        <v>0</v>
      </c>
      <c r="AA80" s="145"/>
      <c r="AB80" s="130"/>
      <c r="AC80" s="130"/>
      <c r="AD80" s="130"/>
      <c r="AE80" s="130"/>
      <c r="AF80" s="130"/>
      <c r="AG80" s="130"/>
    </row>
    <row r="81" spans="1:33" ht="30" hidden="1" customHeight="1" x14ac:dyDescent="0.25">
      <c r="A81" s="118" t="s">
        <v>70</v>
      </c>
      <c r="B81" s="119" t="s">
        <v>186</v>
      </c>
      <c r="C81" s="212" t="s">
        <v>187</v>
      </c>
      <c r="D81" s="201" t="s">
        <v>188</v>
      </c>
      <c r="E81" s="122"/>
      <c r="F81" s="123"/>
      <c r="G81" s="124">
        <f>E81*F81</f>
        <v>0</v>
      </c>
      <c r="H81" s="122"/>
      <c r="I81" s="123"/>
      <c r="J81" s="124">
        <f>H81*I81</f>
        <v>0</v>
      </c>
      <c r="K81" s="122"/>
      <c r="L81" s="123"/>
      <c r="M81" s="124">
        <f>K81*L81</f>
        <v>0</v>
      </c>
      <c r="N81" s="122"/>
      <c r="O81" s="123"/>
      <c r="P81" s="124">
        <f>N81*O81</f>
        <v>0</v>
      </c>
      <c r="Q81" s="122"/>
      <c r="R81" s="123"/>
      <c r="S81" s="124">
        <f>Q81*R81</f>
        <v>0</v>
      </c>
      <c r="T81" s="122"/>
      <c r="U81" s="123"/>
      <c r="V81" s="124">
        <f>T81*U81</f>
        <v>0</v>
      </c>
      <c r="W81" s="125">
        <f>G81+M81+S81</f>
        <v>0</v>
      </c>
      <c r="X81" s="126">
        <f>J81+P81+V81</f>
        <v>0</v>
      </c>
      <c r="Y81" s="126">
        <f t="shared" si="8"/>
        <v>0</v>
      </c>
      <c r="Z81" s="127" t="e">
        <f t="shared" ref="Z81:Z91" si="9">Y81/W81</f>
        <v>#DIV/0!</v>
      </c>
      <c r="AA81" s="128"/>
      <c r="AB81" s="130"/>
      <c r="AC81" s="130"/>
      <c r="AD81" s="130"/>
      <c r="AE81" s="130"/>
      <c r="AF81" s="130"/>
      <c r="AG81" s="130"/>
    </row>
    <row r="82" spans="1:33" ht="30" hidden="1" customHeight="1" x14ac:dyDescent="0.25">
      <c r="A82" s="118" t="s">
        <v>70</v>
      </c>
      <c r="B82" s="119" t="s">
        <v>189</v>
      </c>
      <c r="C82" s="212" t="s">
        <v>187</v>
      </c>
      <c r="D82" s="201" t="s">
        <v>188</v>
      </c>
      <c r="E82" s="122"/>
      <c r="F82" s="123"/>
      <c r="G82" s="124">
        <f>E82*F82</f>
        <v>0</v>
      </c>
      <c r="H82" s="122"/>
      <c r="I82" s="123"/>
      <c r="J82" s="124">
        <f>H82*I82</f>
        <v>0</v>
      </c>
      <c r="K82" s="122"/>
      <c r="L82" s="123"/>
      <c r="M82" s="124">
        <f>K82*L82</f>
        <v>0</v>
      </c>
      <c r="N82" s="122"/>
      <c r="O82" s="123"/>
      <c r="P82" s="124">
        <f>N82*O82</f>
        <v>0</v>
      </c>
      <c r="Q82" s="122"/>
      <c r="R82" s="123"/>
      <c r="S82" s="124">
        <f>Q82*R82</f>
        <v>0</v>
      </c>
      <c r="T82" s="122"/>
      <c r="U82" s="123"/>
      <c r="V82" s="124">
        <f>T82*U82</f>
        <v>0</v>
      </c>
      <c r="W82" s="125">
        <f>G82+M82+S82</f>
        <v>0</v>
      </c>
      <c r="X82" s="126">
        <f>J82+P82+V82</f>
        <v>0</v>
      </c>
      <c r="Y82" s="126">
        <f t="shared" si="8"/>
        <v>0</v>
      </c>
      <c r="Z82" s="127" t="e">
        <f t="shared" si="9"/>
        <v>#DIV/0!</v>
      </c>
      <c r="AA82" s="128"/>
      <c r="AB82" s="130"/>
      <c r="AC82" s="130"/>
      <c r="AD82" s="130"/>
      <c r="AE82" s="130"/>
      <c r="AF82" s="130"/>
      <c r="AG82" s="130"/>
    </row>
    <row r="83" spans="1:33" ht="30" hidden="1" customHeight="1" x14ac:dyDescent="0.25">
      <c r="A83" s="131" t="s">
        <v>70</v>
      </c>
      <c r="B83" s="132" t="s">
        <v>190</v>
      </c>
      <c r="C83" s="212" t="s">
        <v>187</v>
      </c>
      <c r="D83" s="205" t="s">
        <v>188</v>
      </c>
      <c r="E83" s="134"/>
      <c r="F83" s="135"/>
      <c r="G83" s="136">
        <f>E83*F83</f>
        <v>0</v>
      </c>
      <c r="H83" s="134"/>
      <c r="I83" s="135"/>
      <c r="J83" s="136">
        <f>H83*I83</f>
        <v>0</v>
      </c>
      <c r="K83" s="134"/>
      <c r="L83" s="135"/>
      <c r="M83" s="136">
        <f>K83*L83</f>
        <v>0</v>
      </c>
      <c r="N83" s="134"/>
      <c r="O83" s="135"/>
      <c r="P83" s="136">
        <f>N83*O83</f>
        <v>0</v>
      </c>
      <c r="Q83" s="134"/>
      <c r="R83" s="135"/>
      <c r="S83" s="136">
        <f>Q83*R83</f>
        <v>0</v>
      </c>
      <c r="T83" s="134"/>
      <c r="U83" s="135"/>
      <c r="V83" s="136">
        <f>T83*U83</f>
        <v>0</v>
      </c>
      <c r="W83" s="137">
        <f>G83+M83+S83</f>
        <v>0</v>
      </c>
      <c r="X83" s="126">
        <f>J83+P83+V83</f>
        <v>0</v>
      </c>
      <c r="Y83" s="126">
        <f t="shared" si="8"/>
        <v>0</v>
      </c>
      <c r="Z83" s="127" t="e">
        <f t="shared" si="9"/>
        <v>#DIV/0!</v>
      </c>
      <c r="AA83" s="138"/>
      <c r="AB83" s="130"/>
      <c r="AC83" s="130"/>
      <c r="AD83" s="130"/>
      <c r="AE83" s="130"/>
      <c r="AF83" s="130"/>
      <c r="AG83" s="130"/>
    </row>
    <row r="84" spans="1:33" ht="30" customHeight="1" thickBot="1" x14ac:dyDescent="0.3">
      <c r="A84" s="107" t="s">
        <v>67</v>
      </c>
      <c r="B84" s="154" t="s">
        <v>191</v>
      </c>
      <c r="C84" s="139" t="s">
        <v>192</v>
      </c>
      <c r="D84" s="213"/>
      <c r="E84" s="214">
        <f>SUM(E85:E87)</f>
        <v>0</v>
      </c>
      <c r="F84" s="142"/>
      <c r="G84" s="143">
        <f>SUM(G85:G87)</f>
        <v>0</v>
      </c>
      <c r="H84" s="214">
        <f>SUM(H85:H87)</f>
        <v>0</v>
      </c>
      <c r="I84" s="142"/>
      <c r="J84" s="143">
        <f>SUM(J85:J87)</f>
        <v>0</v>
      </c>
      <c r="K84" s="214">
        <f>SUM(K85:K87)</f>
        <v>0</v>
      </c>
      <c r="L84" s="142"/>
      <c r="M84" s="143">
        <f>SUM(M85:M87)</f>
        <v>0</v>
      </c>
      <c r="N84" s="214">
        <f>SUM(N85:N87)</f>
        <v>0</v>
      </c>
      <c r="O84" s="142"/>
      <c r="P84" s="143">
        <f>SUM(P85:P87)</f>
        <v>0</v>
      </c>
      <c r="Q84" s="214">
        <f>SUM(Q85:Q87)</f>
        <v>0</v>
      </c>
      <c r="R84" s="142"/>
      <c r="S84" s="143">
        <f>SUM(S85:S87)</f>
        <v>0</v>
      </c>
      <c r="T84" s="214">
        <f>SUM(T85:T87)</f>
        <v>0</v>
      </c>
      <c r="U84" s="142"/>
      <c r="V84" s="143">
        <f>SUM(V85:V87)</f>
        <v>0</v>
      </c>
      <c r="W84" s="211">
        <f>SUM(W85:W87)</f>
        <v>0</v>
      </c>
      <c r="X84" s="211">
        <f>SUM(X85:X87)</f>
        <v>0</v>
      </c>
      <c r="Y84" s="211">
        <f t="shared" si="8"/>
        <v>0</v>
      </c>
      <c r="Z84" s="211">
        <v>0</v>
      </c>
      <c r="AA84" s="145"/>
      <c r="AB84" s="130"/>
      <c r="AC84" s="130"/>
      <c r="AD84" s="130"/>
      <c r="AE84" s="130"/>
      <c r="AF84" s="130"/>
      <c r="AG84" s="130"/>
    </row>
    <row r="85" spans="1:33" ht="30" hidden="1" customHeight="1" x14ac:dyDescent="0.25">
      <c r="A85" s="118" t="s">
        <v>70</v>
      </c>
      <c r="B85" s="119" t="s">
        <v>193</v>
      </c>
      <c r="C85" s="212" t="s">
        <v>194</v>
      </c>
      <c r="D85" s="215" t="s">
        <v>109</v>
      </c>
      <c r="E85" s="122"/>
      <c r="F85" s="123"/>
      <c r="G85" s="124">
        <f>E85*F85</f>
        <v>0</v>
      </c>
      <c r="H85" s="122"/>
      <c r="I85" s="123"/>
      <c r="J85" s="124">
        <f>H85*I85</f>
        <v>0</v>
      </c>
      <c r="K85" s="122"/>
      <c r="L85" s="123"/>
      <c r="M85" s="124">
        <f>K85*L85</f>
        <v>0</v>
      </c>
      <c r="N85" s="122"/>
      <c r="O85" s="123"/>
      <c r="P85" s="124">
        <f>N85*O85</f>
        <v>0</v>
      </c>
      <c r="Q85" s="122"/>
      <c r="R85" s="123"/>
      <c r="S85" s="124">
        <f>Q85*R85</f>
        <v>0</v>
      </c>
      <c r="T85" s="122"/>
      <c r="U85" s="123"/>
      <c r="V85" s="124">
        <f>T85*U85</f>
        <v>0</v>
      </c>
      <c r="W85" s="125">
        <f>G85+M85+S85</f>
        <v>0</v>
      </c>
      <c r="X85" s="126">
        <f>J85+P85+V85</f>
        <v>0</v>
      </c>
      <c r="Y85" s="126">
        <f t="shared" si="8"/>
        <v>0</v>
      </c>
      <c r="Z85" s="127" t="e">
        <f t="shared" si="9"/>
        <v>#DIV/0!</v>
      </c>
      <c r="AA85" s="128"/>
      <c r="AB85" s="130"/>
      <c r="AC85" s="130"/>
      <c r="AD85" s="130"/>
      <c r="AE85" s="130"/>
      <c r="AF85" s="130"/>
      <c r="AG85" s="130"/>
    </row>
    <row r="86" spans="1:33" ht="30" hidden="1" customHeight="1" x14ac:dyDescent="0.25">
      <c r="A86" s="118" t="s">
        <v>70</v>
      </c>
      <c r="B86" s="119" t="s">
        <v>195</v>
      </c>
      <c r="C86" s="186" t="s">
        <v>194</v>
      </c>
      <c r="D86" s="201" t="s">
        <v>109</v>
      </c>
      <c r="E86" s="122"/>
      <c r="F86" s="123"/>
      <c r="G86" s="124">
        <f>E86*F86</f>
        <v>0</v>
      </c>
      <c r="H86" s="122"/>
      <c r="I86" s="123"/>
      <c r="J86" s="124">
        <f>H86*I86</f>
        <v>0</v>
      </c>
      <c r="K86" s="122"/>
      <c r="L86" s="123"/>
      <c r="M86" s="124">
        <f>K86*L86</f>
        <v>0</v>
      </c>
      <c r="N86" s="122"/>
      <c r="O86" s="123"/>
      <c r="P86" s="124">
        <f>N86*O86</f>
        <v>0</v>
      </c>
      <c r="Q86" s="122"/>
      <c r="R86" s="123"/>
      <c r="S86" s="124">
        <f>Q86*R86</f>
        <v>0</v>
      </c>
      <c r="T86" s="122"/>
      <c r="U86" s="123"/>
      <c r="V86" s="124">
        <f>T86*U86</f>
        <v>0</v>
      </c>
      <c r="W86" s="125">
        <f>G86+M86+S86</f>
        <v>0</v>
      </c>
      <c r="X86" s="126">
        <f>J86+P86+V86</f>
        <v>0</v>
      </c>
      <c r="Y86" s="126">
        <f t="shared" si="8"/>
        <v>0</v>
      </c>
      <c r="Z86" s="127" t="e">
        <f t="shared" si="9"/>
        <v>#DIV/0!</v>
      </c>
      <c r="AA86" s="128"/>
      <c r="AB86" s="130"/>
      <c r="AC86" s="130"/>
      <c r="AD86" s="130"/>
      <c r="AE86" s="130"/>
      <c r="AF86" s="130"/>
      <c r="AG86" s="130"/>
    </row>
    <row r="87" spans="1:33" ht="30" hidden="1" customHeight="1" x14ac:dyDescent="0.25">
      <c r="A87" s="131" t="s">
        <v>70</v>
      </c>
      <c r="B87" s="132" t="s">
        <v>196</v>
      </c>
      <c r="C87" s="162" t="s">
        <v>194</v>
      </c>
      <c r="D87" s="205" t="s">
        <v>109</v>
      </c>
      <c r="E87" s="134"/>
      <c r="F87" s="135"/>
      <c r="G87" s="136">
        <f>E87*F87</f>
        <v>0</v>
      </c>
      <c r="H87" s="134"/>
      <c r="I87" s="135"/>
      <c r="J87" s="136">
        <f>H87*I87</f>
        <v>0</v>
      </c>
      <c r="K87" s="134"/>
      <c r="L87" s="135"/>
      <c r="M87" s="136">
        <f>K87*L87</f>
        <v>0</v>
      </c>
      <c r="N87" s="134"/>
      <c r="O87" s="135"/>
      <c r="P87" s="136">
        <f>N87*O87</f>
        <v>0</v>
      </c>
      <c r="Q87" s="134"/>
      <c r="R87" s="135"/>
      <c r="S87" s="136">
        <f>Q87*R87</f>
        <v>0</v>
      </c>
      <c r="T87" s="134"/>
      <c r="U87" s="135"/>
      <c r="V87" s="136">
        <f>T87*U87</f>
        <v>0</v>
      </c>
      <c r="W87" s="137">
        <f>G87+M87+S87</f>
        <v>0</v>
      </c>
      <c r="X87" s="126">
        <f>J87+P87+V87</f>
        <v>0</v>
      </c>
      <c r="Y87" s="126">
        <f t="shared" si="8"/>
        <v>0</v>
      </c>
      <c r="Z87" s="127" t="e">
        <f t="shared" si="9"/>
        <v>#DIV/0!</v>
      </c>
      <c r="AA87" s="138"/>
      <c r="AB87" s="130"/>
      <c r="AC87" s="130"/>
      <c r="AD87" s="130"/>
      <c r="AE87" s="130"/>
      <c r="AF87" s="130"/>
      <c r="AG87" s="130"/>
    </row>
    <row r="88" spans="1:33" ht="30" customHeight="1" thickBot="1" x14ac:dyDescent="0.3">
      <c r="A88" s="107" t="s">
        <v>67</v>
      </c>
      <c r="B88" s="154" t="s">
        <v>197</v>
      </c>
      <c r="C88" s="216" t="s">
        <v>198</v>
      </c>
      <c r="D88" s="217"/>
      <c r="E88" s="214">
        <f>SUM(E89:E91)</f>
        <v>0</v>
      </c>
      <c r="F88" s="142"/>
      <c r="G88" s="143">
        <f>SUM(G89:G91)</f>
        <v>0</v>
      </c>
      <c r="H88" s="214">
        <f>SUM(H89:H91)</f>
        <v>0</v>
      </c>
      <c r="I88" s="142"/>
      <c r="J88" s="143">
        <f>SUM(J89:J91)</f>
        <v>0</v>
      </c>
      <c r="K88" s="214">
        <f>SUM(K89:K91)</f>
        <v>0</v>
      </c>
      <c r="L88" s="142"/>
      <c r="M88" s="143">
        <f>SUM(M89:M91)</f>
        <v>0</v>
      </c>
      <c r="N88" s="214">
        <f>SUM(N89:N91)</f>
        <v>0</v>
      </c>
      <c r="O88" s="142"/>
      <c r="P88" s="143">
        <f>SUM(P89:P91)</f>
        <v>0</v>
      </c>
      <c r="Q88" s="214">
        <f>SUM(Q89:Q91)</f>
        <v>0</v>
      </c>
      <c r="R88" s="142"/>
      <c r="S88" s="143">
        <f>SUM(S89:S91)</f>
        <v>0</v>
      </c>
      <c r="T88" s="214">
        <f>SUM(T89:T91)</f>
        <v>0</v>
      </c>
      <c r="U88" s="142"/>
      <c r="V88" s="143">
        <f>SUM(V89:V91)</f>
        <v>0</v>
      </c>
      <c r="W88" s="211">
        <f>SUM(W89:W91)</f>
        <v>0</v>
      </c>
      <c r="X88" s="211">
        <f>SUM(X89:X91)</f>
        <v>0</v>
      </c>
      <c r="Y88" s="211">
        <f t="shared" si="8"/>
        <v>0</v>
      </c>
      <c r="Z88" s="211">
        <v>0</v>
      </c>
      <c r="AA88" s="145"/>
      <c r="AB88" s="130"/>
      <c r="AC88" s="130"/>
      <c r="AD88" s="130"/>
      <c r="AE88" s="130"/>
      <c r="AF88" s="130"/>
      <c r="AG88" s="130"/>
    </row>
    <row r="89" spans="1:33" ht="30" hidden="1" customHeight="1" x14ac:dyDescent="0.25">
      <c r="A89" s="118" t="s">
        <v>70</v>
      </c>
      <c r="B89" s="119" t="s">
        <v>199</v>
      </c>
      <c r="C89" s="218" t="s">
        <v>115</v>
      </c>
      <c r="D89" s="219" t="s">
        <v>116</v>
      </c>
      <c r="E89" s="122"/>
      <c r="F89" s="123"/>
      <c r="G89" s="124">
        <f>E89*F89</f>
        <v>0</v>
      </c>
      <c r="H89" s="122"/>
      <c r="I89" s="123"/>
      <c r="J89" s="124">
        <f>H89*I89</f>
        <v>0</v>
      </c>
      <c r="K89" s="122"/>
      <c r="L89" s="123"/>
      <c r="M89" s="124">
        <f>K89*L89</f>
        <v>0</v>
      </c>
      <c r="N89" s="122"/>
      <c r="O89" s="123"/>
      <c r="P89" s="124">
        <f>N89*O89</f>
        <v>0</v>
      </c>
      <c r="Q89" s="122"/>
      <c r="R89" s="123"/>
      <c r="S89" s="124">
        <f>Q89*R89</f>
        <v>0</v>
      </c>
      <c r="T89" s="122"/>
      <c r="U89" s="123"/>
      <c r="V89" s="124">
        <f>T89*U89</f>
        <v>0</v>
      </c>
      <c r="W89" s="125">
        <f>G89+M89+S89</f>
        <v>0</v>
      </c>
      <c r="X89" s="126">
        <f>J89+P89+V89</f>
        <v>0</v>
      </c>
      <c r="Y89" s="126">
        <f t="shared" si="8"/>
        <v>0</v>
      </c>
      <c r="Z89" s="127" t="e">
        <f t="shared" si="9"/>
        <v>#DIV/0!</v>
      </c>
      <c r="AA89" s="128"/>
      <c r="AB89" s="129"/>
      <c r="AC89" s="130"/>
      <c r="AD89" s="130"/>
      <c r="AE89" s="130"/>
      <c r="AF89" s="130"/>
      <c r="AG89" s="130"/>
    </row>
    <row r="90" spans="1:33" ht="30" hidden="1" customHeight="1" x14ac:dyDescent="0.25">
      <c r="A90" s="118" t="s">
        <v>70</v>
      </c>
      <c r="B90" s="119" t="s">
        <v>200</v>
      </c>
      <c r="C90" s="218" t="s">
        <v>115</v>
      </c>
      <c r="D90" s="219" t="s">
        <v>116</v>
      </c>
      <c r="E90" s="122"/>
      <c r="F90" s="123"/>
      <c r="G90" s="124">
        <f>E90*F90</f>
        <v>0</v>
      </c>
      <c r="H90" s="122"/>
      <c r="I90" s="123"/>
      <c r="J90" s="124">
        <f>H90*I90</f>
        <v>0</v>
      </c>
      <c r="K90" s="122"/>
      <c r="L90" s="123"/>
      <c r="M90" s="124">
        <f>K90*L90</f>
        <v>0</v>
      </c>
      <c r="N90" s="122"/>
      <c r="O90" s="123"/>
      <c r="P90" s="124">
        <f>N90*O90</f>
        <v>0</v>
      </c>
      <c r="Q90" s="122"/>
      <c r="R90" s="123"/>
      <c r="S90" s="124">
        <f>Q90*R90</f>
        <v>0</v>
      </c>
      <c r="T90" s="122"/>
      <c r="U90" s="123"/>
      <c r="V90" s="124">
        <f>T90*U90</f>
        <v>0</v>
      </c>
      <c r="W90" s="125">
        <f>G90+M90+S90</f>
        <v>0</v>
      </c>
      <c r="X90" s="126">
        <f>J90+P90+V90</f>
        <v>0</v>
      </c>
      <c r="Y90" s="126">
        <f t="shared" si="8"/>
        <v>0</v>
      </c>
      <c r="Z90" s="127" t="e">
        <f t="shared" si="9"/>
        <v>#DIV/0!</v>
      </c>
      <c r="AA90" s="128"/>
      <c r="AB90" s="130"/>
      <c r="AC90" s="130"/>
      <c r="AD90" s="130"/>
      <c r="AE90" s="130"/>
      <c r="AF90" s="130"/>
      <c r="AG90" s="130"/>
    </row>
    <row r="91" spans="1:33" ht="30" hidden="1" customHeight="1" x14ac:dyDescent="0.25">
      <c r="A91" s="131" t="s">
        <v>70</v>
      </c>
      <c r="B91" s="132" t="s">
        <v>201</v>
      </c>
      <c r="C91" s="220" t="s">
        <v>115</v>
      </c>
      <c r="D91" s="219" t="s">
        <v>116</v>
      </c>
      <c r="E91" s="148"/>
      <c r="F91" s="149"/>
      <c r="G91" s="150">
        <f>E91*F91</f>
        <v>0</v>
      </c>
      <c r="H91" s="148"/>
      <c r="I91" s="149"/>
      <c r="J91" s="150">
        <f>H91*I91</f>
        <v>0</v>
      </c>
      <c r="K91" s="148"/>
      <c r="L91" s="149"/>
      <c r="M91" s="150">
        <f>K91*L91</f>
        <v>0</v>
      </c>
      <c r="N91" s="148"/>
      <c r="O91" s="149"/>
      <c r="P91" s="150">
        <f>N91*O91</f>
        <v>0</v>
      </c>
      <c r="Q91" s="148"/>
      <c r="R91" s="149"/>
      <c r="S91" s="150">
        <f>Q91*R91</f>
        <v>0</v>
      </c>
      <c r="T91" s="148"/>
      <c r="U91" s="149"/>
      <c r="V91" s="150">
        <f>T91*U91</f>
        <v>0</v>
      </c>
      <c r="W91" s="137">
        <f>G91+M91+S91</f>
        <v>0</v>
      </c>
      <c r="X91" s="126">
        <f>J91+P91+V91</f>
        <v>0</v>
      </c>
      <c r="Y91" s="126">
        <f t="shared" si="8"/>
        <v>0</v>
      </c>
      <c r="Z91" s="127" t="e">
        <f t="shared" si="9"/>
        <v>#DIV/0!</v>
      </c>
      <c r="AA91" s="151"/>
      <c r="AB91" s="130"/>
      <c r="AC91" s="130"/>
      <c r="AD91" s="130"/>
      <c r="AE91" s="130"/>
      <c r="AF91" s="130"/>
      <c r="AG91" s="130"/>
    </row>
    <row r="92" spans="1:33" ht="39.75" customHeight="1" thickBot="1" x14ac:dyDescent="0.3">
      <c r="A92" s="430" t="s">
        <v>202</v>
      </c>
      <c r="B92" s="403"/>
      <c r="C92" s="403"/>
      <c r="D92" s="404"/>
      <c r="E92" s="188"/>
      <c r="F92" s="188"/>
      <c r="G92" s="171">
        <f>G80+G84+G88</f>
        <v>0</v>
      </c>
      <c r="H92" s="188"/>
      <c r="I92" s="188"/>
      <c r="J92" s="171">
        <f>J80+J84+J88</f>
        <v>0</v>
      </c>
      <c r="K92" s="188"/>
      <c r="L92" s="188"/>
      <c r="M92" s="171">
        <f>M80+M84+M88</f>
        <v>0</v>
      </c>
      <c r="N92" s="188"/>
      <c r="O92" s="188"/>
      <c r="P92" s="171">
        <f>P80+P84+P88</f>
        <v>0</v>
      </c>
      <c r="Q92" s="188"/>
      <c r="R92" s="188"/>
      <c r="S92" s="171">
        <f>S80+S84+S88</f>
        <v>0</v>
      </c>
      <c r="T92" s="188"/>
      <c r="U92" s="188"/>
      <c r="V92" s="171">
        <f>V80+V84+V88</f>
        <v>0</v>
      </c>
      <c r="W92" s="190">
        <f>W80+W84+W88</f>
        <v>0</v>
      </c>
      <c r="X92" s="190">
        <f>X80+X84+X88</f>
        <v>0</v>
      </c>
      <c r="Y92" s="190">
        <f t="shared" si="8"/>
        <v>0</v>
      </c>
      <c r="Z92" s="190">
        <v>0</v>
      </c>
      <c r="AA92" s="176"/>
      <c r="AB92" s="4"/>
      <c r="AC92" s="6"/>
      <c r="AD92" s="6"/>
      <c r="AE92" s="6"/>
      <c r="AF92" s="6"/>
      <c r="AG92" s="6"/>
    </row>
    <row r="93" spans="1:33" ht="30" customHeight="1" thickBot="1" x14ac:dyDescent="0.3">
      <c r="A93" s="177" t="s">
        <v>65</v>
      </c>
      <c r="B93" s="178">
        <v>6</v>
      </c>
      <c r="C93" s="179" t="s">
        <v>203</v>
      </c>
      <c r="D93" s="180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210"/>
      <c r="Z93" s="105"/>
      <c r="AA93" s="106"/>
      <c r="AB93" s="6"/>
      <c r="AC93" s="6"/>
      <c r="AD93" s="6"/>
      <c r="AE93" s="6"/>
      <c r="AF93" s="6"/>
      <c r="AG93" s="6"/>
    </row>
    <row r="94" spans="1:33" ht="30" customHeight="1" thickBot="1" x14ac:dyDescent="0.3">
      <c r="A94" s="107" t="s">
        <v>67</v>
      </c>
      <c r="B94" s="154" t="s">
        <v>204</v>
      </c>
      <c r="C94" s="221" t="s">
        <v>205</v>
      </c>
      <c r="D94" s="110"/>
      <c r="E94" s="111">
        <f>SUM(E95:E97)</f>
        <v>0</v>
      </c>
      <c r="F94" s="112"/>
      <c r="G94" s="113">
        <f>SUM(G95:G97)</f>
        <v>0</v>
      </c>
      <c r="H94" s="111">
        <f>SUM(H95:H97)</f>
        <v>0</v>
      </c>
      <c r="I94" s="112"/>
      <c r="J94" s="113">
        <f>SUM(J95:J97)</f>
        <v>0</v>
      </c>
      <c r="K94" s="111">
        <f>SUM(K95:K97)</f>
        <v>0</v>
      </c>
      <c r="L94" s="112"/>
      <c r="M94" s="113">
        <f>SUM(M95:M97)</f>
        <v>0</v>
      </c>
      <c r="N94" s="111">
        <f>SUM(N95:N97)</f>
        <v>0</v>
      </c>
      <c r="O94" s="112"/>
      <c r="P94" s="113">
        <f>SUM(P95:P97)</f>
        <v>0</v>
      </c>
      <c r="Q94" s="111">
        <f>SUM(Q95:Q97)</f>
        <v>0</v>
      </c>
      <c r="R94" s="112"/>
      <c r="S94" s="113">
        <f>SUM(S95:S97)</f>
        <v>0</v>
      </c>
      <c r="T94" s="111">
        <f>SUM(T95:T97)</f>
        <v>0</v>
      </c>
      <c r="U94" s="112"/>
      <c r="V94" s="113">
        <f>SUM(V95:V97)</f>
        <v>0</v>
      </c>
      <c r="W94" s="113">
        <f>SUM(W95:W97)</f>
        <v>0</v>
      </c>
      <c r="X94" s="113">
        <f>SUM(X95:X97)</f>
        <v>0</v>
      </c>
      <c r="Y94" s="113">
        <f t="shared" ref="Y94:Y106" si="10">W94-X94</f>
        <v>0</v>
      </c>
      <c r="Z94" s="115">
        <v>0</v>
      </c>
      <c r="AA94" s="116"/>
      <c r="AB94" s="117"/>
      <c r="AC94" s="117"/>
      <c r="AD94" s="117"/>
      <c r="AE94" s="117"/>
      <c r="AF94" s="117"/>
      <c r="AG94" s="117"/>
    </row>
    <row r="95" spans="1:33" ht="30" hidden="1" customHeight="1" x14ac:dyDescent="0.25">
      <c r="A95" s="118" t="s">
        <v>70</v>
      </c>
      <c r="B95" s="119" t="s">
        <v>206</v>
      </c>
      <c r="C95" s="186" t="s">
        <v>207</v>
      </c>
      <c r="D95" s="121" t="s">
        <v>109</v>
      </c>
      <c r="E95" s="122"/>
      <c r="F95" s="123"/>
      <c r="G95" s="124">
        <f>E95*F95</f>
        <v>0</v>
      </c>
      <c r="H95" s="122"/>
      <c r="I95" s="123"/>
      <c r="J95" s="124">
        <f>H95*I95</f>
        <v>0</v>
      </c>
      <c r="K95" s="122"/>
      <c r="L95" s="123"/>
      <c r="M95" s="124">
        <f>K95*L95</f>
        <v>0</v>
      </c>
      <c r="N95" s="122"/>
      <c r="O95" s="123"/>
      <c r="P95" s="124">
        <f>N95*O95</f>
        <v>0</v>
      </c>
      <c r="Q95" s="122"/>
      <c r="R95" s="123"/>
      <c r="S95" s="124">
        <f>Q95*R95</f>
        <v>0</v>
      </c>
      <c r="T95" s="122"/>
      <c r="U95" s="123"/>
      <c r="V95" s="124">
        <f>T95*U95</f>
        <v>0</v>
      </c>
      <c r="W95" s="125">
        <f>G95+M95+S95</f>
        <v>0</v>
      </c>
      <c r="X95" s="126">
        <f>J95+P95+V95</f>
        <v>0</v>
      </c>
      <c r="Y95" s="126">
        <f t="shared" si="10"/>
        <v>0</v>
      </c>
      <c r="Z95" s="127" t="e">
        <f t="shared" ref="Z95:Z105" si="11">Y95/W95</f>
        <v>#DIV/0!</v>
      </c>
      <c r="AA95" s="128"/>
      <c r="AB95" s="130"/>
      <c r="AC95" s="130"/>
      <c r="AD95" s="130"/>
      <c r="AE95" s="130"/>
      <c r="AF95" s="130"/>
      <c r="AG95" s="130"/>
    </row>
    <row r="96" spans="1:33" ht="30" hidden="1" customHeight="1" x14ac:dyDescent="0.25">
      <c r="A96" s="118" t="s">
        <v>70</v>
      </c>
      <c r="B96" s="119" t="s">
        <v>208</v>
      </c>
      <c r="C96" s="186" t="s">
        <v>207</v>
      </c>
      <c r="D96" s="121" t="s">
        <v>109</v>
      </c>
      <c r="E96" s="122"/>
      <c r="F96" s="123"/>
      <c r="G96" s="124">
        <f>E96*F96</f>
        <v>0</v>
      </c>
      <c r="H96" s="122"/>
      <c r="I96" s="123"/>
      <c r="J96" s="124">
        <f>H96*I96</f>
        <v>0</v>
      </c>
      <c r="K96" s="122"/>
      <c r="L96" s="123"/>
      <c r="M96" s="124">
        <f>K96*L96</f>
        <v>0</v>
      </c>
      <c r="N96" s="122"/>
      <c r="O96" s="123"/>
      <c r="P96" s="124">
        <f>N96*O96</f>
        <v>0</v>
      </c>
      <c r="Q96" s="122"/>
      <c r="R96" s="123"/>
      <c r="S96" s="124">
        <f>Q96*R96</f>
        <v>0</v>
      </c>
      <c r="T96" s="122"/>
      <c r="U96" s="123"/>
      <c r="V96" s="124">
        <f>T96*U96</f>
        <v>0</v>
      </c>
      <c r="W96" s="125">
        <f>G96+M96+S96</f>
        <v>0</v>
      </c>
      <c r="X96" s="126">
        <f>J96+P96+V96</f>
        <v>0</v>
      </c>
      <c r="Y96" s="126">
        <f t="shared" si="10"/>
        <v>0</v>
      </c>
      <c r="Z96" s="127" t="e">
        <f t="shared" si="11"/>
        <v>#DIV/0!</v>
      </c>
      <c r="AA96" s="128"/>
      <c r="AB96" s="130"/>
      <c r="AC96" s="130"/>
      <c r="AD96" s="130"/>
      <c r="AE96" s="130"/>
      <c r="AF96" s="130"/>
      <c r="AG96" s="130"/>
    </row>
    <row r="97" spans="1:33" ht="30" hidden="1" customHeight="1" x14ac:dyDescent="0.25">
      <c r="A97" s="131" t="s">
        <v>70</v>
      </c>
      <c r="B97" s="132" t="s">
        <v>209</v>
      </c>
      <c r="C97" s="162" t="s">
        <v>207</v>
      </c>
      <c r="D97" s="133" t="s">
        <v>109</v>
      </c>
      <c r="E97" s="134"/>
      <c r="F97" s="135"/>
      <c r="G97" s="136">
        <f>E97*F97</f>
        <v>0</v>
      </c>
      <c r="H97" s="134"/>
      <c r="I97" s="135"/>
      <c r="J97" s="136">
        <f>H97*I97</f>
        <v>0</v>
      </c>
      <c r="K97" s="134"/>
      <c r="L97" s="135"/>
      <c r="M97" s="136">
        <f>K97*L97</f>
        <v>0</v>
      </c>
      <c r="N97" s="134"/>
      <c r="O97" s="135"/>
      <c r="P97" s="136">
        <f>N97*O97</f>
        <v>0</v>
      </c>
      <c r="Q97" s="134"/>
      <c r="R97" s="135"/>
      <c r="S97" s="136">
        <f>Q97*R97</f>
        <v>0</v>
      </c>
      <c r="T97" s="134"/>
      <c r="U97" s="135"/>
      <c r="V97" s="136">
        <f>T97*U97</f>
        <v>0</v>
      </c>
      <c r="W97" s="137">
        <f>G97+M97+S97</f>
        <v>0</v>
      </c>
      <c r="X97" s="126">
        <f>J97+P97+V97</f>
        <v>0</v>
      </c>
      <c r="Y97" s="126">
        <f t="shared" si="10"/>
        <v>0</v>
      </c>
      <c r="Z97" s="127" t="e">
        <f t="shared" si="11"/>
        <v>#DIV/0!</v>
      </c>
      <c r="AA97" s="138"/>
      <c r="AB97" s="130"/>
      <c r="AC97" s="130"/>
      <c r="AD97" s="130"/>
      <c r="AE97" s="130"/>
      <c r="AF97" s="130"/>
      <c r="AG97" s="130"/>
    </row>
    <row r="98" spans="1:33" ht="30" customHeight="1" thickBot="1" x14ac:dyDescent="0.3">
      <c r="A98" s="107" t="s">
        <v>65</v>
      </c>
      <c r="B98" s="154" t="s">
        <v>210</v>
      </c>
      <c r="C98" s="222" t="s">
        <v>211</v>
      </c>
      <c r="D98" s="140"/>
      <c r="E98" s="141">
        <f>SUM(E99:E101)</f>
        <v>0</v>
      </c>
      <c r="F98" s="142"/>
      <c r="G98" s="143">
        <f>SUM(G99:G101)</f>
        <v>0</v>
      </c>
      <c r="H98" s="141">
        <f>SUM(H99:H101)</f>
        <v>0</v>
      </c>
      <c r="I98" s="142"/>
      <c r="J98" s="143">
        <f>SUM(J99:J101)</f>
        <v>0</v>
      </c>
      <c r="K98" s="141">
        <f>SUM(K99:K101)</f>
        <v>0</v>
      </c>
      <c r="L98" s="142"/>
      <c r="M98" s="143">
        <f>SUM(M99:M101)</f>
        <v>0</v>
      </c>
      <c r="N98" s="141">
        <f>SUM(N99:N101)</f>
        <v>0</v>
      </c>
      <c r="O98" s="142"/>
      <c r="P98" s="143">
        <f>SUM(P99:P101)</f>
        <v>0</v>
      </c>
      <c r="Q98" s="141">
        <f>SUM(Q99:Q101)</f>
        <v>0</v>
      </c>
      <c r="R98" s="142"/>
      <c r="S98" s="143">
        <f>SUM(S99:S101)</f>
        <v>0</v>
      </c>
      <c r="T98" s="141">
        <f>SUM(T99:T101)</f>
        <v>0</v>
      </c>
      <c r="U98" s="142"/>
      <c r="V98" s="143">
        <f>SUM(V99:V101)</f>
        <v>0</v>
      </c>
      <c r="W98" s="143">
        <f>SUM(W99:W101)</f>
        <v>0</v>
      </c>
      <c r="X98" s="143">
        <f>SUM(X99:X101)</f>
        <v>0</v>
      </c>
      <c r="Y98" s="143">
        <f t="shared" si="10"/>
        <v>0</v>
      </c>
      <c r="Z98" s="143">
        <v>0</v>
      </c>
      <c r="AA98" s="145"/>
      <c r="AB98" s="117"/>
      <c r="AC98" s="117"/>
      <c r="AD98" s="117"/>
      <c r="AE98" s="117"/>
      <c r="AF98" s="117"/>
      <c r="AG98" s="117"/>
    </row>
    <row r="99" spans="1:33" ht="30" hidden="1" customHeight="1" x14ac:dyDescent="0.25">
      <c r="A99" s="118" t="s">
        <v>70</v>
      </c>
      <c r="B99" s="119" t="s">
        <v>212</v>
      </c>
      <c r="C99" s="186" t="s">
        <v>207</v>
      </c>
      <c r="D99" s="121" t="s">
        <v>109</v>
      </c>
      <c r="E99" s="122"/>
      <c r="F99" s="123"/>
      <c r="G99" s="124">
        <f>E99*F99</f>
        <v>0</v>
      </c>
      <c r="H99" s="122"/>
      <c r="I99" s="123"/>
      <c r="J99" s="124">
        <f>H99*I99</f>
        <v>0</v>
      </c>
      <c r="K99" s="122"/>
      <c r="L99" s="123"/>
      <c r="M99" s="124">
        <f>K99*L99</f>
        <v>0</v>
      </c>
      <c r="N99" s="122"/>
      <c r="O99" s="123"/>
      <c r="P99" s="124">
        <f>N99*O99</f>
        <v>0</v>
      </c>
      <c r="Q99" s="122"/>
      <c r="R99" s="123"/>
      <c r="S99" s="124">
        <f>Q99*R99</f>
        <v>0</v>
      </c>
      <c r="T99" s="122"/>
      <c r="U99" s="123"/>
      <c r="V99" s="124">
        <f>T99*U99</f>
        <v>0</v>
      </c>
      <c r="W99" s="125">
        <f>G99+M99+S99</f>
        <v>0</v>
      </c>
      <c r="X99" s="126">
        <f>J99+P99+V99</f>
        <v>0</v>
      </c>
      <c r="Y99" s="126">
        <f t="shared" si="10"/>
        <v>0</v>
      </c>
      <c r="Z99" s="127" t="e">
        <f t="shared" si="11"/>
        <v>#DIV/0!</v>
      </c>
      <c r="AA99" s="128"/>
      <c r="AB99" s="130"/>
      <c r="AC99" s="130"/>
      <c r="AD99" s="130"/>
      <c r="AE99" s="130"/>
      <c r="AF99" s="130"/>
      <c r="AG99" s="130"/>
    </row>
    <row r="100" spans="1:33" ht="30" hidden="1" customHeight="1" x14ac:dyDescent="0.25">
      <c r="A100" s="118" t="s">
        <v>70</v>
      </c>
      <c r="B100" s="119" t="s">
        <v>213</v>
      </c>
      <c r="C100" s="186" t="s">
        <v>207</v>
      </c>
      <c r="D100" s="121" t="s">
        <v>109</v>
      </c>
      <c r="E100" s="122"/>
      <c r="F100" s="123"/>
      <c r="G100" s="124">
        <f>E100*F100</f>
        <v>0</v>
      </c>
      <c r="H100" s="122"/>
      <c r="I100" s="123"/>
      <c r="J100" s="124">
        <f>H100*I100</f>
        <v>0</v>
      </c>
      <c r="K100" s="122"/>
      <c r="L100" s="123"/>
      <c r="M100" s="124">
        <f>K100*L100</f>
        <v>0</v>
      </c>
      <c r="N100" s="122"/>
      <c r="O100" s="123"/>
      <c r="P100" s="124">
        <f>N100*O100</f>
        <v>0</v>
      </c>
      <c r="Q100" s="122"/>
      <c r="R100" s="123"/>
      <c r="S100" s="124">
        <f>Q100*R100</f>
        <v>0</v>
      </c>
      <c r="T100" s="122"/>
      <c r="U100" s="123"/>
      <c r="V100" s="124">
        <f>T100*U100</f>
        <v>0</v>
      </c>
      <c r="W100" s="125">
        <f>G100+M100+S100</f>
        <v>0</v>
      </c>
      <c r="X100" s="126">
        <f>J100+P100+V100</f>
        <v>0</v>
      </c>
      <c r="Y100" s="126">
        <f t="shared" si="10"/>
        <v>0</v>
      </c>
      <c r="Z100" s="127" t="e">
        <f t="shared" si="11"/>
        <v>#DIV/0!</v>
      </c>
      <c r="AA100" s="128"/>
      <c r="AB100" s="130"/>
      <c r="AC100" s="130"/>
      <c r="AD100" s="130"/>
      <c r="AE100" s="130"/>
      <c r="AF100" s="130"/>
      <c r="AG100" s="130"/>
    </row>
    <row r="101" spans="1:33" ht="30" hidden="1" customHeight="1" x14ac:dyDescent="0.25">
      <c r="A101" s="131" t="s">
        <v>70</v>
      </c>
      <c r="B101" s="132" t="s">
        <v>214</v>
      </c>
      <c r="C101" s="162" t="s">
        <v>207</v>
      </c>
      <c r="D101" s="133" t="s">
        <v>109</v>
      </c>
      <c r="E101" s="134"/>
      <c r="F101" s="135"/>
      <c r="G101" s="136">
        <f>E101*F101</f>
        <v>0</v>
      </c>
      <c r="H101" s="134"/>
      <c r="I101" s="135"/>
      <c r="J101" s="136">
        <f>H101*I101</f>
        <v>0</v>
      </c>
      <c r="K101" s="134"/>
      <c r="L101" s="135"/>
      <c r="M101" s="136">
        <f>K101*L101</f>
        <v>0</v>
      </c>
      <c r="N101" s="134"/>
      <c r="O101" s="135"/>
      <c r="P101" s="136">
        <f>N101*O101</f>
        <v>0</v>
      </c>
      <c r="Q101" s="134"/>
      <c r="R101" s="135"/>
      <c r="S101" s="136">
        <f>Q101*R101</f>
        <v>0</v>
      </c>
      <c r="T101" s="134"/>
      <c r="U101" s="135"/>
      <c r="V101" s="136">
        <f>T101*U101</f>
        <v>0</v>
      </c>
      <c r="W101" s="137">
        <f>G101+M101+S101</f>
        <v>0</v>
      </c>
      <c r="X101" s="126">
        <f>J101+P101+V101</f>
        <v>0</v>
      </c>
      <c r="Y101" s="126">
        <f t="shared" si="10"/>
        <v>0</v>
      </c>
      <c r="Z101" s="127" t="e">
        <f t="shared" si="11"/>
        <v>#DIV/0!</v>
      </c>
      <c r="AA101" s="138"/>
      <c r="AB101" s="130"/>
      <c r="AC101" s="130"/>
      <c r="AD101" s="130"/>
      <c r="AE101" s="130"/>
      <c r="AF101" s="130"/>
      <c r="AG101" s="130"/>
    </row>
    <row r="102" spans="1:33" ht="30" customHeight="1" thickBot="1" x14ac:dyDescent="0.3">
      <c r="A102" s="107" t="s">
        <v>65</v>
      </c>
      <c r="B102" s="154" t="s">
        <v>215</v>
      </c>
      <c r="C102" s="222" t="s">
        <v>216</v>
      </c>
      <c r="D102" s="140"/>
      <c r="E102" s="141">
        <f>SUM(E103:E105)</f>
        <v>0</v>
      </c>
      <c r="F102" s="142"/>
      <c r="G102" s="143">
        <f>SUM(G103:G105)</f>
        <v>0</v>
      </c>
      <c r="H102" s="141">
        <f>SUM(H103:H105)</f>
        <v>0</v>
      </c>
      <c r="I102" s="142"/>
      <c r="J102" s="143">
        <f>SUM(J103:J105)</f>
        <v>0</v>
      </c>
      <c r="K102" s="141">
        <f>SUM(K103:K105)</f>
        <v>0</v>
      </c>
      <c r="L102" s="142"/>
      <c r="M102" s="143">
        <f>SUM(M103:M105)</f>
        <v>0</v>
      </c>
      <c r="N102" s="141">
        <f>SUM(N103:N105)</f>
        <v>0</v>
      </c>
      <c r="O102" s="142"/>
      <c r="P102" s="143">
        <f>SUM(P103:P105)</f>
        <v>0</v>
      </c>
      <c r="Q102" s="141">
        <f>SUM(Q103:Q105)</f>
        <v>0</v>
      </c>
      <c r="R102" s="142"/>
      <c r="S102" s="143">
        <f>SUM(S103:S105)</f>
        <v>0</v>
      </c>
      <c r="T102" s="141">
        <f>SUM(T103:T105)</f>
        <v>0</v>
      </c>
      <c r="U102" s="142"/>
      <c r="V102" s="143">
        <f>SUM(V103:V105)</f>
        <v>0</v>
      </c>
      <c r="W102" s="143">
        <f>SUM(W103:W105)</f>
        <v>0</v>
      </c>
      <c r="X102" s="143">
        <f>SUM(X103:X105)</f>
        <v>0</v>
      </c>
      <c r="Y102" s="143">
        <f t="shared" si="10"/>
        <v>0</v>
      </c>
      <c r="Z102" s="143">
        <v>0</v>
      </c>
      <c r="AA102" s="145"/>
      <c r="AB102" s="117"/>
      <c r="AC102" s="117"/>
      <c r="AD102" s="117"/>
      <c r="AE102" s="117"/>
      <c r="AF102" s="117"/>
      <c r="AG102" s="117"/>
    </row>
    <row r="103" spans="1:33" ht="30" hidden="1" customHeight="1" x14ac:dyDescent="0.25">
      <c r="A103" s="118" t="s">
        <v>70</v>
      </c>
      <c r="B103" s="119" t="s">
        <v>217</v>
      </c>
      <c r="C103" s="186" t="s">
        <v>207</v>
      </c>
      <c r="D103" s="121" t="s">
        <v>109</v>
      </c>
      <c r="E103" s="122"/>
      <c r="F103" s="123"/>
      <c r="G103" s="124">
        <f>E103*F103</f>
        <v>0</v>
      </c>
      <c r="H103" s="122"/>
      <c r="I103" s="123"/>
      <c r="J103" s="124">
        <f>H103*I103</f>
        <v>0</v>
      </c>
      <c r="K103" s="122"/>
      <c r="L103" s="123"/>
      <c r="M103" s="124">
        <f>K103*L103</f>
        <v>0</v>
      </c>
      <c r="N103" s="122"/>
      <c r="O103" s="123"/>
      <c r="P103" s="124">
        <f>N103*O103</f>
        <v>0</v>
      </c>
      <c r="Q103" s="122"/>
      <c r="R103" s="123"/>
      <c r="S103" s="124">
        <f>Q103*R103</f>
        <v>0</v>
      </c>
      <c r="T103" s="122"/>
      <c r="U103" s="123"/>
      <c r="V103" s="124">
        <f>T103*U103</f>
        <v>0</v>
      </c>
      <c r="W103" s="125">
        <f>G103+M103+S103</f>
        <v>0</v>
      </c>
      <c r="X103" s="126">
        <f>J103+P103+V103</f>
        <v>0</v>
      </c>
      <c r="Y103" s="126">
        <f t="shared" si="10"/>
        <v>0</v>
      </c>
      <c r="Z103" s="127" t="e">
        <f t="shared" si="11"/>
        <v>#DIV/0!</v>
      </c>
      <c r="AA103" s="128"/>
      <c r="AB103" s="130"/>
      <c r="AC103" s="130"/>
      <c r="AD103" s="130"/>
      <c r="AE103" s="130"/>
      <c r="AF103" s="130"/>
      <c r="AG103" s="130"/>
    </row>
    <row r="104" spans="1:33" ht="30" hidden="1" customHeight="1" x14ac:dyDescent="0.25">
      <c r="A104" s="118" t="s">
        <v>70</v>
      </c>
      <c r="B104" s="119" t="s">
        <v>218</v>
      </c>
      <c r="C104" s="186" t="s">
        <v>207</v>
      </c>
      <c r="D104" s="121" t="s">
        <v>109</v>
      </c>
      <c r="E104" s="122"/>
      <c r="F104" s="123"/>
      <c r="G104" s="124">
        <f>E104*F104</f>
        <v>0</v>
      </c>
      <c r="H104" s="122"/>
      <c r="I104" s="123"/>
      <c r="J104" s="124">
        <f>H104*I104</f>
        <v>0</v>
      </c>
      <c r="K104" s="122"/>
      <c r="L104" s="123"/>
      <c r="M104" s="124">
        <f>K104*L104</f>
        <v>0</v>
      </c>
      <c r="N104" s="122"/>
      <c r="O104" s="123"/>
      <c r="P104" s="124">
        <f>N104*O104</f>
        <v>0</v>
      </c>
      <c r="Q104" s="122"/>
      <c r="R104" s="123"/>
      <c r="S104" s="124">
        <f>Q104*R104</f>
        <v>0</v>
      </c>
      <c r="T104" s="122"/>
      <c r="U104" s="123"/>
      <c r="V104" s="124">
        <f>T104*U104</f>
        <v>0</v>
      </c>
      <c r="W104" s="125">
        <f>G104+M104+S104</f>
        <v>0</v>
      </c>
      <c r="X104" s="126">
        <f>J104+P104+V104</f>
        <v>0</v>
      </c>
      <c r="Y104" s="126">
        <f t="shared" si="10"/>
        <v>0</v>
      </c>
      <c r="Z104" s="127" t="e">
        <f t="shared" si="11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30" hidden="1" customHeight="1" x14ac:dyDescent="0.25">
      <c r="A105" s="131" t="s">
        <v>70</v>
      </c>
      <c r="B105" s="132" t="s">
        <v>219</v>
      </c>
      <c r="C105" s="162" t="s">
        <v>207</v>
      </c>
      <c r="D105" s="133" t="s">
        <v>109</v>
      </c>
      <c r="E105" s="148"/>
      <c r="F105" s="149"/>
      <c r="G105" s="150">
        <f>E105*F105</f>
        <v>0</v>
      </c>
      <c r="H105" s="148"/>
      <c r="I105" s="149"/>
      <c r="J105" s="150">
        <f>H105*I105</f>
        <v>0</v>
      </c>
      <c r="K105" s="148"/>
      <c r="L105" s="149"/>
      <c r="M105" s="150">
        <f>K105*L105</f>
        <v>0</v>
      </c>
      <c r="N105" s="148"/>
      <c r="O105" s="149"/>
      <c r="P105" s="150">
        <f>N105*O105</f>
        <v>0</v>
      </c>
      <c r="Q105" s="148"/>
      <c r="R105" s="149"/>
      <c r="S105" s="150">
        <f>Q105*R105</f>
        <v>0</v>
      </c>
      <c r="T105" s="148"/>
      <c r="U105" s="149"/>
      <c r="V105" s="150">
        <f>T105*U105</f>
        <v>0</v>
      </c>
      <c r="W105" s="137">
        <f>G105+M105+S105</f>
        <v>0</v>
      </c>
      <c r="X105" s="164">
        <f>J105+P105+V105</f>
        <v>0</v>
      </c>
      <c r="Y105" s="164">
        <f t="shared" si="10"/>
        <v>0</v>
      </c>
      <c r="Z105" s="223" t="e">
        <f t="shared" si="11"/>
        <v>#DIV/0!</v>
      </c>
      <c r="AA105" s="138"/>
      <c r="AB105" s="130"/>
      <c r="AC105" s="130"/>
      <c r="AD105" s="130"/>
      <c r="AE105" s="130"/>
      <c r="AF105" s="130"/>
      <c r="AG105" s="130"/>
    </row>
    <row r="106" spans="1:33" ht="30" customHeight="1" thickBot="1" x14ac:dyDescent="0.3">
      <c r="A106" s="165" t="s">
        <v>220</v>
      </c>
      <c r="B106" s="166"/>
      <c r="C106" s="167"/>
      <c r="D106" s="168"/>
      <c r="E106" s="172">
        <f>E102+E98+E94</f>
        <v>0</v>
      </c>
      <c r="F106" s="188"/>
      <c r="G106" s="171">
        <f>G102+G98+G94</f>
        <v>0</v>
      </c>
      <c r="H106" s="172">
        <f>H102+H98+H94</f>
        <v>0</v>
      </c>
      <c r="I106" s="188"/>
      <c r="J106" s="171">
        <f>J102+J98+J94</f>
        <v>0</v>
      </c>
      <c r="K106" s="189">
        <f>K102+K98+K94</f>
        <v>0</v>
      </c>
      <c r="L106" s="188"/>
      <c r="M106" s="171">
        <f>M102+M98+M94</f>
        <v>0</v>
      </c>
      <c r="N106" s="189">
        <f>N102+N98+N94</f>
        <v>0</v>
      </c>
      <c r="O106" s="188"/>
      <c r="P106" s="171">
        <f>P102+P98+P94</f>
        <v>0</v>
      </c>
      <c r="Q106" s="189">
        <f>Q102+Q98+Q94</f>
        <v>0</v>
      </c>
      <c r="R106" s="188"/>
      <c r="S106" s="171">
        <f>S102+S98+S94</f>
        <v>0</v>
      </c>
      <c r="T106" s="189">
        <f>T102+T98+T94</f>
        <v>0</v>
      </c>
      <c r="U106" s="188"/>
      <c r="V106" s="173">
        <f>V102+V98+V94</f>
        <v>0</v>
      </c>
      <c r="W106" s="224">
        <f>W102+W98+W94</f>
        <v>0</v>
      </c>
      <c r="X106" s="225">
        <f>X102+X98+X94</f>
        <v>0</v>
      </c>
      <c r="Y106" s="225">
        <f t="shared" si="10"/>
        <v>0</v>
      </c>
      <c r="Z106" s="225">
        <v>0</v>
      </c>
      <c r="AA106" s="226"/>
      <c r="AB106" s="6"/>
      <c r="AC106" s="6"/>
      <c r="AD106" s="6"/>
      <c r="AE106" s="6"/>
      <c r="AF106" s="6"/>
      <c r="AG106" s="6"/>
    </row>
    <row r="107" spans="1:33" ht="30" customHeight="1" thickBot="1" x14ac:dyDescent="0.3">
      <c r="A107" s="177" t="s">
        <v>65</v>
      </c>
      <c r="B107" s="208">
        <v>7</v>
      </c>
      <c r="C107" s="179" t="s">
        <v>221</v>
      </c>
      <c r="D107" s="180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227"/>
      <c r="X107" s="227"/>
      <c r="Y107" s="181"/>
      <c r="Z107" s="227"/>
      <c r="AA107" s="228"/>
      <c r="AB107" s="6"/>
      <c r="AC107" s="6"/>
      <c r="AD107" s="6"/>
      <c r="AE107" s="6"/>
      <c r="AF107" s="6"/>
      <c r="AG107" s="6"/>
    </row>
    <row r="108" spans="1:33" ht="30" customHeight="1" x14ac:dyDescent="0.25">
      <c r="A108" s="118" t="s">
        <v>70</v>
      </c>
      <c r="B108" s="119" t="s">
        <v>222</v>
      </c>
      <c r="C108" s="229" t="s">
        <v>223</v>
      </c>
      <c r="D108" s="121" t="s">
        <v>224</v>
      </c>
      <c r="E108" s="230">
        <v>1000</v>
      </c>
      <c r="F108" s="231">
        <v>35</v>
      </c>
      <c r="G108" s="124">
        <f t="shared" ref="G108:G118" si="12">E108*F108</f>
        <v>35000</v>
      </c>
      <c r="H108" s="122">
        <v>1050</v>
      </c>
      <c r="I108" s="123">
        <v>19.8</v>
      </c>
      <c r="J108" s="124">
        <f t="shared" ref="J108:J118" si="13">H108*I108</f>
        <v>20790</v>
      </c>
      <c r="K108" s="122"/>
      <c r="L108" s="123"/>
      <c r="M108" s="124">
        <f t="shared" ref="M108:M118" si="14">K108*L108</f>
        <v>0</v>
      </c>
      <c r="N108" s="122"/>
      <c r="O108" s="123"/>
      <c r="P108" s="124">
        <f t="shared" ref="P108:P118" si="15">N108*O108</f>
        <v>0</v>
      </c>
      <c r="Q108" s="122"/>
      <c r="R108" s="123"/>
      <c r="S108" s="124">
        <f t="shared" ref="S108:S118" si="16">Q108*R108</f>
        <v>0</v>
      </c>
      <c r="T108" s="122"/>
      <c r="U108" s="123"/>
      <c r="V108" s="232">
        <f t="shared" ref="V108:V118" si="17">T108*U108</f>
        <v>0</v>
      </c>
      <c r="W108" s="233">
        <f t="shared" ref="W108:W118" si="18">G108+M108+S108</f>
        <v>35000</v>
      </c>
      <c r="X108" s="234">
        <f t="shared" ref="X108:X118" si="19">J108+P108+V108</f>
        <v>20790</v>
      </c>
      <c r="Y108" s="234">
        <f t="shared" ref="Y108:Y119" si="20">W108-X108</f>
        <v>14210</v>
      </c>
      <c r="Z108" s="235">
        <f t="shared" ref="Z108:Z119" si="21">Y108/W108</f>
        <v>0.40600000000000003</v>
      </c>
      <c r="AA108" s="236"/>
      <c r="AB108" s="130"/>
      <c r="AC108" s="130"/>
      <c r="AD108" s="130"/>
      <c r="AE108" s="130"/>
      <c r="AF108" s="130"/>
      <c r="AG108" s="130"/>
    </row>
    <row r="109" spans="1:33" ht="30" customHeight="1" x14ac:dyDescent="0.25">
      <c r="A109" s="118" t="s">
        <v>70</v>
      </c>
      <c r="B109" s="119" t="s">
        <v>225</v>
      </c>
      <c r="C109" s="229" t="s">
        <v>226</v>
      </c>
      <c r="D109" s="121" t="s">
        <v>227</v>
      </c>
      <c r="E109" s="122">
        <v>150</v>
      </c>
      <c r="F109" s="123">
        <v>320</v>
      </c>
      <c r="G109" s="124">
        <f t="shared" si="12"/>
        <v>48000</v>
      </c>
      <c r="H109" s="237">
        <v>129</v>
      </c>
      <c r="I109" s="238">
        <v>240.93020000000001</v>
      </c>
      <c r="J109" s="124">
        <f t="shared" si="13"/>
        <v>31079.995800000001</v>
      </c>
      <c r="K109" s="122"/>
      <c r="L109" s="123"/>
      <c r="M109" s="124">
        <f t="shared" si="14"/>
        <v>0</v>
      </c>
      <c r="N109" s="122"/>
      <c r="O109" s="123"/>
      <c r="P109" s="124">
        <f t="shared" si="15"/>
        <v>0</v>
      </c>
      <c r="Q109" s="122"/>
      <c r="R109" s="123"/>
      <c r="S109" s="124">
        <f t="shared" si="16"/>
        <v>0</v>
      </c>
      <c r="T109" s="122"/>
      <c r="U109" s="123"/>
      <c r="V109" s="232">
        <f t="shared" si="17"/>
        <v>0</v>
      </c>
      <c r="W109" s="239">
        <f t="shared" si="18"/>
        <v>48000</v>
      </c>
      <c r="X109" s="126">
        <f t="shared" si="19"/>
        <v>31079.995800000001</v>
      </c>
      <c r="Y109" s="126">
        <f t="shared" si="20"/>
        <v>16920.004199999999</v>
      </c>
      <c r="Z109" s="127">
        <f t="shared" si="21"/>
        <v>0.3525000875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25">
      <c r="A110" s="118" t="s">
        <v>70</v>
      </c>
      <c r="B110" s="119" t="s">
        <v>228</v>
      </c>
      <c r="C110" s="186" t="s">
        <v>229</v>
      </c>
      <c r="D110" s="121" t="s">
        <v>230</v>
      </c>
      <c r="E110" s="122">
        <v>5</v>
      </c>
      <c r="F110" s="123">
        <v>9800</v>
      </c>
      <c r="G110" s="124">
        <f t="shared" si="12"/>
        <v>49000</v>
      </c>
      <c r="H110" s="122">
        <v>4</v>
      </c>
      <c r="I110" s="123">
        <v>12250</v>
      </c>
      <c r="J110" s="124">
        <f t="shared" si="13"/>
        <v>49000</v>
      </c>
      <c r="K110" s="122"/>
      <c r="L110" s="123"/>
      <c r="M110" s="124">
        <f t="shared" si="14"/>
        <v>0</v>
      </c>
      <c r="N110" s="122"/>
      <c r="O110" s="123"/>
      <c r="P110" s="124">
        <f t="shared" si="15"/>
        <v>0</v>
      </c>
      <c r="Q110" s="122"/>
      <c r="R110" s="123"/>
      <c r="S110" s="124">
        <f t="shared" si="16"/>
        <v>0</v>
      </c>
      <c r="T110" s="122"/>
      <c r="U110" s="123"/>
      <c r="V110" s="232">
        <f t="shared" si="17"/>
        <v>0</v>
      </c>
      <c r="W110" s="239">
        <f t="shared" si="18"/>
        <v>49000</v>
      </c>
      <c r="X110" s="126">
        <f t="shared" si="19"/>
        <v>49000</v>
      </c>
      <c r="Y110" s="126">
        <f t="shared" si="20"/>
        <v>0</v>
      </c>
      <c r="Z110" s="127">
        <f t="shared" si="21"/>
        <v>0</v>
      </c>
      <c r="AA110" s="128"/>
      <c r="AB110" s="130"/>
      <c r="AC110" s="130"/>
      <c r="AD110" s="130"/>
      <c r="AE110" s="130"/>
      <c r="AF110" s="130"/>
      <c r="AG110" s="130"/>
    </row>
    <row r="111" spans="1:33" ht="30" customHeight="1" x14ac:dyDescent="0.25">
      <c r="A111" s="118" t="s">
        <v>70</v>
      </c>
      <c r="B111" s="119" t="s">
        <v>231</v>
      </c>
      <c r="C111" s="186" t="s">
        <v>232</v>
      </c>
      <c r="D111" s="121" t="s">
        <v>109</v>
      </c>
      <c r="E111" s="122">
        <v>7</v>
      </c>
      <c r="F111" s="123">
        <v>2000</v>
      </c>
      <c r="G111" s="124">
        <f t="shared" si="12"/>
        <v>14000</v>
      </c>
      <c r="H111" s="237">
        <v>2</v>
      </c>
      <c r="I111" s="238">
        <v>5850</v>
      </c>
      <c r="J111" s="124">
        <f t="shared" si="13"/>
        <v>11700</v>
      </c>
      <c r="K111" s="122"/>
      <c r="L111" s="123"/>
      <c r="M111" s="124">
        <f t="shared" si="14"/>
        <v>0</v>
      </c>
      <c r="N111" s="122"/>
      <c r="O111" s="123"/>
      <c r="P111" s="124">
        <f t="shared" si="15"/>
        <v>0</v>
      </c>
      <c r="Q111" s="122"/>
      <c r="R111" s="123"/>
      <c r="S111" s="124">
        <f t="shared" si="16"/>
        <v>0</v>
      </c>
      <c r="T111" s="122"/>
      <c r="U111" s="123"/>
      <c r="V111" s="232">
        <f t="shared" si="17"/>
        <v>0</v>
      </c>
      <c r="W111" s="239">
        <f t="shared" si="18"/>
        <v>14000</v>
      </c>
      <c r="X111" s="126">
        <f t="shared" si="19"/>
        <v>11700</v>
      </c>
      <c r="Y111" s="126">
        <f t="shared" si="20"/>
        <v>2300</v>
      </c>
      <c r="Z111" s="127">
        <f t="shared" si="21"/>
        <v>0.16428571428571428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18" t="s">
        <v>70</v>
      </c>
      <c r="B112" s="119" t="s">
        <v>233</v>
      </c>
      <c r="C112" s="186" t="s">
        <v>234</v>
      </c>
      <c r="D112" s="121" t="s">
        <v>109</v>
      </c>
      <c r="E112" s="122">
        <v>1</v>
      </c>
      <c r="F112" s="123">
        <v>4500</v>
      </c>
      <c r="G112" s="124">
        <f t="shared" si="12"/>
        <v>4500</v>
      </c>
      <c r="H112" s="240">
        <v>1</v>
      </c>
      <c r="I112" s="238">
        <v>6800</v>
      </c>
      <c r="J112" s="124">
        <f t="shared" si="13"/>
        <v>6800</v>
      </c>
      <c r="K112" s="122"/>
      <c r="L112" s="123"/>
      <c r="M112" s="124">
        <f t="shared" si="14"/>
        <v>0</v>
      </c>
      <c r="N112" s="122"/>
      <c r="O112" s="123"/>
      <c r="P112" s="124">
        <f t="shared" si="15"/>
        <v>0</v>
      </c>
      <c r="Q112" s="122"/>
      <c r="R112" s="123"/>
      <c r="S112" s="124">
        <f t="shared" si="16"/>
        <v>0</v>
      </c>
      <c r="T112" s="122"/>
      <c r="U112" s="123"/>
      <c r="V112" s="232">
        <f t="shared" si="17"/>
        <v>0</v>
      </c>
      <c r="W112" s="239">
        <f t="shared" si="18"/>
        <v>4500</v>
      </c>
      <c r="X112" s="126">
        <f t="shared" si="19"/>
        <v>6800</v>
      </c>
      <c r="Y112" s="126">
        <f t="shared" si="20"/>
        <v>-2300</v>
      </c>
      <c r="Z112" s="127">
        <f t="shared" si="21"/>
        <v>-0.51111111111111107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5">
      <c r="A113" s="118" t="s">
        <v>70</v>
      </c>
      <c r="B113" s="119" t="s">
        <v>235</v>
      </c>
      <c r="C113" s="186" t="s">
        <v>236</v>
      </c>
      <c r="D113" s="121" t="s">
        <v>109</v>
      </c>
      <c r="E113" s="122">
        <v>960</v>
      </c>
      <c r="F113" s="123">
        <v>28</v>
      </c>
      <c r="G113" s="124">
        <f t="shared" si="12"/>
        <v>26880</v>
      </c>
      <c r="H113" s="122">
        <v>1000</v>
      </c>
      <c r="I113" s="123">
        <v>28</v>
      </c>
      <c r="J113" s="124">
        <f t="shared" si="13"/>
        <v>28000</v>
      </c>
      <c r="K113" s="122"/>
      <c r="L113" s="123"/>
      <c r="M113" s="124">
        <f t="shared" si="14"/>
        <v>0</v>
      </c>
      <c r="N113" s="122"/>
      <c r="O113" s="123"/>
      <c r="P113" s="124">
        <f t="shared" si="15"/>
        <v>0</v>
      </c>
      <c r="Q113" s="122"/>
      <c r="R113" s="123"/>
      <c r="S113" s="124">
        <f t="shared" si="16"/>
        <v>0</v>
      </c>
      <c r="T113" s="122"/>
      <c r="U113" s="123"/>
      <c r="V113" s="232">
        <f t="shared" si="17"/>
        <v>0</v>
      </c>
      <c r="W113" s="239">
        <f t="shared" si="18"/>
        <v>26880</v>
      </c>
      <c r="X113" s="126">
        <f t="shared" si="19"/>
        <v>28000</v>
      </c>
      <c r="Y113" s="126">
        <f t="shared" si="20"/>
        <v>-1120</v>
      </c>
      <c r="Z113" s="127">
        <f t="shared" si="21"/>
        <v>-4.1666666666666664E-2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thickBot="1" x14ac:dyDescent="0.3">
      <c r="A114" s="118" t="s">
        <v>70</v>
      </c>
      <c r="B114" s="119" t="s">
        <v>237</v>
      </c>
      <c r="C114" s="162" t="s">
        <v>238</v>
      </c>
      <c r="D114" s="133" t="s">
        <v>109</v>
      </c>
      <c r="E114" s="134"/>
      <c r="F114" s="135"/>
      <c r="G114" s="124">
        <f t="shared" si="12"/>
        <v>0</v>
      </c>
      <c r="H114" s="122"/>
      <c r="I114" s="123"/>
      <c r="J114" s="124">
        <f t="shared" si="13"/>
        <v>0</v>
      </c>
      <c r="K114" s="122">
        <v>800</v>
      </c>
      <c r="L114" s="123">
        <v>69</v>
      </c>
      <c r="M114" s="124">
        <f t="shared" si="14"/>
        <v>55200</v>
      </c>
      <c r="N114" s="122">
        <v>3290</v>
      </c>
      <c r="O114" s="123">
        <v>16.413373</v>
      </c>
      <c r="P114" s="124">
        <f t="shared" si="15"/>
        <v>53999.997170000002</v>
      </c>
      <c r="Q114" s="122"/>
      <c r="R114" s="123"/>
      <c r="S114" s="124">
        <f t="shared" si="16"/>
        <v>0</v>
      </c>
      <c r="T114" s="122"/>
      <c r="U114" s="123"/>
      <c r="V114" s="232">
        <f t="shared" si="17"/>
        <v>0</v>
      </c>
      <c r="W114" s="239">
        <f t="shared" si="18"/>
        <v>55200</v>
      </c>
      <c r="X114" s="126">
        <f t="shared" si="19"/>
        <v>53999.997170000002</v>
      </c>
      <c r="Y114" s="126">
        <f t="shared" si="20"/>
        <v>1200.0028299999976</v>
      </c>
      <c r="Z114" s="127">
        <f t="shared" si="21"/>
        <v>2.1739181702898507E-2</v>
      </c>
      <c r="AA114" s="128"/>
      <c r="AB114" s="130"/>
      <c r="AC114" s="130"/>
      <c r="AD114" s="130"/>
      <c r="AE114" s="130"/>
      <c r="AF114" s="130"/>
      <c r="AG114" s="130"/>
    </row>
    <row r="115" spans="1:33" ht="30" hidden="1" customHeight="1" x14ac:dyDescent="0.25">
      <c r="A115" s="118" t="s">
        <v>70</v>
      </c>
      <c r="B115" s="119" t="s">
        <v>239</v>
      </c>
      <c r="C115" s="241" t="s">
        <v>240</v>
      </c>
      <c r="D115" s="133"/>
      <c r="E115" s="134"/>
      <c r="F115" s="135">
        <v>0.22</v>
      </c>
      <c r="G115" s="124">
        <f t="shared" si="12"/>
        <v>0</v>
      </c>
      <c r="H115" s="122"/>
      <c r="I115" s="123"/>
      <c r="J115" s="124">
        <f t="shared" si="13"/>
        <v>0</v>
      </c>
      <c r="K115" s="122"/>
      <c r="L115" s="123"/>
      <c r="M115" s="124">
        <f t="shared" si="14"/>
        <v>0</v>
      </c>
      <c r="N115" s="122"/>
      <c r="O115" s="123"/>
      <c r="P115" s="124">
        <f t="shared" si="15"/>
        <v>0</v>
      </c>
      <c r="Q115" s="122"/>
      <c r="R115" s="123"/>
      <c r="S115" s="124">
        <f t="shared" si="16"/>
        <v>0</v>
      </c>
      <c r="T115" s="122"/>
      <c r="U115" s="123"/>
      <c r="V115" s="232">
        <f t="shared" si="17"/>
        <v>0</v>
      </c>
      <c r="W115" s="239">
        <f t="shared" si="18"/>
        <v>0</v>
      </c>
      <c r="X115" s="126">
        <f t="shared" si="19"/>
        <v>0</v>
      </c>
      <c r="Y115" s="126">
        <f t="shared" si="20"/>
        <v>0</v>
      </c>
      <c r="Z115" s="127" t="e">
        <f t="shared" si="21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hidden="1" customHeight="1" x14ac:dyDescent="0.25">
      <c r="A116" s="131" t="s">
        <v>70</v>
      </c>
      <c r="B116" s="119" t="s">
        <v>241</v>
      </c>
      <c r="C116" s="162" t="s">
        <v>229</v>
      </c>
      <c r="D116" s="121" t="s">
        <v>109</v>
      </c>
      <c r="E116" s="134"/>
      <c r="F116" s="135"/>
      <c r="G116" s="124">
        <f t="shared" si="12"/>
        <v>0</v>
      </c>
      <c r="H116" s="134"/>
      <c r="I116" s="135"/>
      <c r="J116" s="124">
        <f t="shared" si="13"/>
        <v>0</v>
      </c>
      <c r="K116" s="122"/>
      <c r="L116" s="123"/>
      <c r="M116" s="124">
        <f t="shared" si="14"/>
        <v>0</v>
      </c>
      <c r="N116" s="122"/>
      <c r="O116" s="123"/>
      <c r="P116" s="124">
        <f t="shared" si="15"/>
        <v>0</v>
      </c>
      <c r="Q116" s="122"/>
      <c r="R116" s="123"/>
      <c r="S116" s="124">
        <f t="shared" si="16"/>
        <v>0</v>
      </c>
      <c r="T116" s="122"/>
      <c r="U116" s="123"/>
      <c r="V116" s="232">
        <f t="shared" si="17"/>
        <v>0</v>
      </c>
      <c r="W116" s="239">
        <f t="shared" si="18"/>
        <v>0</v>
      </c>
      <c r="X116" s="126">
        <f t="shared" si="19"/>
        <v>0</v>
      </c>
      <c r="Y116" s="126">
        <f t="shared" si="20"/>
        <v>0</v>
      </c>
      <c r="Z116" s="127" t="e">
        <f t="shared" si="21"/>
        <v>#DIV/0!</v>
      </c>
      <c r="AA116" s="138"/>
      <c r="AB116" s="130"/>
      <c r="AC116" s="130"/>
      <c r="AD116" s="130"/>
      <c r="AE116" s="130"/>
      <c r="AF116" s="130"/>
      <c r="AG116" s="130"/>
    </row>
    <row r="117" spans="1:33" ht="30" hidden="1" customHeight="1" x14ac:dyDescent="0.25">
      <c r="A117" s="131" t="s">
        <v>70</v>
      </c>
      <c r="B117" s="119" t="s">
        <v>242</v>
      </c>
      <c r="C117" s="162" t="s">
        <v>243</v>
      </c>
      <c r="D117" s="133" t="s">
        <v>109</v>
      </c>
      <c r="E117" s="122"/>
      <c r="F117" s="123"/>
      <c r="G117" s="124">
        <f t="shared" si="12"/>
        <v>0</v>
      </c>
      <c r="H117" s="122"/>
      <c r="I117" s="123"/>
      <c r="J117" s="124">
        <f t="shared" si="13"/>
        <v>0</v>
      </c>
      <c r="K117" s="122"/>
      <c r="L117" s="123"/>
      <c r="M117" s="124">
        <f t="shared" si="14"/>
        <v>0</v>
      </c>
      <c r="N117" s="122"/>
      <c r="O117" s="123"/>
      <c r="P117" s="124">
        <f t="shared" si="15"/>
        <v>0</v>
      </c>
      <c r="Q117" s="122"/>
      <c r="R117" s="123"/>
      <c r="S117" s="124">
        <f t="shared" si="16"/>
        <v>0</v>
      </c>
      <c r="T117" s="122"/>
      <c r="U117" s="123"/>
      <c r="V117" s="232">
        <f t="shared" si="17"/>
        <v>0</v>
      </c>
      <c r="W117" s="239">
        <f t="shared" si="18"/>
        <v>0</v>
      </c>
      <c r="X117" s="126">
        <f t="shared" si="19"/>
        <v>0</v>
      </c>
      <c r="Y117" s="126">
        <f t="shared" si="20"/>
        <v>0</v>
      </c>
      <c r="Z117" s="127" t="e">
        <f t="shared" si="21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30" hidden="1" customHeight="1" x14ac:dyDescent="0.25">
      <c r="A118" s="131" t="s">
        <v>70</v>
      </c>
      <c r="B118" s="119" t="s">
        <v>244</v>
      </c>
      <c r="C118" s="241" t="s">
        <v>240</v>
      </c>
      <c r="D118" s="133"/>
      <c r="E118" s="134"/>
      <c r="F118" s="135">
        <v>0.22</v>
      </c>
      <c r="G118" s="136">
        <f t="shared" si="12"/>
        <v>0</v>
      </c>
      <c r="H118" s="134"/>
      <c r="I118" s="135">
        <v>0.22</v>
      </c>
      <c r="J118" s="136">
        <f t="shared" si="13"/>
        <v>0</v>
      </c>
      <c r="K118" s="134"/>
      <c r="L118" s="135">
        <v>0.22</v>
      </c>
      <c r="M118" s="136">
        <f t="shared" si="14"/>
        <v>0</v>
      </c>
      <c r="N118" s="134"/>
      <c r="O118" s="135">
        <v>0.22</v>
      </c>
      <c r="P118" s="136">
        <f t="shared" si="15"/>
        <v>0</v>
      </c>
      <c r="Q118" s="134"/>
      <c r="R118" s="135">
        <v>0.22</v>
      </c>
      <c r="S118" s="136">
        <f t="shared" si="16"/>
        <v>0</v>
      </c>
      <c r="T118" s="134"/>
      <c r="U118" s="135">
        <v>0.22</v>
      </c>
      <c r="V118" s="242">
        <f t="shared" si="17"/>
        <v>0</v>
      </c>
      <c r="W118" s="243">
        <f t="shared" si="18"/>
        <v>0</v>
      </c>
      <c r="X118" s="244">
        <f t="shared" si="19"/>
        <v>0</v>
      </c>
      <c r="Y118" s="244">
        <f t="shared" si="20"/>
        <v>0</v>
      </c>
      <c r="Z118" s="245" t="e">
        <f t="shared" si="21"/>
        <v>#DIV/0!</v>
      </c>
      <c r="AA118" s="151"/>
      <c r="AB118" s="6"/>
      <c r="AC118" s="6"/>
      <c r="AD118" s="6"/>
      <c r="AE118" s="6"/>
      <c r="AF118" s="6"/>
      <c r="AG118" s="6"/>
    </row>
    <row r="119" spans="1:33" ht="30" customHeight="1" thickBot="1" x14ac:dyDescent="0.3">
      <c r="A119" s="165" t="s">
        <v>245</v>
      </c>
      <c r="B119" s="166"/>
      <c r="C119" s="167"/>
      <c r="D119" s="168"/>
      <c r="E119" s="172">
        <f>SUM(E108:E117)</f>
        <v>2123</v>
      </c>
      <c r="F119" s="188"/>
      <c r="G119" s="171">
        <f>SUM(G108:G118)</f>
        <v>177380</v>
      </c>
      <c r="H119" s="172">
        <f>SUM(H108:H117)</f>
        <v>2186</v>
      </c>
      <c r="I119" s="188"/>
      <c r="J119" s="171">
        <f>SUM(J108:J118)</f>
        <v>147369.9958</v>
      </c>
      <c r="K119" s="189">
        <f>SUM(K108:K117)</f>
        <v>800</v>
      </c>
      <c r="L119" s="188"/>
      <c r="M119" s="171">
        <f>SUM(M108:M118)</f>
        <v>55200</v>
      </c>
      <c r="N119" s="189">
        <f>SUM(N108:N117)</f>
        <v>3290</v>
      </c>
      <c r="O119" s="188"/>
      <c r="P119" s="171">
        <f>SUM(P108:P118)</f>
        <v>53999.997170000002</v>
      </c>
      <c r="Q119" s="189">
        <f>SUM(Q108:Q117)</f>
        <v>0</v>
      </c>
      <c r="R119" s="188"/>
      <c r="S119" s="171">
        <f>SUM(S108:S118)</f>
        <v>0</v>
      </c>
      <c r="T119" s="189">
        <f>SUM(T108:T117)</f>
        <v>0</v>
      </c>
      <c r="U119" s="188"/>
      <c r="V119" s="173">
        <f>SUM(V108:V118)</f>
        <v>0</v>
      </c>
      <c r="W119" s="224">
        <f>SUM(W108:W118)</f>
        <v>232580</v>
      </c>
      <c r="X119" s="225">
        <f>SUM(X108:X118)</f>
        <v>201369.99297000002</v>
      </c>
      <c r="Y119" s="225">
        <f t="shared" si="20"/>
        <v>31210.007029999979</v>
      </c>
      <c r="Z119" s="225">
        <f t="shared" si="21"/>
        <v>0.13419041632986489</v>
      </c>
      <c r="AA119" s="226"/>
      <c r="AB119" s="6"/>
      <c r="AC119" s="6"/>
      <c r="AD119" s="6"/>
      <c r="AE119" s="6"/>
      <c r="AF119" s="6"/>
      <c r="AG119" s="6"/>
    </row>
    <row r="120" spans="1:33" ht="30" customHeight="1" thickBot="1" x14ac:dyDescent="0.3">
      <c r="A120" s="177" t="s">
        <v>65</v>
      </c>
      <c r="B120" s="208">
        <v>8</v>
      </c>
      <c r="C120" s="246" t="s">
        <v>246</v>
      </c>
      <c r="D120" s="180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227"/>
      <c r="X120" s="227"/>
      <c r="Y120" s="181"/>
      <c r="Z120" s="227"/>
      <c r="AA120" s="228"/>
      <c r="AB120" s="117"/>
      <c r="AC120" s="117"/>
      <c r="AD120" s="117"/>
      <c r="AE120" s="117"/>
      <c r="AF120" s="117"/>
      <c r="AG120" s="117"/>
    </row>
    <row r="121" spans="1:33" ht="30" customHeight="1" x14ac:dyDescent="0.25">
      <c r="A121" s="247" t="s">
        <v>70</v>
      </c>
      <c r="B121" s="248" t="s">
        <v>247</v>
      </c>
      <c r="C121" s="229" t="s">
        <v>248</v>
      </c>
      <c r="D121" s="121" t="s">
        <v>230</v>
      </c>
      <c r="E121" s="122">
        <v>3</v>
      </c>
      <c r="F121" s="123">
        <v>7450</v>
      </c>
      <c r="G121" s="124">
        <f t="shared" ref="G121:G126" si="22">E121*F121</f>
        <v>22350</v>
      </c>
      <c r="H121" s="122">
        <v>3</v>
      </c>
      <c r="I121" s="123">
        <v>7450</v>
      </c>
      <c r="J121" s="124">
        <f t="shared" ref="J121:J126" si="23">H121*I121</f>
        <v>22350</v>
      </c>
      <c r="K121" s="122"/>
      <c r="L121" s="123"/>
      <c r="M121" s="124">
        <f t="shared" ref="M121:M126" si="24">K121*L121</f>
        <v>0</v>
      </c>
      <c r="N121" s="122"/>
      <c r="O121" s="123"/>
      <c r="P121" s="124">
        <f t="shared" ref="P121:P126" si="25">N121*O121</f>
        <v>0</v>
      </c>
      <c r="Q121" s="122"/>
      <c r="R121" s="123"/>
      <c r="S121" s="124">
        <f t="shared" ref="S121:S126" si="26">Q121*R121</f>
        <v>0</v>
      </c>
      <c r="T121" s="122"/>
      <c r="U121" s="123"/>
      <c r="V121" s="232">
        <f t="shared" ref="V121:V126" si="27">T121*U121</f>
        <v>0</v>
      </c>
      <c r="W121" s="233">
        <f t="shared" ref="W121:W126" si="28">G121+M121+S121</f>
        <v>22350</v>
      </c>
      <c r="X121" s="234">
        <f t="shared" ref="X121:X126" si="29">J121+P121+V121</f>
        <v>22350</v>
      </c>
      <c r="Y121" s="234">
        <f t="shared" ref="Y121:Y127" si="30">W121-X121</f>
        <v>0</v>
      </c>
      <c r="Z121" s="235">
        <f t="shared" ref="Z121:Z127" si="31">Y121/W121</f>
        <v>0</v>
      </c>
      <c r="AA121" s="236"/>
      <c r="AB121" s="130"/>
      <c r="AC121" s="130"/>
      <c r="AD121" s="130"/>
      <c r="AE121" s="130"/>
      <c r="AF121" s="130"/>
      <c r="AG121" s="130"/>
    </row>
    <row r="122" spans="1:33" ht="30" customHeight="1" x14ac:dyDescent="0.25">
      <c r="A122" s="247" t="s">
        <v>70</v>
      </c>
      <c r="B122" s="248" t="s">
        <v>249</v>
      </c>
      <c r="C122" s="229" t="s">
        <v>250</v>
      </c>
      <c r="D122" s="121" t="s">
        <v>251</v>
      </c>
      <c r="E122" s="122">
        <v>120</v>
      </c>
      <c r="F122" s="123">
        <v>300</v>
      </c>
      <c r="G122" s="124">
        <f t="shared" si="22"/>
        <v>36000</v>
      </c>
      <c r="H122" s="122">
        <v>138</v>
      </c>
      <c r="I122" s="123">
        <v>350</v>
      </c>
      <c r="J122" s="124">
        <f t="shared" si="23"/>
        <v>48300</v>
      </c>
      <c r="K122" s="122"/>
      <c r="L122" s="123"/>
      <c r="M122" s="124">
        <f t="shared" si="24"/>
        <v>0</v>
      </c>
      <c r="N122" s="122"/>
      <c r="O122" s="123"/>
      <c r="P122" s="124">
        <f t="shared" si="25"/>
        <v>0</v>
      </c>
      <c r="Q122" s="122"/>
      <c r="R122" s="123"/>
      <c r="S122" s="124">
        <f t="shared" si="26"/>
        <v>0</v>
      </c>
      <c r="T122" s="122"/>
      <c r="U122" s="123"/>
      <c r="V122" s="232">
        <f t="shared" si="27"/>
        <v>0</v>
      </c>
      <c r="W122" s="239">
        <f t="shared" si="28"/>
        <v>36000</v>
      </c>
      <c r="X122" s="126">
        <f t="shared" si="29"/>
        <v>48300</v>
      </c>
      <c r="Y122" s="126">
        <f t="shared" si="30"/>
        <v>-12300</v>
      </c>
      <c r="Z122" s="127">
        <f t="shared" si="31"/>
        <v>-0.34166666666666667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thickBot="1" x14ac:dyDescent="0.3">
      <c r="A123" s="247" t="s">
        <v>70</v>
      </c>
      <c r="B123" s="248" t="s">
        <v>252</v>
      </c>
      <c r="C123" s="249" t="s">
        <v>253</v>
      </c>
      <c r="D123" s="133" t="s">
        <v>254</v>
      </c>
      <c r="E123" s="134">
        <f>G121</f>
        <v>22350</v>
      </c>
      <c r="F123" s="135">
        <v>0.22</v>
      </c>
      <c r="G123" s="124">
        <f t="shared" si="22"/>
        <v>4917</v>
      </c>
      <c r="H123" s="230">
        <v>22350</v>
      </c>
      <c r="I123" s="231">
        <v>0.22</v>
      </c>
      <c r="J123" s="124">
        <f t="shared" si="23"/>
        <v>4917</v>
      </c>
      <c r="K123" s="122"/>
      <c r="L123" s="123"/>
      <c r="M123" s="124">
        <f t="shared" si="24"/>
        <v>0</v>
      </c>
      <c r="N123" s="122"/>
      <c r="O123" s="123"/>
      <c r="P123" s="124">
        <f t="shared" si="25"/>
        <v>0</v>
      </c>
      <c r="Q123" s="122"/>
      <c r="R123" s="123"/>
      <c r="S123" s="124">
        <f t="shared" si="26"/>
        <v>0</v>
      </c>
      <c r="T123" s="122"/>
      <c r="U123" s="123"/>
      <c r="V123" s="232">
        <f t="shared" si="27"/>
        <v>0</v>
      </c>
      <c r="W123" s="250">
        <f t="shared" si="28"/>
        <v>4917</v>
      </c>
      <c r="X123" s="126">
        <f t="shared" si="29"/>
        <v>4917</v>
      </c>
      <c r="Y123" s="126">
        <f t="shared" si="30"/>
        <v>0</v>
      </c>
      <c r="Z123" s="127">
        <f t="shared" si="31"/>
        <v>0</v>
      </c>
      <c r="AA123" s="128"/>
      <c r="AB123" s="130"/>
      <c r="AC123" s="130"/>
      <c r="AD123" s="130"/>
      <c r="AE123" s="130"/>
      <c r="AF123" s="130"/>
      <c r="AG123" s="130"/>
    </row>
    <row r="124" spans="1:33" ht="30" hidden="1" customHeight="1" x14ac:dyDescent="0.25">
      <c r="A124" s="247" t="s">
        <v>70</v>
      </c>
      <c r="B124" s="248" t="s">
        <v>255</v>
      </c>
      <c r="C124" s="229" t="s">
        <v>256</v>
      </c>
      <c r="D124" s="121" t="s">
        <v>257</v>
      </c>
      <c r="E124" s="122"/>
      <c r="F124" s="123"/>
      <c r="G124" s="124">
        <f t="shared" si="22"/>
        <v>0</v>
      </c>
      <c r="H124" s="122"/>
      <c r="I124" s="123"/>
      <c r="J124" s="124">
        <f t="shared" si="23"/>
        <v>0</v>
      </c>
      <c r="K124" s="230"/>
      <c r="L124" s="231"/>
      <c r="M124" s="124">
        <f t="shared" si="24"/>
        <v>0</v>
      </c>
      <c r="N124" s="230"/>
      <c r="O124" s="231"/>
      <c r="P124" s="124">
        <f t="shared" si="25"/>
        <v>0</v>
      </c>
      <c r="Q124" s="230"/>
      <c r="R124" s="231"/>
      <c r="S124" s="124">
        <f t="shared" si="26"/>
        <v>0</v>
      </c>
      <c r="T124" s="230"/>
      <c r="U124" s="231"/>
      <c r="V124" s="232">
        <f t="shared" si="27"/>
        <v>0</v>
      </c>
      <c r="W124" s="250">
        <f t="shared" si="28"/>
        <v>0</v>
      </c>
      <c r="X124" s="126">
        <f t="shared" si="29"/>
        <v>0</v>
      </c>
      <c r="Y124" s="126">
        <f t="shared" si="30"/>
        <v>0</v>
      </c>
      <c r="Z124" s="127" t="e">
        <f t="shared" si="31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hidden="1" customHeight="1" x14ac:dyDescent="0.25">
      <c r="A125" s="247" t="s">
        <v>70</v>
      </c>
      <c r="B125" s="248" t="s">
        <v>258</v>
      </c>
      <c r="C125" s="229" t="s">
        <v>259</v>
      </c>
      <c r="D125" s="121" t="s">
        <v>257</v>
      </c>
      <c r="E125" s="122"/>
      <c r="F125" s="123"/>
      <c r="G125" s="124">
        <f t="shared" si="22"/>
        <v>0</v>
      </c>
      <c r="H125" s="122"/>
      <c r="I125" s="123"/>
      <c r="J125" s="124">
        <f t="shared" si="23"/>
        <v>0</v>
      </c>
      <c r="K125" s="122"/>
      <c r="L125" s="123"/>
      <c r="M125" s="124">
        <f t="shared" si="24"/>
        <v>0</v>
      </c>
      <c r="N125" s="122"/>
      <c r="O125" s="123"/>
      <c r="P125" s="124">
        <f t="shared" si="25"/>
        <v>0</v>
      </c>
      <c r="Q125" s="122"/>
      <c r="R125" s="123"/>
      <c r="S125" s="124">
        <f t="shared" si="26"/>
        <v>0</v>
      </c>
      <c r="T125" s="122"/>
      <c r="U125" s="123"/>
      <c r="V125" s="232">
        <f t="shared" si="27"/>
        <v>0</v>
      </c>
      <c r="W125" s="239">
        <f t="shared" si="28"/>
        <v>0</v>
      </c>
      <c r="X125" s="126">
        <f t="shared" si="29"/>
        <v>0</v>
      </c>
      <c r="Y125" s="126">
        <f t="shared" si="30"/>
        <v>0</v>
      </c>
      <c r="Z125" s="127" t="e">
        <f t="shared" si="31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hidden="1" customHeight="1" x14ac:dyDescent="0.25">
      <c r="A126" s="251" t="s">
        <v>70</v>
      </c>
      <c r="B126" s="252" t="s">
        <v>260</v>
      </c>
      <c r="C126" s="249" t="s">
        <v>253</v>
      </c>
      <c r="D126" s="133"/>
      <c r="E126" s="134"/>
      <c r="F126" s="135">
        <v>0.22</v>
      </c>
      <c r="G126" s="136">
        <f t="shared" si="22"/>
        <v>0</v>
      </c>
      <c r="H126" s="134"/>
      <c r="I126" s="135">
        <v>0.22</v>
      </c>
      <c r="J126" s="136">
        <f t="shared" si="23"/>
        <v>0</v>
      </c>
      <c r="K126" s="134"/>
      <c r="L126" s="135">
        <v>0.22</v>
      </c>
      <c r="M126" s="136">
        <f t="shared" si="24"/>
        <v>0</v>
      </c>
      <c r="N126" s="134"/>
      <c r="O126" s="135">
        <v>0.22</v>
      </c>
      <c r="P126" s="136">
        <f t="shared" si="25"/>
        <v>0</v>
      </c>
      <c r="Q126" s="134"/>
      <c r="R126" s="135">
        <v>0.22</v>
      </c>
      <c r="S126" s="136">
        <f t="shared" si="26"/>
        <v>0</v>
      </c>
      <c r="T126" s="134"/>
      <c r="U126" s="135">
        <v>0.22</v>
      </c>
      <c r="V126" s="242">
        <f t="shared" si="27"/>
        <v>0</v>
      </c>
      <c r="W126" s="243">
        <f t="shared" si="28"/>
        <v>0</v>
      </c>
      <c r="X126" s="244">
        <f t="shared" si="29"/>
        <v>0</v>
      </c>
      <c r="Y126" s="244">
        <f t="shared" si="30"/>
        <v>0</v>
      </c>
      <c r="Z126" s="245" t="e">
        <f t="shared" si="31"/>
        <v>#DIV/0!</v>
      </c>
      <c r="AA126" s="151"/>
      <c r="AB126" s="6"/>
      <c r="AC126" s="6"/>
      <c r="AD126" s="6"/>
      <c r="AE126" s="6"/>
      <c r="AF126" s="6"/>
      <c r="AG126" s="6"/>
    </row>
    <row r="127" spans="1:33" ht="30" customHeight="1" thickBot="1" x14ac:dyDescent="0.3">
      <c r="A127" s="165" t="s">
        <v>261</v>
      </c>
      <c r="B127" s="166"/>
      <c r="C127" s="167"/>
      <c r="D127" s="168"/>
      <c r="E127" s="172">
        <f>SUM(E121:E125)</f>
        <v>22473</v>
      </c>
      <c r="F127" s="188"/>
      <c r="G127" s="172">
        <f>SUM(G121:G126)</f>
        <v>63267</v>
      </c>
      <c r="H127" s="172">
        <f>SUM(H121:H125)</f>
        <v>22491</v>
      </c>
      <c r="I127" s="188"/>
      <c r="J127" s="172">
        <f>SUM(J121:J126)</f>
        <v>75567</v>
      </c>
      <c r="K127" s="172">
        <f>SUM(K121:K125)</f>
        <v>0</v>
      </c>
      <c r="L127" s="188"/>
      <c r="M127" s="172">
        <f>SUM(M121:M126)</f>
        <v>0</v>
      </c>
      <c r="N127" s="172">
        <f>SUM(N121:N125)</f>
        <v>0</v>
      </c>
      <c r="O127" s="188"/>
      <c r="P127" s="172">
        <f>SUM(P121:P126)</f>
        <v>0</v>
      </c>
      <c r="Q127" s="172">
        <f>SUM(Q121:Q125)</f>
        <v>0</v>
      </c>
      <c r="R127" s="188"/>
      <c r="S127" s="172">
        <f>SUM(S121:S126)</f>
        <v>0</v>
      </c>
      <c r="T127" s="172">
        <f>SUM(T121:T125)</f>
        <v>0</v>
      </c>
      <c r="U127" s="188"/>
      <c r="V127" s="253">
        <f>SUM(V121:V126)</f>
        <v>0</v>
      </c>
      <c r="W127" s="224">
        <f>SUM(W121:W126)</f>
        <v>63267</v>
      </c>
      <c r="X127" s="225">
        <f>SUM(X121:X126)</f>
        <v>75567</v>
      </c>
      <c r="Y127" s="225">
        <f t="shared" si="30"/>
        <v>-12300</v>
      </c>
      <c r="Z127" s="225">
        <f t="shared" si="31"/>
        <v>-0.19441414955664091</v>
      </c>
      <c r="AA127" s="226"/>
      <c r="AB127" s="6"/>
      <c r="AC127" s="6"/>
      <c r="AD127" s="6"/>
      <c r="AE127" s="6"/>
      <c r="AF127" s="6"/>
      <c r="AG127" s="6"/>
    </row>
    <row r="128" spans="1:33" ht="30" customHeight="1" thickBot="1" x14ac:dyDescent="0.3">
      <c r="A128" s="177" t="s">
        <v>65</v>
      </c>
      <c r="B128" s="178">
        <v>9</v>
      </c>
      <c r="C128" s="179" t="s">
        <v>262</v>
      </c>
      <c r="D128" s="180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254"/>
      <c r="X128" s="254"/>
      <c r="Y128" s="210"/>
      <c r="Z128" s="254"/>
      <c r="AA128" s="255"/>
      <c r="AB128" s="6"/>
      <c r="AC128" s="6"/>
      <c r="AD128" s="6"/>
      <c r="AE128" s="6"/>
      <c r="AF128" s="6"/>
      <c r="AG128" s="6"/>
    </row>
    <row r="129" spans="1:33" ht="30" customHeight="1" x14ac:dyDescent="0.25">
      <c r="A129" s="256" t="s">
        <v>70</v>
      </c>
      <c r="B129" s="248" t="s">
        <v>263</v>
      </c>
      <c r="C129" s="257" t="s">
        <v>264</v>
      </c>
      <c r="D129" s="258" t="s">
        <v>157</v>
      </c>
      <c r="E129" s="259"/>
      <c r="F129" s="260"/>
      <c r="G129" s="261">
        <f t="shared" ref="G129:G145" si="32">E129*F129</f>
        <v>0</v>
      </c>
      <c r="H129" s="259"/>
      <c r="I129" s="260"/>
      <c r="J129" s="261">
        <f t="shared" ref="J129:J145" si="33">H129*I129</f>
        <v>0</v>
      </c>
      <c r="K129" s="262">
        <v>1</v>
      </c>
      <c r="L129" s="260">
        <v>12000</v>
      </c>
      <c r="M129" s="261">
        <f t="shared" ref="M129:M145" si="34">K129*L129</f>
        <v>12000</v>
      </c>
      <c r="N129" s="381">
        <v>1</v>
      </c>
      <c r="O129" s="382">
        <v>12000</v>
      </c>
      <c r="P129" s="261">
        <f t="shared" ref="P129:P145" si="35">N129*O129</f>
        <v>12000</v>
      </c>
      <c r="Q129" s="262"/>
      <c r="R129" s="260"/>
      <c r="S129" s="261">
        <f t="shared" ref="S129:S145" si="36">Q129*R129</f>
        <v>0</v>
      </c>
      <c r="T129" s="262"/>
      <c r="U129" s="260"/>
      <c r="V129" s="261">
        <f t="shared" ref="V129:V145" si="37">T129*U129</f>
        <v>0</v>
      </c>
      <c r="W129" s="234">
        <f t="shared" ref="W129:W145" si="38">G129+M129+S129</f>
        <v>12000</v>
      </c>
      <c r="X129" s="126">
        <f t="shared" ref="X129:X145" si="39">J129+P129+V129</f>
        <v>12000</v>
      </c>
      <c r="Y129" s="126">
        <f t="shared" ref="Y129:Y146" si="40">W129-X129</f>
        <v>0</v>
      </c>
      <c r="Z129" s="127">
        <f t="shared" ref="Z129:Z146" si="41">Y129/W129</f>
        <v>0</v>
      </c>
      <c r="AA129" s="236"/>
      <c r="AB129" s="129"/>
      <c r="AC129" s="130"/>
      <c r="AD129" s="130"/>
      <c r="AE129" s="130"/>
      <c r="AF129" s="130"/>
      <c r="AG129" s="130"/>
    </row>
    <row r="130" spans="1:33" ht="30" customHeight="1" x14ac:dyDescent="0.25">
      <c r="A130" s="118" t="s">
        <v>70</v>
      </c>
      <c r="B130" s="248" t="s">
        <v>265</v>
      </c>
      <c r="C130" s="186" t="s">
        <v>266</v>
      </c>
      <c r="D130" s="263" t="s">
        <v>140</v>
      </c>
      <c r="E130" s="264">
        <v>1</v>
      </c>
      <c r="F130" s="265">
        <v>29000</v>
      </c>
      <c r="G130" s="124">
        <f t="shared" si="32"/>
        <v>29000</v>
      </c>
      <c r="H130" s="264">
        <v>1</v>
      </c>
      <c r="I130" s="238">
        <v>39700</v>
      </c>
      <c r="J130" s="266">
        <f t="shared" si="33"/>
        <v>39700</v>
      </c>
      <c r="K130" s="122"/>
      <c r="L130" s="123"/>
      <c r="M130" s="124">
        <f t="shared" si="34"/>
        <v>0</v>
      </c>
      <c r="N130" s="122"/>
      <c r="O130" s="123"/>
      <c r="P130" s="124">
        <f t="shared" si="35"/>
        <v>0</v>
      </c>
      <c r="Q130" s="122"/>
      <c r="R130" s="123"/>
      <c r="S130" s="124">
        <f t="shared" si="36"/>
        <v>0</v>
      </c>
      <c r="T130" s="122"/>
      <c r="U130" s="123"/>
      <c r="V130" s="124">
        <f t="shared" si="37"/>
        <v>0</v>
      </c>
      <c r="W130" s="125">
        <f t="shared" si="38"/>
        <v>29000</v>
      </c>
      <c r="X130" s="126">
        <f t="shared" si="39"/>
        <v>39700</v>
      </c>
      <c r="Y130" s="126">
        <f t="shared" si="40"/>
        <v>-10700</v>
      </c>
      <c r="Z130" s="127">
        <f t="shared" si="41"/>
        <v>-0.36896551724137933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25">
      <c r="A131" s="118" t="s">
        <v>70</v>
      </c>
      <c r="B131" s="248" t="s">
        <v>267</v>
      </c>
      <c r="C131" s="186" t="s">
        <v>268</v>
      </c>
      <c r="D131" s="263" t="s">
        <v>140</v>
      </c>
      <c r="E131" s="264">
        <v>1</v>
      </c>
      <c r="F131" s="265">
        <v>21000</v>
      </c>
      <c r="G131" s="124">
        <f t="shared" si="32"/>
        <v>21000</v>
      </c>
      <c r="H131" s="264">
        <v>1</v>
      </c>
      <c r="I131" s="123">
        <v>21000</v>
      </c>
      <c r="J131" s="124">
        <f t="shared" si="33"/>
        <v>21000</v>
      </c>
      <c r="K131" s="122"/>
      <c r="L131" s="123"/>
      <c r="M131" s="124">
        <f t="shared" si="34"/>
        <v>0</v>
      </c>
      <c r="N131" s="122"/>
      <c r="O131" s="123"/>
      <c r="P131" s="124">
        <f t="shared" si="35"/>
        <v>0</v>
      </c>
      <c r="Q131" s="122"/>
      <c r="R131" s="123"/>
      <c r="S131" s="124">
        <f t="shared" si="36"/>
        <v>0</v>
      </c>
      <c r="T131" s="122"/>
      <c r="U131" s="123"/>
      <c r="V131" s="124">
        <f t="shared" si="37"/>
        <v>0</v>
      </c>
      <c r="W131" s="125">
        <f t="shared" si="38"/>
        <v>21000</v>
      </c>
      <c r="X131" s="126">
        <f t="shared" si="39"/>
        <v>21000</v>
      </c>
      <c r="Y131" s="126">
        <f t="shared" si="40"/>
        <v>0</v>
      </c>
      <c r="Z131" s="127">
        <f t="shared" si="41"/>
        <v>0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5">
      <c r="A132" s="118" t="s">
        <v>70</v>
      </c>
      <c r="B132" s="248" t="s">
        <v>269</v>
      </c>
      <c r="C132" s="186" t="s">
        <v>270</v>
      </c>
      <c r="D132" s="263" t="s">
        <v>230</v>
      </c>
      <c r="E132" s="264">
        <v>4</v>
      </c>
      <c r="F132" s="265">
        <v>10312.5</v>
      </c>
      <c r="G132" s="124">
        <f t="shared" si="32"/>
        <v>41250</v>
      </c>
      <c r="H132" s="264">
        <v>4</v>
      </c>
      <c r="I132" s="123">
        <v>10312.5</v>
      </c>
      <c r="J132" s="124">
        <f t="shared" si="33"/>
        <v>41250</v>
      </c>
      <c r="K132" s="122"/>
      <c r="L132" s="123"/>
      <c r="M132" s="124">
        <f t="shared" si="34"/>
        <v>0</v>
      </c>
      <c r="N132" s="122"/>
      <c r="O132" s="123"/>
      <c r="P132" s="124">
        <f t="shared" si="35"/>
        <v>0</v>
      </c>
      <c r="Q132" s="122"/>
      <c r="R132" s="123"/>
      <c r="S132" s="124">
        <f t="shared" si="36"/>
        <v>0</v>
      </c>
      <c r="T132" s="122"/>
      <c r="U132" s="123"/>
      <c r="V132" s="124">
        <f t="shared" si="37"/>
        <v>0</v>
      </c>
      <c r="W132" s="125">
        <f t="shared" si="38"/>
        <v>41250</v>
      </c>
      <c r="X132" s="126">
        <f t="shared" si="39"/>
        <v>41250</v>
      </c>
      <c r="Y132" s="126">
        <f t="shared" si="40"/>
        <v>0</v>
      </c>
      <c r="Z132" s="127">
        <f t="shared" si="41"/>
        <v>0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5">
      <c r="A133" s="131" t="s">
        <v>70</v>
      </c>
      <c r="B133" s="248" t="s">
        <v>271</v>
      </c>
      <c r="C133" s="186" t="s">
        <v>272</v>
      </c>
      <c r="D133" s="263" t="s">
        <v>140</v>
      </c>
      <c r="E133" s="264">
        <v>1</v>
      </c>
      <c r="F133" s="265">
        <v>43000</v>
      </c>
      <c r="G133" s="136">
        <f t="shared" si="32"/>
        <v>43000</v>
      </c>
      <c r="H133" s="267">
        <v>1</v>
      </c>
      <c r="I133" s="203">
        <v>29000</v>
      </c>
      <c r="J133" s="136">
        <f t="shared" si="33"/>
        <v>29000</v>
      </c>
      <c r="K133" s="134"/>
      <c r="L133" s="135"/>
      <c r="M133" s="136">
        <f t="shared" si="34"/>
        <v>0</v>
      </c>
      <c r="N133" s="134"/>
      <c r="O133" s="135"/>
      <c r="P133" s="136">
        <f t="shared" si="35"/>
        <v>0</v>
      </c>
      <c r="Q133" s="134"/>
      <c r="R133" s="135"/>
      <c r="S133" s="136">
        <f t="shared" si="36"/>
        <v>0</v>
      </c>
      <c r="T133" s="134"/>
      <c r="U133" s="135"/>
      <c r="V133" s="136">
        <f t="shared" si="37"/>
        <v>0</v>
      </c>
      <c r="W133" s="137">
        <f t="shared" si="38"/>
        <v>43000</v>
      </c>
      <c r="X133" s="126">
        <f t="shared" si="39"/>
        <v>29000</v>
      </c>
      <c r="Y133" s="126">
        <f t="shared" si="40"/>
        <v>14000</v>
      </c>
      <c r="Z133" s="127">
        <f t="shared" si="41"/>
        <v>0.32558139534883723</v>
      </c>
      <c r="AA133" s="138"/>
      <c r="AB133" s="130"/>
      <c r="AC133" s="130"/>
      <c r="AD133" s="130"/>
      <c r="AE133" s="130"/>
      <c r="AF133" s="130"/>
      <c r="AG133" s="130"/>
    </row>
    <row r="134" spans="1:33" ht="30" customHeight="1" x14ac:dyDescent="0.25">
      <c r="A134" s="118" t="s">
        <v>70</v>
      </c>
      <c r="B134" s="248" t="s">
        <v>273</v>
      </c>
      <c r="C134" s="186" t="s">
        <v>274</v>
      </c>
      <c r="D134" s="263" t="s">
        <v>140</v>
      </c>
      <c r="E134" s="264">
        <v>1</v>
      </c>
      <c r="F134" s="265">
        <v>35000</v>
      </c>
      <c r="G134" s="124">
        <f t="shared" si="32"/>
        <v>35000</v>
      </c>
      <c r="H134" s="264">
        <v>1</v>
      </c>
      <c r="I134" s="123">
        <v>49300</v>
      </c>
      <c r="J134" s="124">
        <f t="shared" si="33"/>
        <v>49300</v>
      </c>
      <c r="K134" s="122"/>
      <c r="L134" s="123"/>
      <c r="M134" s="124">
        <f t="shared" si="34"/>
        <v>0</v>
      </c>
      <c r="N134" s="122"/>
      <c r="O134" s="123"/>
      <c r="P134" s="124">
        <f t="shared" si="35"/>
        <v>0</v>
      </c>
      <c r="Q134" s="122"/>
      <c r="R134" s="123"/>
      <c r="S134" s="124">
        <f t="shared" si="36"/>
        <v>0</v>
      </c>
      <c r="T134" s="122"/>
      <c r="U134" s="123"/>
      <c r="V134" s="124">
        <f t="shared" si="37"/>
        <v>0</v>
      </c>
      <c r="W134" s="125">
        <f t="shared" si="38"/>
        <v>35000</v>
      </c>
      <c r="X134" s="126">
        <f t="shared" si="39"/>
        <v>49300</v>
      </c>
      <c r="Y134" s="126">
        <f t="shared" si="40"/>
        <v>-14300</v>
      </c>
      <c r="Z134" s="127">
        <f t="shared" si="41"/>
        <v>-0.40857142857142859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25">
      <c r="A135" s="118" t="s">
        <v>70</v>
      </c>
      <c r="B135" s="248" t="s">
        <v>275</v>
      </c>
      <c r="C135" s="186" t="s">
        <v>276</v>
      </c>
      <c r="D135" s="263" t="s">
        <v>140</v>
      </c>
      <c r="E135" s="264">
        <v>1</v>
      </c>
      <c r="F135" s="265">
        <v>45000</v>
      </c>
      <c r="G135" s="124">
        <f t="shared" si="32"/>
        <v>45000</v>
      </c>
      <c r="H135" s="264">
        <v>1</v>
      </c>
      <c r="I135" s="123">
        <v>45000</v>
      </c>
      <c r="J135" s="124">
        <f t="shared" si="33"/>
        <v>45000</v>
      </c>
      <c r="K135" s="122"/>
      <c r="L135" s="123"/>
      <c r="M135" s="124">
        <f t="shared" si="34"/>
        <v>0</v>
      </c>
      <c r="N135" s="122"/>
      <c r="O135" s="123"/>
      <c r="P135" s="124">
        <f t="shared" si="35"/>
        <v>0</v>
      </c>
      <c r="Q135" s="122"/>
      <c r="R135" s="123"/>
      <c r="S135" s="124">
        <f t="shared" si="36"/>
        <v>0</v>
      </c>
      <c r="T135" s="122"/>
      <c r="U135" s="123"/>
      <c r="V135" s="124">
        <f t="shared" si="37"/>
        <v>0</v>
      </c>
      <c r="W135" s="125">
        <f t="shared" si="38"/>
        <v>45000</v>
      </c>
      <c r="X135" s="126">
        <f t="shared" si="39"/>
        <v>45000</v>
      </c>
      <c r="Y135" s="126">
        <f t="shared" si="40"/>
        <v>0</v>
      </c>
      <c r="Z135" s="127">
        <f t="shared" si="41"/>
        <v>0</v>
      </c>
      <c r="AA135" s="128"/>
      <c r="AB135" s="130"/>
      <c r="AC135" s="130"/>
      <c r="AD135" s="130"/>
      <c r="AE135" s="130"/>
      <c r="AF135" s="130"/>
      <c r="AG135" s="130"/>
    </row>
    <row r="136" spans="1:33" ht="30" customHeight="1" x14ac:dyDescent="0.25">
      <c r="A136" s="118" t="s">
        <v>70</v>
      </c>
      <c r="B136" s="248" t="s">
        <v>277</v>
      </c>
      <c r="C136" s="186" t="s">
        <v>278</v>
      </c>
      <c r="D136" s="263" t="s">
        <v>140</v>
      </c>
      <c r="E136" s="264">
        <v>1</v>
      </c>
      <c r="F136" s="265">
        <v>49500</v>
      </c>
      <c r="G136" s="124">
        <f t="shared" si="32"/>
        <v>49500</v>
      </c>
      <c r="H136" s="264">
        <v>1</v>
      </c>
      <c r="I136" s="123">
        <v>49500</v>
      </c>
      <c r="J136" s="124">
        <f t="shared" si="33"/>
        <v>49500</v>
      </c>
      <c r="K136" s="122"/>
      <c r="L136" s="123"/>
      <c r="M136" s="124">
        <f t="shared" si="34"/>
        <v>0</v>
      </c>
      <c r="N136" s="122"/>
      <c r="O136" s="123"/>
      <c r="P136" s="124">
        <f t="shared" si="35"/>
        <v>0</v>
      </c>
      <c r="Q136" s="122"/>
      <c r="R136" s="123"/>
      <c r="S136" s="124">
        <f t="shared" si="36"/>
        <v>0</v>
      </c>
      <c r="T136" s="122"/>
      <c r="U136" s="123"/>
      <c r="V136" s="124">
        <f t="shared" si="37"/>
        <v>0</v>
      </c>
      <c r="W136" s="125">
        <f t="shared" si="38"/>
        <v>49500</v>
      </c>
      <c r="X136" s="126">
        <f t="shared" si="39"/>
        <v>49500</v>
      </c>
      <c r="Y136" s="126">
        <f t="shared" si="40"/>
        <v>0</v>
      </c>
      <c r="Z136" s="127">
        <f t="shared" si="41"/>
        <v>0</v>
      </c>
      <c r="AA136" s="128"/>
      <c r="AB136" s="130"/>
      <c r="AC136" s="130"/>
      <c r="AD136" s="130"/>
      <c r="AE136" s="130"/>
      <c r="AF136" s="130"/>
      <c r="AG136" s="130"/>
    </row>
    <row r="137" spans="1:33" ht="30" customHeight="1" x14ac:dyDescent="0.25">
      <c r="A137" s="118" t="s">
        <v>70</v>
      </c>
      <c r="B137" s="248" t="s">
        <v>279</v>
      </c>
      <c r="C137" s="186" t="s">
        <v>280</v>
      </c>
      <c r="D137" s="263" t="s">
        <v>73</v>
      </c>
      <c r="E137" s="264">
        <v>4</v>
      </c>
      <c r="F137" s="265">
        <v>12700</v>
      </c>
      <c r="G137" s="124">
        <f t="shared" si="32"/>
        <v>50800</v>
      </c>
      <c r="H137" s="264">
        <v>1</v>
      </c>
      <c r="I137" s="123">
        <v>38500</v>
      </c>
      <c r="J137" s="124">
        <f t="shared" si="33"/>
        <v>38500</v>
      </c>
      <c r="K137" s="122"/>
      <c r="L137" s="123"/>
      <c r="M137" s="124">
        <f t="shared" si="34"/>
        <v>0</v>
      </c>
      <c r="N137" s="122"/>
      <c r="O137" s="123"/>
      <c r="P137" s="124">
        <f t="shared" si="35"/>
        <v>0</v>
      </c>
      <c r="Q137" s="122"/>
      <c r="R137" s="123"/>
      <c r="S137" s="124">
        <f t="shared" si="36"/>
        <v>0</v>
      </c>
      <c r="T137" s="122"/>
      <c r="U137" s="123"/>
      <c r="V137" s="124">
        <f t="shared" si="37"/>
        <v>0</v>
      </c>
      <c r="W137" s="125">
        <f t="shared" si="38"/>
        <v>50800</v>
      </c>
      <c r="X137" s="126">
        <f t="shared" si="39"/>
        <v>38500</v>
      </c>
      <c r="Y137" s="126">
        <f t="shared" si="40"/>
        <v>12300</v>
      </c>
      <c r="Z137" s="127">
        <f t="shared" si="41"/>
        <v>0.24212598425196849</v>
      </c>
      <c r="AA137" s="128"/>
      <c r="AB137" s="130"/>
      <c r="AC137" s="130"/>
      <c r="AD137" s="130"/>
      <c r="AE137" s="130"/>
      <c r="AF137" s="130"/>
      <c r="AG137" s="130"/>
    </row>
    <row r="138" spans="1:33" ht="40.5" customHeight="1" x14ac:dyDescent="0.25">
      <c r="A138" s="131" t="s">
        <v>70</v>
      </c>
      <c r="B138" s="248" t="s">
        <v>281</v>
      </c>
      <c r="C138" s="186" t="s">
        <v>282</v>
      </c>
      <c r="D138" s="263" t="s">
        <v>140</v>
      </c>
      <c r="E138" s="264">
        <v>1</v>
      </c>
      <c r="F138" s="265">
        <v>33150</v>
      </c>
      <c r="G138" s="136">
        <f t="shared" si="32"/>
        <v>33150</v>
      </c>
      <c r="H138" s="267">
        <v>1</v>
      </c>
      <c r="I138" s="135">
        <v>40000</v>
      </c>
      <c r="J138" s="136">
        <f t="shared" si="33"/>
        <v>40000</v>
      </c>
      <c r="K138" s="134"/>
      <c r="L138" s="135"/>
      <c r="M138" s="136">
        <f t="shared" si="34"/>
        <v>0</v>
      </c>
      <c r="N138" s="134"/>
      <c r="O138" s="135"/>
      <c r="P138" s="136">
        <f t="shared" si="35"/>
        <v>0</v>
      </c>
      <c r="Q138" s="134"/>
      <c r="R138" s="135"/>
      <c r="S138" s="136">
        <f t="shared" si="36"/>
        <v>0</v>
      </c>
      <c r="T138" s="134"/>
      <c r="U138" s="135"/>
      <c r="V138" s="136">
        <f t="shared" si="37"/>
        <v>0</v>
      </c>
      <c r="W138" s="137">
        <f t="shared" si="38"/>
        <v>33150</v>
      </c>
      <c r="X138" s="126">
        <f t="shared" si="39"/>
        <v>40000</v>
      </c>
      <c r="Y138" s="126">
        <f t="shared" si="40"/>
        <v>-6850</v>
      </c>
      <c r="Z138" s="127">
        <f t="shared" si="41"/>
        <v>-0.2066365007541478</v>
      </c>
      <c r="AA138" s="138"/>
      <c r="AB138" s="130"/>
      <c r="AC138" s="130"/>
      <c r="AD138" s="130"/>
      <c r="AE138" s="130"/>
      <c r="AF138" s="130"/>
      <c r="AG138" s="130"/>
    </row>
    <row r="139" spans="1:33" ht="48" customHeight="1" x14ac:dyDescent="0.25">
      <c r="A139" s="118" t="s">
        <v>70</v>
      </c>
      <c r="B139" s="248" t="s">
        <v>283</v>
      </c>
      <c r="C139" s="186" t="s">
        <v>284</v>
      </c>
      <c r="D139" s="263" t="s">
        <v>73</v>
      </c>
      <c r="E139" s="264">
        <v>4</v>
      </c>
      <c r="F139" s="265">
        <v>17400</v>
      </c>
      <c r="G139" s="124">
        <f t="shared" si="32"/>
        <v>69600</v>
      </c>
      <c r="H139" s="264">
        <v>1</v>
      </c>
      <c r="I139" s="123">
        <v>45600</v>
      </c>
      <c r="J139" s="124">
        <f t="shared" si="33"/>
        <v>45600</v>
      </c>
      <c r="K139" s="122"/>
      <c r="L139" s="123"/>
      <c r="M139" s="124">
        <f t="shared" si="34"/>
        <v>0</v>
      </c>
      <c r="N139" s="122"/>
      <c r="O139" s="123"/>
      <c r="P139" s="124">
        <f t="shared" si="35"/>
        <v>0</v>
      </c>
      <c r="Q139" s="122"/>
      <c r="R139" s="123"/>
      <c r="S139" s="124">
        <f t="shared" si="36"/>
        <v>0</v>
      </c>
      <c r="T139" s="122"/>
      <c r="U139" s="123"/>
      <c r="V139" s="124">
        <f t="shared" si="37"/>
        <v>0</v>
      </c>
      <c r="W139" s="125">
        <f t="shared" si="38"/>
        <v>69600</v>
      </c>
      <c r="X139" s="126">
        <f t="shared" si="39"/>
        <v>45600</v>
      </c>
      <c r="Y139" s="126">
        <f t="shared" si="40"/>
        <v>24000</v>
      </c>
      <c r="Z139" s="127">
        <f t="shared" si="41"/>
        <v>0.34482758620689657</v>
      </c>
      <c r="AA139" s="128"/>
      <c r="AB139" s="130"/>
      <c r="AC139" s="130"/>
      <c r="AD139" s="130"/>
      <c r="AE139" s="130"/>
      <c r="AF139" s="130"/>
      <c r="AG139" s="130"/>
    </row>
    <row r="140" spans="1:33" ht="30" customHeight="1" x14ac:dyDescent="0.25">
      <c r="A140" s="118" t="s">
        <v>70</v>
      </c>
      <c r="B140" s="248" t="s">
        <v>285</v>
      </c>
      <c r="C140" s="268" t="s">
        <v>286</v>
      </c>
      <c r="D140" s="263" t="s">
        <v>140</v>
      </c>
      <c r="E140" s="264">
        <v>1</v>
      </c>
      <c r="F140" s="265">
        <v>149550</v>
      </c>
      <c r="G140" s="124">
        <f t="shared" si="32"/>
        <v>149550</v>
      </c>
      <c r="H140" s="264">
        <v>1</v>
      </c>
      <c r="I140" s="123">
        <v>158523</v>
      </c>
      <c r="J140" s="124">
        <f t="shared" si="33"/>
        <v>158523</v>
      </c>
      <c r="K140" s="122"/>
      <c r="L140" s="123"/>
      <c r="M140" s="124">
        <f t="shared" si="34"/>
        <v>0</v>
      </c>
      <c r="N140" s="122"/>
      <c r="O140" s="123"/>
      <c r="P140" s="124">
        <f t="shared" si="35"/>
        <v>0</v>
      </c>
      <c r="Q140" s="122"/>
      <c r="R140" s="123"/>
      <c r="S140" s="124">
        <f t="shared" si="36"/>
        <v>0</v>
      </c>
      <c r="T140" s="122"/>
      <c r="U140" s="123"/>
      <c r="V140" s="124">
        <f t="shared" si="37"/>
        <v>0</v>
      </c>
      <c r="W140" s="125">
        <f t="shared" si="38"/>
        <v>149550</v>
      </c>
      <c r="X140" s="126">
        <f t="shared" si="39"/>
        <v>158523</v>
      </c>
      <c r="Y140" s="126">
        <f t="shared" si="40"/>
        <v>-8973</v>
      </c>
      <c r="Z140" s="127">
        <f t="shared" si="41"/>
        <v>-0.06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18" t="s">
        <v>70</v>
      </c>
      <c r="B141" s="248" t="s">
        <v>287</v>
      </c>
      <c r="C141" s="186" t="s">
        <v>288</v>
      </c>
      <c r="D141" s="263" t="s">
        <v>289</v>
      </c>
      <c r="E141" s="264">
        <v>5</v>
      </c>
      <c r="F141" s="265">
        <v>2500</v>
      </c>
      <c r="G141" s="124">
        <f t="shared" si="32"/>
        <v>12500</v>
      </c>
      <c r="H141" s="269">
        <v>5</v>
      </c>
      <c r="I141" s="238">
        <v>2500</v>
      </c>
      <c r="J141" s="266">
        <f t="shared" si="33"/>
        <v>12500</v>
      </c>
      <c r="K141" s="122"/>
      <c r="L141" s="123"/>
      <c r="M141" s="124">
        <f t="shared" si="34"/>
        <v>0</v>
      </c>
      <c r="N141" s="122"/>
      <c r="O141" s="123"/>
      <c r="P141" s="124">
        <f t="shared" si="35"/>
        <v>0</v>
      </c>
      <c r="Q141" s="122"/>
      <c r="R141" s="123"/>
      <c r="S141" s="124">
        <f t="shared" si="36"/>
        <v>0</v>
      </c>
      <c r="T141" s="122"/>
      <c r="U141" s="123"/>
      <c r="V141" s="124">
        <f t="shared" si="37"/>
        <v>0</v>
      </c>
      <c r="W141" s="125">
        <f t="shared" si="38"/>
        <v>12500</v>
      </c>
      <c r="X141" s="126">
        <f t="shared" si="39"/>
        <v>12500</v>
      </c>
      <c r="Y141" s="126">
        <f t="shared" si="40"/>
        <v>0</v>
      </c>
      <c r="Z141" s="127">
        <f t="shared" si="41"/>
        <v>0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25">
      <c r="A142" s="131" t="s">
        <v>70</v>
      </c>
      <c r="B142" s="248" t="s">
        <v>290</v>
      </c>
      <c r="C142" s="268" t="s">
        <v>291</v>
      </c>
      <c r="D142" s="263" t="s">
        <v>140</v>
      </c>
      <c r="E142" s="264">
        <v>1</v>
      </c>
      <c r="F142" s="265">
        <v>15000</v>
      </c>
      <c r="G142" s="136">
        <f t="shared" si="32"/>
        <v>15000</v>
      </c>
      <c r="H142" s="270">
        <v>1</v>
      </c>
      <c r="I142" s="271">
        <v>21600</v>
      </c>
      <c r="J142" s="272">
        <f t="shared" si="33"/>
        <v>21600</v>
      </c>
      <c r="K142" s="134"/>
      <c r="L142" s="135"/>
      <c r="M142" s="136">
        <f t="shared" si="34"/>
        <v>0</v>
      </c>
      <c r="N142" s="134"/>
      <c r="O142" s="135"/>
      <c r="P142" s="136">
        <f t="shared" si="35"/>
        <v>0</v>
      </c>
      <c r="Q142" s="134"/>
      <c r="R142" s="135"/>
      <c r="S142" s="136">
        <f t="shared" si="36"/>
        <v>0</v>
      </c>
      <c r="T142" s="134"/>
      <c r="U142" s="135"/>
      <c r="V142" s="136">
        <f t="shared" si="37"/>
        <v>0</v>
      </c>
      <c r="W142" s="137">
        <f t="shared" si="38"/>
        <v>15000</v>
      </c>
      <c r="X142" s="126">
        <f t="shared" si="39"/>
        <v>21600</v>
      </c>
      <c r="Y142" s="126">
        <f t="shared" si="40"/>
        <v>-6600</v>
      </c>
      <c r="Z142" s="127">
        <f t="shared" si="41"/>
        <v>-0.44</v>
      </c>
      <c r="AA142" s="138"/>
      <c r="AB142" s="130"/>
      <c r="AC142" s="130"/>
      <c r="AD142" s="130"/>
      <c r="AE142" s="130"/>
      <c r="AF142" s="130"/>
      <c r="AG142" s="130"/>
    </row>
    <row r="143" spans="1:33" ht="30" customHeight="1" x14ac:dyDescent="0.25">
      <c r="A143" s="118" t="s">
        <v>70</v>
      </c>
      <c r="B143" s="248" t="s">
        <v>292</v>
      </c>
      <c r="C143" s="186" t="s">
        <v>293</v>
      </c>
      <c r="D143" s="263" t="s">
        <v>73</v>
      </c>
      <c r="E143" s="264">
        <v>4</v>
      </c>
      <c r="F143" s="265">
        <v>12000</v>
      </c>
      <c r="G143" s="124">
        <f t="shared" si="32"/>
        <v>48000</v>
      </c>
      <c r="H143" s="264">
        <v>1</v>
      </c>
      <c r="I143" s="123">
        <v>48000</v>
      </c>
      <c r="J143" s="124">
        <f t="shared" si="33"/>
        <v>48000</v>
      </c>
      <c r="K143" s="122"/>
      <c r="L143" s="123"/>
      <c r="M143" s="124">
        <f t="shared" si="34"/>
        <v>0</v>
      </c>
      <c r="N143" s="122"/>
      <c r="O143" s="123"/>
      <c r="P143" s="124">
        <f t="shared" si="35"/>
        <v>0</v>
      </c>
      <c r="Q143" s="122"/>
      <c r="R143" s="123"/>
      <c r="S143" s="124">
        <f t="shared" si="36"/>
        <v>0</v>
      </c>
      <c r="T143" s="122"/>
      <c r="U143" s="123"/>
      <c r="V143" s="124">
        <f t="shared" si="37"/>
        <v>0</v>
      </c>
      <c r="W143" s="125">
        <f t="shared" si="38"/>
        <v>48000</v>
      </c>
      <c r="X143" s="126">
        <f t="shared" si="39"/>
        <v>48000</v>
      </c>
      <c r="Y143" s="126">
        <f t="shared" si="40"/>
        <v>0</v>
      </c>
      <c r="Z143" s="127">
        <f t="shared" si="41"/>
        <v>0</v>
      </c>
      <c r="AA143" s="128"/>
      <c r="AB143" s="130"/>
      <c r="AC143" s="130"/>
      <c r="AD143" s="130"/>
      <c r="AE143" s="130"/>
      <c r="AF143" s="130"/>
      <c r="AG143" s="130"/>
    </row>
    <row r="144" spans="1:33" ht="30" customHeight="1" x14ac:dyDescent="0.25">
      <c r="A144" s="131" t="s">
        <v>70</v>
      </c>
      <c r="B144" s="248" t="s">
        <v>294</v>
      </c>
      <c r="C144" s="186" t="s">
        <v>295</v>
      </c>
      <c r="D144" s="263" t="s">
        <v>140</v>
      </c>
      <c r="E144" s="264">
        <v>1</v>
      </c>
      <c r="F144" s="265">
        <v>5000</v>
      </c>
      <c r="G144" s="136">
        <f t="shared" si="32"/>
        <v>5000</v>
      </c>
      <c r="H144" s="267">
        <v>1</v>
      </c>
      <c r="I144" s="135">
        <v>5000</v>
      </c>
      <c r="J144" s="136">
        <f t="shared" si="33"/>
        <v>5000</v>
      </c>
      <c r="K144" s="134"/>
      <c r="L144" s="135"/>
      <c r="M144" s="136">
        <f t="shared" si="34"/>
        <v>0</v>
      </c>
      <c r="N144" s="134"/>
      <c r="O144" s="135"/>
      <c r="P144" s="136">
        <f t="shared" si="35"/>
        <v>0</v>
      </c>
      <c r="Q144" s="134"/>
      <c r="R144" s="135"/>
      <c r="S144" s="136">
        <f t="shared" si="36"/>
        <v>0</v>
      </c>
      <c r="T144" s="134"/>
      <c r="U144" s="135"/>
      <c r="V144" s="136">
        <f t="shared" si="37"/>
        <v>0</v>
      </c>
      <c r="W144" s="137">
        <f t="shared" si="38"/>
        <v>5000</v>
      </c>
      <c r="X144" s="126">
        <f t="shared" si="39"/>
        <v>5000</v>
      </c>
      <c r="Y144" s="126">
        <f t="shared" si="40"/>
        <v>0</v>
      </c>
      <c r="Z144" s="127">
        <f t="shared" si="41"/>
        <v>0</v>
      </c>
      <c r="AA144" s="138"/>
      <c r="AB144" s="130"/>
      <c r="AC144" s="130"/>
      <c r="AD144" s="130"/>
      <c r="AE144" s="130"/>
      <c r="AF144" s="130"/>
      <c r="AG144" s="130"/>
    </row>
    <row r="145" spans="1:33" ht="30" customHeight="1" x14ac:dyDescent="0.25">
      <c r="A145" s="131" t="s">
        <v>70</v>
      </c>
      <c r="B145" s="248" t="s">
        <v>296</v>
      </c>
      <c r="C145" s="186" t="s">
        <v>297</v>
      </c>
      <c r="D145" s="263" t="s">
        <v>140</v>
      </c>
      <c r="E145" s="264">
        <v>1</v>
      </c>
      <c r="F145" s="265">
        <v>20885</v>
      </c>
      <c r="G145" s="136">
        <f t="shared" si="32"/>
        <v>20885</v>
      </c>
      <c r="H145" s="134">
        <v>1</v>
      </c>
      <c r="I145" s="135">
        <v>20885</v>
      </c>
      <c r="J145" s="136">
        <f t="shared" si="33"/>
        <v>20885</v>
      </c>
      <c r="K145" s="134"/>
      <c r="L145" s="135"/>
      <c r="M145" s="136">
        <f t="shared" si="34"/>
        <v>0</v>
      </c>
      <c r="N145" s="134"/>
      <c r="O145" s="135"/>
      <c r="P145" s="136">
        <f t="shared" si="35"/>
        <v>0</v>
      </c>
      <c r="Q145" s="134"/>
      <c r="R145" s="135">
        <v>0.22</v>
      </c>
      <c r="S145" s="136">
        <f t="shared" si="36"/>
        <v>0</v>
      </c>
      <c r="T145" s="134"/>
      <c r="U145" s="135">
        <v>0.22</v>
      </c>
      <c r="V145" s="136">
        <f t="shared" si="37"/>
        <v>0</v>
      </c>
      <c r="W145" s="137">
        <f t="shared" si="38"/>
        <v>20885</v>
      </c>
      <c r="X145" s="164">
        <f t="shared" si="39"/>
        <v>20885</v>
      </c>
      <c r="Y145" s="164">
        <f t="shared" si="40"/>
        <v>0</v>
      </c>
      <c r="Z145" s="223">
        <f t="shared" si="41"/>
        <v>0</v>
      </c>
      <c r="AA145" s="138"/>
      <c r="AB145" s="6"/>
      <c r="AC145" s="6"/>
      <c r="AD145" s="6"/>
      <c r="AE145" s="6"/>
      <c r="AF145" s="6"/>
      <c r="AG145" s="6"/>
    </row>
    <row r="146" spans="1:33" ht="30" customHeight="1" x14ac:dyDescent="0.25">
      <c r="A146" s="165" t="s">
        <v>298</v>
      </c>
      <c r="B146" s="166"/>
      <c r="C146" s="167"/>
      <c r="D146" s="168"/>
      <c r="E146" s="172">
        <f>SUM(E129:E142)</f>
        <v>26</v>
      </c>
      <c r="F146" s="188"/>
      <c r="G146" s="171">
        <f>SUM(G129:G145)</f>
        <v>668235</v>
      </c>
      <c r="H146" s="172">
        <f>SUM(H129:H142)</f>
        <v>20</v>
      </c>
      <c r="I146" s="188"/>
      <c r="J146" s="171">
        <f>SUM(J129:J145)</f>
        <v>665358</v>
      </c>
      <c r="K146" s="189">
        <f>SUM(K129:K142)</f>
        <v>1</v>
      </c>
      <c r="L146" s="188"/>
      <c r="M146" s="171">
        <f>SUM(M129:M145)</f>
        <v>12000</v>
      </c>
      <c r="N146" s="189">
        <f>SUM(N129:N142)</f>
        <v>1</v>
      </c>
      <c r="O146" s="188"/>
      <c r="P146" s="171">
        <f>SUM(P129:P145)</f>
        <v>12000</v>
      </c>
      <c r="Q146" s="189">
        <f>SUM(Q129:Q142)</f>
        <v>0</v>
      </c>
      <c r="R146" s="188"/>
      <c r="S146" s="171">
        <f>SUM(S129:S145)</f>
        <v>0</v>
      </c>
      <c r="T146" s="189">
        <f>SUM(T129:T142)</f>
        <v>0</v>
      </c>
      <c r="U146" s="188"/>
      <c r="V146" s="173">
        <f>SUM(V129:V145)</f>
        <v>0</v>
      </c>
      <c r="W146" s="224">
        <f>SUM(W129:W145)</f>
        <v>680235</v>
      </c>
      <c r="X146" s="225">
        <f>SUM(X129:X145)</f>
        <v>677358</v>
      </c>
      <c r="Y146" s="225">
        <f t="shared" si="40"/>
        <v>2877</v>
      </c>
      <c r="Z146" s="225">
        <f t="shared" si="41"/>
        <v>4.2294207148999979E-3</v>
      </c>
      <c r="AA146" s="226"/>
      <c r="AB146" s="6"/>
      <c r="AC146" s="6"/>
      <c r="AD146" s="6"/>
      <c r="AE146" s="6"/>
      <c r="AF146" s="6"/>
      <c r="AG146" s="6"/>
    </row>
    <row r="147" spans="1:33" ht="30" customHeight="1" x14ac:dyDescent="0.25">
      <c r="A147" s="177" t="s">
        <v>65</v>
      </c>
      <c r="B147" s="208">
        <v>10</v>
      </c>
      <c r="C147" s="246" t="s">
        <v>299</v>
      </c>
      <c r="D147" s="180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227"/>
      <c r="X147" s="227"/>
      <c r="Y147" s="181"/>
      <c r="Z147" s="227"/>
      <c r="AA147" s="228"/>
      <c r="AB147" s="6"/>
      <c r="AC147" s="6"/>
      <c r="AD147" s="6"/>
      <c r="AE147" s="6"/>
      <c r="AF147" s="6"/>
      <c r="AG147" s="6"/>
    </row>
    <row r="148" spans="1:33" ht="30" customHeight="1" x14ac:dyDescent="0.25">
      <c r="A148" s="118" t="s">
        <v>70</v>
      </c>
      <c r="B148" s="273">
        <v>43840</v>
      </c>
      <c r="C148" s="274" t="s">
        <v>300</v>
      </c>
      <c r="D148" s="258" t="s">
        <v>140</v>
      </c>
      <c r="E148" s="275">
        <v>1</v>
      </c>
      <c r="F148" s="159">
        <v>32680</v>
      </c>
      <c r="G148" s="160">
        <f>E148*F148</f>
        <v>32680</v>
      </c>
      <c r="H148" s="275">
        <v>1</v>
      </c>
      <c r="I148" s="159">
        <v>46010</v>
      </c>
      <c r="J148" s="160">
        <f>H148*I148</f>
        <v>46010</v>
      </c>
      <c r="K148" s="158"/>
      <c r="L148" s="159"/>
      <c r="M148" s="160">
        <f>K148*L148</f>
        <v>0</v>
      </c>
      <c r="N148" s="158"/>
      <c r="O148" s="159"/>
      <c r="P148" s="160">
        <f>N148*O148</f>
        <v>0</v>
      </c>
      <c r="Q148" s="158"/>
      <c r="R148" s="159"/>
      <c r="S148" s="160">
        <f>Q148*R148</f>
        <v>0</v>
      </c>
      <c r="T148" s="158"/>
      <c r="U148" s="159"/>
      <c r="V148" s="276">
        <f>T148*U148</f>
        <v>0</v>
      </c>
      <c r="W148" s="277">
        <f>G148+M148+S148</f>
        <v>32680</v>
      </c>
      <c r="X148" s="234">
        <f>J148+P148+V148</f>
        <v>46010</v>
      </c>
      <c r="Y148" s="234">
        <f t="shared" ref="Y148:Y153" si="42">W148-X148</f>
        <v>-13330</v>
      </c>
      <c r="Z148" s="235">
        <f t="shared" ref="Z148:Z153" si="43">Y148/W148</f>
        <v>-0.40789473684210525</v>
      </c>
      <c r="AA148" s="278"/>
      <c r="AB148" s="130"/>
      <c r="AC148" s="130"/>
      <c r="AD148" s="130"/>
      <c r="AE148" s="130"/>
      <c r="AF148" s="130"/>
      <c r="AG148" s="130"/>
    </row>
    <row r="149" spans="1:33" ht="30" customHeight="1" thickBot="1" x14ac:dyDescent="0.3">
      <c r="A149" s="118" t="s">
        <v>70</v>
      </c>
      <c r="B149" s="273">
        <v>43871</v>
      </c>
      <c r="C149" s="274" t="s">
        <v>301</v>
      </c>
      <c r="D149" s="263" t="s">
        <v>230</v>
      </c>
      <c r="E149" s="279">
        <v>4</v>
      </c>
      <c r="F149" s="123">
        <v>6800</v>
      </c>
      <c r="G149" s="124">
        <f>E149*F149</f>
        <v>27200</v>
      </c>
      <c r="H149" s="264">
        <v>4</v>
      </c>
      <c r="I149" s="123">
        <v>6800</v>
      </c>
      <c r="J149" s="124">
        <f>H149*I149</f>
        <v>27200</v>
      </c>
      <c r="K149" s="122"/>
      <c r="L149" s="123"/>
      <c r="M149" s="124">
        <f>K149*L149</f>
        <v>0</v>
      </c>
      <c r="N149" s="122"/>
      <c r="O149" s="123"/>
      <c r="P149" s="124">
        <f>N149*O149</f>
        <v>0</v>
      </c>
      <c r="Q149" s="122"/>
      <c r="R149" s="123"/>
      <c r="S149" s="124">
        <f>Q149*R149</f>
        <v>0</v>
      </c>
      <c r="T149" s="122"/>
      <c r="U149" s="123"/>
      <c r="V149" s="232">
        <f>T149*U149</f>
        <v>0</v>
      </c>
      <c r="W149" s="239">
        <f>G149+M149+S149</f>
        <v>27200</v>
      </c>
      <c r="X149" s="126">
        <f>J149+P149+V149</f>
        <v>27200</v>
      </c>
      <c r="Y149" s="126">
        <f t="shared" si="42"/>
        <v>0</v>
      </c>
      <c r="Z149" s="127">
        <f t="shared" si="43"/>
        <v>0</v>
      </c>
      <c r="AA149" s="128"/>
      <c r="AB149" s="130"/>
      <c r="AC149" s="130"/>
      <c r="AD149" s="130"/>
      <c r="AE149" s="130"/>
      <c r="AF149" s="130"/>
      <c r="AG149" s="130"/>
    </row>
    <row r="150" spans="1:33" ht="30" hidden="1" customHeight="1" x14ac:dyDescent="0.25">
      <c r="A150" s="118" t="s">
        <v>70</v>
      </c>
      <c r="B150" s="273">
        <v>43900</v>
      </c>
      <c r="C150" s="274" t="s">
        <v>302</v>
      </c>
      <c r="D150" s="263"/>
      <c r="E150" s="264"/>
      <c r="F150" s="123"/>
      <c r="G150" s="124">
        <f>E150*F150</f>
        <v>0</v>
      </c>
      <c r="H150" s="264"/>
      <c r="I150" s="123"/>
      <c r="J150" s="124">
        <f>H150*I150</f>
        <v>0</v>
      </c>
      <c r="K150" s="122"/>
      <c r="L150" s="123"/>
      <c r="M150" s="124">
        <f>K150*L150</f>
        <v>0</v>
      </c>
      <c r="N150" s="122"/>
      <c r="O150" s="123"/>
      <c r="P150" s="124">
        <f>N150*O150</f>
        <v>0</v>
      </c>
      <c r="Q150" s="122"/>
      <c r="R150" s="123"/>
      <c r="S150" s="124">
        <f>Q150*R150</f>
        <v>0</v>
      </c>
      <c r="T150" s="122"/>
      <c r="U150" s="123"/>
      <c r="V150" s="232">
        <f>T150*U150</f>
        <v>0</v>
      </c>
      <c r="W150" s="239">
        <f>G150+M150+S150</f>
        <v>0</v>
      </c>
      <c r="X150" s="126">
        <f>J150+P150+V150</f>
        <v>0</v>
      </c>
      <c r="Y150" s="126">
        <f t="shared" si="42"/>
        <v>0</v>
      </c>
      <c r="Z150" s="127" t="e">
        <f t="shared" si="43"/>
        <v>#DIV/0!</v>
      </c>
      <c r="AA150" s="128"/>
      <c r="AB150" s="130"/>
      <c r="AC150" s="130"/>
      <c r="AD150" s="130"/>
      <c r="AE150" s="130"/>
      <c r="AF150" s="130"/>
      <c r="AG150" s="130"/>
    </row>
    <row r="151" spans="1:33" ht="30" hidden="1" customHeight="1" x14ac:dyDescent="0.25">
      <c r="A151" s="131" t="s">
        <v>70</v>
      </c>
      <c r="B151" s="280">
        <v>43931</v>
      </c>
      <c r="C151" s="162" t="s">
        <v>303</v>
      </c>
      <c r="D151" s="281" t="s">
        <v>73</v>
      </c>
      <c r="E151" s="267"/>
      <c r="F151" s="135"/>
      <c r="G151" s="124">
        <f>E151*F151</f>
        <v>0</v>
      </c>
      <c r="H151" s="267"/>
      <c r="I151" s="135"/>
      <c r="J151" s="124">
        <f>H151*I151</f>
        <v>0</v>
      </c>
      <c r="K151" s="134"/>
      <c r="L151" s="135"/>
      <c r="M151" s="136">
        <f>K151*L151</f>
        <v>0</v>
      </c>
      <c r="N151" s="134"/>
      <c r="O151" s="135"/>
      <c r="P151" s="136">
        <f>N151*O151</f>
        <v>0</v>
      </c>
      <c r="Q151" s="134"/>
      <c r="R151" s="135"/>
      <c r="S151" s="136">
        <f>Q151*R151</f>
        <v>0</v>
      </c>
      <c r="T151" s="134"/>
      <c r="U151" s="135"/>
      <c r="V151" s="242">
        <f>T151*U151</f>
        <v>0</v>
      </c>
      <c r="W151" s="282">
        <f>G151+M151+S151</f>
        <v>0</v>
      </c>
      <c r="X151" s="126">
        <f>J151+P151+V151</f>
        <v>0</v>
      </c>
      <c r="Y151" s="126">
        <f t="shared" si="42"/>
        <v>0</v>
      </c>
      <c r="Z151" s="127" t="e">
        <f t="shared" si="43"/>
        <v>#DIV/0!</v>
      </c>
      <c r="AA151" s="220"/>
      <c r="AB151" s="130"/>
      <c r="AC151" s="130"/>
      <c r="AD151" s="130"/>
      <c r="AE151" s="130"/>
      <c r="AF151" s="130"/>
      <c r="AG151" s="130"/>
    </row>
    <row r="152" spans="1:33" ht="30" hidden="1" customHeight="1" x14ac:dyDescent="0.25">
      <c r="A152" s="131" t="s">
        <v>70</v>
      </c>
      <c r="B152" s="283">
        <v>43961</v>
      </c>
      <c r="C152" s="241" t="s">
        <v>304</v>
      </c>
      <c r="D152" s="284"/>
      <c r="E152" s="134"/>
      <c r="F152" s="135">
        <v>0.22</v>
      </c>
      <c r="G152" s="136">
        <f>E152*F152</f>
        <v>0</v>
      </c>
      <c r="H152" s="134"/>
      <c r="I152" s="135">
        <v>0.22</v>
      </c>
      <c r="J152" s="136">
        <f>H152*I152</f>
        <v>0</v>
      </c>
      <c r="K152" s="134"/>
      <c r="L152" s="135">
        <v>0.22</v>
      </c>
      <c r="M152" s="136">
        <f>K152*L152</f>
        <v>0</v>
      </c>
      <c r="N152" s="134"/>
      <c r="O152" s="135">
        <v>0.22</v>
      </c>
      <c r="P152" s="136">
        <f>N152*O152</f>
        <v>0</v>
      </c>
      <c r="Q152" s="134"/>
      <c r="R152" s="135">
        <v>0.22</v>
      </c>
      <c r="S152" s="136">
        <f>Q152*R152</f>
        <v>0</v>
      </c>
      <c r="T152" s="134"/>
      <c r="U152" s="135">
        <v>0.22</v>
      </c>
      <c r="V152" s="242">
        <f>T152*U152</f>
        <v>0</v>
      </c>
      <c r="W152" s="243">
        <f>G152+M152+S152</f>
        <v>0</v>
      </c>
      <c r="X152" s="244">
        <f>J152+P152+V152</f>
        <v>0</v>
      </c>
      <c r="Y152" s="244">
        <f t="shared" si="42"/>
        <v>0</v>
      </c>
      <c r="Z152" s="245" t="e">
        <f t="shared" si="43"/>
        <v>#DIV/0!</v>
      </c>
      <c r="AA152" s="285"/>
      <c r="AB152" s="6"/>
      <c r="AC152" s="6"/>
      <c r="AD152" s="6"/>
      <c r="AE152" s="6"/>
      <c r="AF152" s="6"/>
      <c r="AG152" s="6"/>
    </row>
    <row r="153" spans="1:33" ht="30" customHeight="1" thickBot="1" x14ac:dyDescent="0.3">
      <c r="A153" s="165" t="s">
        <v>305</v>
      </c>
      <c r="B153" s="166"/>
      <c r="C153" s="167"/>
      <c r="D153" s="168"/>
      <c r="E153" s="172">
        <f>SUM(E148:E151)</f>
        <v>5</v>
      </c>
      <c r="F153" s="188"/>
      <c r="G153" s="171">
        <f>SUM(G148:G152)</f>
        <v>59880</v>
      </c>
      <c r="H153" s="172">
        <f>SUM(H148:H151)</f>
        <v>5</v>
      </c>
      <c r="I153" s="188"/>
      <c r="J153" s="171">
        <f>SUM(J148:J152)</f>
        <v>73210</v>
      </c>
      <c r="K153" s="189">
        <f>SUM(K148:K151)</f>
        <v>0</v>
      </c>
      <c r="L153" s="188"/>
      <c r="M153" s="171">
        <f>SUM(M148:M152)</f>
        <v>0</v>
      </c>
      <c r="N153" s="189">
        <f>SUM(N148:N151)</f>
        <v>0</v>
      </c>
      <c r="O153" s="188"/>
      <c r="P153" s="171">
        <f>SUM(P148:P152)</f>
        <v>0</v>
      </c>
      <c r="Q153" s="189">
        <f>SUM(Q148:Q151)</f>
        <v>0</v>
      </c>
      <c r="R153" s="188"/>
      <c r="S153" s="171">
        <f>SUM(S148:S152)</f>
        <v>0</v>
      </c>
      <c r="T153" s="189">
        <f>SUM(T148:T151)</f>
        <v>0</v>
      </c>
      <c r="U153" s="188"/>
      <c r="V153" s="173">
        <f>SUM(V148:V152)</f>
        <v>0</v>
      </c>
      <c r="W153" s="224">
        <f>SUM(W148:W152)</f>
        <v>59880</v>
      </c>
      <c r="X153" s="225">
        <f>SUM(X148:X152)</f>
        <v>73210</v>
      </c>
      <c r="Y153" s="225">
        <f t="shared" si="42"/>
        <v>-13330</v>
      </c>
      <c r="Z153" s="225">
        <f t="shared" si="43"/>
        <v>-0.2226118904475618</v>
      </c>
      <c r="AA153" s="226"/>
      <c r="AB153" s="6"/>
      <c r="AC153" s="6"/>
      <c r="AD153" s="6"/>
      <c r="AE153" s="6"/>
      <c r="AF153" s="6"/>
      <c r="AG153" s="6"/>
    </row>
    <row r="154" spans="1:33" ht="30" customHeight="1" thickBot="1" x14ac:dyDescent="0.3">
      <c r="A154" s="177" t="s">
        <v>65</v>
      </c>
      <c r="B154" s="208">
        <v>11</v>
      </c>
      <c r="C154" s="179" t="s">
        <v>306</v>
      </c>
      <c r="D154" s="180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227"/>
      <c r="X154" s="227"/>
      <c r="Y154" s="181"/>
      <c r="Z154" s="227"/>
      <c r="AA154" s="228"/>
      <c r="AB154" s="6"/>
      <c r="AC154" s="6"/>
      <c r="AD154" s="6"/>
      <c r="AE154" s="6"/>
      <c r="AF154" s="6"/>
      <c r="AG154" s="6"/>
    </row>
    <row r="155" spans="1:33" ht="30" hidden="1" customHeight="1" x14ac:dyDescent="0.25">
      <c r="A155" s="286" t="s">
        <v>70</v>
      </c>
      <c r="B155" s="273">
        <v>43841</v>
      </c>
      <c r="C155" s="274" t="s">
        <v>307</v>
      </c>
      <c r="D155" s="157" t="s">
        <v>109</v>
      </c>
      <c r="E155" s="158"/>
      <c r="F155" s="159"/>
      <c r="G155" s="160">
        <f>E155*F155</f>
        <v>0</v>
      </c>
      <c r="H155" s="158"/>
      <c r="I155" s="159"/>
      <c r="J155" s="160">
        <f>H155*I155</f>
        <v>0</v>
      </c>
      <c r="K155" s="158"/>
      <c r="L155" s="159"/>
      <c r="M155" s="160">
        <f>K155*L155</f>
        <v>0</v>
      </c>
      <c r="N155" s="158"/>
      <c r="O155" s="159"/>
      <c r="P155" s="160">
        <f>N155*O155</f>
        <v>0</v>
      </c>
      <c r="Q155" s="158"/>
      <c r="R155" s="159"/>
      <c r="S155" s="160">
        <f>Q155*R155</f>
        <v>0</v>
      </c>
      <c r="T155" s="158"/>
      <c r="U155" s="159"/>
      <c r="V155" s="276">
        <f>T155*U155</f>
        <v>0</v>
      </c>
      <c r="W155" s="277">
        <f>G155+M155+S155</f>
        <v>0</v>
      </c>
      <c r="X155" s="234">
        <f>J155+P155+V155</f>
        <v>0</v>
      </c>
      <c r="Y155" s="234">
        <f>W155-X155</f>
        <v>0</v>
      </c>
      <c r="Z155" s="235" t="e">
        <f>Y155/W155</f>
        <v>#DIV/0!</v>
      </c>
      <c r="AA155" s="278"/>
      <c r="AB155" s="130"/>
      <c r="AC155" s="130"/>
      <c r="AD155" s="130"/>
      <c r="AE155" s="130"/>
      <c r="AF155" s="130"/>
      <c r="AG155" s="130"/>
    </row>
    <row r="156" spans="1:33" ht="30" hidden="1" customHeight="1" x14ac:dyDescent="0.25">
      <c r="A156" s="287" t="s">
        <v>70</v>
      </c>
      <c r="B156" s="273">
        <v>43872</v>
      </c>
      <c r="C156" s="162" t="s">
        <v>307</v>
      </c>
      <c r="D156" s="133" t="s">
        <v>109</v>
      </c>
      <c r="E156" s="134"/>
      <c r="F156" s="135"/>
      <c r="G156" s="124">
        <f>E156*F156</f>
        <v>0</v>
      </c>
      <c r="H156" s="134"/>
      <c r="I156" s="135"/>
      <c r="J156" s="124">
        <f>H156*I156</f>
        <v>0</v>
      </c>
      <c r="K156" s="134"/>
      <c r="L156" s="135"/>
      <c r="M156" s="136">
        <f>K156*L156</f>
        <v>0</v>
      </c>
      <c r="N156" s="134"/>
      <c r="O156" s="135"/>
      <c r="P156" s="136">
        <f>N156*O156</f>
        <v>0</v>
      </c>
      <c r="Q156" s="134"/>
      <c r="R156" s="135"/>
      <c r="S156" s="136">
        <f>Q156*R156</f>
        <v>0</v>
      </c>
      <c r="T156" s="134"/>
      <c r="U156" s="135"/>
      <c r="V156" s="242">
        <f>T156*U156</f>
        <v>0</v>
      </c>
      <c r="W156" s="288">
        <f>G156+M156+S156</f>
        <v>0</v>
      </c>
      <c r="X156" s="244">
        <f>J156+P156+V156</f>
        <v>0</v>
      </c>
      <c r="Y156" s="244">
        <f>W156-X156</f>
        <v>0</v>
      </c>
      <c r="Z156" s="245" t="e">
        <f>Y156/W156</f>
        <v>#DIV/0!</v>
      </c>
      <c r="AA156" s="285"/>
      <c r="AB156" s="129"/>
      <c r="AC156" s="130"/>
      <c r="AD156" s="130"/>
      <c r="AE156" s="130"/>
      <c r="AF156" s="130"/>
      <c r="AG156" s="130"/>
    </row>
    <row r="157" spans="1:33" ht="30" customHeight="1" thickBot="1" x14ac:dyDescent="0.3">
      <c r="A157" s="417" t="s">
        <v>308</v>
      </c>
      <c r="B157" s="418"/>
      <c r="C157" s="418"/>
      <c r="D157" s="419"/>
      <c r="E157" s="172">
        <f>SUM(E155:E156)</f>
        <v>0</v>
      </c>
      <c r="F157" s="188"/>
      <c r="G157" s="171">
        <f>SUM(G155:G156)</f>
        <v>0</v>
      </c>
      <c r="H157" s="172">
        <f>SUM(H155:H156)</f>
        <v>0</v>
      </c>
      <c r="I157" s="188"/>
      <c r="J157" s="171">
        <f>SUM(J155:J156)</f>
        <v>0</v>
      </c>
      <c r="K157" s="189">
        <f>SUM(K155:K156)</f>
        <v>0</v>
      </c>
      <c r="L157" s="188"/>
      <c r="M157" s="171">
        <f>SUM(M155:M156)</f>
        <v>0</v>
      </c>
      <c r="N157" s="189">
        <f>SUM(N155:N156)</f>
        <v>0</v>
      </c>
      <c r="O157" s="188"/>
      <c r="P157" s="171">
        <f>SUM(P155:P156)</f>
        <v>0</v>
      </c>
      <c r="Q157" s="189">
        <f>SUM(Q155:Q156)</f>
        <v>0</v>
      </c>
      <c r="R157" s="188"/>
      <c r="S157" s="171">
        <f>SUM(S155:S156)</f>
        <v>0</v>
      </c>
      <c r="T157" s="189">
        <f>SUM(T155:T156)</f>
        <v>0</v>
      </c>
      <c r="U157" s="188"/>
      <c r="V157" s="173">
        <f>SUM(V155:V156)</f>
        <v>0</v>
      </c>
      <c r="W157" s="224">
        <f>SUM(W155:W156)</f>
        <v>0</v>
      </c>
      <c r="X157" s="225">
        <f>SUM(X155:X156)</f>
        <v>0</v>
      </c>
      <c r="Y157" s="225">
        <f>W157-X157</f>
        <v>0</v>
      </c>
      <c r="Z157" s="225">
        <v>0</v>
      </c>
      <c r="AA157" s="226"/>
      <c r="AB157" s="6"/>
      <c r="AC157" s="6"/>
      <c r="AD157" s="6"/>
      <c r="AE157" s="6"/>
      <c r="AF157" s="6"/>
      <c r="AG157" s="6"/>
    </row>
    <row r="158" spans="1:33" ht="30" customHeight="1" thickBot="1" x14ac:dyDescent="0.3">
      <c r="A158" s="207" t="s">
        <v>65</v>
      </c>
      <c r="B158" s="208">
        <v>12</v>
      </c>
      <c r="C158" s="209" t="s">
        <v>309</v>
      </c>
      <c r="D158" s="289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227"/>
      <c r="X158" s="227"/>
      <c r="Y158" s="181"/>
      <c r="Z158" s="227"/>
      <c r="AA158" s="228"/>
      <c r="AB158" s="6"/>
      <c r="AC158" s="6"/>
      <c r="AD158" s="6"/>
      <c r="AE158" s="6"/>
      <c r="AF158" s="6"/>
      <c r="AG158" s="6"/>
    </row>
    <row r="159" spans="1:33" ht="30" customHeight="1" x14ac:dyDescent="0.25">
      <c r="A159" s="155" t="s">
        <v>70</v>
      </c>
      <c r="B159" s="290">
        <v>43842</v>
      </c>
      <c r="C159" s="291" t="s">
        <v>310</v>
      </c>
      <c r="D159" s="258" t="s">
        <v>251</v>
      </c>
      <c r="E159" s="275">
        <v>5</v>
      </c>
      <c r="F159" s="159">
        <v>2300</v>
      </c>
      <c r="G159" s="160">
        <f>E159*F159</f>
        <v>11500</v>
      </c>
      <c r="H159" s="275">
        <v>5</v>
      </c>
      <c r="I159" s="159">
        <v>2300</v>
      </c>
      <c r="J159" s="160">
        <f>H159*I159</f>
        <v>11500</v>
      </c>
      <c r="K159" s="158"/>
      <c r="L159" s="159"/>
      <c r="M159" s="160">
        <f>K159*L159</f>
        <v>0</v>
      </c>
      <c r="N159" s="158"/>
      <c r="O159" s="159"/>
      <c r="P159" s="160">
        <f>N159*O159</f>
        <v>0</v>
      </c>
      <c r="Q159" s="158"/>
      <c r="R159" s="159"/>
      <c r="S159" s="160">
        <f>Q159*R159</f>
        <v>0</v>
      </c>
      <c r="T159" s="158"/>
      <c r="U159" s="159"/>
      <c r="V159" s="276">
        <f>T159*U159</f>
        <v>0</v>
      </c>
      <c r="W159" s="277">
        <f>G159+M159+S159</f>
        <v>11500</v>
      </c>
      <c r="X159" s="234">
        <f>J159+P159+V159</f>
        <v>11500</v>
      </c>
      <c r="Y159" s="234">
        <f>W159-X159</f>
        <v>0</v>
      </c>
      <c r="Z159" s="235">
        <f>Y159/W159</f>
        <v>0</v>
      </c>
      <c r="AA159" s="292"/>
      <c r="AB159" s="129"/>
      <c r="AC159" s="130"/>
      <c r="AD159" s="130"/>
      <c r="AE159" s="130"/>
      <c r="AF159" s="130"/>
      <c r="AG159" s="130"/>
    </row>
    <row r="160" spans="1:33" ht="30" customHeight="1" thickBot="1" x14ac:dyDescent="0.3">
      <c r="A160" s="118" t="s">
        <v>70</v>
      </c>
      <c r="B160" s="273">
        <v>43873</v>
      </c>
      <c r="C160" s="186" t="s">
        <v>311</v>
      </c>
      <c r="D160" s="263" t="s">
        <v>312</v>
      </c>
      <c r="E160" s="264">
        <v>80</v>
      </c>
      <c r="F160" s="123">
        <v>300</v>
      </c>
      <c r="G160" s="124">
        <f>E160*F160</f>
        <v>24000</v>
      </c>
      <c r="H160" s="264">
        <v>80</v>
      </c>
      <c r="I160" s="123">
        <v>300</v>
      </c>
      <c r="J160" s="124">
        <f>H160*I160</f>
        <v>24000</v>
      </c>
      <c r="K160" s="122"/>
      <c r="L160" s="123"/>
      <c r="M160" s="124">
        <f>K160*L160</f>
        <v>0</v>
      </c>
      <c r="N160" s="122"/>
      <c r="O160" s="123"/>
      <c r="P160" s="124">
        <f>N160*O160</f>
        <v>0</v>
      </c>
      <c r="Q160" s="122"/>
      <c r="R160" s="123"/>
      <c r="S160" s="124">
        <f>Q160*R160</f>
        <v>0</v>
      </c>
      <c r="T160" s="122"/>
      <c r="U160" s="123"/>
      <c r="V160" s="232">
        <f>T160*U160</f>
        <v>0</v>
      </c>
      <c r="W160" s="293">
        <f>G160+M160+S160</f>
        <v>24000</v>
      </c>
      <c r="X160" s="126">
        <f>J160+P160+V160</f>
        <v>24000</v>
      </c>
      <c r="Y160" s="126">
        <f>W160-X160</f>
        <v>0</v>
      </c>
      <c r="Z160" s="127">
        <f>Y160/W160</f>
        <v>0</v>
      </c>
      <c r="AA160" s="294"/>
      <c r="AB160" s="130"/>
      <c r="AC160" s="130"/>
      <c r="AD160" s="130"/>
      <c r="AE160" s="130"/>
      <c r="AF160" s="130"/>
      <c r="AG160" s="130"/>
    </row>
    <row r="161" spans="1:33" ht="30" hidden="1" customHeight="1" x14ac:dyDescent="0.25">
      <c r="A161" s="131" t="s">
        <v>70</v>
      </c>
      <c r="B161" s="280">
        <v>43902</v>
      </c>
      <c r="C161" s="162" t="s">
        <v>313</v>
      </c>
      <c r="D161" s="281" t="s">
        <v>312</v>
      </c>
      <c r="E161" s="267"/>
      <c r="F161" s="135"/>
      <c r="G161" s="136">
        <f>E161*F161</f>
        <v>0</v>
      </c>
      <c r="H161" s="267"/>
      <c r="I161" s="135"/>
      <c r="J161" s="136">
        <f>H161*I161</f>
        <v>0</v>
      </c>
      <c r="K161" s="134"/>
      <c r="L161" s="135"/>
      <c r="M161" s="136">
        <f>K161*L161</f>
        <v>0</v>
      </c>
      <c r="N161" s="134"/>
      <c r="O161" s="135"/>
      <c r="P161" s="136">
        <f>N161*O161</f>
        <v>0</v>
      </c>
      <c r="Q161" s="134"/>
      <c r="R161" s="135"/>
      <c r="S161" s="136">
        <f>Q161*R161</f>
        <v>0</v>
      </c>
      <c r="T161" s="134"/>
      <c r="U161" s="135"/>
      <c r="V161" s="242">
        <f>T161*U161</f>
        <v>0</v>
      </c>
      <c r="W161" s="282">
        <f>G161+M161+S161</f>
        <v>0</v>
      </c>
      <c r="X161" s="126">
        <f>J161+P161+V161</f>
        <v>0</v>
      </c>
      <c r="Y161" s="126">
        <f>W161-X161</f>
        <v>0</v>
      </c>
      <c r="Z161" s="127" t="e">
        <f>Y161/W161</f>
        <v>#DIV/0!</v>
      </c>
      <c r="AA161" s="295"/>
      <c r="AB161" s="130"/>
      <c r="AC161" s="130"/>
      <c r="AD161" s="130"/>
      <c r="AE161" s="130"/>
      <c r="AF161" s="130"/>
      <c r="AG161" s="130"/>
    </row>
    <row r="162" spans="1:33" ht="30" hidden="1" customHeight="1" x14ac:dyDescent="0.25">
      <c r="A162" s="131" t="s">
        <v>70</v>
      </c>
      <c r="B162" s="280">
        <v>43933</v>
      </c>
      <c r="C162" s="241" t="s">
        <v>314</v>
      </c>
      <c r="D162" s="284"/>
      <c r="E162" s="267"/>
      <c r="F162" s="135">
        <v>0.22</v>
      </c>
      <c r="G162" s="136">
        <f>E162*F162</f>
        <v>0</v>
      </c>
      <c r="H162" s="267"/>
      <c r="I162" s="135">
        <v>0.22</v>
      </c>
      <c r="J162" s="136">
        <f>H162*I162</f>
        <v>0</v>
      </c>
      <c r="K162" s="134"/>
      <c r="L162" s="135">
        <v>0.22</v>
      </c>
      <c r="M162" s="136">
        <f>K162*L162</f>
        <v>0</v>
      </c>
      <c r="N162" s="134"/>
      <c r="O162" s="135">
        <v>0.22</v>
      </c>
      <c r="P162" s="136">
        <f>N162*O162</f>
        <v>0</v>
      </c>
      <c r="Q162" s="134"/>
      <c r="R162" s="135">
        <v>0.22</v>
      </c>
      <c r="S162" s="136">
        <f>Q162*R162</f>
        <v>0</v>
      </c>
      <c r="T162" s="134"/>
      <c r="U162" s="135">
        <v>0.22</v>
      </c>
      <c r="V162" s="242">
        <f>T162*U162</f>
        <v>0</v>
      </c>
      <c r="W162" s="243">
        <f>G162+M162+S162</f>
        <v>0</v>
      </c>
      <c r="X162" s="244">
        <f>J162+P162+V162</f>
        <v>0</v>
      </c>
      <c r="Y162" s="244">
        <f>W162-X162</f>
        <v>0</v>
      </c>
      <c r="Z162" s="245" t="e">
        <f>Y162/W162</f>
        <v>#DIV/0!</v>
      </c>
      <c r="AA162" s="151"/>
      <c r="AB162" s="6"/>
      <c r="AC162" s="6"/>
      <c r="AD162" s="6"/>
      <c r="AE162" s="6"/>
      <c r="AF162" s="6"/>
      <c r="AG162" s="6"/>
    </row>
    <row r="163" spans="1:33" ht="30" customHeight="1" thickBot="1" x14ac:dyDescent="0.3">
      <c r="A163" s="165" t="s">
        <v>315</v>
      </c>
      <c r="B163" s="166"/>
      <c r="C163" s="167"/>
      <c r="D163" s="296"/>
      <c r="E163" s="172">
        <f>SUM(E159:E161)</f>
        <v>85</v>
      </c>
      <c r="F163" s="188"/>
      <c r="G163" s="171">
        <f>SUM(G159:G162)</f>
        <v>35500</v>
      </c>
      <c r="H163" s="172">
        <f>SUM(H159:H161)</f>
        <v>85</v>
      </c>
      <c r="I163" s="188"/>
      <c r="J163" s="171">
        <f>SUM(J159:J162)</f>
        <v>35500</v>
      </c>
      <c r="K163" s="189">
        <f>SUM(K159:K161)</f>
        <v>0</v>
      </c>
      <c r="L163" s="188"/>
      <c r="M163" s="171">
        <f>SUM(M159:M162)</f>
        <v>0</v>
      </c>
      <c r="N163" s="189">
        <f>SUM(N159:N161)</f>
        <v>0</v>
      </c>
      <c r="O163" s="188"/>
      <c r="P163" s="171">
        <f>SUM(P159:P162)</f>
        <v>0</v>
      </c>
      <c r="Q163" s="189">
        <f>SUM(Q159:Q161)</f>
        <v>0</v>
      </c>
      <c r="R163" s="188"/>
      <c r="S163" s="171">
        <f>SUM(S159:S162)</f>
        <v>0</v>
      </c>
      <c r="T163" s="189">
        <f>SUM(T159:T161)</f>
        <v>0</v>
      </c>
      <c r="U163" s="188"/>
      <c r="V163" s="173">
        <f>SUM(V159:V162)</f>
        <v>0</v>
      </c>
      <c r="W163" s="224">
        <f>SUM(W159:W162)</f>
        <v>35500</v>
      </c>
      <c r="X163" s="225">
        <f>SUM(X159:X162)</f>
        <v>35500</v>
      </c>
      <c r="Y163" s="225">
        <f>W163-X163</f>
        <v>0</v>
      </c>
      <c r="Z163" s="225">
        <f>Y163/W163</f>
        <v>0</v>
      </c>
      <c r="AA163" s="226"/>
      <c r="AB163" s="6"/>
      <c r="AC163" s="6"/>
      <c r="AD163" s="6"/>
      <c r="AE163" s="6"/>
      <c r="AF163" s="6"/>
      <c r="AG163" s="6"/>
    </row>
    <row r="164" spans="1:33" ht="30" customHeight="1" thickBot="1" x14ac:dyDescent="0.3">
      <c r="A164" s="207" t="s">
        <v>65</v>
      </c>
      <c r="B164" s="297">
        <v>13</v>
      </c>
      <c r="C164" s="209" t="s">
        <v>316</v>
      </c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227"/>
      <c r="X164" s="227"/>
      <c r="Y164" s="181"/>
      <c r="Z164" s="227"/>
      <c r="AA164" s="228"/>
      <c r="AB164" s="5"/>
      <c r="AC164" s="6"/>
      <c r="AD164" s="6"/>
      <c r="AE164" s="6"/>
      <c r="AF164" s="6"/>
      <c r="AG164" s="6"/>
    </row>
    <row r="165" spans="1:33" ht="30" customHeight="1" x14ac:dyDescent="0.25">
      <c r="A165" s="107" t="s">
        <v>67</v>
      </c>
      <c r="B165" s="154" t="s">
        <v>317</v>
      </c>
      <c r="C165" s="298" t="s">
        <v>318</v>
      </c>
      <c r="D165" s="140"/>
      <c r="E165" s="141">
        <f>SUM(E166:E168)</f>
        <v>1</v>
      </c>
      <c r="F165" s="142"/>
      <c r="G165" s="143">
        <f>SUM(G166:G169)</f>
        <v>21000</v>
      </c>
      <c r="H165" s="141">
        <f>SUM(H166:H168)</f>
        <v>0</v>
      </c>
      <c r="I165" s="142"/>
      <c r="J165" s="143">
        <f>SUM(J166:J169)</f>
        <v>0</v>
      </c>
      <c r="K165" s="141">
        <f>SUM(K166:K168)</f>
        <v>0</v>
      </c>
      <c r="L165" s="142"/>
      <c r="M165" s="143">
        <f>SUM(M166:M169)</f>
        <v>0</v>
      </c>
      <c r="N165" s="141">
        <f>SUM(N166:N168)</f>
        <v>0</v>
      </c>
      <c r="O165" s="142"/>
      <c r="P165" s="143">
        <f>SUM(P166:P169)</f>
        <v>0</v>
      </c>
      <c r="Q165" s="141">
        <f>SUM(Q166:Q168)</f>
        <v>0</v>
      </c>
      <c r="R165" s="142"/>
      <c r="S165" s="143">
        <f>SUM(S166:S169)</f>
        <v>0</v>
      </c>
      <c r="T165" s="141">
        <f>SUM(T166:T168)</f>
        <v>0</v>
      </c>
      <c r="U165" s="142"/>
      <c r="V165" s="299">
        <f>SUM(V166:V169)</f>
        <v>0</v>
      </c>
      <c r="W165" s="300">
        <f>SUM(W166:W169)</f>
        <v>21000</v>
      </c>
      <c r="X165" s="143">
        <f>SUM(X166:X169)</f>
        <v>0</v>
      </c>
      <c r="Y165" s="143">
        <f t="shared" ref="Y165:Y195" si="44">W165-X165</f>
        <v>21000</v>
      </c>
      <c r="Z165" s="143">
        <f t="shared" ref="Z165:Z196" si="45">Y165/W165</f>
        <v>1</v>
      </c>
      <c r="AA165" s="145"/>
      <c r="AB165" s="117"/>
      <c r="AC165" s="117"/>
      <c r="AD165" s="117"/>
      <c r="AE165" s="117"/>
      <c r="AF165" s="117"/>
      <c r="AG165" s="117"/>
    </row>
    <row r="166" spans="1:33" ht="30" customHeight="1" thickBot="1" x14ac:dyDescent="0.3">
      <c r="A166" s="118" t="s">
        <v>70</v>
      </c>
      <c r="B166" s="119" t="s">
        <v>319</v>
      </c>
      <c r="C166" s="301" t="s">
        <v>320</v>
      </c>
      <c r="D166" s="121" t="s">
        <v>140</v>
      </c>
      <c r="E166" s="122">
        <v>1</v>
      </c>
      <c r="F166" s="123">
        <v>21000</v>
      </c>
      <c r="G166" s="124">
        <f>E166*F166</f>
        <v>21000</v>
      </c>
      <c r="H166" s="240"/>
      <c r="I166" s="238">
        <v>0</v>
      </c>
      <c r="J166" s="124">
        <f>H166*I166</f>
        <v>0</v>
      </c>
      <c r="K166" s="122"/>
      <c r="L166" s="123"/>
      <c r="M166" s="124">
        <f>K166*L166</f>
        <v>0</v>
      </c>
      <c r="N166" s="122"/>
      <c r="O166" s="123"/>
      <c r="P166" s="124">
        <f>N166*O166</f>
        <v>0</v>
      </c>
      <c r="Q166" s="122"/>
      <c r="R166" s="123"/>
      <c r="S166" s="124">
        <f>Q166*R166</f>
        <v>0</v>
      </c>
      <c r="T166" s="122"/>
      <c r="U166" s="123"/>
      <c r="V166" s="232">
        <f>T166*U166</f>
        <v>0</v>
      </c>
      <c r="W166" s="239">
        <f>G166+M166+S166</f>
        <v>21000</v>
      </c>
      <c r="X166" s="126">
        <f>J166+P166+V166</f>
        <v>0</v>
      </c>
      <c r="Y166" s="126">
        <f t="shared" si="44"/>
        <v>21000</v>
      </c>
      <c r="Z166" s="127">
        <f t="shared" si="45"/>
        <v>1</v>
      </c>
      <c r="AA166" s="128"/>
      <c r="AB166" s="130"/>
      <c r="AC166" s="130"/>
      <c r="AD166" s="130"/>
      <c r="AE166" s="130"/>
      <c r="AF166" s="130"/>
      <c r="AG166" s="130"/>
    </row>
    <row r="167" spans="1:33" ht="30" hidden="1" customHeight="1" x14ac:dyDescent="0.25">
      <c r="A167" s="118" t="s">
        <v>70</v>
      </c>
      <c r="B167" s="119" t="s">
        <v>321</v>
      </c>
      <c r="C167" s="302" t="s">
        <v>320</v>
      </c>
      <c r="D167" s="121" t="s">
        <v>140</v>
      </c>
      <c r="E167" s="122"/>
      <c r="F167" s="123"/>
      <c r="G167" s="124">
        <f>E167*F167</f>
        <v>0</v>
      </c>
      <c r="H167" s="122"/>
      <c r="I167" s="123"/>
      <c r="J167" s="124">
        <f>H167*I167</f>
        <v>0</v>
      </c>
      <c r="K167" s="122"/>
      <c r="L167" s="123"/>
      <c r="M167" s="124">
        <f>K167*L167</f>
        <v>0</v>
      </c>
      <c r="N167" s="122"/>
      <c r="O167" s="123"/>
      <c r="P167" s="124">
        <f>N167*O167</f>
        <v>0</v>
      </c>
      <c r="Q167" s="122"/>
      <c r="R167" s="123"/>
      <c r="S167" s="124">
        <f>Q167*R167</f>
        <v>0</v>
      </c>
      <c r="T167" s="122"/>
      <c r="U167" s="123"/>
      <c r="V167" s="232">
        <f>T167*U167</f>
        <v>0</v>
      </c>
      <c r="W167" s="239">
        <f>G167+M167+S167</f>
        <v>0</v>
      </c>
      <c r="X167" s="126">
        <f>J167+P167+V167</f>
        <v>0</v>
      </c>
      <c r="Y167" s="126">
        <f t="shared" si="44"/>
        <v>0</v>
      </c>
      <c r="Z167" s="127" t="e">
        <f t="shared" si="45"/>
        <v>#DIV/0!</v>
      </c>
      <c r="AA167" s="128"/>
      <c r="AB167" s="130"/>
      <c r="AC167" s="130"/>
      <c r="AD167" s="130"/>
      <c r="AE167" s="130"/>
      <c r="AF167" s="130"/>
      <c r="AG167" s="130"/>
    </row>
    <row r="168" spans="1:33" ht="30" hidden="1" customHeight="1" x14ac:dyDescent="0.25">
      <c r="A168" s="118" t="s">
        <v>70</v>
      </c>
      <c r="B168" s="119" t="s">
        <v>322</v>
      </c>
      <c r="C168" s="302" t="s">
        <v>323</v>
      </c>
      <c r="D168" s="121" t="s">
        <v>140</v>
      </c>
      <c r="E168" s="122"/>
      <c r="F168" s="123"/>
      <c r="G168" s="124">
        <f>E168*F168</f>
        <v>0</v>
      </c>
      <c r="H168" s="122"/>
      <c r="I168" s="123"/>
      <c r="J168" s="124">
        <f>H168*I168</f>
        <v>0</v>
      </c>
      <c r="K168" s="122"/>
      <c r="L168" s="123"/>
      <c r="M168" s="124">
        <f>K168*L168</f>
        <v>0</v>
      </c>
      <c r="N168" s="122"/>
      <c r="O168" s="123"/>
      <c r="P168" s="124">
        <f>N168*O168</f>
        <v>0</v>
      </c>
      <c r="Q168" s="122"/>
      <c r="R168" s="123"/>
      <c r="S168" s="124">
        <f>Q168*R168</f>
        <v>0</v>
      </c>
      <c r="T168" s="122"/>
      <c r="U168" s="123"/>
      <c r="V168" s="232">
        <f>T168*U168</f>
        <v>0</v>
      </c>
      <c r="W168" s="239">
        <f>G168+M168+S168</f>
        <v>0</v>
      </c>
      <c r="X168" s="126">
        <f>J168+P168+V168</f>
        <v>0</v>
      </c>
      <c r="Y168" s="126">
        <f t="shared" si="44"/>
        <v>0</v>
      </c>
      <c r="Z168" s="127" t="e">
        <f t="shared" si="45"/>
        <v>#DIV/0!</v>
      </c>
      <c r="AA168" s="128"/>
      <c r="AB168" s="130"/>
      <c r="AC168" s="130"/>
      <c r="AD168" s="130"/>
      <c r="AE168" s="130"/>
      <c r="AF168" s="130"/>
      <c r="AG168" s="130"/>
    </row>
    <row r="169" spans="1:33" ht="30" hidden="1" customHeight="1" x14ac:dyDescent="0.25">
      <c r="A169" s="146" t="s">
        <v>70</v>
      </c>
      <c r="B169" s="153" t="s">
        <v>324</v>
      </c>
      <c r="C169" s="302" t="s">
        <v>325</v>
      </c>
      <c r="D169" s="147"/>
      <c r="E169" s="148"/>
      <c r="F169" s="149">
        <v>0.22</v>
      </c>
      <c r="G169" s="150">
        <f>E169*F169</f>
        <v>0</v>
      </c>
      <c r="H169" s="148"/>
      <c r="I169" s="149">
        <v>0.22</v>
      </c>
      <c r="J169" s="150">
        <f>H169*I169</f>
        <v>0</v>
      </c>
      <c r="K169" s="148"/>
      <c r="L169" s="149">
        <v>0.22</v>
      </c>
      <c r="M169" s="150">
        <f>K169*L169</f>
        <v>0</v>
      </c>
      <c r="N169" s="148"/>
      <c r="O169" s="149">
        <v>0.22</v>
      </c>
      <c r="P169" s="150">
        <f>N169*O169</f>
        <v>0</v>
      </c>
      <c r="Q169" s="148"/>
      <c r="R169" s="149">
        <v>0.22</v>
      </c>
      <c r="S169" s="150">
        <f>Q169*R169</f>
        <v>0</v>
      </c>
      <c r="T169" s="148"/>
      <c r="U169" s="149">
        <v>0.22</v>
      </c>
      <c r="V169" s="303">
        <f>T169*U169</f>
        <v>0</v>
      </c>
      <c r="W169" s="243">
        <f>G169+M169+S169</f>
        <v>0</v>
      </c>
      <c r="X169" s="244">
        <f>J169+P169+V169</f>
        <v>0</v>
      </c>
      <c r="Y169" s="244">
        <f t="shared" si="44"/>
        <v>0</v>
      </c>
      <c r="Z169" s="245" t="e">
        <f t="shared" si="45"/>
        <v>#DIV/0!</v>
      </c>
      <c r="AA169" s="151"/>
      <c r="AB169" s="130"/>
      <c r="AC169" s="130"/>
      <c r="AD169" s="130"/>
      <c r="AE169" s="130"/>
      <c r="AF169" s="130"/>
      <c r="AG169" s="130"/>
    </row>
    <row r="170" spans="1:33" ht="30" customHeight="1" thickBot="1" x14ac:dyDescent="0.3">
      <c r="A170" s="304" t="s">
        <v>67</v>
      </c>
      <c r="B170" s="305" t="s">
        <v>317</v>
      </c>
      <c r="C170" s="222" t="s">
        <v>326</v>
      </c>
      <c r="D170" s="110"/>
      <c r="E170" s="111">
        <f>SUM(E171:E173)</f>
        <v>0</v>
      </c>
      <c r="F170" s="112"/>
      <c r="G170" s="113">
        <f>SUM(G171:G174)</f>
        <v>0</v>
      </c>
      <c r="H170" s="111">
        <f>SUM(H171:H173)</f>
        <v>0</v>
      </c>
      <c r="I170" s="112"/>
      <c r="J170" s="113">
        <f>SUM(J171:J174)</f>
        <v>0</v>
      </c>
      <c r="K170" s="111">
        <f>SUM(K171:K173)</f>
        <v>0</v>
      </c>
      <c r="L170" s="112"/>
      <c r="M170" s="113">
        <f>SUM(M171:M174)</f>
        <v>0</v>
      </c>
      <c r="N170" s="111">
        <f>SUM(N171:N173)</f>
        <v>0</v>
      </c>
      <c r="O170" s="112"/>
      <c r="P170" s="113">
        <f>SUM(P171:P174)</f>
        <v>0</v>
      </c>
      <c r="Q170" s="111">
        <f>SUM(Q171:Q173)</f>
        <v>0</v>
      </c>
      <c r="R170" s="112"/>
      <c r="S170" s="113">
        <f>SUM(S171:S174)</f>
        <v>0</v>
      </c>
      <c r="T170" s="111">
        <f>SUM(T171:T173)</f>
        <v>0</v>
      </c>
      <c r="U170" s="112"/>
      <c r="V170" s="113">
        <f>SUM(V171:V174)</f>
        <v>0</v>
      </c>
      <c r="W170" s="113">
        <f>SUM(W171:W174)</f>
        <v>0</v>
      </c>
      <c r="X170" s="113">
        <f>SUM(X171:X174)</f>
        <v>0</v>
      </c>
      <c r="Y170" s="113">
        <f t="shared" si="44"/>
        <v>0</v>
      </c>
      <c r="Z170" s="113">
        <v>0</v>
      </c>
      <c r="AA170" s="113"/>
      <c r="AB170" s="117"/>
      <c r="AC170" s="117"/>
      <c r="AD170" s="117"/>
      <c r="AE170" s="117"/>
      <c r="AF170" s="117"/>
      <c r="AG170" s="117"/>
    </row>
    <row r="171" spans="1:33" ht="30" hidden="1" customHeight="1" x14ac:dyDescent="0.25">
      <c r="A171" s="118" t="s">
        <v>70</v>
      </c>
      <c r="B171" s="119" t="s">
        <v>327</v>
      </c>
      <c r="C171" s="186" t="s">
        <v>328</v>
      </c>
      <c r="D171" s="121"/>
      <c r="E171" s="122"/>
      <c r="F171" s="123"/>
      <c r="G171" s="124">
        <f>E171*F171</f>
        <v>0</v>
      </c>
      <c r="H171" s="122"/>
      <c r="I171" s="123"/>
      <c r="J171" s="124">
        <f>H171*I171</f>
        <v>0</v>
      </c>
      <c r="K171" s="122"/>
      <c r="L171" s="123"/>
      <c r="M171" s="124">
        <f>K171*L171</f>
        <v>0</v>
      </c>
      <c r="N171" s="122"/>
      <c r="O171" s="123"/>
      <c r="P171" s="124">
        <f>N171*O171</f>
        <v>0</v>
      </c>
      <c r="Q171" s="122"/>
      <c r="R171" s="123"/>
      <c r="S171" s="124">
        <f>Q171*R171</f>
        <v>0</v>
      </c>
      <c r="T171" s="122"/>
      <c r="U171" s="123"/>
      <c r="V171" s="124">
        <f>T171*U171</f>
        <v>0</v>
      </c>
      <c r="W171" s="125">
        <f>G171+M171+S171</f>
        <v>0</v>
      </c>
      <c r="X171" s="126">
        <f>J171+P171+V171</f>
        <v>0</v>
      </c>
      <c r="Y171" s="126">
        <f t="shared" si="44"/>
        <v>0</v>
      </c>
      <c r="Z171" s="127" t="e">
        <f t="shared" si="45"/>
        <v>#DIV/0!</v>
      </c>
      <c r="AA171" s="128"/>
      <c r="AB171" s="130"/>
      <c r="AC171" s="130"/>
      <c r="AD171" s="130"/>
      <c r="AE171" s="130"/>
      <c r="AF171" s="130"/>
      <c r="AG171" s="130"/>
    </row>
    <row r="172" spans="1:33" ht="30" hidden="1" customHeight="1" x14ac:dyDescent="0.25">
      <c r="A172" s="118" t="s">
        <v>70</v>
      </c>
      <c r="B172" s="119" t="s">
        <v>329</v>
      </c>
      <c r="C172" s="186" t="s">
        <v>328</v>
      </c>
      <c r="D172" s="121"/>
      <c r="E172" s="122"/>
      <c r="F172" s="123"/>
      <c r="G172" s="124">
        <f>E172*F172</f>
        <v>0</v>
      </c>
      <c r="H172" s="122"/>
      <c r="I172" s="123"/>
      <c r="J172" s="124">
        <f>H172*I172</f>
        <v>0</v>
      </c>
      <c r="K172" s="122"/>
      <c r="L172" s="123"/>
      <c r="M172" s="124">
        <f>K172*L172</f>
        <v>0</v>
      </c>
      <c r="N172" s="122"/>
      <c r="O172" s="123"/>
      <c r="P172" s="124">
        <f>N172*O172</f>
        <v>0</v>
      </c>
      <c r="Q172" s="122"/>
      <c r="R172" s="123"/>
      <c r="S172" s="124">
        <f>Q172*R172</f>
        <v>0</v>
      </c>
      <c r="T172" s="122"/>
      <c r="U172" s="123"/>
      <c r="V172" s="124">
        <f>T172*U172</f>
        <v>0</v>
      </c>
      <c r="W172" s="125">
        <f>G172+M172+S172</f>
        <v>0</v>
      </c>
      <c r="X172" s="126">
        <f>J172+P172+V172</f>
        <v>0</v>
      </c>
      <c r="Y172" s="126">
        <f t="shared" si="44"/>
        <v>0</v>
      </c>
      <c r="Z172" s="127" t="e">
        <f t="shared" si="45"/>
        <v>#DIV/0!</v>
      </c>
      <c r="AA172" s="128"/>
      <c r="AB172" s="130"/>
      <c r="AC172" s="130"/>
      <c r="AD172" s="130"/>
      <c r="AE172" s="130"/>
      <c r="AF172" s="130"/>
      <c r="AG172" s="130"/>
    </row>
    <row r="173" spans="1:33" ht="30" hidden="1" customHeight="1" x14ac:dyDescent="0.25">
      <c r="A173" s="131" t="s">
        <v>70</v>
      </c>
      <c r="B173" s="132" t="s">
        <v>330</v>
      </c>
      <c r="C173" s="186" t="s">
        <v>328</v>
      </c>
      <c r="D173" s="133"/>
      <c r="E173" s="134"/>
      <c r="F173" s="135"/>
      <c r="G173" s="136">
        <f>E173*F173</f>
        <v>0</v>
      </c>
      <c r="H173" s="134"/>
      <c r="I173" s="135"/>
      <c r="J173" s="136">
        <f>H173*I173</f>
        <v>0</v>
      </c>
      <c r="K173" s="134"/>
      <c r="L173" s="135"/>
      <c r="M173" s="136">
        <f>K173*L173</f>
        <v>0</v>
      </c>
      <c r="N173" s="134"/>
      <c r="O173" s="135"/>
      <c r="P173" s="136">
        <f>N173*O173</f>
        <v>0</v>
      </c>
      <c r="Q173" s="134"/>
      <c r="R173" s="135"/>
      <c r="S173" s="136">
        <f>Q173*R173</f>
        <v>0</v>
      </c>
      <c r="T173" s="134"/>
      <c r="U173" s="135"/>
      <c r="V173" s="136">
        <f>T173*U173</f>
        <v>0</v>
      </c>
      <c r="W173" s="137">
        <f>G173+M173+S173</f>
        <v>0</v>
      </c>
      <c r="X173" s="126">
        <f>J173+P173+V173</f>
        <v>0</v>
      </c>
      <c r="Y173" s="126">
        <f t="shared" si="44"/>
        <v>0</v>
      </c>
      <c r="Z173" s="127" t="e">
        <f t="shared" si="45"/>
        <v>#DIV/0!</v>
      </c>
      <c r="AA173" s="138"/>
      <c r="AB173" s="130"/>
      <c r="AC173" s="130"/>
      <c r="AD173" s="130"/>
      <c r="AE173" s="130"/>
      <c r="AF173" s="130"/>
      <c r="AG173" s="130"/>
    </row>
    <row r="174" spans="1:33" ht="30" hidden="1" customHeight="1" x14ac:dyDescent="0.25">
      <c r="A174" s="131" t="s">
        <v>70</v>
      </c>
      <c r="B174" s="132" t="s">
        <v>331</v>
      </c>
      <c r="C174" s="187" t="s">
        <v>332</v>
      </c>
      <c r="D174" s="147"/>
      <c r="E174" s="134"/>
      <c r="F174" s="135">
        <v>0.22</v>
      </c>
      <c r="G174" s="136">
        <f>E174*F174</f>
        <v>0</v>
      </c>
      <c r="H174" s="134"/>
      <c r="I174" s="135">
        <v>0.22</v>
      </c>
      <c r="J174" s="136">
        <f>H174*I174</f>
        <v>0</v>
      </c>
      <c r="K174" s="134"/>
      <c r="L174" s="135">
        <v>0.22</v>
      </c>
      <c r="M174" s="136">
        <f>K174*L174</f>
        <v>0</v>
      </c>
      <c r="N174" s="134"/>
      <c r="O174" s="135">
        <v>0.22</v>
      </c>
      <c r="P174" s="136">
        <f>N174*O174</f>
        <v>0</v>
      </c>
      <c r="Q174" s="134"/>
      <c r="R174" s="135">
        <v>0.22</v>
      </c>
      <c r="S174" s="136">
        <f>Q174*R174</f>
        <v>0</v>
      </c>
      <c r="T174" s="134"/>
      <c r="U174" s="135">
        <v>0.22</v>
      </c>
      <c r="V174" s="136">
        <f>T174*U174</f>
        <v>0</v>
      </c>
      <c r="W174" s="137">
        <f>G174+M174+S174</f>
        <v>0</v>
      </c>
      <c r="X174" s="126">
        <f>J174+P174+V174</f>
        <v>0</v>
      </c>
      <c r="Y174" s="126">
        <f t="shared" si="44"/>
        <v>0</v>
      </c>
      <c r="Z174" s="127" t="e">
        <f t="shared" si="45"/>
        <v>#DIV/0!</v>
      </c>
      <c r="AA174" s="151"/>
      <c r="AB174" s="130"/>
      <c r="AC174" s="130"/>
      <c r="AD174" s="130"/>
      <c r="AE174" s="130"/>
      <c r="AF174" s="130"/>
      <c r="AG174" s="130"/>
    </row>
    <row r="175" spans="1:33" ht="30" customHeight="1" thickBot="1" x14ac:dyDescent="0.3">
      <c r="A175" s="107" t="s">
        <v>67</v>
      </c>
      <c r="B175" s="154" t="s">
        <v>333</v>
      </c>
      <c r="C175" s="222" t="s">
        <v>334</v>
      </c>
      <c r="D175" s="140"/>
      <c r="E175" s="141">
        <f>SUM(E176:E178)</f>
        <v>0</v>
      </c>
      <c r="F175" s="142"/>
      <c r="G175" s="143">
        <f>SUM(G176:G178)</f>
        <v>0</v>
      </c>
      <c r="H175" s="141">
        <f>SUM(H176:H178)</f>
        <v>0</v>
      </c>
      <c r="I175" s="142"/>
      <c r="J175" s="143">
        <f>SUM(J176:J178)</f>
        <v>0</v>
      </c>
      <c r="K175" s="141">
        <f>SUM(K176:K178)</f>
        <v>0</v>
      </c>
      <c r="L175" s="142"/>
      <c r="M175" s="143">
        <f>SUM(M176:M178)</f>
        <v>0</v>
      </c>
      <c r="N175" s="141">
        <f>SUM(N176:N178)</f>
        <v>0</v>
      </c>
      <c r="O175" s="142"/>
      <c r="P175" s="143">
        <f>SUM(P176:P178)</f>
        <v>0</v>
      </c>
      <c r="Q175" s="141">
        <f>SUM(Q176:Q178)</f>
        <v>0</v>
      </c>
      <c r="R175" s="142"/>
      <c r="S175" s="143">
        <f>SUM(S176:S178)</f>
        <v>0</v>
      </c>
      <c r="T175" s="141">
        <f>SUM(T176:T178)</f>
        <v>0</v>
      </c>
      <c r="U175" s="142"/>
      <c r="V175" s="143">
        <f>SUM(V176:V178)</f>
        <v>0</v>
      </c>
      <c r="W175" s="143">
        <f>SUM(W176:W178)</f>
        <v>0</v>
      </c>
      <c r="X175" s="143">
        <f>SUM(X176:X178)</f>
        <v>0</v>
      </c>
      <c r="Y175" s="143">
        <f t="shared" si="44"/>
        <v>0</v>
      </c>
      <c r="Z175" s="143">
        <v>0</v>
      </c>
      <c r="AA175" s="306"/>
      <c r="AB175" s="117"/>
      <c r="AC175" s="117"/>
      <c r="AD175" s="117"/>
      <c r="AE175" s="117"/>
      <c r="AF175" s="117"/>
      <c r="AG175" s="117"/>
    </row>
    <row r="176" spans="1:33" ht="30" hidden="1" customHeight="1" x14ac:dyDescent="0.25">
      <c r="A176" s="118" t="s">
        <v>70</v>
      </c>
      <c r="B176" s="119" t="s">
        <v>335</v>
      </c>
      <c r="C176" s="186" t="s">
        <v>336</v>
      </c>
      <c r="D176" s="121"/>
      <c r="E176" s="122"/>
      <c r="F176" s="123"/>
      <c r="G176" s="124">
        <f>E176*F176</f>
        <v>0</v>
      </c>
      <c r="H176" s="122"/>
      <c r="I176" s="123"/>
      <c r="J176" s="124">
        <f>H176*I176</f>
        <v>0</v>
      </c>
      <c r="K176" s="122"/>
      <c r="L176" s="123"/>
      <c r="M176" s="124">
        <f>K176*L176</f>
        <v>0</v>
      </c>
      <c r="N176" s="122"/>
      <c r="O176" s="123"/>
      <c r="P176" s="124">
        <f>N176*O176</f>
        <v>0</v>
      </c>
      <c r="Q176" s="122"/>
      <c r="R176" s="123"/>
      <c r="S176" s="124">
        <f>Q176*R176</f>
        <v>0</v>
      </c>
      <c r="T176" s="122"/>
      <c r="U176" s="123"/>
      <c r="V176" s="124">
        <f>T176*U176</f>
        <v>0</v>
      </c>
      <c r="W176" s="125">
        <f>G176+M176+S176</f>
        <v>0</v>
      </c>
      <c r="X176" s="126">
        <f>J176+P176+V176</f>
        <v>0</v>
      </c>
      <c r="Y176" s="126">
        <f t="shared" si="44"/>
        <v>0</v>
      </c>
      <c r="Z176" s="127" t="e">
        <f t="shared" si="45"/>
        <v>#DIV/0!</v>
      </c>
      <c r="AA176" s="294"/>
      <c r="AB176" s="130"/>
      <c r="AC176" s="130"/>
      <c r="AD176" s="130"/>
      <c r="AE176" s="130"/>
      <c r="AF176" s="130"/>
      <c r="AG176" s="130"/>
    </row>
    <row r="177" spans="1:33" ht="30" hidden="1" customHeight="1" x14ac:dyDescent="0.25">
      <c r="A177" s="118" t="s">
        <v>70</v>
      </c>
      <c r="B177" s="119" t="s">
        <v>337</v>
      </c>
      <c r="C177" s="186" t="s">
        <v>336</v>
      </c>
      <c r="D177" s="121"/>
      <c r="E177" s="122"/>
      <c r="F177" s="123"/>
      <c r="G177" s="124">
        <f>E177*F177</f>
        <v>0</v>
      </c>
      <c r="H177" s="122"/>
      <c r="I177" s="123"/>
      <c r="J177" s="124">
        <f>H177*I177</f>
        <v>0</v>
      </c>
      <c r="K177" s="122"/>
      <c r="L177" s="123"/>
      <c r="M177" s="124">
        <f>K177*L177</f>
        <v>0</v>
      </c>
      <c r="N177" s="122"/>
      <c r="O177" s="123"/>
      <c r="P177" s="124">
        <f>N177*O177</f>
        <v>0</v>
      </c>
      <c r="Q177" s="122"/>
      <c r="R177" s="123"/>
      <c r="S177" s="124">
        <f>Q177*R177</f>
        <v>0</v>
      </c>
      <c r="T177" s="122"/>
      <c r="U177" s="123"/>
      <c r="V177" s="124">
        <f>T177*U177</f>
        <v>0</v>
      </c>
      <c r="W177" s="125">
        <f>G177+M177+S177</f>
        <v>0</v>
      </c>
      <c r="X177" s="126">
        <f>J177+P177+V177</f>
        <v>0</v>
      </c>
      <c r="Y177" s="126">
        <f t="shared" si="44"/>
        <v>0</v>
      </c>
      <c r="Z177" s="127" t="e">
        <f t="shared" si="45"/>
        <v>#DIV/0!</v>
      </c>
      <c r="AA177" s="294"/>
      <c r="AB177" s="130"/>
      <c r="AC177" s="130"/>
      <c r="AD177" s="130"/>
      <c r="AE177" s="130"/>
      <c r="AF177" s="130"/>
      <c r="AG177" s="130"/>
    </row>
    <row r="178" spans="1:33" ht="30" hidden="1" customHeight="1" x14ac:dyDescent="0.25">
      <c r="A178" s="131" t="s">
        <v>70</v>
      </c>
      <c r="B178" s="132" t="s">
        <v>338</v>
      </c>
      <c r="C178" s="162" t="s">
        <v>336</v>
      </c>
      <c r="D178" s="133"/>
      <c r="E178" s="134"/>
      <c r="F178" s="135"/>
      <c r="G178" s="136">
        <f>E178*F178</f>
        <v>0</v>
      </c>
      <c r="H178" s="134"/>
      <c r="I178" s="135"/>
      <c r="J178" s="136">
        <f>H178*I178</f>
        <v>0</v>
      </c>
      <c r="K178" s="134"/>
      <c r="L178" s="135"/>
      <c r="M178" s="136">
        <f>K178*L178</f>
        <v>0</v>
      </c>
      <c r="N178" s="134"/>
      <c r="O178" s="135"/>
      <c r="P178" s="136">
        <f>N178*O178</f>
        <v>0</v>
      </c>
      <c r="Q178" s="134"/>
      <c r="R178" s="135"/>
      <c r="S178" s="136">
        <f>Q178*R178</f>
        <v>0</v>
      </c>
      <c r="T178" s="134"/>
      <c r="U178" s="135"/>
      <c r="V178" s="136">
        <f>T178*U178</f>
        <v>0</v>
      </c>
      <c r="W178" s="137">
        <f>G178+M178+S178</f>
        <v>0</v>
      </c>
      <c r="X178" s="126">
        <f>J178+P178+V178</f>
        <v>0</v>
      </c>
      <c r="Y178" s="126">
        <f t="shared" si="44"/>
        <v>0</v>
      </c>
      <c r="Z178" s="127" t="e">
        <f t="shared" si="45"/>
        <v>#DIV/0!</v>
      </c>
      <c r="AA178" s="295"/>
      <c r="AB178" s="130"/>
      <c r="AC178" s="130"/>
      <c r="AD178" s="130"/>
      <c r="AE178" s="130"/>
      <c r="AF178" s="130"/>
      <c r="AG178" s="130"/>
    </row>
    <row r="179" spans="1:33" ht="30" customHeight="1" x14ac:dyDescent="0.25">
      <c r="A179" s="107" t="s">
        <v>67</v>
      </c>
      <c r="B179" s="154" t="s">
        <v>339</v>
      </c>
      <c r="C179" s="307" t="s">
        <v>316</v>
      </c>
      <c r="D179" s="140"/>
      <c r="E179" s="141">
        <f>SUM(E181:E194)</f>
        <v>82</v>
      </c>
      <c r="F179" s="142"/>
      <c r="G179" s="143">
        <f>SUM(G181:G194)</f>
        <v>413960</v>
      </c>
      <c r="H179" s="141">
        <f>SUM(H181:H194)</f>
        <v>13</v>
      </c>
      <c r="I179" s="142"/>
      <c r="J179" s="143">
        <f>SUM(J181:J194)</f>
        <v>432219.49</v>
      </c>
      <c r="K179" s="141">
        <f>SUM(K181:K194)</f>
        <v>1</v>
      </c>
      <c r="L179" s="142"/>
      <c r="M179" s="143">
        <f>SUM(M181:M194)</f>
        <v>8000</v>
      </c>
      <c r="N179" s="141">
        <f>SUM(N181:N194)</f>
        <v>1</v>
      </c>
      <c r="O179" s="142"/>
      <c r="P179" s="143">
        <f>SUM(P181:P194)</f>
        <v>8000</v>
      </c>
      <c r="Q179" s="141">
        <f>SUM(Q181:Q194)</f>
        <v>0</v>
      </c>
      <c r="R179" s="142"/>
      <c r="S179" s="143">
        <f>SUM(S181:S194)</f>
        <v>0</v>
      </c>
      <c r="T179" s="141">
        <f>SUM(T181:T194)</f>
        <v>0</v>
      </c>
      <c r="U179" s="142"/>
      <c r="V179" s="143">
        <f>SUM(V181:V194)</f>
        <v>0</v>
      </c>
      <c r="W179" s="143">
        <f>SUM(W181:W194)</f>
        <v>421960</v>
      </c>
      <c r="X179" s="143">
        <f>SUM(X181:X194)</f>
        <v>440219.49</v>
      </c>
      <c r="Y179" s="143">
        <f t="shared" si="44"/>
        <v>-18259.489999999991</v>
      </c>
      <c r="Z179" s="143">
        <f t="shared" si="45"/>
        <v>-4.327303535880176E-2</v>
      </c>
      <c r="AA179" s="306"/>
      <c r="AB179" s="117"/>
      <c r="AC179" s="117"/>
      <c r="AD179" s="117"/>
      <c r="AE179" s="117"/>
      <c r="AF179" s="117"/>
      <c r="AG179" s="117"/>
    </row>
    <row r="180" spans="1:33" s="389" customFormat="1" ht="30" customHeight="1" x14ac:dyDescent="0.25">
      <c r="A180" s="118" t="s">
        <v>70</v>
      </c>
      <c r="B180" s="119" t="s">
        <v>340</v>
      </c>
      <c r="C180" s="186" t="s">
        <v>384</v>
      </c>
      <c r="D180" s="121" t="s">
        <v>342</v>
      </c>
      <c r="E180" s="122">
        <v>0</v>
      </c>
      <c r="F180" s="123">
        <v>0</v>
      </c>
      <c r="G180" s="124">
        <f t="shared" ref="G180" si="46">E180*F180</f>
        <v>0</v>
      </c>
      <c r="H180" s="383">
        <v>0</v>
      </c>
      <c r="I180" s="384">
        <v>0</v>
      </c>
      <c r="J180" s="124">
        <f t="shared" ref="J180" si="47">H180*I180</f>
        <v>0</v>
      </c>
      <c r="K180" s="122"/>
      <c r="L180" s="123"/>
      <c r="M180" s="124">
        <f t="shared" ref="M180" si="48">K180*L180</f>
        <v>0</v>
      </c>
      <c r="N180" s="122"/>
      <c r="O180" s="123"/>
      <c r="P180" s="124">
        <f t="shared" ref="P180" si="49">N180*O180</f>
        <v>0</v>
      </c>
      <c r="Q180" s="122"/>
      <c r="R180" s="123"/>
      <c r="S180" s="124">
        <f t="shared" ref="S180" si="50">Q180*R180</f>
        <v>0</v>
      </c>
      <c r="T180" s="122"/>
      <c r="U180" s="123"/>
      <c r="V180" s="124">
        <f t="shared" ref="V180" si="51">T180*U180</f>
        <v>0</v>
      </c>
      <c r="W180" s="125">
        <f t="shared" ref="W180" si="52">G180+M180+S180</f>
        <v>0</v>
      </c>
      <c r="X180" s="126">
        <f t="shared" ref="X180" si="53">J180+P180+V180</f>
        <v>0</v>
      </c>
      <c r="Y180" s="126">
        <f t="shared" ref="Y180" si="54">W180-X180</f>
        <v>0</v>
      </c>
      <c r="Z180" s="127" t="e">
        <f t="shared" ref="Z180" si="55">Y180/W180</f>
        <v>#DIV/0!</v>
      </c>
      <c r="AA180" s="294"/>
      <c r="AB180" s="130"/>
      <c r="AC180" s="130"/>
      <c r="AD180" s="130"/>
      <c r="AE180" s="130"/>
      <c r="AF180" s="130"/>
      <c r="AG180" s="130"/>
    </row>
    <row r="181" spans="1:33" ht="30" customHeight="1" x14ac:dyDescent="0.25">
      <c r="A181" s="118" t="s">
        <v>70</v>
      </c>
      <c r="B181" s="119" t="s">
        <v>343</v>
      </c>
      <c r="C181" s="186" t="s">
        <v>341</v>
      </c>
      <c r="D181" s="121" t="s">
        <v>342</v>
      </c>
      <c r="E181" s="122">
        <v>70</v>
      </c>
      <c r="F181" s="123">
        <v>3</v>
      </c>
      <c r="G181" s="124">
        <f t="shared" ref="G181:G190" si="56">E181*F181</f>
        <v>210</v>
      </c>
      <c r="H181" s="383">
        <v>1</v>
      </c>
      <c r="I181" s="384">
        <v>196</v>
      </c>
      <c r="J181" s="124">
        <f t="shared" ref="J181:J194" si="57">H181*I181</f>
        <v>196</v>
      </c>
      <c r="K181" s="122"/>
      <c r="L181" s="123"/>
      <c r="M181" s="124">
        <f t="shared" ref="M181:M194" si="58">K181*L181</f>
        <v>0</v>
      </c>
      <c r="N181" s="122"/>
      <c r="O181" s="123"/>
      <c r="P181" s="124">
        <f t="shared" ref="P181:P194" si="59">N181*O181</f>
        <v>0</v>
      </c>
      <c r="Q181" s="122"/>
      <c r="R181" s="123"/>
      <c r="S181" s="124">
        <f t="shared" ref="S181:S194" si="60">Q181*R181</f>
        <v>0</v>
      </c>
      <c r="T181" s="122"/>
      <c r="U181" s="123"/>
      <c r="V181" s="124">
        <f t="shared" ref="V181:V194" si="61">T181*U181</f>
        <v>0</v>
      </c>
      <c r="W181" s="125">
        <f t="shared" ref="W181:W194" si="62">G181+M181+S181</f>
        <v>210</v>
      </c>
      <c r="X181" s="126">
        <f t="shared" ref="X181:X194" si="63">J181+P181+V181</f>
        <v>196</v>
      </c>
      <c r="Y181" s="126">
        <f t="shared" si="44"/>
        <v>14</v>
      </c>
      <c r="Z181" s="127">
        <f t="shared" si="45"/>
        <v>6.6666666666666666E-2</v>
      </c>
      <c r="AA181" s="294"/>
      <c r="AB181" s="130"/>
      <c r="AC181" s="130"/>
      <c r="AD181" s="130"/>
      <c r="AE181" s="130"/>
      <c r="AF181" s="130"/>
      <c r="AG181" s="130"/>
    </row>
    <row r="182" spans="1:33" ht="30" customHeight="1" x14ac:dyDescent="0.25">
      <c r="A182" s="118" t="s">
        <v>70</v>
      </c>
      <c r="B182" s="119" t="s">
        <v>345</v>
      </c>
      <c r="C182" s="186" t="s">
        <v>344</v>
      </c>
      <c r="D182" s="121" t="s">
        <v>140</v>
      </c>
      <c r="E182" s="122">
        <v>1</v>
      </c>
      <c r="F182" s="123">
        <v>48700</v>
      </c>
      <c r="G182" s="124">
        <f t="shared" si="56"/>
        <v>48700</v>
      </c>
      <c r="H182" s="122">
        <v>1</v>
      </c>
      <c r="I182" s="308">
        <v>48700</v>
      </c>
      <c r="J182" s="124">
        <f t="shared" si="57"/>
        <v>48700</v>
      </c>
      <c r="K182" s="122"/>
      <c r="L182" s="123"/>
      <c r="M182" s="124">
        <f t="shared" si="58"/>
        <v>0</v>
      </c>
      <c r="N182" s="122"/>
      <c r="O182" s="123"/>
      <c r="P182" s="124">
        <f t="shared" si="59"/>
        <v>0</v>
      </c>
      <c r="Q182" s="122"/>
      <c r="R182" s="123"/>
      <c r="S182" s="124">
        <f t="shared" si="60"/>
        <v>0</v>
      </c>
      <c r="T182" s="122"/>
      <c r="U182" s="123"/>
      <c r="V182" s="124">
        <f t="shared" si="61"/>
        <v>0</v>
      </c>
      <c r="W182" s="137">
        <f t="shared" si="62"/>
        <v>48700</v>
      </c>
      <c r="X182" s="126">
        <f t="shared" si="63"/>
        <v>48700</v>
      </c>
      <c r="Y182" s="126">
        <f t="shared" si="44"/>
        <v>0</v>
      </c>
      <c r="Z182" s="127">
        <f t="shared" si="45"/>
        <v>0</v>
      </c>
      <c r="AA182" s="294"/>
      <c r="AB182" s="130"/>
      <c r="AC182" s="130"/>
      <c r="AD182" s="130"/>
      <c r="AE182" s="130"/>
      <c r="AF182" s="130"/>
      <c r="AG182" s="130"/>
    </row>
    <row r="183" spans="1:33" ht="30" customHeight="1" x14ac:dyDescent="0.25">
      <c r="A183" s="118" t="s">
        <v>70</v>
      </c>
      <c r="B183" s="119" t="s">
        <v>347</v>
      </c>
      <c r="C183" s="309" t="s">
        <v>346</v>
      </c>
      <c r="D183" s="121" t="s">
        <v>140</v>
      </c>
      <c r="E183" s="122">
        <v>1</v>
      </c>
      <c r="F183" s="123">
        <v>15600</v>
      </c>
      <c r="G183" s="124">
        <f t="shared" si="56"/>
        <v>15600</v>
      </c>
      <c r="H183" s="122">
        <v>1</v>
      </c>
      <c r="I183" s="123">
        <v>0</v>
      </c>
      <c r="J183" s="124">
        <f t="shared" si="57"/>
        <v>0</v>
      </c>
      <c r="K183" s="122"/>
      <c r="L183" s="123"/>
      <c r="M183" s="124">
        <f t="shared" si="58"/>
        <v>0</v>
      </c>
      <c r="N183" s="122"/>
      <c r="O183" s="123"/>
      <c r="P183" s="124">
        <f t="shared" si="59"/>
        <v>0</v>
      </c>
      <c r="Q183" s="122"/>
      <c r="R183" s="123"/>
      <c r="S183" s="124">
        <f t="shared" si="60"/>
        <v>0</v>
      </c>
      <c r="T183" s="122"/>
      <c r="U183" s="123"/>
      <c r="V183" s="124">
        <f t="shared" si="61"/>
        <v>0</v>
      </c>
      <c r="W183" s="137">
        <f t="shared" si="62"/>
        <v>15600</v>
      </c>
      <c r="X183" s="126">
        <f t="shared" si="63"/>
        <v>0</v>
      </c>
      <c r="Y183" s="126">
        <f t="shared" si="44"/>
        <v>15600</v>
      </c>
      <c r="Z183" s="127">
        <f t="shared" si="45"/>
        <v>1</v>
      </c>
      <c r="AA183" s="294"/>
      <c r="AB183" s="130"/>
      <c r="AC183" s="130"/>
      <c r="AD183" s="130"/>
      <c r="AE183" s="130"/>
      <c r="AF183" s="130"/>
      <c r="AG183" s="130"/>
    </row>
    <row r="184" spans="1:33" ht="30" customHeight="1" x14ac:dyDescent="0.25">
      <c r="A184" s="118" t="s">
        <v>70</v>
      </c>
      <c r="B184" s="119" t="s">
        <v>349</v>
      </c>
      <c r="C184" s="120" t="s">
        <v>348</v>
      </c>
      <c r="D184" s="121" t="s">
        <v>140</v>
      </c>
      <c r="E184" s="134">
        <v>1</v>
      </c>
      <c r="F184" s="135">
        <v>39200</v>
      </c>
      <c r="G184" s="124">
        <f t="shared" si="56"/>
        <v>39200</v>
      </c>
      <c r="H184" s="122">
        <v>1</v>
      </c>
      <c r="I184" s="123">
        <v>39200</v>
      </c>
      <c r="J184" s="124">
        <f t="shared" si="57"/>
        <v>39200</v>
      </c>
      <c r="K184" s="122"/>
      <c r="L184" s="123"/>
      <c r="M184" s="124">
        <f t="shared" si="58"/>
        <v>0</v>
      </c>
      <c r="N184" s="122"/>
      <c r="O184" s="123"/>
      <c r="P184" s="124">
        <f t="shared" si="59"/>
        <v>0</v>
      </c>
      <c r="Q184" s="122"/>
      <c r="R184" s="123"/>
      <c r="S184" s="124">
        <f t="shared" si="60"/>
        <v>0</v>
      </c>
      <c r="T184" s="122"/>
      <c r="U184" s="123"/>
      <c r="V184" s="124">
        <f t="shared" si="61"/>
        <v>0</v>
      </c>
      <c r="W184" s="137">
        <f t="shared" si="62"/>
        <v>39200</v>
      </c>
      <c r="X184" s="126">
        <f t="shared" si="63"/>
        <v>39200</v>
      </c>
      <c r="Y184" s="126">
        <f t="shared" si="44"/>
        <v>0</v>
      </c>
      <c r="Z184" s="127">
        <f t="shared" si="45"/>
        <v>0</v>
      </c>
      <c r="AA184" s="294"/>
      <c r="AB184" s="130"/>
      <c r="AC184" s="130"/>
      <c r="AD184" s="130"/>
      <c r="AE184" s="130"/>
      <c r="AF184" s="130"/>
      <c r="AG184" s="130"/>
    </row>
    <row r="185" spans="1:33" ht="30" customHeight="1" x14ac:dyDescent="0.25">
      <c r="A185" s="118" t="s">
        <v>70</v>
      </c>
      <c r="B185" s="119" t="s">
        <v>351</v>
      </c>
      <c r="C185" s="120" t="s">
        <v>350</v>
      </c>
      <c r="D185" s="121" t="s">
        <v>140</v>
      </c>
      <c r="E185" s="134">
        <v>1</v>
      </c>
      <c r="F185" s="135">
        <v>39000</v>
      </c>
      <c r="G185" s="124">
        <f t="shared" si="56"/>
        <v>39000</v>
      </c>
      <c r="H185" s="122">
        <v>1</v>
      </c>
      <c r="I185" s="308">
        <v>39000</v>
      </c>
      <c r="J185" s="124">
        <f t="shared" si="57"/>
        <v>39000</v>
      </c>
      <c r="K185" s="122"/>
      <c r="L185" s="123"/>
      <c r="M185" s="124">
        <f t="shared" si="58"/>
        <v>0</v>
      </c>
      <c r="N185" s="122"/>
      <c r="O185" s="123"/>
      <c r="P185" s="124">
        <f t="shared" si="59"/>
        <v>0</v>
      </c>
      <c r="Q185" s="122"/>
      <c r="R185" s="123"/>
      <c r="S185" s="124">
        <f t="shared" si="60"/>
        <v>0</v>
      </c>
      <c r="T185" s="122"/>
      <c r="U185" s="123"/>
      <c r="V185" s="124">
        <f t="shared" si="61"/>
        <v>0</v>
      </c>
      <c r="W185" s="137">
        <f t="shared" si="62"/>
        <v>39000</v>
      </c>
      <c r="X185" s="126">
        <f t="shared" si="63"/>
        <v>39000</v>
      </c>
      <c r="Y185" s="126">
        <f t="shared" si="44"/>
        <v>0</v>
      </c>
      <c r="Z185" s="127">
        <f t="shared" si="45"/>
        <v>0</v>
      </c>
      <c r="AA185" s="294"/>
      <c r="AB185" s="129"/>
      <c r="AC185" s="130"/>
      <c r="AD185" s="130"/>
      <c r="AE185" s="130"/>
      <c r="AF185" s="130"/>
      <c r="AG185" s="130"/>
    </row>
    <row r="186" spans="1:33" ht="30" customHeight="1" x14ac:dyDescent="0.25">
      <c r="A186" s="118" t="s">
        <v>70</v>
      </c>
      <c r="B186" s="119" t="s">
        <v>353</v>
      </c>
      <c r="C186" s="120" t="s">
        <v>352</v>
      </c>
      <c r="D186" s="121" t="s">
        <v>140</v>
      </c>
      <c r="E186" s="134">
        <v>1</v>
      </c>
      <c r="F186" s="135">
        <v>24500</v>
      </c>
      <c r="G186" s="124">
        <f t="shared" si="56"/>
        <v>24500</v>
      </c>
      <c r="H186" s="122">
        <v>1</v>
      </c>
      <c r="I186" s="123">
        <v>24500</v>
      </c>
      <c r="J186" s="124">
        <f t="shared" si="57"/>
        <v>24500</v>
      </c>
      <c r="K186" s="122"/>
      <c r="L186" s="123"/>
      <c r="M186" s="124">
        <f t="shared" si="58"/>
        <v>0</v>
      </c>
      <c r="N186" s="122"/>
      <c r="O186" s="123"/>
      <c r="P186" s="124">
        <f t="shared" si="59"/>
        <v>0</v>
      </c>
      <c r="Q186" s="122"/>
      <c r="R186" s="123"/>
      <c r="S186" s="124">
        <f t="shared" si="60"/>
        <v>0</v>
      </c>
      <c r="T186" s="122"/>
      <c r="U186" s="123"/>
      <c r="V186" s="124">
        <f t="shared" si="61"/>
        <v>0</v>
      </c>
      <c r="W186" s="137">
        <f t="shared" si="62"/>
        <v>24500</v>
      </c>
      <c r="X186" s="126">
        <f t="shared" si="63"/>
        <v>24500</v>
      </c>
      <c r="Y186" s="126">
        <f t="shared" si="44"/>
        <v>0</v>
      </c>
      <c r="Z186" s="127">
        <f t="shared" si="45"/>
        <v>0</v>
      </c>
      <c r="AA186" s="294"/>
      <c r="AB186" s="130"/>
      <c r="AC186" s="130"/>
      <c r="AD186" s="130"/>
      <c r="AE186" s="130"/>
      <c r="AF186" s="130"/>
      <c r="AG186" s="130"/>
    </row>
    <row r="187" spans="1:33" ht="30" customHeight="1" x14ac:dyDescent="0.25">
      <c r="A187" s="131" t="s">
        <v>70</v>
      </c>
      <c r="B187" s="119" t="s">
        <v>355</v>
      </c>
      <c r="C187" s="186" t="s">
        <v>354</v>
      </c>
      <c r="D187" s="121" t="s">
        <v>140</v>
      </c>
      <c r="E187" s="122">
        <v>1</v>
      </c>
      <c r="F187" s="123">
        <v>32000</v>
      </c>
      <c r="G187" s="136">
        <f t="shared" si="56"/>
        <v>32000</v>
      </c>
      <c r="H187" s="134">
        <v>1</v>
      </c>
      <c r="I187" s="203">
        <v>38000</v>
      </c>
      <c r="J187" s="136">
        <f t="shared" si="57"/>
        <v>38000</v>
      </c>
      <c r="K187" s="134"/>
      <c r="L187" s="135"/>
      <c r="M187" s="136">
        <f t="shared" si="58"/>
        <v>0</v>
      </c>
      <c r="N187" s="134"/>
      <c r="O187" s="135"/>
      <c r="P187" s="136">
        <f t="shared" si="59"/>
        <v>0</v>
      </c>
      <c r="Q187" s="134"/>
      <c r="R187" s="135"/>
      <c r="S187" s="136">
        <f t="shared" si="60"/>
        <v>0</v>
      </c>
      <c r="T187" s="134"/>
      <c r="U187" s="135"/>
      <c r="V187" s="136">
        <f t="shared" si="61"/>
        <v>0</v>
      </c>
      <c r="W187" s="137">
        <f t="shared" si="62"/>
        <v>32000</v>
      </c>
      <c r="X187" s="126">
        <f t="shared" si="63"/>
        <v>38000</v>
      </c>
      <c r="Y187" s="126">
        <f t="shared" si="44"/>
        <v>-6000</v>
      </c>
      <c r="Z187" s="127">
        <f t="shared" si="45"/>
        <v>-0.1875</v>
      </c>
      <c r="AA187" s="295"/>
      <c r="AB187" s="130"/>
      <c r="AC187" s="130"/>
      <c r="AD187" s="130"/>
      <c r="AE187" s="130"/>
      <c r="AF187" s="130"/>
      <c r="AG187" s="130"/>
    </row>
    <row r="188" spans="1:33" s="345" customFormat="1" ht="30" customHeight="1" thickBot="1" x14ac:dyDescent="0.3">
      <c r="A188" s="334" t="s">
        <v>70</v>
      </c>
      <c r="B188" s="119" t="s">
        <v>357</v>
      </c>
      <c r="C188" s="335" t="s">
        <v>356</v>
      </c>
      <c r="D188" s="336" t="s">
        <v>140</v>
      </c>
      <c r="E188" s="337">
        <v>1</v>
      </c>
      <c r="F188" s="338">
        <v>22000</v>
      </c>
      <c r="G188" s="339">
        <f t="shared" si="56"/>
        <v>22000</v>
      </c>
      <c r="H188" s="337">
        <v>1</v>
      </c>
      <c r="I188" s="338">
        <v>17200</v>
      </c>
      <c r="J188" s="339">
        <f t="shared" si="57"/>
        <v>17200</v>
      </c>
      <c r="K188" s="337"/>
      <c r="L188" s="338"/>
      <c r="M188" s="339">
        <f t="shared" si="58"/>
        <v>0</v>
      </c>
      <c r="N188" s="337"/>
      <c r="O188" s="338"/>
      <c r="P188" s="339">
        <f t="shared" si="59"/>
        <v>0</v>
      </c>
      <c r="Q188" s="337"/>
      <c r="R188" s="338">
        <v>0.22</v>
      </c>
      <c r="S188" s="339">
        <f t="shared" si="60"/>
        <v>0</v>
      </c>
      <c r="T188" s="337"/>
      <c r="U188" s="338">
        <v>0.22</v>
      </c>
      <c r="V188" s="339">
        <f t="shared" si="61"/>
        <v>0</v>
      </c>
      <c r="W188" s="340">
        <f t="shared" si="62"/>
        <v>22000</v>
      </c>
      <c r="X188" s="341">
        <f t="shared" si="63"/>
        <v>17200</v>
      </c>
      <c r="Y188" s="341">
        <f t="shared" si="44"/>
        <v>4800</v>
      </c>
      <c r="Z188" s="342">
        <f t="shared" si="45"/>
        <v>0.21818181818181817</v>
      </c>
      <c r="AA188" s="343"/>
      <c r="AB188" s="344"/>
      <c r="AC188" s="344"/>
      <c r="AD188" s="344"/>
      <c r="AE188" s="344"/>
      <c r="AF188" s="344"/>
      <c r="AG188" s="344"/>
    </row>
    <row r="189" spans="1:33" s="345" customFormat="1" ht="30" customHeight="1" x14ac:dyDescent="0.25">
      <c r="A189" s="346" t="s">
        <v>70</v>
      </c>
      <c r="B189" s="119" t="s">
        <v>359</v>
      </c>
      <c r="C189" s="347" t="s">
        <v>358</v>
      </c>
      <c r="D189" s="336" t="s">
        <v>140</v>
      </c>
      <c r="E189" s="348">
        <v>1</v>
      </c>
      <c r="F189" s="349">
        <v>24700</v>
      </c>
      <c r="G189" s="350">
        <f t="shared" si="56"/>
        <v>24700</v>
      </c>
      <c r="H189" s="385">
        <v>1</v>
      </c>
      <c r="I189" s="386">
        <v>35109.49</v>
      </c>
      <c r="J189" s="350">
        <f t="shared" si="57"/>
        <v>35109.49</v>
      </c>
      <c r="K189" s="348"/>
      <c r="L189" s="349"/>
      <c r="M189" s="350">
        <f t="shared" si="58"/>
        <v>0</v>
      </c>
      <c r="N189" s="348"/>
      <c r="O189" s="349"/>
      <c r="P189" s="350">
        <f t="shared" si="59"/>
        <v>0</v>
      </c>
      <c r="Q189" s="348"/>
      <c r="R189" s="349"/>
      <c r="S189" s="350">
        <f t="shared" si="60"/>
        <v>0</v>
      </c>
      <c r="T189" s="348"/>
      <c r="U189" s="349"/>
      <c r="V189" s="350">
        <f t="shared" si="61"/>
        <v>0</v>
      </c>
      <c r="W189" s="340">
        <f t="shared" si="62"/>
        <v>24700</v>
      </c>
      <c r="X189" s="341">
        <f t="shared" si="63"/>
        <v>35109.49</v>
      </c>
      <c r="Y189" s="341">
        <f t="shared" si="44"/>
        <v>-10409.489999999998</v>
      </c>
      <c r="Z189" s="342">
        <f t="shared" si="45"/>
        <v>-0.42143684210526305</v>
      </c>
      <c r="AA189" s="351"/>
      <c r="AB189" s="352"/>
      <c r="AC189" s="352"/>
      <c r="AD189" s="352"/>
      <c r="AE189" s="352"/>
      <c r="AF189" s="352"/>
      <c r="AG189" s="352"/>
    </row>
    <row r="190" spans="1:33" s="345" customFormat="1" ht="30" customHeight="1" x14ac:dyDescent="0.25">
      <c r="A190" s="346" t="s">
        <v>70</v>
      </c>
      <c r="B190" s="119" t="s">
        <v>361</v>
      </c>
      <c r="C190" s="353" t="s">
        <v>360</v>
      </c>
      <c r="D190" s="336" t="s">
        <v>140</v>
      </c>
      <c r="E190" s="348">
        <v>1</v>
      </c>
      <c r="F190" s="349">
        <v>48000</v>
      </c>
      <c r="G190" s="350">
        <f t="shared" si="56"/>
        <v>48000</v>
      </c>
      <c r="H190" s="387">
        <v>1</v>
      </c>
      <c r="I190" s="388">
        <v>48000</v>
      </c>
      <c r="J190" s="350">
        <f t="shared" si="57"/>
        <v>48000</v>
      </c>
      <c r="K190" s="348"/>
      <c r="L190" s="349"/>
      <c r="M190" s="350">
        <f t="shared" si="58"/>
        <v>0</v>
      </c>
      <c r="N190" s="348"/>
      <c r="O190" s="349"/>
      <c r="P190" s="350">
        <f t="shared" si="59"/>
        <v>0</v>
      </c>
      <c r="Q190" s="348"/>
      <c r="R190" s="349"/>
      <c r="S190" s="350">
        <f t="shared" si="60"/>
        <v>0</v>
      </c>
      <c r="T190" s="348"/>
      <c r="U190" s="349"/>
      <c r="V190" s="350">
        <f t="shared" si="61"/>
        <v>0</v>
      </c>
      <c r="W190" s="340">
        <f t="shared" si="62"/>
        <v>48000</v>
      </c>
      <c r="X190" s="341">
        <f t="shared" si="63"/>
        <v>48000</v>
      </c>
      <c r="Y190" s="341">
        <f t="shared" si="44"/>
        <v>0</v>
      </c>
      <c r="Z190" s="342">
        <f t="shared" si="45"/>
        <v>0</v>
      </c>
      <c r="AA190" s="351"/>
      <c r="AB190" s="352"/>
      <c r="AC190" s="352"/>
      <c r="AD190" s="352"/>
      <c r="AE190" s="352"/>
      <c r="AF190" s="352"/>
      <c r="AG190" s="352"/>
    </row>
    <row r="191" spans="1:33" s="345" customFormat="1" ht="30" customHeight="1" x14ac:dyDescent="0.25">
      <c r="A191" s="346" t="s">
        <v>70</v>
      </c>
      <c r="B191" s="119" t="s">
        <v>363</v>
      </c>
      <c r="C191" s="353" t="s">
        <v>362</v>
      </c>
      <c r="D191" s="336" t="s">
        <v>140</v>
      </c>
      <c r="E191" s="348"/>
      <c r="F191" s="349"/>
      <c r="G191" s="350"/>
      <c r="H191" s="348"/>
      <c r="I191" s="349"/>
      <c r="J191" s="350">
        <f t="shared" si="57"/>
        <v>0</v>
      </c>
      <c r="K191" s="348">
        <v>1</v>
      </c>
      <c r="L191" s="349">
        <v>8000</v>
      </c>
      <c r="M191" s="350">
        <f t="shared" si="58"/>
        <v>8000</v>
      </c>
      <c r="N191" s="348">
        <v>1</v>
      </c>
      <c r="O191" s="349">
        <v>8000</v>
      </c>
      <c r="P191" s="350">
        <f t="shared" si="59"/>
        <v>8000</v>
      </c>
      <c r="Q191" s="348"/>
      <c r="R191" s="349"/>
      <c r="S191" s="350">
        <f t="shared" si="60"/>
        <v>0</v>
      </c>
      <c r="T191" s="348"/>
      <c r="U191" s="349"/>
      <c r="V191" s="350">
        <f t="shared" si="61"/>
        <v>0</v>
      </c>
      <c r="W191" s="340">
        <f t="shared" si="62"/>
        <v>8000</v>
      </c>
      <c r="X191" s="341">
        <f t="shared" si="63"/>
        <v>8000</v>
      </c>
      <c r="Y191" s="341">
        <f t="shared" si="44"/>
        <v>0</v>
      </c>
      <c r="Z191" s="342">
        <f t="shared" si="45"/>
        <v>0</v>
      </c>
      <c r="AA191" s="351"/>
      <c r="AB191" s="354"/>
      <c r="AC191" s="352"/>
      <c r="AD191" s="352"/>
      <c r="AE191" s="352"/>
      <c r="AF191" s="352"/>
      <c r="AG191" s="352"/>
    </row>
    <row r="192" spans="1:33" s="345" customFormat="1" ht="30" customHeight="1" x14ac:dyDescent="0.25">
      <c r="A192" s="346" t="s">
        <v>70</v>
      </c>
      <c r="B192" s="119" t="s">
        <v>365</v>
      </c>
      <c r="C192" s="353" t="s">
        <v>364</v>
      </c>
      <c r="D192" s="336" t="s">
        <v>140</v>
      </c>
      <c r="E192" s="348">
        <v>1</v>
      </c>
      <c r="F192" s="349">
        <v>48800</v>
      </c>
      <c r="G192" s="350">
        <f>E192*F192</f>
        <v>48800</v>
      </c>
      <c r="H192" s="348">
        <v>1</v>
      </c>
      <c r="I192" s="349">
        <v>64994</v>
      </c>
      <c r="J192" s="350">
        <f t="shared" si="57"/>
        <v>64994</v>
      </c>
      <c r="K192" s="348"/>
      <c r="L192" s="349"/>
      <c r="M192" s="350">
        <f t="shared" si="58"/>
        <v>0</v>
      </c>
      <c r="N192" s="348"/>
      <c r="O192" s="349"/>
      <c r="P192" s="350">
        <f t="shared" si="59"/>
        <v>0</v>
      </c>
      <c r="Q192" s="348"/>
      <c r="R192" s="349"/>
      <c r="S192" s="350">
        <f t="shared" si="60"/>
        <v>0</v>
      </c>
      <c r="T192" s="348"/>
      <c r="U192" s="349"/>
      <c r="V192" s="350">
        <f t="shared" si="61"/>
        <v>0</v>
      </c>
      <c r="W192" s="340">
        <f t="shared" si="62"/>
        <v>48800</v>
      </c>
      <c r="X192" s="341">
        <f t="shared" si="63"/>
        <v>64994</v>
      </c>
      <c r="Y192" s="341">
        <f t="shared" si="44"/>
        <v>-16194</v>
      </c>
      <c r="Z192" s="342">
        <f t="shared" si="45"/>
        <v>-0.33184426229508196</v>
      </c>
      <c r="AA192" s="351"/>
      <c r="AB192" s="352"/>
      <c r="AC192" s="352"/>
      <c r="AD192" s="352"/>
      <c r="AE192" s="352"/>
      <c r="AF192" s="352"/>
      <c r="AG192" s="352"/>
    </row>
    <row r="193" spans="1:33" s="345" customFormat="1" ht="30" customHeight="1" x14ac:dyDescent="0.25">
      <c r="A193" s="346" t="s">
        <v>70</v>
      </c>
      <c r="B193" s="119" t="s">
        <v>367</v>
      </c>
      <c r="C193" s="353" t="s">
        <v>366</v>
      </c>
      <c r="D193" s="336" t="s">
        <v>140</v>
      </c>
      <c r="E193" s="348">
        <v>1</v>
      </c>
      <c r="F193" s="349">
        <v>45000</v>
      </c>
      <c r="G193" s="350">
        <f>E193*F193</f>
        <v>45000</v>
      </c>
      <c r="H193" s="348">
        <v>1</v>
      </c>
      <c r="I193" s="349">
        <v>47532</v>
      </c>
      <c r="J193" s="350">
        <f t="shared" si="57"/>
        <v>47532</v>
      </c>
      <c r="K193" s="348"/>
      <c r="L193" s="349"/>
      <c r="M193" s="350">
        <f t="shared" si="58"/>
        <v>0</v>
      </c>
      <c r="N193" s="348"/>
      <c r="O193" s="349"/>
      <c r="P193" s="350">
        <f t="shared" si="59"/>
        <v>0</v>
      </c>
      <c r="Q193" s="348"/>
      <c r="R193" s="349"/>
      <c r="S193" s="350">
        <f t="shared" si="60"/>
        <v>0</v>
      </c>
      <c r="T193" s="348"/>
      <c r="U193" s="349"/>
      <c r="V193" s="350">
        <f t="shared" si="61"/>
        <v>0</v>
      </c>
      <c r="W193" s="340">
        <f t="shared" si="62"/>
        <v>45000</v>
      </c>
      <c r="X193" s="341">
        <f t="shared" si="63"/>
        <v>47532</v>
      </c>
      <c r="Y193" s="341">
        <f t="shared" si="44"/>
        <v>-2532</v>
      </c>
      <c r="Z193" s="342">
        <f t="shared" si="45"/>
        <v>-5.6266666666666666E-2</v>
      </c>
      <c r="AA193" s="351"/>
      <c r="AB193" s="354"/>
      <c r="AC193" s="352"/>
      <c r="AD193" s="352"/>
      <c r="AE193" s="352"/>
      <c r="AF193" s="352"/>
      <c r="AG193" s="352"/>
    </row>
    <row r="194" spans="1:33" s="345" customFormat="1" ht="30" customHeight="1" thickBot="1" x14ac:dyDescent="0.3">
      <c r="A194" s="346" t="s">
        <v>70</v>
      </c>
      <c r="B194" s="119" t="s">
        <v>385</v>
      </c>
      <c r="C194" s="353" t="s">
        <v>368</v>
      </c>
      <c r="D194" s="336" t="s">
        <v>140</v>
      </c>
      <c r="E194" s="348">
        <v>1</v>
      </c>
      <c r="F194" s="349">
        <v>26250</v>
      </c>
      <c r="G194" s="350">
        <f>E194*F194</f>
        <v>26250</v>
      </c>
      <c r="H194" s="348">
        <v>1</v>
      </c>
      <c r="I194" s="349">
        <v>29788</v>
      </c>
      <c r="J194" s="350">
        <f t="shared" si="57"/>
        <v>29788</v>
      </c>
      <c r="K194" s="348"/>
      <c r="L194" s="349"/>
      <c r="M194" s="350">
        <f t="shared" si="58"/>
        <v>0</v>
      </c>
      <c r="N194" s="348"/>
      <c r="O194" s="349"/>
      <c r="P194" s="350">
        <f t="shared" si="59"/>
        <v>0</v>
      </c>
      <c r="Q194" s="348"/>
      <c r="R194" s="349"/>
      <c r="S194" s="350">
        <f t="shared" si="60"/>
        <v>0</v>
      </c>
      <c r="T194" s="348"/>
      <c r="U194" s="349"/>
      <c r="V194" s="350">
        <f t="shared" si="61"/>
        <v>0</v>
      </c>
      <c r="W194" s="340">
        <f t="shared" si="62"/>
        <v>26250</v>
      </c>
      <c r="X194" s="341">
        <f t="shared" si="63"/>
        <v>29788</v>
      </c>
      <c r="Y194" s="341">
        <f t="shared" si="44"/>
        <v>-3538</v>
      </c>
      <c r="Z194" s="342">
        <f t="shared" si="45"/>
        <v>-0.13478095238095239</v>
      </c>
      <c r="AA194" s="351"/>
      <c r="AB194" s="352"/>
      <c r="AC194" s="352"/>
      <c r="AD194" s="352"/>
      <c r="AE194" s="352"/>
      <c r="AF194" s="352"/>
      <c r="AG194" s="352"/>
    </row>
    <row r="195" spans="1:33" s="345" customFormat="1" ht="30" customHeight="1" thickBot="1" x14ac:dyDescent="0.3">
      <c r="A195" s="355" t="s">
        <v>369</v>
      </c>
      <c r="B195" s="356"/>
      <c r="C195" s="357"/>
      <c r="D195" s="358"/>
      <c r="E195" s="359">
        <f>E179+E175+E170+E165</f>
        <v>83</v>
      </c>
      <c r="F195" s="360"/>
      <c r="G195" s="361">
        <f>G179+G175+G170+G165</f>
        <v>434960</v>
      </c>
      <c r="H195" s="359">
        <f>H179+H175+H170+H165</f>
        <v>13</v>
      </c>
      <c r="I195" s="360"/>
      <c r="J195" s="361">
        <f>J179+J175+J170+J165</f>
        <v>432219.49</v>
      </c>
      <c r="K195" s="359">
        <f>K179+K175+K170+K165</f>
        <v>1</v>
      </c>
      <c r="L195" s="360"/>
      <c r="M195" s="361">
        <f>M179+M175+M170+M165</f>
        <v>8000</v>
      </c>
      <c r="N195" s="359">
        <f>N179+N175+N170+N165</f>
        <v>1</v>
      </c>
      <c r="O195" s="360"/>
      <c r="P195" s="361">
        <f>P179+P175+P170+P165</f>
        <v>8000</v>
      </c>
      <c r="Q195" s="359">
        <f>Q179+Q175+Q170+Q165</f>
        <v>0</v>
      </c>
      <c r="R195" s="360"/>
      <c r="S195" s="361">
        <f>S179+S175+S170+S165</f>
        <v>0</v>
      </c>
      <c r="T195" s="359">
        <f>T179+T175+T170+T165</f>
        <v>0</v>
      </c>
      <c r="U195" s="360"/>
      <c r="V195" s="361">
        <f>V179+V175+V170+V165</f>
        <v>0</v>
      </c>
      <c r="W195" s="362">
        <f>W179+W165+W175+W170</f>
        <v>442960</v>
      </c>
      <c r="X195" s="362">
        <f>X179+X165+X175+X170</f>
        <v>440219.49</v>
      </c>
      <c r="Y195" s="362">
        <f t="shared" si="44"/>
        <v>2740.5100000000093</v>
      </c>
      <c r="Z195" s="362">
        <f t="shared" si="45"/>
        <v>6.1868114502438357E-3</v>
      </c>
      <c r="AA195" s="363"/>
      <c r="AB195" s="344"/>
      <c r="AC195" s="344"/>
      <c r="AD195" s="344"/>
      <c r="AE195" s="344"/>
      <c r="AF195" s="344"/>
      <c r="AG195" s="344"/>
    </row>
    <row r="196" spans="1:33" s="345" customFormat="1" ht="30" customHeight="1" x14ac:dyDescent="0.25">
      <c r="A196" s="364" t="s">
        <v>370</v>
      </c>
      <c r="B196" s="365"/>
      <c r="C196" s="366"/>
      <c r="D196" s="367"/>
      <c r="E196" s="368"/>
      <c r="F196" s="369"/>
      <c r="G196" s="370">
        <f>G33+G47+G56+G78+G92+G106+G119+G127+G146+G153+G157+G163+G195</f>
        <v>1869307.06</v>
      </c>
      <c r="H196" s="368"/>
      <c r="I196" s="369"/>
      <c r="J196" s="370">
        <f>J33+J47+J56+J78+J92+J106+J119+J127+J146+J153+J157+J163+J195</f>
        <v>1869307.057</v>
      </c>
      <c r="K196" s="368"/>
      <c r="L196" s="369"/>
      <c r="M196" s="370">
        <f>M33+M47+M56+M78+M92+M106+M119+M127+M146+M153+M157+M163+M195</f>
        <v>75200</v>
      </c>
      <c r="N196" s="368"/>
      <c r="O196" s="369"/>
      <c r="P196" s="370">
        <f>P33+P47+P56+P78+P92+P106+P119+P127+P146+P153+P157+P163+P195</f>
        <v>73999.997170000002</v>
      </c>
      <c r="Q196" s="368"/>
      <c r="R196" s="369"/>
      <c r="S196" s="370">
        <f>S33+S47+S56+S78+S92+S106+S119+S127+S146+S153+S157+S163+S195</f>
        <v>0</v>
      </c>
      <c r="T196" s="368"/>
      <c r="U196" s="369"/>
      <c r="V196" s="370">
        <f>V33+V47+V56+V78+V92+V106+V119+V127+V146+V153+V157+V163+V195</f>
        <v>0</v>
      </c>
      <c r="W196" s="370">
        <f>W33+W47+W56+W78+W92+W106+W119+W127+W146+W153+W157+W163+W195</f>
        <v>1944507.06</v>
      </c>
      <c r="X196" s="370">
        <f>X33+X47+X56+X78+X92+X106+X119+X127+X146+X153+X157+X163+X195+0.01</f>
        <v>1943307.0641700001</v>
      </c>
      <c r="Y196" s="370">
        <f>Y33+Y47+Y56+Y78+Y92+Y106+Y119+Y127+Y146+Y153+Y157+Y163+Y195-0.01</f>
        <v>1199.9958299999801</v>
      </c>
      <c r="Z196" s="371">
        <f t="shared" si="45"/>
        <v>6.1712083986981256E-4</v>
      </c>
      <c r="AA196" s="372"/>
      <c r="AB196" s="344"/>
      <c r="AC196" s="344"/>
      <c r="AD196" s="344"/>
      <c r="AE196" s="344"/>
      <c r="AF196" s="344"/>
      <c r="AG196" s="344"/>
    </row>
    <row r="197" spans="1:33" s="345" customFormat="1" ht="15" customHeight="1" x14ac:dyDescent="0.25">
      <c r="A197" s="420"/>
      <c r="B197" s="421"/>
      <c r="C197" s="421"/>
      <c r="D197" s="373"/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  <c r="O197" s="374"/>
      <c r="P197" s="374"/>
      <c r="Q197" s="374"/>
      <c r="R197" s="374"/>
      <c r="S197" s="374"/>
      <c r="T197" s="374"/>
      <c r="U197" s="374"/>
      <c r="V197" s="374"/>
      <c r="W197" s="375"/>
      <c r="X197" s="375"/>
      <c r="Y197" s="375"/>
      <c r="Z197" s="375"/>
      <c r="AA197" s="376"/>
      <c r="AB197" s="344"/>
      <c r="AC197" s="344"/>
      <c r="AD197" s="344"/>
      <c r="AE197" s="344"/>
      <c r="AF197" s="344"/>
      <c r="AG197" s="344"/>
    </row>
    <row r="198" spans="1:33" s="345" customFormat="1" ht="30" customHeight="1" x14ac:dyDescent="0.25">
      <c r="A198" s="422" t="s">
        <v>371</v>
      </c>
      <c r="B198" s="423"/>
      <c r="C198" s="424"/>
      <c r="D198" s="377"/>
      <c r="E198" s="368"/>
      <c r="F198" s="369"/>
      <c r="G198" s="378">
        <f>Фінансування!C26-'Кошторис  витрат'!G196</f>
        <v>0</v>
      </c>
      <c r="H198" s="368"/>
      <c r="I198" s="369"/>
      <c r="J198" s="378">
        <f>Фінансування!C27-'Кошторис  витрат'!J196</f>
        <v>3.0000000260770321E-3</v>
      </c>
      <c r="K198" s="368"/>
      <c r="L198" s="369"/>
      <c r="M198" s="378">
        <v>0</v>
      </c>
      <c r="N198" s="368"/>
      <c r="O198" s="369"/>
      <c r="P198" s="378">
        <f>M196-P196</f>
        <v>1200.0028299999976</v>
      </c>
      <c r="Q198" s="368"/>
      <c r="R198" s="369"/>
      <c r="S198" s="378">
        <f>Фінансування!L26-'Кошторис  витрат'!S196</f>
        <v>0</v>
      </c>
      <c r="T198" s="368"/>
      <c r="U198" s="369"/>
      <c r="V198" s="378">
        <f>Фінансування!L27-'Кошторис  витрат'!V196</f>
        <v>0</v>
      </c>
      <c r="W198" s="379">
        <f>Фінансування!N26-'Кошторис  витрат'!W196</f>
        <v>0</v>
      </c>
      <c r="X198" s="379">
        <f>Фінансування!N27-'Кошторис  витрат'!X196</f>
        <v>-4.1700000874698162E-3</v>
      </c>
      <c r="Y198" s="379"/>
      <c r="Z198" s="379"/>
      <c r="AA198" s="380"/>
      <c r="AB198" s="344"/>
      <c r="AC198" s="344"/>
      <c r="AD198" s="344"/>
      <c r="AE198" s="344"/>
      <c r="AF198" s="344"/>
      <c r="AG198" s="344"/>
    </row>
    <row r="199" spans="1:33" ht="15.75" customHeight="1" x14ac:dyDescent="0.25">
      <c r="A199" s="1"/>
      <c r="B199" s="310"/>
      <c r="C199" s="2"/>
      <c r="D199" s="311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70"/>
      <c r="X199" s="70"/>
      <c r="Y199" s="70"/>
      <c r="Z199" s="7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0"/>
      <c r="C200" s="2"/>
      <c r="D200" s="311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70"/>
      <c r="X200" s="70"/>
      <c r="Y200" s="70"/>
      <c r="Z200" s="7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0"/>
      <c r="C201" s="2"/>
      <c r="D201" s="311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70"/>
      <c r="X201" s="70"/>
      <c r="Y201" s="70"/>
      <c r="Z201" s="7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312"/>
      <c r="B202" s="313"/>
      <c r="C202" s="314"/>
      <c r="D202" s="311"/>
      <c r="E202" s="315"/>
      <c r="F202" s="315"/>
      <c r="G202" s="69"/>
      <c r="H202" s="315"/>
      <c r="I202" s="315"/>
      <c r="J202" s="69"/>
      <c r="K202" s="316"/>
      <c r="L202" s="312"/>
      <c r="M202" s="315"/>
      <c r="N202" s="316"/>
      <c r="O202" s="312"/>
      <c r="P202" s="315"/>
      <c r="Q202" s="69"/>
      <c r="R202" s="69"/>
      <c r="S202" s="69"/>
      <c r="T202" s="69"/>
      <c r="U202" s="69"/>
      <c r="V202" s="69"/>
      <c r="W202" s="70"/>
      <c r="X202" s="70"/>
      <c r="Y202" s="70"/>
      <c r="Z202" s="70"/>
      <c r="AA202" s="2"/>
      <c r="AB202" s="1"/>
      <c r="AC202" s="2"/>
      <c r="AD202" s="1"/>
      <c r="AE202" s="1"/>
      <c r="AF202" s="1"/>
      <c r="AG202" s="1"/>
    </row>
    <row r="203" spans="1:33" ht="15.75" customHeight="1" x14ac:dyDescent="0.25">
      <c r="A203" s="317"/>
      <c r="B203" s="318"/>
      <c r="C203" s="319" t="s">
        <v>372</v>
      </c>
      <c r="D203" s="320"/>
      <c r="E203" s="321"/>
      <c r="F203" s="322" t="s">
        <v>373</v>
      </c>
      <c r="G203" s="321"/>
      <c r="H203" s="321"/>
      <c r="I203" s="322" t="s">
        <v>373</v>
      </c>
      <c r="J203" s="321"/>
      <c r="K203" s="323"/>
      <c r="L203" s="324" t="s">
        <v>374</v>
      </c>
      <c r="M203" s="321"/>
      <c r="N203" s="323"/>
      <c r="O203" s="324" t="s">
        <v>374</v>
      </c>
      <c r="P203" s="321"/>
      <c r="Q203" s="321"/>
      <c r="R203" s="321"/>
      <c r="S203" s="321"/>
      <c r="T203" s="321"/>
      <c r="U203" s="321"/>
      <c r="V203" s="321"/>
      <c r="W203" s="325"/>
      <c r="X203" s="325"/>
      <c r="Y203" s="325"/>
      <c r="Z203" s="325"/>
      <c r="AA203" s="326"/>
      <c r="AB203" s="327"/>
      <c r="AC203" s="326"/>
      <c r="AD203" s="327"/>
      <c r="AE203" s="327"/>
      <c r="AF203" s="327"/>
      <c r="AG203" s="327"/>
    </row>
    <row r="204" spans="1:33" ht="15.75" customHeight="1" x14ac:dyDescent="0.25">
      <c r="A204" s="1"/>
      <c r="B204" s="310"/>
      <c r="C204" s="2"/>
      <c r="D204" s="311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70"/>
      <c r="X204" s="70"/>
      <c r="Y204" s="70"/>
      <c r="Z204" s="7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0"/>
      <c r="C205" s="2"/>
      <c r="D205" s="311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70"/>
      <c r="X205" s="70"/>
      <c r="Y205" s="70"/>
      <c r="Z205" s="7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0"/>
      <c r="C206" s="2"/>
      <c r="D206" s="311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70"/>
      <c r="X206" s="70"/>
      <c r="Y206" s="70"/>
      <c r="Z206" s="7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0"/>
      <c r="C207" s="2"/>
      <c r="D207" s="311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28"/>
      <c r="X207" s="328"/>
      <c r="Y207" s="328"/>
      <c r="Z207" s="32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0"/>
      <c r="C208" s="2"/>
      <c r="D208" s="311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28"/>
      <c r="X208" s="328"/>
      <c r="Y208" s="328"/>
      <c r="Z208" s="32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0"/>
      <c r="C209" s="2"/>
      <c r="D209" s="311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28"/>
      <c r="X209" s="328"/>
      <c r="Y209" s="328"/>
      <c r="Z209" s="32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0"/>
      <c r="C210" s="2"/>
      <c r="D210" s="311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28"/>
      <c r="X210" s="328"/>
      <c r="Y210" s="328"/>
      <c r="Z210" s="32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0"/>
      <c r="C211" s="2"/>
      <c r="D211" s="311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28"/>
      <c r="X211" s="328"/>
      <c r="Y211" s="328"/>
      <c r="Z211" s="32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0"/>
      <c r="C212" s="2"/>
      <c r="D212" s="311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28"/>
      <c r="X212" s="328"/>
      <c r="Y212" s="328"/>
      <c r="Z212" s="32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0"/>
      <c r="C213" s="2"/>
      <c r="D213" s="311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28"/>
      <c r="X213" s="328"/>
      <c r="Y213" s="328"/>
      <c r="Z213" s="32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0"/>
      <c r="C214" s="2"/>
      <c r="D214" s="311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28"/>
      <c r="X214" s="328"/>
      <c r="Y214" s="328"/>
      <c r="Z214" s="32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0"/>
      <c r="C215" s="2"/>
      <c r="D215" s="311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28"/>
      <c r="X215" s="328"/>
      <c r="Y215" s="328"/>
      <c r="Z215" s="32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0"/>
      <c r="C216" s="2"/>
      <c r="D216" s="311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28"/>
      <c r="X216" s="328"/>
      <c r="Y216" s="328"/>
      <c r="Z216" s="32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0"/>
      <c r="C217" s="2"/>
      <c r="D217" s="311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28"/>
      <c r="X217" s="328"/>
      <c r="Y217" s="328"/>
      <c r="Z217" s="32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0"/>
      <c r="C218" s="2"/>
      <c r="D218" s="311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8"/>
      <c r="X218" s="328"/>
      <c r="Y218" s="328"/>
      <c r="Z218" s="32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0"/>
      <c r="C219" s="2"/>
      <c r="D219" s="311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8"/>
      <c r="X219" s="328"/>
      <c r="Y219" s="328"/>
      <c r="Z219" s="32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0"/>
      <c r="C220" s="2"/>
      <c r="D220" s="311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8"/>
      <c r="X220" s="328"/>
      <c r="Y220" s="328"/>
      <c r="Z220" s="32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0"/>
      <c r="C221" s="2"/>
      <c r="D221" s="311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8"/>
      <c r="X221" s="328"/>
      <c r="Y221" s="328"/>
      <c r="Z221" s="32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0"/>
      <c r="C222" s="2"/>
      <c r="D222" s="311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8"/>
      <c r="X222" s="328"/>
      <c r="Y222" s="328"/>
      <c r="Z222" s="32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0"/>
      <c r="C223" s="2"/>
      <c r="D223" s="311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8"/>
      <c r="X223" s="328"/>
      <c r="Y223" s="328"/>
      <c r="Z223" s="32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0"/>
      <c r="C224" s="2"/>
      <c r="D224" s="311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8"/>
      <c r="X224" s="328"/>
      <c r="Y224" s="328"/>
      <c r="Z224" s="32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0"/>
      <c r="C225" s="2"/>
      <c r="D225" s="31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8"/>
      <c r="X225" s="328"/>
      <c r="Y225" s="328"/>
      <c r="Z225" s="32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0"/>
      <c r="C226" s="2"/>
      <c r="D226" s="31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8"/>
      <c r="X226" s="328"/>
      <c r="Y226" s="328"/>
      <c r="Z226" s="32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0"/>
      <c r="C227" s="2"/>
      <c r="D227" s="311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8"/>
      <c r="X227" s="328"/>
      <c r="Y227" s="328"/>
      <c r="Z227" s="32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0"/>
      <c r="C228" s="2"/>
      <c r="D228" s="311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8"/>
      <c r="X228" s="328"/>
      <c r="Y228" s="328"/>
      <c r="Z228" s="32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0"/>
      <c r="C229" s="2"/>
      <c r="D229" s="311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8"/>
      <c r="X229" s="328"/>
      <c r="Y229" s="328"/>
      <c r="Z229" s="32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0"/>
      <c r="C230" s="2"/>
      <c r="D230" s="311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8"/>
      <c r="X230" s="328"/>
      <c r="Y230" s="328"/>
      <c r="Z230" s="32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0"/>
      <c r="C231" s="2"/>
      <c r="D231" s="311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8"/>
      <c r="X231" s="328"/>
      <c r="Y231" s="328"/>
      <c r="Z231" s="32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0"/>
      <c r="C232" s="2"/>
      <c r="D232" s="311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8"/>
      <c r="X232" s="328"/>
      <c r="Y232" s="328"/>
      <c r="Z232" s="32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0"/>
      <c r="C233" s="2"/>
      <c r="D233" s="311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8"/>
      <c r="X233" s="328"/>
      <c r="Y233" s="328"/>
      <c r="Z233" s="32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0"/>
      <c r="C234" s="2"/>
      <c r="D234" s="311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8"/>
      <c r="X234" s="328"/>
      <c r="Y234" s="328"/>
      <c r="Z234" s="32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0"/>
      <c r="C235" s="2"/>
      <c r="D235" s="311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8"/>
      <c r="X235" s="328"/>
      <c r="Y235" s="328"/>
      <c r="Z235" s="32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0"/>
      <c r="C236" s="2"/>
      <c r="D236" s="311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8"/>
      <c r="X236" s="328"/>
      <c r="Y236" s="328"/>
      <c r="Z236" s="32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0"/>
      <c r="C237" s="2"/>
      <c r="D237" s="311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8"/>
      <c r="X237" s="328"/>
      <c r="Y237" s="328"/>
      <c r="Z237" s="32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0"/>
      <c r="C238" s="2"/>
      <c r="D238" s="311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8"/>
      <c r="X238" s="328"/>
      <c r="Y238" s="328"/>
      <c r="Z238" s="32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0"/>
      <c r="C239" s="2"/>
      <c r="D239" s="311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8"/>
      <c r="X239" s="328"/>
      <c r="Y239" s="328"/>
      <c r="Z239" s="32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0"/>
      <c r="C240" s="2"/>
      <c r="D240" s="311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8"/>
      <c r="X240" s="328"/>
      <c r="Y240" s="328"/>
      <c r="Z240" s="32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0"/>
      <c r="C241" s="2"/>
      <c r="D241" s="31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8"/>
      <c r="X241" s="328"/>
      <c r="Y241" s="328"/>
      <c r="Z241" s="32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0"/>
      <c r="C242" s="2"/>
      <c r="D242" s="31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8"/>
      <c r="X242" s="328"/>
      <c r="Y242" s="328"/>
      <c r="Z242" s="32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0"/>
      <c r="C243" s="2"/>
      <c r="D243" s="31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8"/>
      <c r="X243" s="328"/>
      <c r="Y243" s="328"/>
      <c r="Z243" s="32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0"/>
      <c r="C244" s="2"/>
      <c r="D244" s="311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8"/>
      <c r="X244" s="328"/>
      <c r="Y244" s="328"/>
      <c r="Z244" s="32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0"/>
      <c r="C245" s="2"/>
      <c r="D245" s="311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8"/>
      <c r="X245" s="328"/>
      <c r="Y245" s="328"/>
      <c r="Z245" s="32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0"/>
      <c r="C246" s="2"/>
      <c r="D246" s="311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8"/>
      <c r="X246" s="328"/>
      <c r="Y246" s="328"/>
      <c r="Z246" s="32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0"/>
      <c r="C247" s="2"/>
      <c r="D247" s="311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8"/>
      <c r="X247" s="328"/>
      <c r="Y247" s="328"/>
      <c r="Z247" s="32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0"/>
      <c r="C248" s="2"/>
      <c r="D248" s="311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8"/>
      <c r="X248" s="328"/>
      <c r="Y248" s="328"/>
      <c r="Z248" s="32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0"/>
      <c r="C249" s="2"/>
      <c r="D249" s="311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8"/>
      <c r="X249" s="328"/>
      <c r="Y249" s="328"/>
      <c r="Z249" s="32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0"/>
      <c r="C250" s="2"/>
      <c r="D250" s="311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8"/>
      <c r="X250" s="328"/>
      <c r="Y250" s="328"/>
      <c r="Z250" s="32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0"/>
      <c r="C251" s="2"/>
      <c r="D251" s="31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8"/>
      <c r="X251" s="328"/>
      <c r="Y251" s="328"/>
      <c r="Z251" s="32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0"/>
      <c r="C252" s="2"/>
      <c r="D252" s="31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8"/>
      <c r="X252" s="328"/>
      <c r="Y252" s="328"/>
      <c r="Z252" s="32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0"/>
      <c r="C253" s="2"/>
      <c r="D253" s="311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8"/>
      <c r="X253" s="328"/>
      <c r="Y253" s="328"/>
      <c r="Z253" s="32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0"/>
      <c r="C254" s="2"/>
      <c r="D254" s="311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8"/>
      <c r="X254" s="328"/>
      <c r="Y254" s="328"/>
      <c r="Z254" s="32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0"/>
      <c r="C255" s="2"/>
      <c r="D255" s="31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8"/>
      <c r="X255" s="328"/>
      <c r="Y255" s="328"/>
      <c r="Z255" s="32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0"/>
      <c r="C256" s="2"/>
      <c r="D256" s="31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8"/>
      <c r="X256" s="328"/>
      <c r="Y256" s="328"/>
      <c r="Z256" s="32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0"/>
      <c r="C257" s="2"/>
      <c r="D257" s="31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8"/>
      <c r="X257" s="328"/>
      <c r="Y257" s="328"/>
      <c r="Z257" s="32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0"/>
      <c r="C258" s="2"/>
      <c r="D258" s="31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8"/>
      <c r="X258" s="328"/>
      <c r="Y258" s="328"/>
      <c r="Z258" s="32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0"/>
      <c r="C259" s="2"/>
      <c r="D259" s="311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8"/>
      <c r="X259" s="328"/>
      <c r="Y259" s="328"/>
      <c r="Z259" s="32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0"/>
      <c r="C260" s="2"/>
      <c r="D260" s="31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8"/>
      <c r="X260" s="328"/>
      <c r="Y260" s="328"/>
      <c r="Z260" s="32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0"/>
      <c r="C261" s="2"/>
      <c r="D261" s="31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8"/>
      <c r="X261" s="328"/>
      <c r="Y261" s="328"/>
      <c r="Z261" s="32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0"/>
      <c r="C262" s="2"/>
      <c r="D262" s="311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8"/>
      <c r="X262" s="328"/>
      <c r="Y262" s="328"/>
      <c r="Z262" s="32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0"/>
      <c r="C263" s="2"/>
      <c r="D263" s="311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8"/>
      <c r="X263" s="328"/>
      <c r="Y263" s="328"/>
      <c r="Z263" s="32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0"/>
      <c r="C264" s="2"/>
      <c r="D264" s="311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8"/>
      <c r="X264" s="328"/>
      <c r="Y264" s="328"/>
      <c r="Z264" s="32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0"/>
      <c r="C265" s="2"/>
      <c r="D265" s="311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8"/>
      <c r="X265" s="328"/>
      <c r="Y265" s="328"/>
      <c r="Z265" s="32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0"/>
      <c r="C266" s="2"/>
      <c r="D266" s="311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8"/>
      <c r="X266" s="328"/>
      <c r="Y266" s="328"/>
      <c r="Z266" s="32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0"/>
      <c r="C267" s="2"/>
      <c r="D267" s="311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8"/>
      <c r="X267" s="328"/>
      <c r="Y267" s="328"/>
      <c r="Z267" s="32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0"/>
      <c r="C268" s="2"/>
      <c r="D268" s="311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8"/>
      <c r="X268" s="328"/>
      <c r="Y268" s="328"/>
      <c r="Z268" s="32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0"/>
      <c r="C269" s="2"/>
      <c r="D269" s="311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8"/>
      <c r="X269" s="328"/>
      <c r="Y269" s="328"/>
      <c r="Z269" s="32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0"/>
      <c r="C270" s="2"/>
      <c r="D270" s="311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8"/>
      <c r="X270" s="328"/>
      <c r="Y270" s="328"/>
      <c r="Z270" s="32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0"/>
      <c r="C271" s="2"/>
      <c r="D271" s="311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8"/>
      <c r="X271" s="328"/>
      <c r="Y271" s="328"/>
      <c r="Z271" s="32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0"/>
      <c r="C272" s="2"/>
      <c r="D272" s="311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8"/>
      <c r="X272" s="328"/>
      <c r="Y272" s="328"/>
      <c r="Z272" s="32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0"/>
      <c r="C273" s="2"/>
      <c r="D273" s="311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8"/>
      <c r="X273" s="328"/>
      <c r="Y273" s="328"/>
      <c r="Z273" s="32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0"/>
      <c r="C274" s="2"/>
      <c r="D274" s="311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8"/>
      <c r="X274" s="328"/>
      <c r="Y274" s="328"/>
      <c r="Z274" s="32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0"/>
      <c r="C275" s="2"/>
      <c r="D275" s="311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8"/>
      <c r="X275" s="328"/>
      <c r="Y275" s="328"/>
      <c r="Z275" s="32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0"/>
      <c r="C276" s="2"/>
      <c r="D276" s="311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8"/>
      <c r="X276" s="328"/>
      <c r="Y276" s="328"/>
      <c r="Z276" s="32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0"/>
      <c r="C277" s="2"/>
      <c r="D277" s="311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8"/>
      <c r="X277" s="328"/>
      <c r="Y277" s="328"/>
      <c r="Z277" s="32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0"/>
      <c r="C278" s="2"/>
      <c r="D278" s="311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8"/>
      <c r="X278" s="328"/>
      <c r="Y278" s="328"/>
      <c r="Z278" s="32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0"/>
      <c r="C279" s="2"/>
      <c r="D279" s="311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8"/>
      <c r="X279" s="328"/>
      <c r="Y279" s="328"/>
      <c r="Z279" s="32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0"/>
      <c r="C280" s="2"/>
      <c r="D280" s="311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8"/>
      <c r="X280" s="328"/>
      <c r="Y280" s="328"/>
      <c r="Z280" s="32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0"/>
      <c r="C281" s="2"/>
      <c r="D281" s="311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8"/>
      <c r="X281" s="328"/>
      <c r="Y281" s="328"/>
      <c r="Z281" s="32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0"/>
      <c r="C282" s="2"/>
      <c r="D282" s="311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8"/>
      <c r="X282" s="328"/>
      <c r="Y282" s="328"/>
      <c r="Z282" s="32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0"/>
      <c r="C283" s="2"/>
      <c r="D283" s="311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8"/>
      <c r="X283" s="328"/>
      <c r="Y283" s="328"/>
      <c r="Z283" s="32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0"/>
      <c r="C284" s="2"/>
      <c r="D284" s="311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8"/>
      <c r="X284" s="328"/>
      <c r="Y284" s="328"/>
      <c r="Z284" s="32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0"/>
      <c r="C285" s="2"/>
      <c r="D285" s="311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8"/>
      <c r="X285" s="328"/>
      <c r="Y285" s="328"/>
      <c r="Z285" s="32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0"/>
      <c r="C286" s="2"/>
      <c r="D286" s="311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8"/>
      <c r="X286" s="328"/>
      <c r="Y286" s="328"/>
      <c r="Z286" s="32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0"/>
      <c r="C287" s="2"/>
      <c r="D287" s="311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8"/>
      <c r="X287" s="328"/>
      <c r="Y287" s="328"/>
      <c r="Z287" s="32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0"/>
      <c r="C288" s="2"/>
      <c r="D288" s="311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8"/>
      <c r="X288" s="328"/>
      <c r="Y288" s="328"/>
      <c r="Z288" s="32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0"/>
      <c r="C289" s="2"/>
      <c r="D289" s="311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8"/>
      <c r="X289" s="328"/>
      <c r="Y289" s="328"/>
      <c r="Z289" s="32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0"/>
      <c r="C290" s="2"/>
      <c r="D290" s="311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8"/>
      <c r="X290" s="328"/>
      <c r="Y290" s="328"/>
      <c r="Z290" s="32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0"/>
      <c r="C291" s="2"/>
      <c r="D291" s="311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8"/>
      <c r="X291" s="328"/>
      <c r="Y291" s="328"/>
      <c r="Z291" s="32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0"/>
      <c r="C292" s="2"/>
      <c r="D292" s="311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8"/>
      <c r="X292" s="328"/>
      <c r="Y292" s="328"/>
      <c r="Z292" s="32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0"/>
      <c r="C293" s="2"/>
      <c r="D293" s="311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8"/>
      <c r="X293" s="328"/>
      <c r="Y293" s="328"/>
      <c r="Z293" s="32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0"/>
      <c r="C294" s="2"/>
      <c r="D294" s="311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8"/>
      <c r="X294" s="328"/>
      <c r="Y294" s="328"/>
      <c r="Z294" s="32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0"/>
      <c r="C295" s="2"/>
      <c r="D295" s="311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8"/>
      <c r="X295" s="328"/>
      <c r="Y295" s="328"/>
      <c r="Z295" s="32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0"/>
      <c r="C296" s="2"/>
      <c r="D296" s="311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8"/>
      <c r="X296" s="328"/>
      <c r="Y296" s="328"/>
      <c r="Z296" s="32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0"/>
      <c r="C297" s="2"/>
      <c r="D297" s="311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8"/>
      <c r="X297" s="328"/>
      <c r="Y297" s="328"/>
      <c r="Z297" s="32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0"/>
      <c r="C298" s="2"/>
      <c r="D298" s="311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8"/>
      <c r="X298" s="328"/>
      <c r="Y298" s="328"/>
      <c r="Z298" s="32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0"/>
      <c r="C299" s="2"/>
      <c r="D299" s="311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8"/>
      <c r="X299" s="328"/>
      <c r="Y299" s="328"/>
      <c r="Z299" s="32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0"/>
      <c r="C300" s="2"/>
      <c r="D300" s="311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8"/>
      <c r="X300" s="328"/>
      <c r="Y300" s="328"/>
      <c r="Z300" s="32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0"/>
      <c r="C301" s="2"/>
      <c r="D301" s="311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8"/>
      <c r="X301" s="328"/>
      <c r="Y301" s="328"/>
      <c r="Z301" s="32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0"/>
      <c r="C302" s="2"/>
      <c r="D302" s="311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8"/>
      <c r="X302" s="328"/>
      <c r="Y302" s="328"/>
      <c r="Z302" s="32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0"/>
      <c r="C303" s="2"/>
      <c r="D303" s="311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8"/>
      <c r="X303" s="328"/>
      <c r="Y303" s="328"/>
      <c r="Z303" s="32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0"/>
      <c r="C304" s="2"/>
      <c r="D304" s="311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8"/>
      <c r="X304" s="328"/>
      <c r="Y304" s="328"/>
      <c r="Z304" s="32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0"/>
      <c r="C305" s="2"/>
      <c r="D305" s="311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8"/>
      <c r="X305" s="328"/>
      <c r="Y305" s="328"/>
      <c r="Z305" s="32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0"/>
      <c r="C306" s="2"/>
      <c r="D306" s="311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8"/>
      <c r="X306" s="328"/>
      <c r="Y306" s="328"/>
      <c r="Z306" s="32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0"/>
      <c r="C307" s="2"/>
      <c r="D307" s="311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8"/>
      <c r="X307" s="328"/>
      <c r="Y307" s="328"/>
      <c r="Z307" s="32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0"/>
      <c r="C308" s="2"/>
      <c r="D308" s="311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8"/>
      <c r="X308" s="328"/>
      <c r="Y308" s="328"/>
      <c r="Z308" s="32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0"/>
      <c r="C309" s="2"/>
      <c r="D309" s="311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8"/>
      <c r="X309" s="328"/>
      <c r="Y309" s="328"/>
      <c r="Z309" s="32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0"/>
      <c r="C310" s="2"/>
      <c r="D310" s="311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8"/>
      <c r="X310" s="328"/>
      <c r="Y310" s="328"/>
      <c r="Z310" s="32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0"/>
      <c r="C311" s="2"/>
      <c r="D311" s="311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8"/>
      <c r="X311" s="328"/>
      <c r="Y311" s="328"/>
      <c r="Z311" s="32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0"/>
      <c r="C312" s="2"/>
      <c r="D312" s="311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8"/>
      <c r="X312" s="328"/>
      <c r="Y312" s="328"/>
      <c r="Z312" s="32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0"/>
      <c r="C313" s="2"/>
      <c r="D313" s="311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8"/>
      <c r="X313" s="328"/>
      <c r="Y313" s="328"/>
      <c r="Z313" s="32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0"/>
      <c r="C314" s="2"/>
      <c r="D314" s="311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8"/>
      <c r="X314" s="328"/>
      <c r="Y314" s="328"/>
      <c r="Z314" s="32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0"/>
      <c r="C315" s="2"/>
      <c r="D315" s="31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8"/>
      <c r="X315" s="328"/>
      <c r="Y315" s="328"/>
      <c r="Z315" s="32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0"/>
      <c r="C316" s="2"/>
      <c r="D316" s="311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8"/>
      <c r="X316" s="328"/>
      <c r="Y316" s="328"/>
      <c r="Z316" s="32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0"/>
      <c r="C317" s="2"/>
      <c r="D317" s="311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8"/>
      <c r="X317" s="328"/>
      <c r="Y317" s="328"/>
      <c r="Z317" s="32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0"/>
      <c r="C318" s="2"/>
      <c r="D318" s="311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8"/>
      <c r="X318" s="328"/>
      <c r="Y318" s="328"/>
      <c r="Z318" s="32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0"/>
      <c r="C319" s="2"/>
      <c r="D319" s="311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8"/>
      <c r="X319" s="328"/>
      <c r="Y319" s="328"/>
      <c r="Z319" s="32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0"/>
      <c r="C320" s="2"/>
      <c r="D320" s="311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8"/>
      <c r="X320" s="328"/>
      <c r="Y320" s="328"/>
      <c r="Z320" s="32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0"/>
      <c r="C321" s="2"/>
      <c r="D321" s="31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8"/>
      <c r="X321" s="328"/>
      <c r="Y321" s="328"/>
      <c r="Z321" s="32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0"/>
      <c r="C322" s="2"/>
      <c r="D322" s="31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8"/>
      <c r="X322" s="328"/>
      <c r="Y322" s="328"/>
      <c r="Z322" s="32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0"/>
      <c r="C323" s="2"/>
      <c r="D323" s="311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8"/>
      <c r="X323" s="328"/>
      <c r="Y323" s="328"/>
      <c r="Z323" s="32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0"/>
      <c r="C324" s="2"/>
      <c r="D324" s="311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8"/>
      <c r="X324" s="328"/>
      <c r="Y324" s="328"/>
      <c r="Z324" s="32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0"/>
      <c r="C325" s="2"/>
      <c r="D325" s="311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8"/>
      <c r="X325" s="328"/>
      <c r="Y325" s="328"/>
      <c r="Z325" s="32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0"/>
      <c r="C326" s="2"/>
      <c r="D326" s="311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8"/>
      <c r="X326" s="328"/>
      <c r="Y326" s="328"/>
      <c r="Z326" s="32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0"/>
      <c r="C327" s="2"/>
      <c r="D327" s="311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8"/>
      <c r="X327" s="328"/>
      <c r="Y327" s="328"/>
      <c r="Z327" s="32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0"/>
      <c r="C328" s="2"/>
      <c r="D328" s="311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8"/>
      <c r="X328" s="328"/>
      <c r="Y328" s="328"/>
      <c r="Z328" s="32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0"/>
      <c r="C329" s="2"/>
      <c r="D329" s="311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8"/>
      <c r="X329" s="328"/>
      <c r="Y329" s="328"/>
      <c r="Z329" s="32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0"/>
      <c r="C330" s="2"/>
      <c r="D330" s="311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8"/>
      <c r="X330" s="328"/>
      <c r="Y330" s="328"/>
      <c r="Z330" s="32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0"/>
      <c r="C331" s="2"/>
      <c r="D331" s="311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8"/>
      <c r="X331" s="328"/>
      <c r="Y331" s="328"/>
      <c r="Z331" s="32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0"/>
      <c r="C332" s="2"/>
      <c r="D332" s="311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8"/>
      <c r="X332" s="328"/>
      <c r="Y332" s="328"/>
      <c r="Z332" s="32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0"/>
      <c r="C333" s="2"/>
      <c r="D333" s="311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8"/>
      <c r="X333" s="328"/>
      <c r="Y333" s="328"/>
      <c r="Z333" s="32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0"/>
      <c r="C334" s="2"/>
      <c r="D334" s="311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8"/>
      <c r="X334" s="328"/>
      <c r="Y334" s="328"/>
      <c r="Z334" s="32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0"/>
      <c r="C335" s="2"/>
      <c r="D335" s="31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8"/>
      <c r="X335" s="328"/>
      <c r="Y335" s="328"/>
      <c r="Z335" s="32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0"/>
      <c r="C336" s="2"/>
      <c r="D336" s="311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8"/>
      <c r="X336" s="328"/>
      <c r="Y336" s="328"/>
      <c r="Z336" s="32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0"/>
      <c r="C337" s="2"/>
      <c r="D337" s="311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8"/>
      <c r="X337" s="328"/>
      <c r="Y337" s="328"/>
      <c r="Z337" s="32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0"/>
      <c r="C338" s="2"/>
      <c r="D338" s="311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8"/>
      <c r="X338" s="328"/>
      <c r="Y338" s="328"/>
      <c r="Z338" s="32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0"/>
      <c r="C339" s="2"/>
      <c r="D339" s="311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8"/>
      <c r="X339" s="328"/>
      <c r="Y339" s="328"/>
      <c r="Z339" s="32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0"/>
      <c r="C340" s="2"/>
      <c r="D340" s="311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8"/>
      <c r="X340" s="328"/>
      <c r="Y340" s="328"/>
      <c r="Z340" s="32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0"/>
      <c r="C341" s="2"/>
      <c r="D341" s="311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8"/>
      <c r="X341" s="328"/>
      <c r="Y341" s="328"/>
      <c r="Z341" s="32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0"/>
      <c r="C342" s="2"/>
      <c r="D342" s="311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8"/>
      <c r="X342" s="328"/>
      <c r="Y342" s="328"/>
      <c r="Z342" s="32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0"/>
      <c r="C343" s="2"/>
      <c r="D343" s="311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8"/>
      <c r="X343" s="328"/>
      <c r="Y343" s="328"/>
      <c r="Z343" s="32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0"/>
      <c r="C344" s="2"/>
      <c r="D344" s="311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8"/>
      <c r="X344" s="328"/>
      <c r="Y344" s="328"/>
      <c r="Z344" s="32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0"/>
      <c r="C345" s="2"/>
      <c r="D345" s="31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8"/>
      <c r="X345" s="328"/>
      <c r="Y345" s="328"/>
      <c r="Z345" s="32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0"/>
      <c r="C346" s="2"/>
      <c r="D346" s="31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8"/>
      <c r="X346" s="328"/>
      <c r="Y346" s="328"/>
      <c r="Z346" s="32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0"/>
      <c r="C347" s="2"/>
      <c r="D347" s="311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8"/>
      <c r="X347" s="328"/>
      <c r="Y347" s="328"/>
      <c r="Z347" s="32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0"/>
      <c r="C348" s="2"/>
      <c r="D348" s="311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8"/>
      <c r="X348" s="328"/>
      <c r="Y348" s="328"/>
      <c r="Z348" s="32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0"/>
      <c r="C349" s="2"/>
      <c r="D349" s="31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8"/>
      <c r="X349" s="328"/>
      <c r="Y349" s="328"/>
      <c r="Z349" s="32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0"/>
      <c r="C350" s="2"/>
      <c r="D350" s="311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8"/>
      <c r="X350" s="328"/>
      <c r="Y350" s="328"/>
      <c r="Z350" s="32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0"/>
      <c r="C351" s="2"/>
      <c r="D351" s="31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8"/>
      <c r="X351" s="328"/>
      <c r="Y351" s="328"/>
      <c r="Z351" s="32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0"/>
      <c r="C352" s="2"/>
      <c r="D352" s="31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8"/>
      <c r="X352" s="328"/>
      <c r="Y352" s="328"/>
      <c r="Z352" s="32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0"/>
      <c r="C353" s="2"/>
      <c r="D353" s="31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8"/>
      <c r="X353" s="328"/>
      <c r="Y353" s="328"/>
      <c r="Z353" s="32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0"/>
      <c r="C354" s="2"/>
      <c r="D354" s="31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8"/>
      <c r="X354" s="328"/>
      <c r="Y354" s="328"/>
      <c r="Z354" s="32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0"/>
      <c r="C355" s="2"/>
      <c r="D355" s="31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8"/>
      <c r="X355" s="328"/>
      <c r="Y355" s="328"/>
      <c r="Z355" s="32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0"/>
      <c r="C356" s="2"/>
      <c r="D356" s="31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8"/>
      <c r="X356" s="328"/>
      <c r="Y356" s="328"/>
      <c r="Z356" s="32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0"/>
      <c r="C357" s="2"/>
      <c r="D357" s="31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8"/>
      <c r="X357" s="328"/>
      <c r="Y357" s="328"/>
      <c r="Z357" s="32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0"/>
      <c r="C358" s="2"/>
      <c r="D358" s="311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8"/>
      <c r="X358" s="328"/>
      <c r="Y358" s="328"/>
      <c r="Z358" s="32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0"/>
      <c r="C359" s="2"/>
      <c r="D359" s="311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8"/>
      <c r="X359" s="328"/>
      <c r="Y359" s="328"/>
      <c r="Z359" s="32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0"/>
      <c r="C360" s="2"/>
      <c r="D360" s="311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8"/>
      <c r="X360" s="328"/>
      <c r="Y360" s="328"/>
      <c r="Z360" s="32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0"/>
      <c r="C361" s="2"/>
      <c r="D361" s="311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8"/>
      <c r="X361" s="328"/>
      <c r="Y361" s="328"/>
      <c r="Z361" s="32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0"/>
      <c r="C362" s="2"/>
      <c r="D362" s="311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8"/>
      <c r="X362" s="328"/>
      <c r="Y362" s="328"/>
      <c r="Z362" s="32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0"/>
      <c r="C363" s="2"/>
      <c r="D363" s="311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8"/>
      <c r="X363" s="328"/>
      <c r="Y363" s="328"/>
      <c r="Z363" s="32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0"/>
      <c r="C364" s="2"/>
      <c r="D364" s="311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8"/>
      <c r="X364" s="328"/>
      <c r="Y364" s="328"/>
      <c r="Z364" s="32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0"/>
      <c r="C365" s="2"/>
      <c r="D365" s="311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8"/>
      <c r="X365" s="328"/>
      <c r="Y365" s="328"/>
      <c r="Z365" s="32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0"/>
      <c r="C366" s="2"/>
      <c r="D366" s="311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8"/>
      <c r="X366" s="328"/>
      <c r="Y366" s="328"/>
      <c r="Z366" s="32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0"/>
      <c r="C367" s="2"/>
      <c r="D367" s="311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8"/>
      <c r="X367" s="328"/>
      <c r="Y367" s="328"/>
      <c r="Z367" s="32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0"/>
      <c r="C368" s="2"/>
      <c r="D368" s="311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8"/>
      <c r="X368" s="328"/>
      <c r="Y368" s="328"/>
      <c r="Z368" s="32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0"/>
      <c r="C369" s="2"/>
      <c r="D369" s="311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8"/>
      <c r="X369" s="328"/>
      <c r="Y369" s="328"/>
      <c r="Z369" s="32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0"/>
      <c r="C370" s="2"/>
      <c r="D370" s="31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8"/>
      <c r="X370" s="328"/>
      <c r="Y370" s="328"/>
      <c r="Z370" s="32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0"/>
      <c r="C371" s="2"/>
      <c r="D371" s="311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8"/>
      <c r="X371" s="328"/>
      <c r="Y371" s="328"/>
      <c r="Z371" s="32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0"/>
      <c r="C372" s="2"/>
      <c r="D372" s="311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8"/>
      <c r="X372" s="328"/>
      <c r="Y372" s="328"/>
      <c r="Z372" s="32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0"/>
      <c r="C373" s="2"/>
      <c r="D373" s="311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8"/>
      <c r="X373" s="328"/>
      <c r="Y373" s="328"/>
      <c r="Z373" s="32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0"/>
      <c r="C374" s="2"/>
      <c r="D374" s="311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8"/>
      <c r="X374" s="328"/>
      <c r="Y374" s="328"/>
      <c r="Z374" s="32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0"/>
      <c r="C375" s="2"/>
      <c r="D375" s="311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8"/>
      <c r="X375" s="328"/>
      <c r="Y375" s="328"/>
      <c r="Z375" s="32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0"/>
      <c r="C376" s="2"/>
      <c r="D376" s="311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8"/>
      <c r="X376" s="328"/>
      <c r="Y376" s="328"/>
      <c r="Z376" s="32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0"/>
      <c r="C377" s="2"/>
      <c r="D377" s="311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8"/>
      <c r="X377" s="328"/>
      <c r="Y377" s="328"/>
      <c r="Z377" s="32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0"/>
      <c r="C378" s="2"/>
      <c r="D378" s="311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8"/>
      <c r="X378" s="328"/>
      <c r="Y378" s="328"/>
      <c r="Z378" s="32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0"/>
      <c r="C379" s="2"/>
      <c r="D379" s="311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8"/>
      <c r="X379" s="328"/>
      <c r="Y379" s="328"/>
      <c r="Z379" s="32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0"/>
      <c r="C380" s="2"/>
      <c r="D380" s="311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8"/>
      <c r="X380" s="328"/>
      <c r="Y380" s="328"/>
      <c r="Z380" s="32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0"/>
      <c r="C381" s="2"/>
      <c r="D381" s="311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8"/>
      <c r="X381" s="328"/>
      <c r="Y381" s="328"/>
      <c r="Z381" s="32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0"/>
      <c r="C382" s="2"/>
      <c r="D382" s="311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8"/>
      <c r="X382" s="328"/>
      <c r="Y382" s="328"/>
      <c r="Z382" s="32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0"/>
      <c r="C383" s="2"/>
      <c r="D383" s="311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8"/>
      <c r="X383" s="328"/>
      <c r="Y383" s="328"/>
      <c r="Z383" s="32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0"/>
      <c r="C384" s="2"/>
      <c r="D384" s="311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8"/>
      <c r="X384" s="328"/>
      <c r="Y384" s="328"/>
      <c r="Z384" s="32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0"/>
      <c r="C385" s="2"/>
      <c r="D385" s="311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8"/>
      <c r="X385" s="328"/>
      <c r="Y385" s="328"/>
      <c r="Z385" s="32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0"/>
      <c r="C386" s="2"/>
      <c r="D386" s="311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28"/>
      <c r="X386" s="328"/>
      <c r="Y386" s="328"/>
      <c r="Z386" s="32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0"/>
      <c r="C387" s="2"/>
      <c r="D387" s="311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28"/>
      <c r="X387" s="328"/>
      <c r="Y387" s="328"/>
      <c r="Z387" s="32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0"/>
      <c r="C388" s="2"/>
      <c r="D388" s="311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28"/>
      <c r="X388" s="328"/>
      <c r="Y388" s="328"/>
      <c r="Z388" s="32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0"/>
      <c r="C389" s="2"/>
      <c r="D389" s="311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28"/>
      <c r="X389" s="328"/>
      <c r="Y389" s="328"/>
      <c r="Z389" s="32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0"/>
      <c r="C390" s="2"/>
      <c r="D390" s="311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28"/>
      <c r="X390" s="328"/>
      <c r="Y390" s="328"/>
      <c r="Z390" s="32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0"/>
      <c r="C391" s="2"/>
      <c r="D391" s="311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28"/>
      <c r="X391" s="328"/>
      <c r="Y391" s="328"/>
      <c r="Z391" s="32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0"/>
      <c r="C392" s="2"/>
      <c r="D392" s="311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28"/>
      <c r="X392" s="328"/>
      <c r="Y392" s="328"/>
      <c r="Z392" s="32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0"/>
      <c r="C393" s="2"/>
      <c r="D393" s="311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28"/>
      <c r="X393" s="328"/>
      <c r="Y393" s="328"/>
      <c r="Z393" s="32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0"/>
      <c r="C394" s="2"/>
      <c r="D394" s="311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28"/>
      <c r="X394" s="328"/>
      <c r="Y394" s="328"/>
      <c r="Z394" s="32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0"/>
      <c r="C395" s="2"/>
      <c r="D395" s="311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28"/>
      <c r="X395" s="328"/>
      <c r="Y395" s="328"/>
      <c r="Z395" s="32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0"/>
      <c r="C396" s="2"/>
      <c r="D396" s="311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28"/>
      <c r="X396" s="328"/>
      <c r="Y396" s="328"/>
      <c r="Z396" s="32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0"/>
      <c r="C397" s="2"/>
      <c r="D397" s="311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28"/>
      <c r="X397" s="328"/>
      <c r="Y397" s="328"/>
      <c r="Z397" s="32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0"/>
      <c r="C398" s="2"/>
      <c r="D398" s="311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28"/>
      <c r="X398" s="328"/>
      <c r="Y398" s="328"/>
      <c r="Z398" s="32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311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28"/>
      <c r="X399" s="328"/>
      <c r="Y399" s="328"/>
      <c r="Z399" s="328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311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28"/>
      <c r="X400" s="328"/>
      <c r="Y400" s="328"/>
      <c r="Z400" s="328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311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28"/>
      <c r="X401" s="328"/>
      <c r="Y401" s="328"/>
      <c r="Z401" s="328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311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328"/>
      <c r="X402" s="328"/>
      <c r="Y402" s="328"/>
      <c r="Z402" s="328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311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328"/>
      <c r="X403" s="328"/>
      <c r="Y403" s="328"/>
      <c r="Z403" s="328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33" ht="15.75" customHeight="1" x14ac:dyDescent="0.2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33" ht="15.75" customHeight="1" x14ac:dyDescent="0.2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33" ht="15.75" customHeight="1" x14ac:dyDescent="0.2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33" ht="15.75" customHeight="1" x14ac:dyDescent="0.2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33" ht="15.75" customHeight="1" x14ac:dyDescent="0.2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33" ht="15.75" customHeight="1" x14ac:dyDescent="0.2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33" ht="15.75" customHeight="1" x14ac:dyDescent="0.2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33" ht="15.75" customHeight="1" x14ac:dyDescent="0.2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33" ht="15.75" customHeight="1" x14ac:dyDescent="0.2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33" ht="15.75" customHeight="1" x14ac:dyDescent="0.2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33" ht="15.75" customHeight="1" x14ac:dyDescent="0.2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33" ht="15.75" customHeight="1" x14ac:dyDescent="0.2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mergeCells count="24">
    <mergeCell ref="Q7:V7"/>
    <mergeCell ref="W7:Z7"/>
    <mergeCell ref="AA7:AA9"/>
    <mergeCell ref="Q8:S8"/>
    <mergeCell ref="T8:V8"/>
    <mergeCell ref="W8:W9"/>
    <mergeCell ref="X8:X9"/>
    <mergeCell ref="Y8:Z8"/>
    <mergeCell ref="A157:D157"/>
    <mergeCell ref="A197:C197"/>
    <mergeCell ref="A198:C198"/>
    <mergeCell ref="K8:M8"/>
    <mergeCell ref="N8:P8"/>
    <mergeCell ref="E8:G8"/>
    <mergeCell ref="H8:J8"/>
    <mergeCell ref="E54:G55"/>
    <mergeCell ref="H54:J55"/>
    <mergeCell ref="A92:D92"/>
    <mergeCell ref="K7:P7"/>
    <mergeCell ref="A7:A9"/>
    <mergeCell ref="B7:B9"/>
    <mergeCell ref="C7:C9"/>
    <mergeCell ref="D7:D9"/>
    <mergeCell ref="E7:J7"/>
  </mergeCells>
  <hyperlinks>
    <hyperlink ref="C140" r:id="rId1"/>
    <hyperlink ref="C142" r:id="rId2"/>
  </hyperlinks>
  <pageMargins left="0" right="0" top="0.35433070866141736" bottom="0.35433070866141736" header="0" footer="0"/>
  <pageSetup paperSize="9" scale="3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2021-10-27T13:29:56Z</cp:lastPrinted>
  <dcterms:created xsi:type="dcterms:W3CDTF">2020-11-14T13:09:40Z</dcterms:created>
  <dcterms:modified xsi:type="dcterms:W3CDTF">2021-11-01T09:59:26Z</dcterms:modified>
</cp:coreProperties>
</file>