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180" windowWidth="19440" windowHeight="15300" activeTab="1"/>
  </bookViews>
  <sheets>
    <sheet name="Фінансування" sheetId="1" r:id="rId1"/>
    <sheet name="Кошторис  витрат" sheetId="2" r:id="rId2"/>
    <sheet name="Реєстр" sheetId="3" r:id="rId3"/>
  </sheets>
  <definedNames>
    <definedName name="_xlnm._FilterDatabase" localSheetId="1" hidden="1">'Кошторис  витрат'!$A$10:$AM$265</definedName>
    <definedName name="_xlnm.Print_Area" localSheetId="1">'Кошторис  витрат'!$A$1:$AM$270</definedName>
  </definedNames>
  <calcPr calcId="145621"/>
</workbook>
</file>

<file path=xl/calcChain.xml><?xml version="1.0" encoding="utf-8"?>
<calcChain xmlns="http://schemas.openxmlformats.org/spreadsheetml/2006/main">
  <c r="C76" i="3" l="1"/>
  <c r="C98" i="3"/>
  <c r="C120" i="3"/>
  <c r="C160" i="3"/>
  <c r="AB265" i="2" l="1"/>
  <c r="Y265" i="2"/>
  <c r="V265" i="2"/>
  <c r="S265" i="2"/>
  <c r="P265" i="2"/>
  <c r="M265" i="2"/>
  <c r="H160" i="3"/>
  <c r="E160" i="3"/>
  <c r="H120" i="3"/>
  <c r="E120" i="3"/>
  <c r="H98" i="3"/>
  <c r="E98" i="3"/>
  <c r="H76" i="3"/>
  <c r="E76" i="3"/>
  <c r="J158" i="2" l="1"/>
  <c r="K28" i="1" l="1"/>
  <c r="K27" i="1"/>
  <c r="V123" i="2"/>
  <c r="Y123" i="2"/>
  <c r="S123" i="2"/>
  <c r="S124" i="2"/>
  <c r="P123" i="2"/>
  <c r="P124" i="2"/>
  <c r="M123" i="2"/>
  <c r="M124" i="2"/>
  <c r="G123" i="2"/>
  <c r="J123" i="2"/>
  <c r="F30" i="1"/>
  <c r="S177" i="2"/>
  <c r="V177" i="2"/>
  <c r="Y177" i="2"/>
  <c r="AB177" i="2"/>
  <c r="AE177" i="2"/>
  <c r="AH177" i="2"/>
  <c r="P177" i="2"/>
  <c r="M177" i="2"/>
  <c r="M160" i="2"/>
  <c r="P160" i="2"/>
  <c r="S160" i="2"/>
  <c r="V160" i="2"/>
  <c r="Y160" i="2"/>
  <c r="AB160" i="2"/>
  <c r="AE160" i="2"/>
  <c r="AH160" i="2"/>
  <c r="AH159" i="2"/>
  <c r="AE159" i="2"/>
  <c r="AB159" i="2"/>
  <c r="Y159" i="2"/>
  <c r="V159" i="2"/>
  <c r="S159" i="2"/>
  <c r="P159" i="2"/>
  <c r="M159" i="2"/>
  <c r="M155" i="2"/>
  <c r="P155" i="2"/>
  <c r="S155" i="2"/>
  <c r="V155" i="2"/>
  <c r="Y155" i="2"/>
  <c r="AB155" i="2"/>
  <c r="AE155" i="2"/>
  <c r="AH155" i="2"/>
  <c r="J155" i="2"/>
  <c r="G155" i="2"/>
  <c r="S257" i="2"/>
  <c r="V257" i="2"/>
  <c r="Y257" i="2"/>
  <c r="AB257" i="2"/>
  <c r="AE257" i="2"/>
  <c r="AH257" i="2"/>
  <c r="S258" i="2"/>
  <c r="V258" i="2"/>
  <c r="Y258" i="2"/>
  <c r="AB258" i="2"/>
  <c r="AE258" i="2"/>
  <c r="AH258" i="2"/>
  <c r="S259" i="2"/>
  <c r="V259" i="2"/>
  <c r="Y259" i="2"/>
  <c r="AB259" i="2"/>
  <c r="AE259" i="2"/>
  <c r="AH259" i="2"/>
  <c r="P257" i="2"/>
  <c r="P258" i="2"/>
  <c r="P259" i="2"/>
  <c r="G257" i="2"/>
  <c r="J257" i="2"/>
  <c r="M257" i="2"/>
  <c r="G258" i="2"/>
  <c r="J258" i="2"/>
  <c r="AJ258" i="2" s="1"/>
  <c r="M258" i="2"/>
  <c r="G259" i="2"/>
  <c r="J259" i="2"/>
  <c r="M259" i="2"/>
  <c r="S193" i="2"/>
  <c r="V193" i="2"/>
  <c r="Y193" i="2"/>
  <c r="AB193" i="2"/>
  <c r="AE193" i="2"/>
  <c r="AH193" i="2"/>
  <c r="G193" i="2"/>
  <c r="J193" i="2"/>
  <c r="M193" i="2"/>
  <c r="P193" i="2"/>
  <c r="V191" i="2"/>
  <c r="Y191" i="2"/>
  <c r="AB191" i="2"/>
  <c r="AE191" i="2"/>
  <c r="AH191" i="2"/>
  <c r="S191" i="2"/>
  <c r="P191" i="2"/>
  <c r="G191" i="2"/>
  <c r="J191" i="2"/>
  <c r="M191" i="2"/>
  <c r="J119" i="2"/>
  <c r="M119" i="2"/>
  <c r="P119" i="2"/>
  <c r="S119" i="2"/>
  <c r="V119" i="2"/>
  <c r="Y119" i="2"/>
  <c r="AB119" i="2"/>
  <c r="AE119" i="2"/>
  <c r="AH119" i="2"/>
  <c r="G119" i="2"/>
  <c r="AI119" i="2" s="1"/>
  <c r="AJ191" i="2" l="1"/>
  <c r="AI155" i="2"/>
  <c r="AI177" i="2"/>
  <c r="AJ193" i="2"/>
  <c r="AI191" i="2"/>
  <c r="AK191" i="2" s="1"/>
  <c r="AL191" i="2" s="1"/>
  <c r="AI259" i="2"/>
  <c r="AI257" i="2"/>
  <c r="AJ119" i="2"/>
  <c r="AK119" i="2" s="1"/>
  <c r="AL119" i="2" s="1"/>
  <c r="AI193" i="2"/>
  <c r="AJ259" i="2"/>
  <c r="AI258" i="2"/>
  <c r="AK258" i="2" s="1"/>
  <c r="AL258" i="2" s="1"/>
  <c r="AJ257" i="2"/>
  <c r="AJ155" i="2"/>
  <c r="AK155" i="2" s="1"/>
  <c r="AL155" i="2" s="1"/>
  <c r="AJ177" i="2"/>
  <c r="J159" i="2"/>
  <c r="AJ159" i="2" s="1"/>
  <c r="J160" i="2"/>
  <c r="AJ160" i="2" s="1"/>
  <c r="G159" i="2"/>
  <c r="AI159" i="2" s="1"/>
  <c r="G160" i="2"/>
  <c r="AI160" i="2" s="1"/>
  <c r="P127" i="2"/>
  <c r="S127" i="2"/>
  <c r="V127" i="2"/>
  <c r="Y127" i="2"/>
  <c r="AB127" i="2"/>
  <c r="AE127" i="2"/>
  <c r="AH127" i="2"/>
  <c r="P128" i="2"/>
  <c r="S128" i="2"/>
  <c r="V128" i="2"/>
  <c r="Y128" i="2"/>
  <c r="AB128" i="2"/>
  <c r="AE128" i="2"/>
  <c r="AH128" i="2"/>
  <c r="P129" i="2"/>
  <c r="S129" i="2"/>
  <c r="V129" i="2"/>
  <c r="Y129" i="2"/>
  <c r="AB129" i="2"/>
  <c r="AE129" i="2"/>
  <c r="AH129" i="2"/>
  <c r="P130" i="2"/>
  <c r="S130" i="2"/>
  <c r="V130" i="2"/>
  <c r="Y130" i="2"/>
  <c r="AB130" i="2"/>
  <c r="AE130" i="2"/>
  <c r="AH130" i="2"/>
  <c r="P131" i="2"/>
  <c r="S131" i="2"/>
  <c r="V131" i="2"/>
  <c r="Y131" i="2"/>
  <c r="AB131" i="2"/>
  <c r="AE131" i="2"/>
  <c r="AH131" i="2"/>
  <c r="P132" i="2"/>
  <c r="S132" i="2"/>
  <c r="V132" i="2"/>
  <c r="Y132" i="2"/>
  <c r="AB132" i="2"/>
  <c r="AE132" i="2"/>
  <c r="AH132" i="2"/>
  <c r="P133" i="2"/>
  <c r="S133" i="2"/>
  <c r="V133" i="2"/>
  <c r="Y133" i="2"/>
  <c r="AB133" i="2"/>
  <c r="AE133" i="2"/>
  <c r="AH133" i="2"/>
  <c r="P134" i="2"/>
  <c r="S134" i="2"/>
  <c r="V134" i="2"/>
  <c r="Y134" i="2"/>
  <c r="AB134" i="2"/>
  <c r="AE134" i="2"/>
  <c r="AH134" i="2"/>
  <c r="P135" i="2"/>
  <c r="S135" i="2"/>
  <c r="V135" i="2"/>
  <c r="Y135" i="2"/>
  <c r="AB135" i="2"/>
  <c r="AE135" i="2"/>
  <c r="AH135" i="2"/>
  <c r="P136" i="2"/>
  <c r="S136" i="2"/>
  <c r="V136" i="2"/>
  <c r="Y136" i="2"/>
  <c r="AB136" i="2"/>
  <c r="AE136" i="2"/>
  <c r="AH136" i="2"/>
  <c r="P137" i="2"/>
  <c r="S137" i="2"/>
  <c r="V137" i="2"/>
  <c r="Y137" i="2"/>
  <c r="AB137" i="2"/>
  <c r="AE137" i="2"/>
  <c r="AH137" i="2"/>
  <c r="P138" i="2"/>
  <c r="S138" i="2"/>
  <c r="V138" i="2"/>
  <c r="Y138" i="2"/>
  <c r="AB138" i="2"/>
  <c r="AE138" i="2"/>
  <c r="AH138" i="2"/>
  <c r="P139" i="2"/>
  <c r="S139" i="2"/>
  <c r="V139" i="2"/>
  <c r="Y139" i="2"/>
  <c r="AB139" i="2"/>
  <c r="AE139" i="2"/>
  <c r="AH139" i="2"/>
  <c r="P140" i="2"/>
  <c r="S140" i="2"/>
  <c r="V140" i="2"/>
  <c r="Y140" i="2"/>
  <c r="AB140" i="2"/>
  <c r="AE140" i="2"/>
  <c r="AH140" i="2"/>
  <c r="P141" i="2"/>
  <c r="S141" i="2"/>
  <c r="V141" i="2"/>
  <c r="Y141" i="2"/>
  <c r="AB141" i="2"/>
  <c r="AE141" i="2"/>
  <c r="AH141" i="2"/>
  <c r="J138" i="2"/>
  <c r="AJ138" i="2" s="1"/>
  <c r="G138" i="2"/>
  <c r="AI138" i="2" s="1"/>
  <c r="G127" i="2"/>
  <c r="AI127" i="2" s="1"/>
  <c r="G128" i="2"/>
  <c r="G129" i="2"/>
  <c r="AI129" i="2" s="1"/>
  <c r="G130" i="2"/>
  <c r="AI130" i="2" s="1"/>
  <c r="G131" i="2"/>
  <c r="AI131" i="2" s="1"/>
  <c r="G132" i="2"/>
  <c r="J129" i="2"/>
  <c r="J130" i="2"/>
  <c r="J131" i="2"/>
  <c r="J127" i="2"/>
  <c r="AK177" i="2" l="1"/>
  <c r="AL177" i="2" s="1"/>
  <c r="AK257" i="2"/>
  <c r="AL257" i="2" s="1"/>
  <c r="AJ127" i="2"/>
  <c r="AK259" i="2"/>
  <c r="AL259" i="2" s="1"/>
  <c r="AJ131" i="2"/>
  <c r="AK131" i="2" s="1"/>
  <c r="AL131" i="2" s="1"/>
  <c r="AJ129" i="2"/>
  <c r="AK129" i="2" s="1"/>
  <c r="AL129" i="2" s="1"/>
  <c r="AK127" i="2"/>
  <c r="AL127" i="2" s="1"/>
  <c r="AK159" i="2"/>
  <c r="AL159" i="2" s="1"/>
  <c r="AK193" i="2"/>
  <c r="AL193" i="2" s="1"/>
  <c r="AJ130" i="2"/>
  <c r="AK130" i="2" s="1"/>
  <c r="AL130" i="2" s="1"/>
  <c r="AK138" i="2"/>
  <c r="AL138" i="2" s="1"/>
  <c r="AK160" i="2"/>
  <c r="AL160" i="2" s="1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20" i="2"/>
  <c r="G72" i="2"/>
  <c r="G73" i="2"/>
  <c r="G74" i="2"/>
  <c r="G75" i="2"/>
  <c r="M93" i="2"/>
  <c r="P93" i="2"/>
  <c r="S93" i="2"/>
  <c r="V93" i="2"/>
  <c r="Y93" i="2"/>
  <c r="AB93" i="2"/>
  <c r="AE93" i="2"/>
  <c r="AH93" i="2"/>
  <c r="M94" i="2"/>
  <c r="P94" i="2"/>
  <c r="S94" i="2"/>
  <c r="V94" i="2"/>
  <c r="Y94" i="2"/>
  <c r="AB94" i="2"/>
  <c r="AE94" i="2"/>
  <c r="AH94" i="2"/>
  <c r="M95" i="2"/>
  <c r="P95" i="2"/>
  <c r="S95" i="2"/>
  <c r="V95" i="2"/>
  <c r="Y95" i="2"/>
  <c r="AB95" i="2"/>
  <c r="AE95" i="2"/>
  <c r="AH95" i="2"/>
  <c r="M96" i="2"/>
  <c r="P96" i="2"/>
  <c r="S96" i="2"/>
  <c r="V96" i="2"/>
  <c r="Y96" i="2"/>
  <c r="AB96" i="2"/>
  <c r="AE96" i="2"/>
  <c r="AH96" i="2"/>
  <c r="M97" i="2"/>
  <c r="P97" i="2"/>
  <c r="S97" i="2"/>
  <c r="V97" i="2"/>
  <c r="Y97" i="2"/>
  <c r="AB97" i="2"/>
  <c r="AE97" i="2"/>
  <c r="AH97" i="2"/>
  <c r="M98" i="2"/>
  <c r="P98" i="2"/>
  <c r="S98" i="2"/>
  <c r="V98" i="2"/>
  <c r="Y98" i="2"/>
  <c r="AB98" i="2"/>
  <c r="AE98" i="2"/>
  <c r="AH98" i="2"/>
  <c r="M99" i="2"/>
  <c r="P99" i="2"/>
  <c r="S99" i="2"/>
  <c r="V99" i="2"/>
  <c r="Y99" i="2"/>
  <c r="AB99" i="2"/>
  <c r="AE99" i="2"/>
  <c r="AH99" i="2"/>
  <c r="M100" i="2"/>
  <c r="P100" i="2"/>
  <c r="S100" i="2"/>
  <c r="V100" i="2"/>
  <c r="Y100" i="2"/>
  <c r="AB100" i="2"/>
  <c r="AE100" i="2"/>
  <c r="AH100" i="2"/>
  <c r="M101" i="2"/>
  <c r="P101" i="2"/>
  <c r="S101" i="2"/>
  <c r="V101" i="2"/>
  <c r="Y101" i="2"/>
  <c r="AB101" i="2"/>
  <c r="AE101" i="2"/>
  <c r="AH101" i="2"/>
  <c r="M102" i="2"/>
  <c r="P102" i="2"/>
  <c r="S102" i="2"/>
  <c r="V102" i="2"/>
  <c r="Y102" i="2"/>
  <c r="AB102" i="2"/>
  <c r="AE102" i="2"/>
  <c r="AH102" i="2"/>
  <c r="M103" i="2"/>
  <c r="P103" i="2"/>
  <c r="S103" i="2"/>
  <c r="V103" i="2"/>
  <c r="Y103" i="2"/>
  <c r="AB103" i="2"/>
  <c r="AE103" i="2"/>
  <c r="AH103" i="2"/>
  <c r="M104" i="2"/>
  <c r="P104" i="2"/>
  <c r="S104" i="2"/>
  <c r="V104" i="2"/>
  <c r="Y104" i="2"/>
  <c r="AB104" i="2"/>
  <c r="AE104" i="2"/>
  <c r="AH104" i="2"/>
  <c r="M105" i="2"/>
  <c r="P105" i="2"/>
  <c r="S105" i="2"/>
  <c r="V105" i="2"/>
  <c r="Y105" i="2"/>
  <c r="AB105" i="2"/>
  <c r="AE105" i="2"/>
  <c r="AH105" i="2"/>
  <c r="M106" i="2"/>
  <c r="P106" i="2"/>
  <c r="S106" i="2"/>
  <c r="V106" i="2"/>
  <c r="Y106" i="2"/>
  <c r="AB106" i="2"/>
  <c r="AE106" i="2"/>
  <c r="AH106" i="2"/>
  <c r="M107" i="2"/>
  <c r="P107" i="2"/>
  <c r="S107" i="2"/>
  <c r="V107" i="2"/>
  <c r="Y107" i="2"/>
  <c r="AB107" i="2"/>
  <c r="AE107" i="2"/>
  <c r="AH107" i="2"/>
  <c r="M108" i="2"/>
  <c r="P108" i="2"/>
  <c r="S108" i="2"/>
  <c r="V108" i="2"/>
  <c r="Y108" i="2"/>
  <c r="AB108" i="2"/>
  <c r="AE108" i="2"/>
  <c r="AH108" i="2"/>
  <c r="M109" i="2"/>
  <c r="P109" i="2"/>
  <c r="S109" i="2"/>
  <c r="V109" i="2"/>
  <c r="Y109" i="2"/>
  <c r="AB109" i="2"/>
  <c r="AE109" i="2"/>
  <c r="AH109" i="2"/>
  <c r="M110" i="2"/>
  <c r="P110" i="2"/>
  <c r="S110" i="2"/>
  <c r="V110" i="2"/>
  <c r="Y110" i="2"/>
  <c r="AB110" i="2"/>
  <c r="AE110" i="2"/>
  <c r="AH110" i="2"/>
  <c r="M111" i="2"/>
  <c r="P111" i="2"/>
  <c r="S111" i="2"/>
  <c r="V111" i="2"/>
  <c r="Y111" i="2"/>
  <c r="AB111" i="2"/>
  <c r="AE111" i="2"/>
  <c r="AH111" i="2"/>
  <c r="M112" i="2"/>
  <c r="P112" i="2"/>
  <c r="S112" i="2"/>
  <c r="V112" i="2"/>
  <c r="Y112" i="2"/>
  <c r="AB112" i="2"/>
  <c r="AE112" i="2"/>
  <c r="AH112" i="2"/>
  <c r="M113" i="2"/>
  <c r="P113" i="2"/>
  <c r="S113" i="2"/>
  <c r="V113" i="2"/>
  <c r="Y113" i="2"/>
  <c r="AB113" i="2"/>
  <c r="AE113" i="2"/>
  <c r="AH113" i="2"/>
  <c r="M114" i="2"/>
  <c r="P114" i="2"/>
  <c r="S114" i="2"/>
  <c r="V114" i="2"/>
  <c r="Y114" i="2"/>
  <c r="AB114" i="2"/>
  <c r="AE114" i="2"/>
  <c r="AH114" i="2"/>
  <c r="M115" i="2"/>
  <c r="P115" i="2"/>
  <c r="S115" i="2"/>
  <c r="V115" i="2"/>
  <c r="Y115" i="2"/>
  <c r="AB115" i="2"/>
  <c r="AE115" i="2"/>
  <c r="AH115" i="2"/>
  <c r="M116" i="2"/>
  <c r="P116" i="2"/>
  <c r="S116" i="2"/>
  <c r="V116" i="2"/>
  <c r="Y116" i="2"/>
  <c r="AB116" i="2"/>
  <c r="AE116" i="2"/>
  <c r="AH116" i="2"/>
  <c r="M117" i="2"/>
  <c r="P117" i="2"/>
  <c r="S117" i="2"/>
  <c r="V117" i="2"/>
  <c r="Y117" i="2"/>
  <c r="AB117" i="2"/>
  <c r="AE117" i="2"/>
  <c r="AH117" i="2"/>
  <c r="M118" i="2"/>
  <c r="P118" i="2"/>
  <c r="S118" i="2"/>
  <c r="V118" i="2"/>
  <c r="Y118" i="2"/>
  <c r="AB118" i="2"/>
  <c r="AE118" i="2"/>
  <c r="AH118" i="2"/>
  <c r="M120" i="2"/>
  <c r="P120" i="2"/>
  <c r="S120" i="2"/>
  <c r="V120" i="2"/>
  <c r="Y120" i="2"/>
  <c r="AB120" i="2"/>
  <c r="AE120" i="2"/>
  <c r="AH120" i="2"/>
  <c r="M75" i="2"/>
  <c r="P75" i="2"/>
  <c r="S75" i="2"/>
  <c r="V75" i="2"/>
  <c r="Y75" i="2"/>
  <c r="AB75" i="2"/>
  <c r="AE75" i="2"/>
  <c r="AH75" i="2"/>
  <c r="M76" i="2"/>
  <c r="P76" i="2"/>
  <c r="S76" i="2"/>
  <c r="V76" i="2"/>
  <c r="Y76" i="2"/>
  <c r="AB76" i="2"/>
  <c r="AE76" i="2"/>
  <c r="AH76" i="2"/>
  <c r="M77" i="2"/>
  <c r="P77" i="2"/>
  <c r="S77" i="2"/>
  <c r="V77" i="2"/>
  <c r="Y77" i="2"/>
  <c r="AB77" i="2"/>
  <c r="AE77" i="2"/>
  <c r="AH77" i="2"/>
  <c r="M78" i="2"/>
  <c r="P78" i="2"/>
  <c r="S78" i="2"/>
  <c r="V78" i="2"/>
  <c r="Y78" i="2"/>
  <c r="AB78" i="2"/>
  <c r="AE78" i="2"/>
  <c r="AH78" i="2"/>
  <c r="M79" i="2"/>
  <c r="P79" i="2"/>
  <c r="S79" i="2"/>
  <c r="V79" i="2"/>
  <c r="Y79" i="2"/>
  <c r="AB79" i="2"/>
  <c r="AE79" i="2"/>
  <c r="AH79" i="2"/>
  <c r="M80" i="2"/>
  <c r="P80" i="2"/>
  <c r="S80" i="2"/>
  <c r="V80" i="2"/>
  <c r="Y80" i="2"/>
  <c r="AB80" i="2"/>
  <c r="AE80" i="2"/>
  <c r="AH80" i="2"/>
  <c r="M81" i="2"/>
  <c r="P81" i="2"/>
  <c r="S81" i="2"/>
  <c r="V81" i="2"/>
  <c r="Y81" i="2"/>
  <c r="AB81" i="2"/>
  <c r="AE81" i="2"/>
  <c r="AH81" i="2"/>
  <c r="M82" i="2"/>
  <c r="P82" i="2"/>
  <c r="S82" i="2"/>
  <c r="V82" i="2"/>
  <c r="Y82" i="2"/>
  <c r="AB82" i="2"/>
  <c r="AE82" i="2"/>
  <c r="AH82" i="2"/>
  <c r="M83" i="2"/>
  <c r="P83" i="2"/>
  <c r="S83" i="2"/>
  <c r="V83" i="2"/>
  <c r="Y83" i="2"/>
  <c r="AB83" i="2"/>
  <c r="AE83" i="2"/>
  <c r="AH83" i="2"/>
  <c r="M84" i="2"/>
  <c r="P84" i="2"/>
  <c r="S84" i="2"/>
  <c r="V84" i="2"/>
  <c r="Y84" i="2"/>
  <c r="AB84" i="2"/>
  <c r="AE84" i="2"/>
  <c r="AH84" i="2"/>
  <c r="M72" i="2"/>
  <c r="P72" i="2"/>
  <c r="S72" i="2"/>
  <c r="V72" i="2"/>
  <c r="Y72" i="2"/>
  <c r="AB72" i="2"/>
  <c r="AE72" i="2"/>
  <c r="AH72" i="2"/>
  <c r="M71" i="2"/>
  <c r="P71" i="2"/>
  <c r="S71" i="2"/>
  <c r="V71" i="2"/>
  <c r="Y71" i="2"/>
  <c r="AB71" i="2"/>
  <c r="AE71" i="2"/>
  <c r="AH71" i="2"/>
  <c r="M73" i="2"/>
  <c r="P73" i="2"/>
  <c r="S73" i="2"/>
  <c r="V73" i="2"/>
  <c r="Y73" i="2"/>
  <c r="AB73" i="2"/>
  <c r="AE73" i="2"/>
  <c r="AH73" i="2"/>
  <c r="M74" i="2"/>
  <c r="P74" i="2"/>
  <c r="S74" i="2"/>
  <c r="V74" i="2"/>
  <c r="Y74" i="2"/>
  <c r="AB74" i="2"/>
  <c r="AE74" i="2"/>
  <c r="AH74" i="2"/>
  <c r="M85" i="2"/>
  <c r="P85" i="2"/>
  <c r="S85" i="2"/>
  <c r="V85" i="2"/>
  <c r="Y85" i="2"/>
  <c r="AB85" i="2"/>
  <c r="AE85" i="2"/>
  <c r="AH85" i="2"/>
  <c r="M86" i="2"/>
  <c r="P86" i="2"/>
  <c r="S86" i="2"/>
  <c r="V86" i="2"/>
  <c r="Y86" i="2"/>
  <c r="AB86" i="2"/>
  <c r="AE86" i="2"/>
  <c r="AH86" i="2"/>
  <c r="M87" i="2"/>
  <c r="P87" i="2"/>
  <c r="S87" i="2"/>
  <c r="V87" i="2"/>
  <c r="Y87" i="2"/>
  <c r="AB87" i="2"/>
  <c r="AE87" i="2"/>
  <c r="AH87" i="2"/>
  <c r="M88" i="2"/>
  <c r="P88" i="2"/>
  <c r="S88" i="2"/>
  <c r="V88" i="2"/>
  <c r="Y88" i="2"/>
  <c r="AB88" i="2"/>
  <c r="AE88" i="2"/>
  <c r="AH88" i="2"/>
  <c r="M89" i="2"/>
  <c r="P89" i="2"/>
  <c r="S89" i="2"/>
  <c r="V89" i="2"/>
  <c r="Y89" i="2"/>
  <c r="AB89" i="2"/>
  <c r="AE89" i="2"/>
  <c r="AH89" i="2"/>
  <c r="M90" i="2"/>
  <c r="P90" i="2"/>
  <c r="S90" i="2"/>
  <c r="V90" i="2"/>
  <c r="Y90" i="2"/>
  <c r="AB90" i="2"/>
  <c r="AE90" i="2"/>
  <c r="AH90" i="2"/>
  <c r="M91" i="2"/>
  <c r="P91" i="2"/>
  <c r="S91" i="2"/>
  <c r="V91" i="2"/>
  <c r="Y91" i="2"/>
  <c r="AB91" i="2"/>
  <c r="AE91" i="2"/>
  <c r="AH91" i="2"/>
  <c r="M92" i="2"/>
  <c r="P92" i="2"/>
  <c r="S92" i="2"/>
  <c r="V92" i="2"/>
  <c r="Y92" i="2"/>
  <c r="AB92" i="2"/>
  <c r="AE92" i="2"/>
  <c r="AH92" i="2"/>
  <c r="J118" i="2"/>
  <c r="J115" i="2"/>
  <c r="AJ115" i="2" s="1"/>
  <c r="J114" i="2"/>
  <c r="AJ114" i="2" s="1"/>
  <c r="J110" i="2"/>
  <c r="AJ110" i="2" s="1"/>
  <c r="J105" i="2"/>
  <c r="AJ105" i="2" s="1"/>
  <c r="J101" i="2"/>
  <c r="AJ101" i="2" s="1"/>
  <c r="J96" i="2"/>
  <c r="AJ96" i="2" s="1"/>
  <c r="J93" i="2"/>
  <c r="AJ93" i="2" s="1"/>
  <c r="J84" i="2"/>
  <c r="J82" i="2"/>
  <c r="AJ82" i="2" s="1"/>
  <c r="J80" i="2"/>
  <c r="J78" i="2"/>
  <c r="AJ78" i="2" s="1"/>
  <c r="J75" i="2"/>
  <c r="AJ75" i="2" s="1"/>
  <c r="J76" i="2"/>
  <c r="AJ76" i="2" s="1"/>
  <c r="J73" i="2"/>
  <c r="J72" i="2"/>
  <c r="AJ72" i="2" s="1"/>
  <c r="AJ73" i="2" l="1"/>
  <c r="AJ80" i="2"/>
  <c r="AJ84" i="2"/>
  <c r="AJ118" i="2"/>
  <c r="AI75" i="2"/>
  <c r="AK75" i="2" s="1"/>
  <c r="AL75" i="2" s="1"/>
  <c r="AI73" i="2"/>
  <c r="AI120" i="2"/>
  <c r="AI117" i="2"/>
  <c r="AI115" i="2"/>
  <c r="AK115" i="2" s="1"/>
  <c r="AL115" i="2" s="1"/>
  <c r="AI113" i="2"/>
  <c r="AI111" i="2"/>
  <c r="AI109" i="2"/>
  <c r="AI107" i="2"/>
  <c r="AI105" i="2"/>
  <c r="AK105" i="2" s="1"/>
  <c r="AL105" i="2" s="1"/>
  <c r="AI103" i="2"/>
  <c r="AI101" i="2"/>
  <c r="AK101" i="2" s="1"/>
  <c r="AL101" i="2" s="1"/>
  <c r="AI99" i="2"/>
  <c r="AI97" i="2"/>
  <c r="AI95" i="2"/>
  <c r="AI93" i="2"/>
  <c r="AK93" i="2" s="1"/>
  <c r="AL93" i="2" s="1"/>
  <c r="AI91" i="2"/>
  <c r="AI89" i="2"/>
  <c r="AI87" i="2"/>
  <c r="AI85" i="2"/>
  <c r="AI83" i="2"/>
  <c r="AI81" i="2"/>
  <c r="AI79" i="2"/>
  <c r="AI77" i="2"/>
  <c r="AI74" i="2"/>
  <c r="AI72" i="2"/>
  <c r="AK72" i="2" s="1"/>
  <c r="AL72" i="2" s="1"/>
  <c r="AI118" i="2"/>
  <c r="AI116" i="2"/>
  <c r="AI114" i="2"/>
  <c r="AK114" i="2" s="1"/>
  <c r="AL114" i="2" s="1"/>
  <c r="AI112" i="2"/>
  <c r="AI110" i="2"/>
  <c r="AK110" i="2" s="1"/>
  <c r="AL110" i="2" s="1"/>
  <c r="AI108" i="2"/>
  <c r="AI106" i="2"/>
  <c r="AI104" i="2"/>
  <c r="AI102" i="2"/>
  <c r="AI100" i="2"/>
  <c r="AI98" i="2"/>
  <c r="AI96" i="2"/>
  <c r="AK96" i="2" s="1"/>
  <c r="AL96" i="2" s="1"/>
  <c r="AI94" i="2"/>
  <c r="AI92" i="2"/>
  <c r="AI90" i="2"/>
  <c r="AI88" i="2"/>
  <c r="AI86" i="2"/>
  <c r="AI84" i="2"/>
  <c r="AI82" i="2"/>
  <c r="AK82" i="2" s="1"/>
  <c r="AL82" i="2" s="1"/>
  <c r="AI80" i="2"/>
  <c r="AK80" i="2" s="1"/>
  <c r="AL80" i="2" s="1"/>
  <c r="AI78" i="2"/>
  <c r="AK78" i="2" s="1"/>
  <c r="AL78" i="2" s="1"/>
  <c r="AI76" i="2"/>
  <c r="AK76" i="2" s="1"/>
  <c r="AL76" i="2" s="1"/>
  <c r="AB261" i="2"/>
  <c r="Y261" i="2"/>
  <c r="AB260" i="2"/>
  <c r="Y260" i="2"/>
  <c r="AB256" i="2"/>
  <c r="Y256" i="2"/>
  <c r="AB255" i="2"/>
  <c r="Y255" i="2"/>
  <c r="AB254" i="2"/>
  <c r="Y254" i="2"/>
  <c r="AB253" i="2"/>
  <c r="Y253" i="2"/>
  <c r="AB252" i="2"/>
  <c r="Y252" i="2"/>
  <c r="AB251" i="2"/>
  <c r="Y251" i="2"/>
  <c r="Y250" i="2" s="1"/>
  <c r="AB250" i="2"/>
  <c r="Z250" i="2"/>
  <c r="W250" i="2"/>
  <c r="AB249" i="2"/>
  <c r="Y249" i="2"/>
  <c r="AB248" i="2"/>
  <c r="Y248" i="2"/>
  <c r="AB247" i="2"/>
  <c r="Y247" i="2"/>
  <c r="Y246" i="2" s="1"/>
  <c r="AB246" i="2"/>
  <c r="Z246" i="2"/>
  <c r="W246" i="2"/>
  <c r="AB245" i="2"/>
  <c r="Y245" i="2"/>
  <c r="AB244" i="2"/>
  <c r="Y244" i="2"/>
  <c r="AB243" i="2"/>
  <c r="Y243" i="2"/>
  <c r="AB242" i="2"/>
  <c r="Y242" i="2"/>
  <c r="Y241" i="2" s="1"/>
  <c r="AB241" i="2"/>
  <c r="Z241" i="2"/>
  <c r="W241" i="2"/>
  <c r="AB240" i="2"/>
  <c r="Y240" i="2"/>
  <c r="AB239" i="2"/>
  <c r="Y239" i="2"/>
  <c r="AB238" i="2"/>
  <c r="Y238" i="2"/>
  <c r="AB237" i="2"/>
  <c r="Y237" i="2"/>
  <c r="Y236" i="2" s="1"/>
  <c r="AB236" i="2"/>
  <c r="Z236" i="2"/>
  <c r="W236" i="2"/>
  <c r="Z234" i="2"/>
  <c r="W234" i="2"/>
  <c r="AB233" i="2"/>
  <c r="Y233" i="2"/>
  <c r="AB232" i="2"/>
  <c r="Y232" i="2"/>
  <c r="AB231" i="2"/>
  <c r="Y231" i="2"/>
  <c r="AB230" i="2"/>
  <c r="AB234" i="2" s="1"/>
  <c r="Y230" i="2"/>
  <c r="Y234" i="2" s="1"/>
  <c r="Z228" i="2"/>
  <c r="W228" i="2"/>
  <c r="AB227" i="2"/>
  <c r="Y227" i="2"/>
  <c r="AB226" i="2"/>
  <c r="AB228" i="2" s="1"/>
  <c r="Y226" i="2"/>
  <c r="Y228" i="2" s="1"/>
  <c r="Z224" i="2"/>
  <c r="W224" i="2"/>
  <c r="AB223" i="2"/>
  <c r="Y223" i="2"/>
  <c r="AB222" i="2"/>
  <c r="Y222" i="2"/>
  <c r="AB221" i="2"/>
  <c r="Y221" i="2"/>
  <c r="AB220" i="2"/>
  <c r="Y220" i="2"/>
  <c r="AB219" i="2"/>
  <c r="AB224" i="2" s="1"/>
  <c r="Y219" i="2"/>
  <c r="Z217" i="2"/>
  <c r="W217" i="2"/>
  <c r="AB216" i="2"/>
  <c r="Y216" i="2"/>
  <c r="AB215" i="2"/>
  <c r="Y215" i="2"/>
  <c r="AB214" i="2"/>
  <c r="Y214" i="2"/>
  <c r="AB213" i="2"/>
  <c r="Y213" i="2"/>
  <c r="AB212" i="2"/>
  <c r="Y212" i="2"/>
  <c r="AB211" i="2"/>
  <c r="Y211" i="2"/>
  <c r="AB210" i="2"/>
  <c r="Y210" i="2"/>
  <c r="AB209" i="2"/>
  <c r="Y209" i="2"/>
  <c r="AB208" i="2"/>
  <c r="AB217" i="2" s="1"/>
  <c r="Y208" i="2"/>
  <c r="Y217" i="2" s="1"/>
  <c r="Z206" i="2"/>
  <c r="W206" i="2"/>
  <c r="AB205" i="2"/>
  <c r="Y205" i="2"/>
  <c r="AB204" i="2"/>
  <c r="Y204" i="2"/>
  <c r="AB203" i="2"/>
  <c r="Y203" i="2"/>
  <c r="AB202" i="2"/>
  <c r="Y202" i="2"/>
  <c r="AB201" i="2"/>
  <c r="Y201" i="2"/>
  <c r="AB200" i="2"/>
  <c r="AB206" i="2" s="1"/>
  <c r="Y200" i="2"/>
  <c r="Y206" i="2" s="1"/>
  <c r="Z198" i="2"/>
  <c r="W198" i="2"/>
  <c r="AB197" i="2"/>
  <c r="Y197" i="2"/>
  <c r="AB196" i="2"/>
  <c r="Y196" i="2"/>
  <c r="AB195" i="2"/>
  <c r="Y195" i="2"/>
  <c r="AB194" i="2"/>
  <c r="Y194" i="2"/>
  <c r="AB192" i="2"/>
  <c r="Y192" i="2"/>
  <c r="AB190" i="2"/>
  <c r="Y190" i="2"/>
  <c r="AB189" i="2"/>
  <c r="Y189" i="2"/>
  <c r="AB188" i="2"/>
  <c r="Y188" i="2"/>
  <c r="AB187" i="2"/>
  <c r="Y187" i="2"/>
  <c r="AB186" i="2"/>
  <c r="Y186" i="2"/>
  <c r="AB185" i="2"/>
  <c r="Y185" i="2"/>
  <c r="AB184" i="2"/>
  <c r="Y184" i="2"/>
  <c r="AB183" i="2"/>
  <c r="Y183" i="2"/>
  <c r="AB182" i="2"/>
  <c r="Y182" i="2"/>
  <c r="AB181" i="2"/>
  <c r="AB198" i="2" s="1"/>
  <c r="Y181" i="2"/>
  <c r="Y198" i="2" s="1"/>
  <c r="AB178" i="2"/>
  <c r="Y178" i="2"/>
  <c r="AB176" i="2"/>
  <c r="Y176" i="2"/>
  <c r="AB175" i="2"/>
  <c r="Y175" i="2"/>
  <c r="AB174" i="2"/>
  <c r="Y174" i="2"/>
  <c r="AB173" i="2"/>
  <c r="Y173" i="2"/>
  <c r="AB172" i="2"/>
  <c r="Y172" i="2"/>
  <c r="Y171" i="2" s="1"/>
  <c r="AB171" i="2"/>
  <c r="Z171" i="2"/>
  <c r="W171" i="2"/>
  <c r="AB170" i="2"/>
  <c r="Y170" i="2"/>
  <c r="AB169" i="2"/>
  <c r="Y169" i="2"/>
  <c r="AB168" i="2"/>
  <c r="Y168" i="2"/>
  <c r="Y167" i="2" s="1"/>
  <c r="AB167" i="2"/>
  <c r="Z167" i="2"/>
  <c r="W167" i="2"/>
  <c r="AB166" i="2"/>
  <c r="Y166" i="2"/>
  <c r="AB165" i="2"/>
  <c r="Y165" i="2"/>
  <c r="AB164" i="2"/>
  <c r="Y164" i="2"/>
  <c r="Y163" i="2" s="1"/>
  <c r="AB163" i="2"/>
  <c r="Z163" i="2"/>
  <c r="W163" i="2"/>
  <c r="AB158" i="2"/>
  <c r="Y158" i="2"/>
  <c r="Y157" i="2" s="1"/>
  <c r="AB157" i="2"/>
  <c r="Z157" i="2"/>
  <c r="W157" i="2"/>
  <c r="AB156" i="2"/>
  <c r="Y156" i="2"/>
  <c r="AB154" i="2"/>
  <c r="Y154" i="2"/>
  <c r="Y153" i="2" s="1"/>
  <c r="AB153" i="2"/>
  <c r="Z153" i="2"/>
  <c r="W153" i="2"/>
  <c r="AB152" i="2"/>
  <c r="Y152" i="2"/>
  <c r="AB151" i="2"/>
  <c r="Y151" i="2"/>
  <c r="AB150" i="2"/>
  <c r="Y150" i="2"/>
  <c r="AB149" i="2"/>
  <c r="Y149" i="2"/>
  <c r="Y148" i="2" s="1"/>
  <c r="AB148" i="2"/>
  <c r="Z148" i="2"/>
  <c r="W148" i="2"/>
  <c r="AB145" i="2"/>
  <c r="Y145" i="2"/>
  <c r="AB144" i="2"/>
  <c r="Y144" i="2"/>
  <c r="AB143" i="2"/>
  <c r="Y143" i="2"/>
  <c r="Y142" i="2" s="1"/>
  <c r="AB142" i="2"/>
  <c r="Z142" i="2"/>
  <c r="W142" i="2"/>
  <c r="AB126" i="2"/>
  <c r="Y126" i="2"/>
  <c r="Y125" i="2" s="1"/>
  <c r="AB125" i="2"/>
  <c r="Z125" i="2"/>
  <c r="W125" i="2"/>
  <c r="AB124" i="2"/>
  <c r="Y124" i="2"/>
  <c r="AB123" i="2"/>
  <c r="AB122" i="2"/>
  <c r="Y122" i="2"/>
  <c r="Z121" i="2"/>
  <c r="W121" i="2"/>
  <c r="AB69" i="2"/>
  <c r="Y69" i="2"/>
  <c r="AB68" i="2"/>
  <c r="Y68" i="2"/>
  <c r="AB67" i="2"/>
  <c r="Y67" i="2"/>
  <c r="AB66" i="2"/>
  <c r="Y66" i="2"/>
  <c r="Y65" i="2" s="1"/>
  <c r="AB65" i="2"/>
  <c r="Z65" i="2"/>
  <c r="W65" i="2"/>
  <c r="AB62" i="2"/>
  <c r="Y62" i="2"/>
  <c r="AB61" i="2"/>
  <c r="Y61" i="2"/>
  <c r="Y60" i="2" s="1"/>
  <c r="AB60" i="2"/>
  <c r="Z60" i="2"/>
  <c r="W60" i="2"/>
  <c r="AB59" i="2"/>
  <c r="Y59" i="2"/>
  <c r="AB58" i="2"/>
  <c r="Y58" i="2"/>
  <c r="AB57" i="2"/>
  <c r="Y57" i="2"/>
  <c r="Y56" i="2" s="1"/>
  <c r="AB56" i="2"/>
  <c r="Z56" i="2"/>
  <c r="W56" i="2"/>
  <c r="AB53" i="2"/>
  <c r="Y53" i="2"/>
  <c r="AB52" i="2"/>
  <c r="Y52" i="2"/>
  <c r="AB51" i="2"/>
  <c r="Y51" i="2"/>
  <c r="Y50" i="2" s="1"/>
  <c r="AB50" i="2"/>
  <c r="Z50" i="2"/>
  <c r="W50" i="2"/>
  <c r="AB49" i="2"/>
  <c r="Y49" i="2"/>
  <c r="AB48" i="2"/>
  <c r="Y48" i="2"/>
  <c r="AB47" i="2"/>
  <c r="Y47" i="2"/>
  <c r="Y46" i="2" s="1"/>
  <c r="AB46" i="2"/>
  <c r="Z46" i="2"/>
  <c r="W46" i="2"/>
  <c r="AB45" i="2"/>
  <c r="Y45" i="2"/>
  <c r="AB44" i="2"/>
  <c r="Y44" i="2"/>
  <c r="AB43" i="2"/>
  <c r="Y43" i="2"/>
  <c r="Y42" i="2" s="1"/>
  <c r="AB42" i="2"/>
  <c r="Z42" i="2"/>
  <c r="W42" i="2"/>
  <c r="AB39" i="2"/>
  <c r="Y39" i="2"/>
  <c r="AB38" i="2"/>
  <c r="Y38" i="2"/>
  <c r="AB37" i="2"/>
  <c r="Y37" i="2"/>
  <c r="Y36" i="2" s="1"/>
  <c r="AB36" i="2"/>
  <c r="Z36" i="2"/>
  <c r="W36" i="2"/>
  <c r="AB31" i="2"/>
  <c r="Y31" i="2"/>
  <c r="AB30" i="2"/>
  <c r="Y30" i="2"/>
  <c r="AB29" i="2"/>
  <c r="Y29" i="2"/>
  <c r="AB28" i="2"/>
  <c r="Y28" i="2"/>
  <c r="AB27" i="2"/>
  <c r="Y27" i="2"/>
  <c r="AB26" i="2"/>
  <c r="Y26" i="2"/>
  <c r="AB25" i="2"/>
  <c r="Y25" i="2"/>
  <c r="AB24" i="2"/>
  <c r="Y24" i="2"/>
  <c r="AB23" i="2"/>
  <c r="Y23" i="2"/>
  <c r="AB22" i="2"/>
  <c r="Y22" i="2"/>
  <c r="Y21" i="2" s="1"/>
  <c r="W35" i="2" s="1"/>
  <c r="Y35" i="2" s="1"/>
  <c r="AB21" i="2"/>
  <c r="Z35" i="2" s="1"/>
  <c r="AB35" i="2" s="1"/>
  <c r="Z21" i="2"/>
  <c r="W21" i="2"/>
  <c r="AB20" i="2"/>
  <c r="Y20" i="2"/>
  <c r="AB19" i="2"/>
  <c r="Y19" i="2"/>
  <c r="AB18" i="2"/>
  <c r="Y18" i="2"/>
  <c r="Y17" i="2" s="1"/>
  <c r="W34" i="2" s="1"/>
  <c r="Y34" i="2" s="1"/>
  <c r="AB17" i="2"/>
  <c r="Z34" i="2" s="1"/>
  <c r="AB34" i="2" s="1"/>
  <c r="Z17" i="2"/>
  <c r="W17" i="2"/>
  <c r="AB16" i="2"/>
  <c r="Y16" i="2"/>
  <c r="AB15" i="2"/>
  <c r="Y15" i="2"/>
  <c r="AB14" i="2"/>
  <c r="Y14" i="2"/>
  <c r="Y13" i="2" s="1"/>
  <c r="AB13" i="2"/>
  <c r="Z13" i="2"/>
  <c r="W13" i="2"/>
  <c r="V261" i="2"/>
  <c r="S261" i="2"/>
  <c r="V260" i="2"/>
  <c r="S260" i="2"/>
  <c r="V256" i="2"/>
  <c r="S256" i="2"/>
  <c r="V255" i="2"/>
  <c r="S255" i="2"/>
  <c r="V254" i="2"/>
  <c r="S254" i="2"/>
  <c r="V253" i="2"/>
  <c r="S253" i="2"/>
  <c r="V252" i="2"/>
  <c r="S252" i="2"/>
  <c r="V251" i="2"/>
  <c r="S251" i="2"/>
  <c r="S250" i="2" s="1"/>
  <c r="V250" i="2"/>
  <c r="T250" i="2"/>
  <c r="Q250" i="2"/>
  <c r="V249" i="2"/>
  <c r="S249" i="2"/>
  <c r="V248" i="2"/>
  <c r="S248" i="2"/>
  <c r="V247" i="2"/>
  <c r="S247" i="2"/>
  <c r="S246" i="2" s="1"/>
  <c r="V246" i="2"/>
  <c r="T246" i="2"/>
  <c r="Q246" i="2"/>
  <c r="V245" i="2"/>
  <c r="S245" i="2"/>
  <c r="V244" i="2"/>
  <c r="S244" i="2"/>
  <c r="V243" i="2"/>
  <c r="S243" i="2"/>
  <c r="V242" i="2"/>
  <c r="S242" i="2"/>
  <c r="S241" i="2" s="1"/>
  <c r="V241" i="2"/>
  <c r="T241" i="2"/>
  <c r="Q241" i="2"/>
  <c r="V240" i="2"/>
  <c r="S240" i="2"/>
  <c r="V239" i="2"/>
  <c r="S239" i="2"/>
  <c r="V238" i="2"/>
  <c r="S238" i="2"/>
  <c r="V237" i="2"/>
  <c r="S237" i="2"/>
  <c r="S236" i="2" s="1"/>
  <c r="V236" i="2"/>
  <c r="T236" i="2"/>
  <c r="Q236" i="2"/>
  <c r="T234" i="2"/>
  <c r="Q234" i="2"/>
  <c r="V233" i="2"/>
  <c r="S233" i="2"/>
  <c r="V232" i="2"/>
  <c r="S232" i="2"/>
  <c r="V231" i="2"/>
  <c r="S231" i="2"/>
  <c r="V230" i="2"/>
  <c r="V234" i="2" s="1"/>
  <c r="S230" i="2"/>
  <c r="S234" i="2" s="1"/>
  <c r="T228" i="2"/>
  <c r="Q228" i="2"/>
  <c r="V227" i="2"/>
  <c r="S227" i="2"/>
  <c r="V226" i="2"/>
  <c r="V228" i="2" s="1"/>
  <c r="S226" i="2"/>
  <c r="S228" i="2" s="1"/>
  <c r="T224" i="2"/>
  <c r="Q224" i="2"/>
  <c r="V223" i="2"/>
  <c r="S223" i="2"/>
  <c r="V222" i="2"/>
  <c r="S222" i="2"/>
  <c r="V221" i="2"/>
  <c r="S221" i="2"/>
  <c r="V220" i="2"/>
  <c r="S220" i="2"/>
  <c r="V219" i="2"/>
  <c r="V224" i="2" s="1"/>
  <c r="S219" i="2"/>
  <c r="S224" i="2" s="1"/>
  <c r="T217" i="2"/>
  <c r="Q217" i="2"/>
  <c r="V216" i="2"/>
  <c r="S216" i="2"/>
  <c r="V215" i="2"/>
  <c r="S215" i="2"/>
  <c r="V214" i="2"/>
  <c r="S214" i="2"/>
  <c r="V213" i="2"/>
  <c r="S213" i="2"/>
  <c r="V212" i="2"/>
  <c r="S212" i="2"/>
  <c r="V211" i="2"/>
  <c r="S211" i="2"/>
  <c r="V210" i="2"/>
  <c r="S210" i="2"/>
  <c r="V209" i="2"/>
  <c r="S209" i="2"/>
  <c r="V208" i="2"/>
  <c r="V217" i="2" s="1"/>
  <c r="S208" i="2"/>
  <c r="S217" i="2" s="1"/>
  <c r="T206" i="2"/>
  <c r="Q206" i="2"/>
  <c r="V205" i="2"/>
  <c r="S205" i="2"/>
  <c r="V204" i="2"/>
  <c r="S204" i="2"/>
  <c r="V203" i="2"/>
  <c r="S203" i="2"/>
  <c r="V202" i="2"/>
  <c r="S202" i="2"/>
  <c r="V201" i="2"/>
  <c r="S201" i="2"/>
  <c r="V200" i="2"/>
  <c r="V206" i="2" s="1"/>
  <c r="S200" i="2"/>
  <c r="S206" i="2" s="1"/>
  <c r="T198" i="2"/>
  <c r="Q198" i="2"/>
  <c r="V197" i="2"/>
  <c r="S197" i="2"/>
  <c r="V196" i="2"/>
  <c r="S196" i="2"/>
  <c r="V195" i="2"/>
  <c r="S195" i="2"/>
  <c r="V194" i="2"/>
  <c r="S194" i="2"/>
  <c r="V192" i="2"/>
  <c r="S192" i="2"/>
  <c r="V190" i="2"/>
  <c r="S190" i="2"/>
  <c r="V189" i="2"/>
  <c r="S189" i="2"/>
  <c r="V188" i="2"/>
  <c r="S188" i="2"/>
  <c r="V187" i="2"/>
  <c r="S187" i="2"/>
  <c r="V186" i="2"/>
  <c r="S186" i="2"/>
  <c r="V185" i="2"/>
  <c r="S185" i="2"/>
  <c r="V184" i="2"/>
  <c r="S184" i="2"/>
  <c r="V183" i="2"/>
  <c r="S183" i="2"/>
  <c r="V182" i="2"/>
  <c r="S182" i="2"/>
  <c r="V181" i="2"/>
  <c r="V198" i="2" s="1"/>
  <c r="S181" i="2"/>
  <c r="S198" i="2" s="1"/>
  <c r="V178" i="2"/>
  <c r="S178" i="2"/>
  <c r="V176" i="2"/>
  <c r="S176" i="2"/>
  <c r="V175" i="2"/>
  <c r="S175" i="2"/>
  <c r="V174" i="2"/>
  <c r="S174" i="2"/>
  <c r="V173" i="2"/>
  <c r="S173" i="2"/>
  <c r="V172" i="2"/>
  <c r="S172" i="2"/>
  <c r="S171" i="2" s="1"/>
  <c r="V171" i="2"/>
  <c r="T171" i="2"/>
  <c r="Q171" i="2"/>
  <c r="V170" i="2"/>
  <c r="S170" i="2"/>
  <c r="V169" i="2"/>
  <c r="S169" i="2"/>
  <c r="V168" i="2"/>
  <c r="S168" i="2"/>
  <c r="S167" i="2" s="1"/>
  <c r="V167" i="2"/>
  <c r="T167" i="2"/>
  <c r="Q167" i="2"/>
  <c r="V166" i="2"/>
  <c r="S166" i="2"/>
  <c r="V165" i="2"/>
  <c r="S165" i="2"/>
  <c r="V164" i="2"/>
  <c r="S164" i="2"/>
  <c r="S163" i="2" s="1"/>
  <c r="V163" i="2"/>
  <c r="T163" i="2"/>
  <c r="Q163" i="2"/>
  <c r="V158" i="2"/>
  <c r="V157" i="2" s="1"/>
  <c r="S158" i="2"/>
  <c r="S157" i="2" s="1"/>
  <c r="T157" i="2"/>
  <c r="Q157" i="2"/>
  <c r="V156" i="2"/>
  <c r="S156" i="2"/>
  <c r="V154" i="2"/>
  <c r="S154" i="2"/>
  <c r="S153" i="2" s="1"/>
  <c r="V153" i="2"/>
  <c r="T153" i="2"/>
  <c r="Q153" i="2"/>
  <c r="V152" i="2"/>
  <c r="S152" i="2"/>
  <c r="V151" i="2"/>
  <c r="S151" i="2"/>
  <c r="V150" i="2"/>
  <c r="S150" i="2"/>
  <c r="V149" i="2"/>
  <c r="S149" i="2"/>
  <c r="S148" i="2" s="1"/>
  <c r="V148" i="2"/>
  <c r="T148" i="2"/>
  <c r="Q148" i="2"/>
  <c r="V145" i="2"/>
  <c r="S145" i="2"/>
  <c r="V144" i="2"/>
  <c r="S144" i="2"/>
  <c r="V143" i="2"/>
  <c r="S143" i="2"/>
  <c r="V142" i="2"/>
  <c r="T142" i="2"/>
  <c r="Q142" i="2"/>
  <c r="V126" i="2"/>
  <c r="S126" i="2"/>
  <c r="S125" i="2" s="1"/>
  <c r="V125" i="2"/>
  <c r="T125" i="2"/>
  <c r="Q125" i="2"/>
  <c r="V124" i="2"/>
  <c r="V122" i="2"/>
  <c r="S122" i="2"/>
  <c r="S121" i="2" s="1"/>
  <c r="T121" i="2"/>
  <c r="Q121" i="2"/>
  <c r="V69" i="2"/>
  <c r="S69" i="2"/>
  <c r="V68" i="2"/>
  <c r="S68" i="2"/>
  <c r="V67" i="2"/>
  <c r="S67" i="2"/>
  <c r="V66" i="2"/>
  <c r="V65" i="2" s="1"/>
  <c r="S66" i="2"/>
  <c r="T65" i="2"/>
  <c r="S65" i="2"/>
  <c r="Q65" i="2"/>
  <c r="V62" i="2"/>
  <c r="S62" i="2"/>
  <c r="V61" i="2"/>
  <c r="V60" i="2" s="1"/>
  <c r="S61" i="2"/>
  <c r="S60" i="2" s="1"/>
  <c r="T60" i="2"/>
  <c r="Q60" i="2"/>
  <c r="V59" i="2"/>
  <c r="S59" i="2"/>
  <c r="V58" i="2"/>
  <c r="S58" i="2"/>
  <c r="V57" i="2"/>
  <c r="S57" i="2"/>
  <c r="S56" i="2" s="1"/>
  <c r="V56" i="2"/>
  <c r="T56" i="2"/>
  <c r="Q56" i="2"/>
  <c r="V53" i="2"/>
  <c r="S53" i="2"/>
  <c r="V52" i="2"/>
  <c r="S52" i="2"/>
  <c r="V51" i="2"/>
  <c r="S51" i="2"/>
  <c r="S50" i="2" s="1"/>
  <c r="T50" i="2"/>
  <c r="Q50" i="2"/>
  <c r="V49" i="2"/>
  <c r="S49" i="2"/>
  <c r="V48" i="2"/>
  <c r="S48" i="2"/>
  <c r="V47" i="2"/>
  <c r="V46" i="2" s="1"/>
  <c r="S47" i="2"/>
  <c r="S46" i="2" s="1"/>
  <c r="T46" i="2"/>
  <c r="Q46" i="2"/>
  <c r="V45" i="2"/>
  <c r="S45" i="2"/>
  <c r="V44" i="2"/>
  <c r="S44" i="2"/>
  <c r="V43" i="2"/>
  <c r="V42" i="2" s="1"/>
  <c r="S43" i="2"/>
  <c r="S42" i="2" s="1"/>
  <c r="T42" i="2"/>
  <c r="Q42" i="2"/>
  <c r="V39" i="2"/>
  <c r="S39" i="2"/>
  <c r="V38" i="2"/>
  <c r="S38" i="2"/>
  <c r="V37" i="2"/>
  <c r="V36" i="2" s="1"/>
  <c r="S37" i="2"/>
  <c r="S36" i="2" s="1"/>
  <c r="T36" i="2"/>
  <c r="Q36" i="2"/>
  <c r="V31" i="2"/>
  <c r="S31" i="2"/>
  <c r="V30" i="2"/>
  <c r="S30" i="2"/>
  <c r="V29" i="2"/>
  <c r="S29" i="2"/>
  <c r="V28" i="2"/>
  <c r="S28" i="2"/>
  <c r="V27" i="2"/>
  <c r="S27" i="2"/>
  <c r="V26" i="2"/>
  <c r="S26" i="2"/>
  <c r="V25" i="2"/>
  <c r="S25" i="2"/>
  <c r="V24" i="2"/>
  <c r="S24" i="2"/>
  <c r="V23" i="2"/>
  <c r="S23" i="2"/>
  <c r="V22" i="2"/>
  <c r="V21" i="2" s="1"/>
  <c r="T35" i="2" s="1"/>
  <c r="V35" i="2" s="1"/>
  <c r="S22" i="2"/>
  <c r="S21" i="2" s="1"/>
  <c r="Q35" i="2" s="1"/>
  <c r="S35" i="2" s="1"/>
  <c r="T21" i="2"/>
  <c r="Q21" i="2"/>
  <c r="V20" i="2"/>
  <c r="S20" i="2"/>
  <c r="V19" i="2"/>
  <c r="S19" i="2"/>
  <c r="V18" i="2"/>
  <c r="S18" i="2"/>
  <c r="S17" i="2" s="1"/>
  <c r="Q34" i="2" s="1"/>
  <c r="S34" i="2" s="1"/>
  <c r="T17" i="2"/>
  <c r="Q17" i="2"/>
  <c r="V16" i="2"/>
  <c r="S16" i="2"/>
  <c r="V15" i="2"/>
  <c r="S15" i="2"/>
  <c r="V14" i="2"/>
  <c r="S14" i="2"/>
  <c r="T13" i="2"/>
  <c r="Q13" i="2"/>
  <c r="G210" i="2"/>
  <c r="J210" i="2"/>
  <c r="M210" i="2"/>
  <c r="P210" i="2"/>
  <c r="AE210" i="2"/>
  <c r="AH210" i="2"/>
  <c r="G211" i="2"/>
  <c r="J211" i="2"/>
  <c r="M211" i="2"/>
  <c r="P211" i="2"/>
  <c r="AE211" i="2"/>
  <c r="AH211" i="2"/>
  <c r="G212" i="2"/>
  <c r="J212" i="2"/>
  <c r="M212" i="2"/>
  <c r="P212" i="2"/>
  <c r="AE212" i="2"/>
  <c r="AH212" i="2"/>
  <c r="G196" i="2"/>
  <c r="J196" i="2"/>
  <c r="M196" i="2"/>
  <c r="P196" i="2"/>
  <c r="AE196" i="2"/>
  <c r="AH196" i="2"/>
  <c r="E198" i="2"/>
  <c r="G188" i="2"/>
  <c r="J188" i="2"/>
  <c r="M188" i="2"/>
  <c r="P188" i="2"/>
  <c r="AE188" i="2"/>
  <c r="AH188" i="2"/>
  <c r="G189" i="2"/>
  <c r="J189" i="2"/>
  <c r="M189" i="2"/>
  <c r="P189" i="2"/>
  <c r="AE189" i="2"/>
  <c r="AH189" i="2"/>
  <c r="G190" i="2"/>
  <c r="J190" i="2"/>
  <c r="M190" i="2"/>
  <c r="P190" i="2"/>
  <c r="AE190" i="2"/>
  <c r="AH190" i="2"/>
  <c r="G173" i="2"/>
  <c r="J173" i="2"/>
  <c r="M173" i="2"/>
  <c r="P173" i="2"/>
  <c r="AE173" i="2"/>
  <c r="AH173" i="2"/>
  <c r="G174" i="2"/>
  <c r="J174" i="2"/>
  <c r="M174" i="2"/>
  <c r="P174" i="2"/>
  <c r="AE174" i="2"/>
  <c r="AH174" i="2"/>
  <c r="G175" i="2"/>
  <c r="J175" i="2"/>
  <c r="M175" i="2"/>
  <c r="P175" i="2"/>
  <c r="AE175" i="2"/>
  <c r="AH175" i="2"/>
  <c r="V17" i="2" l="1"/>
  <c r="T34" i="2" s="1"/>
  <c r="V34" i="2" s="1"/>
  <c r="Y224" i="2"/>
  <c r="Y121" i="2"/>
  <c r="AK118" i="2"/>
  <c r="AL118" i="2" s="1"/>
  <c r="AB121" i="2"/>
  <c r="AK84" i="2"/>
  <c r="AL84" i="2" s="1"/>
  <c r="AK73" i="2"/>
  <c r="AL73" i="2" s="1"/>
  <c r="S142" i="2"/>
  <c r="AJ212" i="2"/>
  <c r="V121" i="2"/>
  <c r="AI173" i="2"/>
  <c r="AI175" i="2"/>
  <c r="AI174" i="2"/>
  <c r="AJ196" i="2"/>
  <c r="AJ210" i="2"/>
  <c r="AJ175" i="2"/>
  <c r="AK175" i="2" s="1"/>
  <c r="AL175" i="2" s="1"/>
  <c r="AJ174" i="2"/>
  <c r="AK174" i="2" s="1"/>
  <c r="AL174" i="2" s="1"/>
  <c r="AJ173" i="2"/>
  <c r="AJ190" i="2"/>
  <c r="AJ189" i="2"/>
  <c r="AJ188" i="2"/>
  <c r="AI196" i="2"/>
  <c r="AI212" i="2"/>
  <c r="AK212" i="2" s="1"/>
  <c r="AL212" i="2" s="1"/>
  <c r="AI211" i="2"/>
  <c r="AI210" i="2"/>
  <c r="AK210" i="2" s="1"/>
  <c r="AL210" i="2" s="1"/>
  <c r="AI190" i="2"/>
  <c r="AI189" i="2"/>
  <c r="AI188" i="2"/>
  <c r="AJ211" i="2"/>
  <c r="V50" i="2"/>
  <c r="V54" i="2" s="1"/>
  <c r="V13" i="2"/>
  <c r="T33" i="2" s="1"/>
  <c r="S13" i="2"/>
  <c r="Q33" i="2" s="1"/>
  <c r="AB161" i="2"/>
  <c r="Y161" i="2"/>
  <c r="V161" i="2"/>
  <c r="W63" i="2"/>
  <c r="S161" i="2"/>
  <c r="Z54" i="2"/>
  <c r="Z63" i="2"/>
  <c r="W179" i="2"/>
  <c r="Z179" i="2"/>
  <c r="W262" i="2"/>
  <c r="Z262" i="2"/>
  <c r="W54" i="2"/>
  <c r="Y179" i="2"/>
  <c r="AB179" i="2"/>
  <c r="Y262" i="2"/>
  <c r="AB262" i="2"/>
  <c r="Y54" i="2"/>
  <c r="AB54" i="2"/>
  <c r="Y63" i="2"/>
  <c r="AB63" i="2"/>
  <c r="T54" i="2"/>
  <c r="S54" i="2"/>
  <c r="Q63" i="2"/>
  <c r="T63" i="2"/>
  <c r="Q179" i="2"/>
  <c r="T179" i="2"/>
  <c r="Q262" i="2"/>
  <c r="T262" i="2"/>
  <c r="W33" i="2"/>
  <c r="Z33" i="2"/>
  <c r="Q54" i="2"/>
  <c r="S63" i="2"/>
  <c r="V63" i="2"/>
  <c r="S179" i="2"/>
  <c r="V179" i="2"/>
  <c r="S262" i="2"/>
  <c r="V262" i="2"/>
  <c r="AK196" i="2" l="1"/>
  <c r="AL196" i="2" s="1"/>
  <c r="AK189" i="2"/>
  <c r="AL189" i="2" s="1"/>
  <c r="AK188" i="2"/>
  <c r="AL188" i="2" s="1"/>
  <c r="AK190" i="2"/>
  <c r="AL190" i="2" s="1"/>
  <c r="AK173" i="2"/>
  <c r="AL173" i="2" s="1"/>
  <c r="AK211" i="2"/>
  <c r="AL211" i="2" s="1"/>
  <c r="Y33" i="2"/>
  <c r="Y32" i="2" s="1"/>
  <c r="Y40" i="2" s="1"/>
  <c r="W32" i="2"/>
  <c r="AB33" i="2"/>
  <c r="AB32" i="2" s="1"/>
  <c r="AB40" i="2" s="1"/>
  <c r="Z32" i="2"/>
  <c r="V33" i="2"/>
  <c r="V32" i="2" s="1"/>
  <c r="V40" i="2" s="1"/>
  <c r="T32" i="2"/>
  <c r="S33" i="2"/>
  <c r="S32" i="2" s="1"/>
  <c r="S40" i="2" s="1"/>
  <c r="Q32" i="2"/>
  <c r="G151" i="2" l="1"/>
  <c r="J151" i="2"/>
  <c r="M151" i="2"/>
  <c r="P151" i="2"/>
  <c r="AE151" i="2"/>
  <c r="AH151" i="2"/>
  <c r="J128" i="2"/>
  <c r="AJ128" i="2" s="1"/>
  <c r="M128" i="2"/>
  <c r="AI128" i="2" s="1"/>
  <c r="J132" i="2"/>
  <c r="AJ132" i="2" s="1"/>
  <c r="M132" i="2"/>
  <c r="AI132" i="2" s="1"/>
  <c r="G133" i="2"/>
  <c r="J133" i="2"/>
  <c r="AJ133" i="2" s="1"/>
  <c r="M133" i="2"/>
  <c r="G134" i="2"/>
  <c r="J134" i="2"/>
  <c r="AJ134" i="2" s="1"/>
  <c r="M134" i="2"/>
  <c r="G135" i="2"/>
  <c r="J135" i="2"/>
  <c r="AJ135" i="2" s="1"/>
  <c r="M135" i="2"/>
  <c r="G136" i="2"/>
  <c r="J136" i="2"/>
  <c r="AJ136" i="2" s="1"/>
  <c r="M136" i="2"/>
  <c r="G137" i="2"/>
  <c r="J137" i="2"/>
  <c r="AJ137" i="2" s="1"/>
  <c r="M137" i="2"/>
  <c r="G139" i="2"/>
  <c r="J139" i="2"/>
  <c r="AJ139" i="2" s="1"/>
  <c r="M139" i="2"/>
  <c r="J113" i="2"/>
  <c r="AJ113" i="2" s="1"/>
  <c r="AK113" i="2" s="1"/>
  <c r="AL113" i="2" s="1"/>
  <c r="J116" i="2"/>
  <c r="AJ116" i="2" s="1"/>
  <c r="AK116" i="2" s="1"/>
  <c r="AL116" i="2" s="1"/>
  <c r="E121" i="2"/>
  <c r="J74" i="2"/>
  <c r="AJ74" i="2" s="1"/>
  <c r="AK74" i="2" s="1"/>
  <c r="AL74" i="2" s="1"/>
  <c r="J77" i="2"/>
  <c r="AJ77" i="2" s="1"/>
  <c r="AK77" i="2" s="1"/>
  <c r="AL77" i="2" s="1"/>
  <c r="J79" i="2"/>
  <c r="AJ79" i="2" s="1"/>
  <c r="AK79" i="2" s="1"/>
  <c r="AL79" i="2" s="1"/>
  <c r="J81" i="2"/>
  <c r="AJ81" i="2" s="1"/>
  <c r="AK81" i="2" s="1"/>
  <c r="AL81" i="2" s="1"/>
  <c r="J83" i="2"/>
  <c r="AJ83" i="2" s="1"/>
  <c r="AK83" i="2" s="1"/>
  <c r="AL83" i="2" s="1"/>
  <c r="J85" i="2"/>
  <c r="AJ85" i="2" s="1"/>
  <c r="AK85" i="2" s="1"/>
  <c r="AL85" i="2" s="1"/>
  <c r="J86" i="2"/>
  <c r="AJ86" i="2" s="1"/>
  <c r="AK86" i="2" s="1"/>
  <c r="AL86" i="2" s="1"/>
  <c r="J87" i="2"/>
  <c r="AJ87" i="2" s="1"/>
  <c r="AK87" i="2" s="1"/>
  <c r="AL87" i="2" s="1"/>
  <c r="J88" i="2"/>
  <c r="AJ88" i="2" s="1"/>
  <c r="AK88" i="2" s="1"/>
  <c r="AL88" i="2" s="1"/>
  <c r="J89" i="2"/>
  <c r="AJ89" i="2" s="1"/>
  <c r="AK89" i="2" s="1"/>
  <c r="AL89" i="2" s="1"/>
  <c r="J90" i="2"/>
  <c r="AJ90" i="2" s="1"/>
  <c r="AK90" i="2" s="1"/>
  <c r="AL90" i="2" s="1"/>
  <c r="J91" i="2"/>
  <c r="AJ91" i="2" s="1"/>
  <c r="AK91" i="2" s="1"/>
  <c r="AL91" i="2" s="1"/>
  <c r="J92" i="2"/>
  <c r="AJ92" i="2" s="1"/>
  <c r="AK92" i="2" s="1"/>
  <c r="AL92" i="2" s="1"/>
  <c r="J94" i="2"/>
  <c r="AJ94" i="2" s="1"/>
  <c r="AK94" i="2" s="1"/>
  <c r="AL94" i="2" s="1"/>
  <c r="J95" i="2"/>
  <c r="AJ95" i="2" s="1"/>
  <c r="AK95" i="2" s="1"/>
  <c r="AL95" i="2" s="1"/>
  <c r="J97" i="2"/>
  <c r="AJ97" i="2" s="1"/>
  <c r="AK97" i="2" s="1"/>
  <c r="AL97" i="2" s="1"/>
  <c r="J98" i="2"/>
  <c r="AJ98" i="2" s="1"/>
  <c r="AK98" i="2" s="1"/>
  <c r="AL98" i="2" s="1"/>
  <c r="J99" i="2"/>
  <c r="AJ99" i="2" s="1"/>
  <c r="AK99" i="2" s="1"/>
  <c r="AL99" i="2" s="1"/>
  <c r="J100" i="2"/>
  <c r="AJ100" i="2" s="1"/>
  <c r="AK100" i="2" s="1"/>
  <c r="AL100" i="2" s="1"/>
  <c r="J102" i="2"/>
  <c r="AJ102" i="2" s="1"/>
  <c r="AK102" i="2" s="1"/>
  <c r="AL102" i="2" s="1"/>
  <c r="J103" i="2"/>
  <c r="AJ103" i="2" s="1"/>
  <c r="AK103" i="2" s="1"/>
  <c r="AL103" i="2" s="1"/>
  <c r="J104" i="2"/>
  <c r="AJ104" i="2" s="1"/>
  <c r="AK104" i="2" s="1"/>
  <c r="AL104" i="2" s="1"/>
  <c r="J106" i="2"/>
  <c r="AJ106" i="2" s="1"/>
  <c r="AK106" i="2" s="1"/>
  <c r="AL106" i="2" s="1"/>
  <c r="J107" i="2"/>
  <c r="AJ107" i="2" s="1"/>
  <c r="AK107" i="2" s="1"/>
  <c r="AL107" i="2" s="1"/>
  <c r="J108" i="2"/>
  <c r="AJ108" i="2" s="1"/>
  <c r="AK108" i="2" s="1"/>
  <c r="AL108" i="2" s="1"/>
  <c r="J109" i="2"/>
  <c r="AJ109" i="2" s="1"/>
  <c r="AK109" i="2" s="1"/>
  <c r="AL109" i="2" s="1"/>
  <c r="J111" i="2"/>
  <c r="AJ111" i="2" s="1"/>
  <c r="AK111" i="2" s="1"/>
  <c r="AL111" i="2" s="1"/>
  <c r="J112" i="2"/>
  <c r="AJ112" i="2" s="1"/>
  <c r="AK112" i="2" s="1"/>
  <c r="AL112" i="2" s="1"/>
  <c r="J117" i="2"/>
  <c r="AJ117" i="2" s="1"/>
  <c r="AK117" i="2" s="1"/>
  <c r="AL117" i="2" s="1"/>
  <c r="J120" i="2"/>
  <c r="AJ120" i="2" s="1"/>
  <c r="AK120" i="2" s="1"/>
  <c r="AL120" i="2" s="1"/>
  <c r="G67" i="2"/>
  <c r="J67" i="2"/>
  <c r="M67" i="2"/>
  <c r="P67" i="2"/>
  <c r="AE67" i="2"/>
  <c r="AH67" i="2"/>
  <c r="G68" i="2"/>
  <c r="J68" i="2"/>
  <c r="M68" i="2"/>
  <c r="P68" i="2"/>
  <c r="AE68" i="2"/>
  <c r="AH68" i="2"/>
  <c r="G69" i="2"/>
  <c r="J69" i="2"/>
  <c r="M69" i="2"/>
  <c r="P69" i="2"/>
  <c r="AE69" i="2"/>
  <c r="AH69" i="2"/>
  <c r="A2" i="2"/>
  <c r="J23" i="2"/>
  <c r="M23" i="2"/>
  <c r="P23" i="2"/>
  <c r="AE23" i="2"/>
  <c r="AH23" i="2"/>
  <c r="J24" i="2"/>
  <c r="M24" i="2"/>
  <c r="P24" i="2"/>
  <c r="AE24" i="2"/>
  <c r="AH24" i="2"/>
  <c r="J25" i="2"/>
  <c r="M25" i="2"/>
  <c r="P25" i="2"/>
  <c r="AE25" i="2"/>
  <c r="AH25" i="2"/>
  <c r="J26" i="2"/>
  <c r="M26" i="2"/>
  <c r="P26" i="2"/>
  <c r="AE26" i="2"/>
  <c r="AH26" i="2"/>
  <c r="J27" i="2"/>
  <c r="M27" i="2"/>
  <c r="P27" i="2"/>
  <c r="AE27" i="2"/>
  <c r="AH27" i="2"/>
  <c r="J28" i="2"/>
  <c r="M28" i="2"/>
  <c r="P28" i="2"/>
  <c r="AE28" i="2"/>
  <c r="AH28" i="2"/>
  <c r="J29" i="2"/>
  <c r="M29" i="2"/>
  <c r="P29" i="2"/>
  <c r="AE29" i="2"/>
  <c r="AH29" i="2"/>
  <c r="G23" i="2"/>
  <c r="AI23" i="2" s="1"/>
  <c r="G24" i="2"/>
  <c r="AI24" i="2" s="1"/>
  <c r="G25" i="2"/>
  <c r="AI25" i="2" s="1"/>
  <c r="G26" i="2"/>
  <c r="AI26" i="2" s="1"/>
  <c r="G27" i="2"/>
  <c r="AI27" i="2" s="1"/>
  <c r="G28" i="2"/>
  <c r="AI28" i="2" s="1"/>
  <c r="G29" i="2"/>
  <c r="AI29" i="2" s="1"/>
  <c r="G31" i="2"/>
  <c r="J31" i="2"/>
  <c r="M31" i="2"/>
  <c r="P31" i="2"/>
  <c r="AE31" i="2"/>
  <c r="AH31" i="2"/>
  <c r="E36" i="2"/>
  <c r="H36" i="2"/>
  <c r="K36" i="2"/>
  <c r="N36" i="2"/>
  <c r="AC36" i="2"/>
  <c r="AF36" i="2"/>
  <c r="G37" i="2"/>
  <c r="J37" i="2"/>
  <c r="M37" i="2"/>
  <c r="P37" i="2"/>
  <c r="AE37" i="2"/>
  <c r="AH37" i="2"/>
  <c r="G38" i="2"/>
  <c r="J38" i="2"/>
  <c r="M38" i="2"/>
  <c r="P38" i="2"/>
  <c r="AE38" i="2"/>
  <c r="AH38" i="2"/>
  <c r="G39" i="2"/>
  <c r="J39" i="2"/>
  <c r="M39" i="2"/>
  <c r="P39" i="2"/>
  <c r="AE39" i="2"/>
  <c r="AH39" i="2"/>
  <c r="AJ38" i="2" l="1"/>
  <c r="AJ26" i="2"/>
  <c r="AI69" i="2"/>
  <c r="AI68" i="2"/>
  <c r="AI67" i="2"/>
  <c r="AI139" i="2"/>
  <c r="AK139" i="2" s="1"/>
  <c r="AL139" i="2" s="1"/>
  <c r="AI136" i="2"/>
  <c r="AK136" i="2" s="1"/>
  <c r="AL136" i="2" s="1"/>
  <c r="AI134" i="2"/>
  <c r="AK134" i="2" s="1"/>
  <c r="AL134" i="2" s="1"/>
  <c r="AK132" i="2"/>
  <c r="AL132" i="2" s="1"/>
  <c r="AK128" i="2"/>
  <c r="AL128" i="2" s="1"/>
  <c r="AJ151" i="2"/>
  <c r="AJ39" i="2"/>
  <c r="AJ37" i="2"/>
  <c r="AJ31" i="2"/>
  <c r="AJ28" i="2"/>
  <c r="AJ24" i="2"/>
  <c r="AK24" i="2" s="1"/>
  <c r="AL24" i="2" s="1"/>
  <c r="AI39" i="2"/>
  <c r="AI38" i="2"/>
  <c r="AI37" i="2"/>
  <c r="AI31" i="2"/>
  <c r="AK31" i="2" s="1"/>
  <c r="AL31" i="2" s="1"/>
  <c r="AK28" i="2"/>
  <c r="AL28" i="2" s="1"/>
  <c r="AK26" i="2"/>
  <c r="AL26" i="2" s="1"/>
  <c r="AJ29" i="2"/>
  <c r="AK29" i="2" s="1"/>
  <c r="AL29" i="2" s="1"/>
  <c r="AJ27" i="2"/>
  <c r="AK27" i="2" s="1"/>
  <c r="AL27" i="2" s="1"/>
  <c r="AJ25" i="2"/>
  <c r="AK25" i="2" s="1"/>
  <c r="AL25" i="2" s="1"/>
  <c r="AJ23" i="2"/>
  <c r="AK23" i="2" s="1"/>
  <c r="AL23" i="2" s="1"/>
  <c r="AJ69" i="2"/>
  <c r="AJ68" i="2"/>
  <c r="AJ67" i="2"/>
  <c r="AI137" i="2"/>
  <c r="AK137" i="2" s="1"/>
  <c r="AL137" i="2" s="1"/>
  <c r="AI135" i="2"/>
  <c r="AK135" i="2" s="1"/>
  <c r="AL135" i="2" s="1"/>
  <c r="AI133" i="2"/>
  <c r="AK133" i="2" s="1"/>
  <c r="AL133" i="2" s="1"/>
  <c r="AI151" i="2"/>
  <c r="P36" i="2"/>
  <c r="AH36" i="2"/>
  <c r="J36" i="2"/>
  <c r="AE36" i="2"/>
  <c r="M36" i="2"/>
  <c r="G36" i="2"/>
  <c r="AK39" i="2" l="1"/>
  <c r="AL39" i="2" s="1"/>
  <c r="AK67" i="2"/>
  <c r="AL67" i="2" s="1"/>
  <c r="AK69" i="2"/>
  <c r="AL69" i="2" s="1"/>
  <c r="AK151" i="2"/>
  <c r="AL151" i="2" s="1"/>
  <c r="AK38" i="2"/>
  <c r="AL38" i="2" s="1"/>
  <c r="AK68" i="2"/>
  <c r="AL68" i="2" s="1"/>
  <c r="AJ36" i="2"/>
  <c r="AK37" i="2"/>
  <c r="AL37" i="2" s="1"/>
  <c r="AI36" i="2"/>
  <c r="J254" i="2"/>
  <c r="G254" i="2"/>
  <c r="AK36" i="2" l="1"/>
  <c r="AL36" i="2" s="1"/>
  <c r="I30" i="1"/>
  <c r="H30" i="1"/>
  <c r="G30" i="1"/>
  <c r="E30" i="1"/>
  <c r="D30" i="1"/>
  <c r="K29" i="1"/>
  <c r="O29" i="1" l="1"/>
  <c r="J29" i="1" s="1"/>
  <c r="K30" i="1"/>
  <c r="AH261" i="2"/>
  <c r="AH260" i="2"/>
  <c r="AH256" i="2"/>
  <c r="AH255" i="2"/>
  <c r="AH254" i="2"/>
  <c r="AH253" i="2"/>
  <c r="AH252" i="2"/>
  <c r="AH251" i="2"/>
  <c r="AF250" i="2"/>
  <c r="AH249" i="2"/>
  <c r="AH248" i="2"/>
  <c r="AH247" i="2"/>
  <c r="AF246" i="2"/>
  <c r="AH245" i="2"/>
  <c r="AH244" i="2"/>
  <c r="AH243" i="2"/>
  <c r="AH242" i="2"/>
  <c r="AF241" i="2"/>
  <c r="AH240" i="2"/>
  <c r="AH239" i="2"/>
  <c r="AH238" i="2"/>
  <c r="AH237" i="2"/>
  <c r="AF236" i="2"/>
  <c r="AF234" i="2"/>
  <c r="AH233" i="2"/>
  <c r="AH232" i="2"/>
  <c r="AH231" i="2"/>
  <c r="AH230" i="2"/>
  <c r="AF228" i="2"/>
  <c r="AH227" i="2"/>
  <c r="AH226" i="2"/>
  <c r="AF224" i="2"/>
  <c r="AH223" i="2"/>
  <c r="AH222" i="2"/>
  <c r="AH221" i="2"/>
  <c r="AH220" i="2"/>
  <c r="AH219" i="2"/>
  <c r="AF217" i="2"/>
  <c r="AH216" i="2"/>
  <c r="AH215" i="2"/>
  <c r="AH214" i="2"/>
  <c r="AH213" i="2"/>
  <c r="AH209" i="2"/>
  <c r="AH208" i="2"/>
  <c r="AF206" i="2"/>
  <c r="AH205" i="2"/>
  <c r="AH204" i="2"/>
  <c r="AH203" i="2"/>
  <c r="AH202" i="2"/>
  <c r="AH201" i="2"/>
  <c r="AH200" i="2"/>
  <c r="AF198" i="2"/>
  <c r="AH197" i="2"/>
  <c r="AH195" i="2"/>
  <c r="AH194" i="2"/>
  <c r="AH192" i="2"/>
  <c r="AH187" i="2"/>
  <c r="AH186" i="2"/>
  <c r="AH185" i="2"/>
  <c r="AH184" i="2"/>
  <c r="AH183" i="2"/>
  <c r="AH182" i="2"/>
  <c r="AH181" i="2"/>
  <c r="AH178" i="2"/>
  <c r="AH176" i="2"/>
  <c r="AH172" i="2"/>
  <c r="AF171" i="2"/>
  <c r="AH170" i="2"/>
  <c r="AH169" i="2"/>
  <c r="AH168" i="2"/>
  <c r="AF167" i="2"/>
  <c r="AH166" i="2"/>
  <c r="AH165" i="2"/>
  <c r="AH164" i="2"/>
  <c r="AF163" i="2"/>
  <c r="AH158" i="2"/>
  <c r="AF157" i="2"/>
  <c r="AH156" i="2"/>
  <c r="AH154" i="2"/>
  <c r="AF153" i="2"/>
  <c r="AH152" i="2"/>
  <c r="AH150" i="2"/>
  <c r="AH149" i="2"/>
  <c r="AF148" i="2"/>
  <c r="AH145" i="2"/>
  <c r="AH144" i="2"/>
  <c r="AH143" i="2"/>
  <c r="AF142" i="2"/>
  <c r="AH126" i="2"/>
  <c r="AF125" i="2"/>
  <c r="AH124" i="2"/>
  <c r="AH123" i="2"/>
  <c r="AJ123" i="2" s="1"/>
  <c r="AH122" i="2"/>
  <c r="AF121" i="2"/>
  <c r="AH66" i="2"/>
  <c r="AF65" i="2"/>
  <c r="AH62" i="2"/>
  <c r="AH61" i="2"/>
  <c r="AF60" i="2"/>
  <c r="AH59" i="2"/>
  <c r="AH58" i="2"/>
  <c r="AH57" i="2"/>
  <c r="AF56" i="2"/>
  <c r="AH53" i="2"/>
  <c r="AH52" i="2"/>
  <c r="AH51" i="2"/>
  <c r="AF50" i="2"/>
  <c r="AH49" i="2"/>
  <c r="AH48" i="2"/>
  <c r="AH47" i="2"/>
  <c r="AF46" i="2"/>
  <c r="AH45" i="2"/>
  <c r="AH44" i="2"/>
  <c r="AH43" i="2"/>
  <c r="AF42" i="2"/>
  <c r="AH30" i="2"/>
  <c r="AH22" i="2"/>
  <c r="AF21" i="2"/>
  <c r="AH20" i="2"/>
  <c r="AH19" i="2"/>
  <c r="AH18" i="2"/>
  <c r="AF17" i="2"/>
  <c r="AH16" i="2"/>
  <c r="AH15" i="2"/>
  <c r="AH14" i="2"/>
  <c r="AF13" i="2"/>
  <c r="P261" i="2"/>
  <c r="P260" i="2"/>
  <c r="P256" i="2"/>
  <c r="P255" i="2"/>
  <c r="P254" i="2"/>
  <c r="P253" i="2"/>
  <c r="P252" i="2"/>
  <c r="P251" i="2"/>
  <c r="N250" i="2"/>
  <c r="P249" i="2"/>
  <c r="P248" i="2"/>
  <c r="P247" i="2"/>
  <c r="N246" i="2"/>
  <c r="P245" i="2"/>
  <c r="P244" i="2"/>
  <c r="P243" i="2"/>
  <c r="P242" i="2"/>
  <c r="N241" i="2"/>
  <c r="P240" i="2"/>
  <c r="P239" i="2"/>
  <c r="P238" i="2"/>
  <c r="P237" i="2"/>
  <c r="N236" i="2"/>
  <c r="N234" i="2"/>
  <c r="P233" i="2"/>
  <c r="P232" i="2"/>
  <c r="P231" i="2"/>
  <c r="P230" i="2"/>
  <c r="N228" i="2"/>
  <c r="P227" i="2"/>
  <c r="P226" i="2"/>
  <c r="N224" i="2"/>
  <c r="P223" i="2"/>
  <c r="P222" i="2"/>
  <c r="P221" i="2"/>
  <c r="P220" i="2"/>
  <c r="P219" i="2"/>
  <c r="N217" i="2"/>
  <c r="P216" i="2"/>
  <c r="P215" i="2"/>
  <c r="P214" i="2"/>
  <c r="P213" i="2"/>
  <c r="P209" i="2"/>
  <c r="P208" i="2"/>
  <c r="N206" i="2"/>
  <c r="P205" i="2"/>
  <c r="P204" i="2"/>
  <c r="P203" i="2"/>
  <c r="P202" i="2"/>
  <c r="P201" i="2"/>
  <c r="P200" i="2"/>
  <c r="N198" i="2"/>
  <c r="P197" i="2"/>
  <c r="P195" i="2"/>
  <c r="P194" i="2"/>
  <c r="P192" i="2"/>
  <c r="P187" i="2"/>
  <c r="P186" i="2"/>
  <c r="P185" i="2"/>
  <c r="P184" i="2"/>
  <c r="P183" i="2"/>
  <c r="P182" i="2"/>
  <c r="P181" i="2"/>
  <c r="P178" i="2"/>
  <c r="P176" i="2"/>
  <c r="P172" i="2"/>
  <c r="N171" i="2"/>
  <c r="P170" i="2"/>
  <c r="P169" i="2"/>
  <c r="P168" i="2"/>
  <c r="N167" i="2"/>
  <c r="P166" i="2"/>
  <c r="P165" i="2"/>
  <c r="P164" i="2"/>
  <c r="N163" i="2"/>
  <c r="P158" i="2"/>
  <c r="N157" i="2"/>
  <c r="P156" i="2"/>
  <c r="P154" i="2"/>
  <c r="N153" i="2"/>
  <c r="P152" i="2"/>
  <c r="P150" i="2"/>
  <c r="P149" i="2"/>
  <c r="N148" i="2"/>
  <c r="P145" i="2"/>
  <c r="P144" i="2"/>
  <c r="P143" i="2"/>
  <c r="N142" i="2"/>
  <c r="P126" i="2"/>
  <c r="N125" i="2"/>
  <c r="P122" i="2"/>
  <c r="N121" i="2"/>
  <c r="P66" i="2"/>
  <c r="N65" i="2"/>
  <c r="P62" i="2"/>
  <c r="AJ62" i="2" s="1"/>
  <c r="P61" i="2"/>
  <c r="N60" i="2"/>
  <c r="P59" i="2"/>
  <c r="P58" i="2"/>
  <c r="P57" i="2"/>
  <c r="N56" i="2"/>
  <c r="P53" i="2"/>
  <c r="P52" i="2"/>
  <c r="P51" i="2"/>
  <c r="N50" i="2"/>
  <c r="P49" i="2"/>
  <c r="P48" i="2"/>
  <c r="P47" i="2"/>
  <c r="N46" i="2"/>
  <c r="P45" i="2"/>
  <c r="P44" i="2"/>
  <c r="P43" i="2"/>
  <c r="N42" i="2"/>
  <c r="P30" i="2"/>
  <c r="P22" i="2"/>
  <c r="N21" i="2"/>
  <c r="P20" i="2"/>
  <c r="P19" i="2"/>
  <c r="P18" i="2"/>
  <c r="N17" i="2"/>
  <c r="P16" i="2"/>
  <c r="P15" i="2"/>
  <c r="P14" i="2"/>
  <c r="N13" i="2"/>
  <c r="J261" i="2"/>
  <c r="AJ261" i="2" s="1"/>
  <c r="J260" i="2"/>
  <c r="J256" i="2"/>
  <c r="AJ256" i="2" s="1"/>
  <c r="J255" i="2"/>
  <c r="J253" i="2"/>
  <c r="AJ253" i="2" s="1"/>
  <c r="J252" i="2"/>
  <c r="J251" i="2"/>
  <c r="AJ251" i="2" s="1"/>
  <c r="H250" i="2"/>
  <c r="J249" i="2"/>
  <c r="AJ249" i="2" s="1"/>
  <c r="J248" i="2"/>
  <c r="J247" i="2"/>
  <c r="AJ247" i="2" s="1"/>
  <c r="H246" i="2"/>
  <c r="J245" i="2"/>
  <c r="AJ245" i="2" s="1"/>
  <c r="J244" i="2"/>
  <c r="J243" i="2"/>
  <c r="AJ243" i="2" s="1"/>
  <c r="J242" i="2"/>
  <c r="H241" i="2"/>
  <c r="J240" i="2"/>
  <c r="J239" i="2"/>
  <c r="AJ239" i="2" s="1"/>
  <c r="J238" i="2"/>
  <c r="J237" i="2"/>
  <c r="AJ237" i="2" s="1"/>
  <c r="H236" i="2"/>
  <c r="H234" i="2"/>
  <c r="J233" i="2"/>
  <c r="J232" i="2"/>
  <c r="AJ232" i="2" s="1"/>
  <c r="J231" i="2"/>
  <c r="J230" i="2"/>
  <c r="AJ230" i="2" s="1"/>
  <c r="H228" i="2"/>
  <c r="J227" i="2"/>
  <c r="AJ227" i="2" s="1"/>
  <c r="J226" i="2"/>
  <c r="H224" i="2"/>
  <c r="J223" i="2"/>
  <c r="J222" i="2"/>
  <c r="AJ222" i="2" s="1"/>
  <c r="J221" i="2"/>
  <c r="J220" i="2"/>
  <c r="AJ220" i="2" s="1"/>
  <c r="J219" i="2"/>
  <c r="H217" i="2"/>
  <c r="J216" i="2"/>
  <c r="J215" i="2"/>
  <c r="AJ215" i="2" s="1"/>
  <c r="J213" i="2"/>
  <c r="AJ213" i="2" s="1"/>
  <c r="J209" i="2"/>
  <c r="J208" i="2"/>
  <c r="AJ208" i="2" s="1"/>
  <c r="H206" i="2"/>
  <c r="J205" i="2"/>
  <c r="AJ205" i="2" s="1"/>
  <c r="J204" i="2"/>
  <c r="J203" i="2"/>
  <c r="AJ203" i="2" s="1"/>
  <c r="J202" i="2"/>
  <c r="J201" i="2"/>
  <c r="AJ201" i="2" s="1"/>
  <c r="J200" i="2"/>
  <c r="H198" i="2"/>
  <c r="J197" i="2"/>
  <c r="J195" i="2"/>
  <c r="AJ195" i="2" s="1"/>
  <c r="J194" i="2"/>
  <c r="J192" i="2"/>
  <c r="AJ192" i="2" s="1"/>
  <c r="J187" i="2"/>
  <c r="J186" i="2"/>
  <c r="AJ186" i="2" s="1"/>
  <c r="J185" i="2"/>
  <c r="J184" i="2"/>
  <c r="AJ184" i="2" s="1"/>
  <c r="J183" i="2"/>
  <c r="J182" i="2"/>
  <c r="AJ182" i="2" s="1"/>
  <c r="J181" i="2"/>
  <c r="J178" i="2"/>
  <c r="AJ178" i="2" s="1"/>
  <c r="J176" i="2"/>
  <c r="J172" i="2"/>
  <c r="AJ172" i="2" s="1"/>
  <c r="H171" i="2"/>
  <c r="J170" i="2"/>
  <c r="AJ170" i="2" s="1"/>
  <c r="J169" i="2"/>
  <c r="J168" i="2"/>
  <c r="AJ168" i="2" s="1"/>
  <c r="H167" i="2"/>
  <c r="J166" i="2"/>
  <c r="AJ166" i="2" s="1"/>
  <c r="J165" i="2"/>
  <c r="J164" i="2"/>
  <c r="AJ164" i="2" s="1"/>
  <c r="H163" i="2"/>
  <c r="AJ158" i="2"/>
  <c r="H157" i="2"/>
  <c r="J156" i="2"/>
  <c r="AJ156" i="2" s="1"/>
  <c r="J154" i="2"/>
  <c r="H153" i="2"/>
  <c r="J152" i="2"/>
  <c r="J150" i="2"/>
  <c r="AJ150" i="2" s="1"/>
  <c r="J149" i="2"/>
  <c r="H148" i="2"/>
  <c r="J145" i="2"/>
  <c r="J144" i="2"/>
  <c r="AJ144" i="2" s="1"/>
  <c r="J143" i="2"/>
  <c r="H142" i="2"/>
  <c r="J141" i="2"/>
  <c r="AJ141" i="2" s="1"/>
  <c r="J140" i="2"/>
  <c r="AJ140" i="2" s="1"/>
  <c r="J126" i="2"/>
  <c r="H125" i="2"/>
  <c r="J124" i="2"/>
  <c r="AJ124" i="2" s="1"/>
  <c r="J122" i="2"/>
  <c r="H121" i="2"/>
  <c r="J71" i="2"/>
  <c r="AJ71" i="2" s="1"/>
  <c r="H70" i="2"/>
  <c r="J66" i="2"/>
  <c r="H65" i="2"/>
  <c r="J59" i="2"/>
  <c r="AJ59" i="2" s="1"/>
  <c r="J58" i="2"/>
  <c r="J57" i="2"/>
  <c r="AJ57" i="2" s="1"/>
  <c r="H56" i="2"/>
  <c r="J53" i="2"/>
  <c r="AJ53" i="2" s="1"/>
  <c r="J52" i="2"/>
  <c r="J51" i="2"/>
  <c r="AJ51" i="2" s="1"/>
  <c r="H50" i="2"/>
  <c r="J49" i="2"/>
  <c r="AJ49" i="2" s="1"/>
  <c r="J48" i="2"/>
  <c r="J47" i="2"/>
  <c r="AJ47" i="2" s="1"/>
  <c r="H46" i="2"/>
  <c r="J45" i="2"/>
  <c r="AJ45" i="2" s="1"/>
  <c r="J44" i="2"/>
  <c r="J43" i="2"/>
  <c r="AJ43" i="2" s="1"/>
  <c r="H42" i="2"/>
  <c r="J30" i="2"/>
  <c r="AJ30" i="2" s="1"/>
  <c r="J22" i="2"/>
  <c r="H21" i="2"/>
  <c r="J20" i="2"/>
  <c r="J19" i="2"/>
  <c r="AJ19" i="2" s="1"/>
  <c r="J18" i="2"/>
  <c r="H17" i="2"/>
  <c r="J16" i="2"/>
  <c r="J15" i="2"/>
  <c r="J14" i="2"/>
  <c r="H13" i="2"/>
  <c r="AJ66" i="2" l="1"/>
  <c r="AJ122" i="2"/>
  <c r="AJ16" i="2"/>
  <c r="AJ18" i="2"/>
  <c r="AJ20" i="2"/>
  <c r="AJ22" i="2"/>
  <c r="AJ44" i="2"/>
  <c r="AJ48" i="2"/>
  <c r="AJ52" i="2"/>
  <c r="AJ58" i="2"/>
  <c r="AJ126" i="2"/>
  <c r="AJ143" i="2"/>
  <c r="AJ145" i="2"/>
  <c r="AJ149" i="2"/>
  <c r="AJ152" i="2"/>
  <c r="AJ154" i="2"/>
  <c r="AJ165" i="2"/>
  <c r="AJ169" i="2"/>
  <c r="AJ176" i="2"/>
  <c r="AJ181" i="2"/>
  <c r="AJ183" i="2"/>
  <c r="AJ185" i="2"/>
  <c r="AJ187" i="2"/>
  <c r="AJ194" i="2"/>
  <c r="AJ197" i="2"/>
  <c r="AJ200" i="2"/>
  <c r="AJ202" i="2"/>
  <c r="AJ204" i="2"/>
  <c r="AJ209" i="2"/>
  <c r="AJ214" i="2"/>
  <c r="AJ216" i="2"/>
  <c r="AJ219" i="2"/>
  <c r="AJ221" i="2"/>
  <c r="AJ223" i="2"/>
  <c r="AJ226" i="2"/>
  <c r="AJ231" i="2"/>
  <c r="AJ233" i="2"/>
  <c r="AJ238" i="2"/>
  <c r="AJ240" i="2"/>
  <c r="AJ242" i="2"/>
  <c r="AJ244" i="2"/>
  <c r="AJ248" i="2"/>
  <c r="AJ252" i="2"/>
  <c r="AJ255" i="2"/>
  <c r="AJ260" i="2"/>
  <c r="AJ61" i="2"/>
  <c r="AJ254" i="2"/>
  <c r="L29" i="1"/>
  <c r="B29" i="1"/>
  <c r="AJ15" i="2"/>
  <c r="AJ14" i="2"/>
  <c r="AH60" i="2"/>
  <c r="J125" i="2"/>
  <c r="P42" i="2"/>
  <c r="P50" i="2"/>
  <c r="P56" i="2"/>
  <c r="P60" i="2"/>
  <c r="J121" i="2"/>
  <c r="AH42" i="2"/>
  <c r="AH50" i="2"/>
  <c r="AH56" i="2"/>
  <c r="AH142" i="2"/>
  <c r="AH167" i="2"/>
  <c r="AH236" i="2"/>
  <c r="J148" i="2"/>
  <c r="P224" i="2"/>
  <c r="P241" i="2"/>
  <c r="J224" i="2"/>
  <c r="J241" i="2"/>
  <c r="P65" i="2"/>
  <c r="AH65" i="2"/>
  <c r="P13" i="2"/>
  <c r="N33" i="2" s="1"/>
  <c r="P17" i="2"/>
  <c r="N34" i="2" s="1"/>
  <c r="P34" i="2" s="1"/>
  <c r="N54" i="2"/>
  <c r="AH17" i="2"/>
  <c r="AF34" i="2" s="1"/>
  <c r="AH34" i="2" s="1"/>
  <c r="AF54" i="2"/>
  <c r="J56" i="2"/>
  <c r="J63" i="2" s="1"/>
  <c r="J70" i="2"/>
  <c r="J153" i="2"/>
  <c r="J157" i="2"/>
  <c r="J250" i="2"/>
  <c r="AH224" i="2"/>
  <c r="AH241" i="2"/>
  <c r="J163" i="2"/>
  <c r="J167" i="2"/>
  <c r="J171" i="2"/>
  <c r="J198" i="2"/>
  <c r="J217" i="2"/>
  <c r="J228" i="2"/>
  <c r="J13" i="2"/>
  <c r="H33" i="2" s="1"/>
  <c r="J21" i="2"/>
  <c r="H35" i="2" s="1"/>
  <c r="J35" i="2" s="1"/>
  <c r="J42" i="2"/>
  <c r="J46" i="2"/>
  <c r="H54" i="2"/>
  <c r="P142" i="2"/>
  <c r="P167" i="2"/>
  <c r="P236" i="2"/>
  <c r="P121" i="2"/>
  <c r="P125" i="2"/>
  <c r="P246" i="2"/>
  <c r="P250" i="2"/>
  <c r="AH121" i="2"/>
  <c r="AH125" i="2"/>
  <c r="AH246" i="2"/>
  <c r="AH250" i="2"/>
  <c r="P153" i="2"/>
  <c r="P157" i="2"/>
  <c r="P163" i="2"/>
  <c r="N179" i="2"/>
  <c r="P198" i="2"/>
  <c r="P206" i="2"/>
  <c r="P234" i="2"/>
  <c r="AH13" i="2"/>
  <c r="AF33" i="2" s="1"/>
  <c r="AH153" i="2"/>
  <c r="AH157" i="2"/>
  <c r="AH163" i="2"/>
  <c r="AF179" i="2"/>
  <c r="AH198" i="2"/>
  <c r="AH206" i="2"/>
  <c r="AH234" i="2"/>
  <c r="H146" i="2"/>
  <c r="H262" i="2"/>
  <c r="J17" i="2"/>
  <c r="H34" i="2" s="1"/>
  <c r="J34" i="2" s="1"/>
  <c r="AJ34" i="2" s="1"/>
  <c r="J50" i="2"/>
  <c r="H63" i="2"/>
  <c r="J65" i="2"/>
  <c r="J142" i="2"/>
  <c r="H179" i="2"/>
  <c r="J206" i="2"/>
  <c r="J234" i="2"/>
  <c r="J236" i="2"/>
  <c r="J246" i="2"/>
  <c r="P21" i="2"/>
  <c r="N35" i="2" s="1"/>
  <c r="P35" i="2" s="1"/>
  <c r="P46" i="2"/>
  <c r="N63" i="2"/>
  <c r="P148" i="2"/>
  <c r="P171" i="2"/>
  <c r="P217" i="2"/>
  <c r="P228" i="2"/>
  <c r="N262" i="2"/>
  <c r="AH21" i="2"/>
  <c r="AF35" i="2" s="1"/>
  <c r="AH35" i="2" s="1"/>
  <c r="AH46" i="2"/>
  <c r="AF63" i="2"/>
  <c r="AH148" i="2"/>
  <c r="AH171" i="2"/>
  <c r="AH217" i="2"/>
  <c r="AH228" i="2"/>
  <c r="AF262" i="2"/>
  <c r="AE227" i="2"/>
  <c r="M227" i="2"/>
  <c r="G227" i="2"/>
  <c r="G233" i="2"/>
  <c r="M233" i="2"/>
  <c r="E250" i="2"/>
  <c r="AI227" i="2" l="1"/>
  <c r="AK227" i="2" s="1"/>
  <c r="AL227" i="2" s="1"/>
  <c r="AJ163" i="2"/>
  <c r="AJ246" i="2"/>
  <c r="AJ250" i="2"/>
  <c r="AJ125" i="2"/>
  <c r="AJ60" i="2"/>
  <c r="P63" i="2"/>
  <c r="AJ35" i="2"/>
  <c r="AH63" i="2"/>
  <c r="N32" i="2"/>
  <c r="P33" i="2"/>
  <c r="P32" i="2" s="1"/>
  <c r="P40" i="2" s="1"/>
  <c r="AF32" i="2"/>
  <c r="AH33" i="2"/>
  <c r="AH32" i="2" s="1"/>
  <c r="AH40" i="2" s="1"/>
  <c r="H32" i="2"/>
  <c r="J33" i="2"/>
  <c r="AJ33" i="2" s="1"/>
  <c r="AH54" i="2"/>
  <c r="P54" i="2"/>
  <c r="AJ241" i="2"/>
  <c r="AJ65" i="2"/>
  <c r="AJ46" i="2"/>
  <c r="AJ234" i="2"/>
  <c r="AJ171" i="2"/>
  <c r="AJ224" i="2"/>
  <c r="AJ157" i="2"/>
  <c r="AJ50" i="2"/>
  <c r="AJ42" i="2"/>
  <c r="AJ206" i="2"/>
  <c r="AJ217" i="2"/>
  <c r="AJ17" i="2"/>
  <c r="AJ153" i="2"/>
  <c r="AJ236" i="2"/>
  <c r="AJ56" i="2"/>
  <c r="P262" i="2"/>
  <c r="AJ142" i="2"/>
  <c r="P161" i="2"/>
  <c r="AJ21" i="2"/>
  <c r="AJ13" i="2"/>
  <c r="AJ198" i="2"/>
  <c r="P179" i="2"/>
  <c r="AJ228" i="2"/>
  <c r="AJ121" i="2"/>
  <c r="J179" i="2"/>
  <c r="J161" i="2"/>
  <c r="AJ167" i="2"/>
  <c r="AH161" i="2"/>
  <c r="J54" i="2"/>
  <c r="AH179" i="2"/>
  <c r="J146" i="2"/>
  <c r="AH262" i="2"/>
  <c r="AJ148" i="2"/>
  <c r="J262" i="2"/>
  <c r="E153" i="2"/>
  <c r="E157" i="2"/>
  <c r="E148" i="2"/>
  <c r="E56" i="2"/>
  <c r="E63" i="2" s="1"/>
  <c r="AJ179" i="2" l="1"/>
  <c r="AJ262" i="2"/>
  <c r="AJ63" i="2"/>
  <c r="AJ161" i="2"/>
  <c r="AJ54" i="2"/>
  <c r="J32" i="2"/>
  <c r="J40" i="2" s="1"/>
  <c r="J263" i="2" s="1"/>
  <c r="C28" i="1" s="1"/>
  <c r="AJ32" i="2"/>
  <c r="AJ40" i="2" s="1"/>
  <c r="AC250" i="2"/>
  <c r="K250" i="2"/>
  <c r="AC246" i="2"/>
  <c r="K246" i="2"/>
  <c r="E246" i="2"/>
  <c r="AC241" i="2"/>
  <c r="K241" i="2"/>
  <c r="E241" i="2"/>
  <c r="AC236" i="2"/>
  <c r="K236" i="2"/>
  <c r="E236" i="2"/>
  <c r="G240" i="2"/>
  <c r="AC234" i="2"/>
  <c r="K234" i="2"/>
  <c r="E234" i="2"/>
  <c r="AC228" i="2"/>
  <c r="K228" i="2"/>
  <c r="E228" i="2"/>
  <c r="E224" i="2"/>
  <c r="AC217" i="2"/>
  <c r="K217" i="2"/>
  <c r="E217" i="2"/>
  <c r="AC206" i="2"/>
  <c r="K206" i="2"/>
  <c r="E206" i="2"/>
  <c r="AC198" i="2"/>
  <c r="K198" i="2"/>
  <c r="AC171" i="2"/>
  <c r="K171" i="2"/>
  <c r="E171" i="2"/>
  <c r="AC167" i="2"/>
  <c r="K167" i="2"/>
  <c r="E167" i="2"/>
  <c r="AC163" i="2"/>
  <c r="K163" i="2"/>
  <c r="E163" i="2"/>
  <c r="AC157" i="2"/>
  <c r="K157" i="2"/>
  <c r="AC153" i="2"/>
  <c r="K153" i="2"/>
  <c r="AC148" i="2"/>
  <c r="K148" i="2"/>
  <c r="AC142" i="2"/>
  <c r="K142" i="2"/>
  <c r="E142" i="2"/>
  <c r="AC125" i="2"/>
  <c r="K125" i="2"/>
  <c r="E125" i="2"/>
  <c r="AC121" i="2"/>
  <c r="K121" i="2"/>
  <c r="E70" i="2"/>
  <c r="AC65" i="2"/>
  <c r="K65" i="2"/>
  <c r="E65" i="2"/>
  <c r="E50" i="2"/>
  <c r="K50" i="2"/>
  <c r="AC50" i="2"/>
  <c r="AC46" i="2"/>
  <c r="K46" i="2"/>
  <c r="E46" i="2"/>
  <c r="AC42" i="2"/>
  <c r="K42" i="2"/>
  <c r="E42" i="2"/>
  <c r="E21" i="2"/>
  <c r="K21" i="2"/>
  <c r="AC21" i="2"/>
  <c r="AC17" i="2"/>
  <c r="K17" i="2"/>
  <c r="E17" i="2"/>
  <c r="AC13" i="2"/>
  <c r="K13" i="2"/>
  <c r="E13" i="2"/>
  <c r="C30" i="1" l="1"/>
  <c r="J265" i="2"/>
  <c r="E262" i="2"/>
  <c r="K54" i="2"/>
  <c r="E146" i="2"/>
  <c r="K262" i="2"/>
  <c r="AC54" i="2"/>
  <c r="E54" i="2"/>
  <c r="AC262" i="2"/>
  <c r="M158" i="2" l="1"/>
  <c r="E179" i="2"/>
  <c r="AC179" i="2"/>
  <c r="K179" i="2"/>
  <c r="AC224" i="2"/>
  <c r="K224" i="2"/>
  <c r="K60" i="2"/>
  <c r="M261" i="2"/>
  <c r="G261" i="2"/>
  <c r="G260" i="2"/>
  <c r="AC60" i="2"/>
  <c r="A5" i="2" l="1"/>
  <c r="A4" i="2"/>
  <c r="A3" i="2"/>
  <c r="AE260" i="2" l="1"/>
  <c r="M260" i="2"/>
  <c r="AE256" i="2"/>
  <c r="M256" i="2"/>
  <c r="G256" i="2"/>
  <c r="AE255" i="2"/>
  <c r="M255" i="2"/>
  <c r="G255" i="2"/>
  <c r="AE254" i="2"/>
  <c r="M254" i="2"/>
  <c r="AE253" i="2"/>
  <c r="M253" i="2"/>
  <c r="G253" i="2"/>
  <c r="AE252" i="2"/>
  <c r="M252" i="2"/>
  <c r="G252" i="2"/>
  <c r="AE251" i="2"/>
  <c r="M251" i="2"/>
  <c r="G251" i="2"/>
  <c r="AE249" i="2"/>
  <c r="M249" i="2"/>
  <c r="G249" i="2"/>
  <c r="AE248" i="2"/>
  <c r="M248" i="2"/>
  <c r="G248" i="2"/>
  <c r="AE247" i="2"/>
  <c r="M247" i="2"/>
  <c r="G247" i="2"/>
  <c r="AE244" i="2"/>
  <c r="M244" i="2"/>
  <c r="G244" i="2"/>
  <c r="AE243" i="2"/>
  <c r="M243" i="2"/>
  <c r="G243" i="2"/>
  <c r="AE242" i="2"/>
  <c r="M242" i="2"/>
  <c r="G242" i="2"/>
  <c r="AE240" i="2"/>
  <c r="M240" i="2"/>
  <c r="AE239" i="2"/>
  <c r="M239" i="2"/>
  <c r="G239" i="2"/>
  <c r="AE238" i="2"/>
  <c r="M238" i="2"/>
  <c r="G238" i="2"/>
  <c r="AE237" i="2"/>
  <c r="M237" i="2"/>
  <c r="G237" i="2"/>
  <c r="AE232" i="2"/>
  <c r="M232" i="2"/>
  <c r="G232" i="2"/>
  <c r="AE231" i="2"/>
  <c r="M231" i="2"/>
  <c r="G231" i="2"/>
  <c r="AE230" i="2"/>
  <c r="M230" i="2"/>
  <c r="G230" i="2"/>
  <c r="AE226" i="2"/>
  <c r="M226" i="2"/>
  <c r="G226" i="2"/>
  <c r="AE222" i="2"/>
  <c r="M222" i="2"/>
  <c r="G222" i="2"/>
  <c r="AE221" i="2"/>
  <c r="M221" i="2"/>
  <c r="G221" i="2"/>
  <c r="AE220" i="2"/>
  <c r="M220" i="2"/>
  <c r="G220" i="2"/>
  <c r="AE219" i="2"/>
  <c r="M219" i="2"/>
  <c r="G219" i="2"/>
  <c r="AE215" i="2"/>
  <c r="M215" i="2"/>
  <c r="G215" i="2"/>
  <c r="AE214" i="2"/>
  <c r="M214" i="2"/>
  <c r="G214" i="2"/>
  <c r="AE213" i="2"/>
  <c r="M213" i="2"/>
  <c r="G213" i="2"/>
  <c r="AE209" i="2"/>
  <c r="M209" i="2"/>
  <c r="G209" i="2"/>
  <c r="AE208" i="2"/>
  <c r="M208" i="2"/>
  <c r="G208" i="2"/>
  <c r="AE204" i="2"/>
  <c r="M204" i="2"/>
  <c r="G204" i="2"/>
  <c r="AE203" i="2"/>
  <c r="M203" i="2"/>
  <c r="G203" i="2"/>
  <c r="AE202" i="2"/>
  <c r="M202" i="2"/>
  <c r="G202" i="2"/>
  <c r="AE201" i="2"/>
  <c r="M201" i="2"/>
  <c r="G201" i="2"/>
  <c r="AE200" i="2"/>
  <c r="M200" i="2"/>
  <c r="G200" i="2"/>
  <c r="AE197" i="2"/>
  <c r="AE205" i="2" s="1"/>
  <c r="AE195" i="2"/>
  <c r="M195" i="2"/>
  <c r="G195" i="2"/>
  <c r="AE194" i="2"/>
  <c r="M194" i="2"/>
  <c r="G194" i="2"/>
  <c r="AE192" i="2"/>
  <c r="M192" i="2"/>
  <c r="G192" i="2"/>
  <c r="AE187" i="2"/>
  <c r="M187" i="2"/>
  <c r="G187" i="2"/>
  <c r="AE186" i="2"/>
  <c r="M186" i="2"/>
  <c r="G186" i="2"/>
  <c r="AE185" i="2"/>
  <c r="M185" i="2"/>
  <c r="G185" i="2"/>
  <c r="AE184" i="2"/>
  <c r="M184" i="2"/>
  <c r="M197" i="2" s="1"/>
  <c r="G184" i="2"/>
  <c r="AE183" i="2"/>
  <c r="M183" i="2"/>
  <c r="G183" i="2"/>
  <c r="AE182" i="2"/>
  <c r="M182" i="2"/>
  <c r="G182" i="2"/>
  <c r="AE181" i="2"/>
  <c r="M181" i="2"/>
  <c r="G181" i="2"/>
  <c r="AE178" i="2"/>
  <c r="M178" i="2"/>
  <c r="G178" i="2"/>
  <c r="AE176" i="2"/>
  <c r="M176" i="2"/>
  <c r="G176" i="2"/>
  <c r="AE172" i="2"/>
  <c r="M172" i="2"/>
  <c r="G172" i="2"/>
  <c r="AE170" i="2"/>
  <c r="M170" i="2"/>
  <c r="G170" i="2"/>
  <c r="AE169" i="2"/>
  <c r="M169" i="2"/>
  <c r="G169" i="2"/>
  <c r="AE168" i="2"/>
  <c r="M168" i="2"/>
  <c r="G168" i="2"/>
  <c r="AE166" i="2"/>
  <c r="M166" i="2"/>
  <c r="G166" i="2"/>
  <c r="AE165" i="2"/>
  <c r="M165" i="2"/>
  <c r="G165" i="2"/>
  <c r="AE164" i="2"/>
  <c r="M164" i="2"/>
  <c r="G164" i="2"/>
  <c r="AE158" i="2"/>
  <c r="G158" i="2"/>
  <c r="AE156" i="2"/>
  <c r="M156" i="2"/>
  <c r="G156" i="2"/>
  <c r="AE154" i="2"/>
  <c r="M154" i="2"/>
  <c r="G154" i="2"/>
  <c r="AE152" i="2"/>
  <c r="M152" i="2"/>
  <c r="G152" i="2"/>
  <c r="AE150" i="2"/>
  <c r="M150" i="2"/>
  <c r="G150" i="2"/>
  <c r="AE149" i="2"/>
  <c r="M149" i="2"/>
  <c r="G149" i="2"/>
  <c r="AE145" i="2"/>
  <c r="M145" i="2"/>
  <c r="G145" i="2"/>
  <c r="AE144" i="2"/>
  <c r="M144" i="2"/>
  <c r="G144" i="2"/>
  <c r="AE143" i="2"/>
  <c r="M143" i="2"/>
  <c r="G143" i="2"/>
  <c r="M141" i="2"/>
  <c r="G141" i="2"/>
  <c r="M140" i="2"/>
  <c r="G140" i="2"/>
  <c r="AE126" i="2"/>
  <c r="M126" i="2"/>
  <c r="G126" i="2"/>
  <c r="AE124" i="2"/>
  <c r="G124" i="2"/>
  <c r="AE123" i="2"/>
  <c r="AI123" i="2" s="1"/>
  <c r="AK123" i="2" s="1"/>
  <c r="AL123" i="2" s="1"/>
  <c r="AE122" i="2"/>
  <c r="M122" i="2"/>
  <c r="G122" i="2"/>
  <c r="G71" i="2"/>
  <c r="AI71" i="2" s="1"/>
  <c r="AE66" i="2"/>
  <c r="M66" i="2"/>
  <c r="G66" i="2"/>
  <c r="AE62" i="2"/>
  <c r="M62" i="2"/>
  <c r="AE61" i="2"/>
  <c r="M61" i="2"/>
  <c r="AE59" i="2"/>
  <c r="M59" i="2"/>
  <c r="G59" i="2"/>
  <c r="AE58" i="2"/>
  <c r="M58" i="2"/>
  <c r="G58" i="2"/>
  <c r="AE57" i="2"/>
  <c r="M57" i="2"/>
  <c r="G57" i="2"/>
  <c r="AC56" i="2"/>
  <c r="AC63" i="2" s="1"/>
  <c r="K56" i="2"/>
  <c r="K63" i="2" s="1"/>
  <c r="AE53" i="2"/>
  <c r="M53" i="2"/>
  <c r="G53" i="2"/>
  <c r="AE52" i="2"/>
  <c r="M52" i="2"/>
  <c r="G52" i="2"/>
  <c r="AE51" i="2"/>
  <c r="M51" i="2"/>
  <c r="G51" i="2"/>
  <c r="AE49" i="2"/>
  <c r="M49" i="2"/>
  <c r="G49" i="2"/>
  <c r="AE48" i="2"/>
  <c r="M48" i="2"/>
  <c r="G48" i="2"/>
  <c r="AE47" i="2"/>
  <c r="M47" i="2"/>
  <c r="G47" i="2"/>
  <c r="AE45" i="2"/>
  <c r="M45" i="2"/>
  <c r="G45" i="2"/>
  <c r="AE44" i="2"/>
  <c r="M44" i="2"/>
  <c r="G44" i="2"/>
  <c r="AE43" i="2"/>
  <c r="M43" i="2"/>
  <c r="G43" i="2"/>
  <c r="AE30" i="2"/>
  <c r="M30" i="2"/>
  <c r="G30" i="2"/>
  <c r="AE22" i="2"/>
  <c r="M22" i="2"/>
  <c r="G22" i="2"/>
  <c r="AE20" i="2"/>
  <c r="M20" i="2"/>
  <c r="G20" i="2"/>
  <c r="AE19" i="2"/>
  <c r="M19" i="2"/>
  <c r="G19" i="2"/>
  <c r="AE18" i="2"/>
  <c r="M18" i="2"/>
  <c r="G18" i="2"/>
  <c r="AE16" i="2"/>
  <c r="M16" i="2"/>
  <c r="G16" i="2"/>
  <c r="AE15" i="2"/>
  <c r="M15" i="2"/>
  <c r="G15" i="2"/>
  <c r="AE14" i="2"/>
  <c r="M14" i="2"/>
  <c r="G14" i="2"/>
  <c r="AI122" i="2" l="1"/>
  <c r="AI124" i="2"/>
  <c r="AK124" i="2" s="1"/>
  <c r="AL124" i="2" s="1"/>
  <c r="AI126" i="2"/>
  <c r="AI149" i="2"/>
  <c r="AK149" i="2" s="1"/>
  <c r="AL149" i="2" s="1"/>
  <c r="AI152" i="2"/>
  <c r="AK152" i="2" s="1"/>
  <c r="AL152" i="2" s="1"/>
  <c r="AI156" i="2"/>
  <c r="AK156" i="2" s="1"/>
  <c r="AL156" i="2" s="1"/>
  <c r="AI165" i="2"/>
  <c r="AK165" i="2" s="1"/>
  <c r="AL165" i="2" s="1"/>
  <c r="AI168" i="2"/>
  <c r="AI170" i="2"/>
  <c r="AK170" i="2" s="1"/>
  <c r="AL170" i="2" s="1"/>
  <c r="AI181" i="2"/>
  <c r="AK181" i="2" s="1"/>
  <c r="AL181" i="2" s="1"/>
  <c r="AI183" i="2"/>
  <c r="AK183" i="2" s="1"/>
  <c r="AL183" i="2" s="1"/>
  <c r="AI185" i="2"/>
  <c r="AK185" i="2" s="1"/>
  <c r="AL185" i="2" s="1"/>
  <c r="AI187" i="2"/>
  <c r="AK187" i="2" s="1"/>
  <c r="AL187" i="2" s="1"/>
  <c r="AI201" i="2"/>
  <c r="AK201" i="2" s="1"/>
  <c r="AL201" i="2" s="1"/>
  <c r="AI203" i="2"/>
  <c r="AK203" i="2" s="1"/>
  <c r="AL203" i="2" s="1"/>
  <c r="AI208" i="2"/>
  <c r="AK208" i="2" s="1"/>
  <c r="AL208" i="2" s="1"/>
  <c r="AI213" i="2"/>
  <c r="AK213" i="2" s="1"/>
  <c r="AL213" i="2" s="1"/>
  <c r="AI215" i="2"/>
  <c r="AK215" i="2" s="1"/>
  <c r="AL215" i="2" s="1"/>
  <c r="AI220" i="2"/>
  <c r="AK220" i="2" s="1"/>
  <c r="AL220" i="2" s="1"/>
  <c r="AI222" i="2"/>
  <c r="AK222" i="2" s="1"/>
  <c r="AL222" i="2" s="1"/>
  <c r="AI230" i="2"/>
  <c r="AI232" i="2"/>
  <c r="AK232" i="2" s="1"/>
  <c r="AL232" i="2" s="1"/>
  <c r="AI238" i="2"/>
  <c r="AK238" i="2" s="1"/>
  <c r="AL238" i="2" s="1"/>
  <c r="AI240" i="2"/>
  <c r="AK240" i="2" s="1"/>
  <c r="AL240" i="2" s="1"/>
  <c r="AI242" i="2"/>
  <c r="AI244" i="2"/>
  <c r="AK244" i="2" s="1"/>
  <c r="AL244" i="2" s="1"/>
  <c r="AI248" i="2"/>
  <c r="AK248" i="2" s="1"/>
  <c r="AL248" i="2" s="1"/>
  <c r="AI251" i="2"/>
  <c r="AI253" i="2"/>
  <c r="AK253" i="2" s="1"/>
  <c r="AL253" i="2" s="1"/>
  <c r="AI256" i="2"/>
  <c r="AK256" i="2" s="1"/>
  <c r="AL256" i="2" s="1"/>
  <c r="AI144" i="2"/>
  <c r="AK144" i="2" s="1"/>
  <c r="AL144" i="2" s="1"/>
  <c r="AI176" i="2"/>
  <c r="AK176" i="2" s="1"/>
  <c r="AL176" i="2" s="1"/>
  <c r="AI194" i="2"/>
  <c r="AK194" i="2" s="1"/>
  <c r="AL194" i="2" s="1"/>
  <c r="AI16" i="2"/>
  <c r="AK16" i="2" s="1"/>
  <c r="AL16" i="2" s="1"/>
  <c r="AI19" i="2"/>
  <c r="AK19" i="2" s="1"/>
  <c r="AL19" i="2" s="1"/>
  <c r="AI22" i="2"/>
  <c r="AI43" i="2"/>
  <c r="AI45" i="2"/>
  <c r="AK45" i="2" s="1"/>
  <c r="AL45" i="2" s="1"/>
  <c r="AI48" i="2"/>
  <c r="AK48" i="2" s="1"/>
  <c r="AL48" i="2" s="1"/>
  <c r="AI51" i="2"/>
  <c r="AI53" i="2"/>
  <c r="AK53" i="2" s="1"/>
  <c r="AL53" i="2" s="1"/>
  <c r="AI58" i="2"/>
  <c r="AK58" i="2" s="1"/>
  <c r="AL58" i="2" s="1"/>
  <c r="AI61" i="2"/>
  <c r="AI62" i="2"/>
  <c r="AK62" i="2" s="1"/>
  <c r="AL62" i="2" s="1"/>
  <c r="AI66" i="2"/>
  <c r="AI18" i="2"/>
  <c r="AI20" i="2"/>
  <c r="AK20" i="2" s="1"/>
  <c r="AL20" i="2" s="1"/>
  <c r="AI30" i="2"/>
  <c r="AK30" i="2" s="1"/>
  <c r="AL30" i="2" s="1"/>
  <c r="AI44" i="2"/>
  <c r="AK44" i="2" s="1"/>
  <c r="AL44" i="2" s="1"/>
  <c r="AI47" i="2"/>
  <c r="AI49" i="2"/>
  <c r="AK49" i="2" s="1"/>
  <c r="AL49" i="2" s="1"/>
  <c r="AI52" i="2"/>
  <c r="AK52" i="2" s="1"/>
  <c r="AL52" i="2" s="1"/>
  <c r="AI57" i="2"/>
  <c r="AI59" i="2"/>
  <c r="AK59" i="2" s="1"/>
  <c r="AL59" i="2" s="1"/>
  <c r="AI140" i="2"/>
  <c r="AK140" i="2" s="1"/>
  <c r="AL140" i="2" s="1"/>
  <c r="AI141" i="2"/>
  <c r="AK141" i="2" s="1"/>
  <c r="AL141" i="2" s="1"/>
  <c r="AI143" i="2"/>
  <c r="AI145" i="2"/>
  <c r="AK145" i="2" s="1"/>
  <c r="AL145" i="2" s="1"/>
  <c r="AI150" i="2"/>
  <c r="AK150" i="2" s="1"/>
  <c r="AL150" i="2" s="1"/>
  <c r="AI154" i="2"/>
  <c r="AI158" i="2"/>
  <c r="AK158" i="2" s="1"/>
  <c r="AL158" i="2" s="1"/>
  <c r="AI164" i="2"/>
  <c r="AI166" i="2"/>
  <c r="AK166" i="2" s="1"/>
  <c r="AL166" i="2" s="1"/>
  <c r="AI169" i="2"/>
  <c r="AK169" i="2" s="1"/>
  <c r="AL169" i="2" s="1"/>
  <c r="AI172" i="2"/>
  <c r="AK172" i="2" s="1"/>
  <c r="AL172" i="2" s="1"/>
  <c r="AI178" i="2"/>
  <c r="AK178" i="2" s="1"/>
  <c r="AL178" i="2" s="1"/>
  <c r="AI182" i="2"/>
  <c r="AK182" i="2" s="1"/>
  <c r="AL182" i="2" s="1"/>
  <c r="AI184" i="2"/>
  <c r="AK184" i="2" s="1"/>
  <c r="AL184" i="2" s="1"/>
  <c r="AI186" i="2"/>
  <c r="AK186" i="2" s="1"/>
  <c r="AL186" i="2" s="1"/>
  <c r="AI192" i="2"/>
  <c r="AK192" i="2" s="1"/>
  <c r="AL192" i="2" s="1"/>
  <c r="AI195" i="2"/>
  <c r="AK195" i="2" s="1"/>
  <c r="AL195" i="2" s="1"/>
  <c r="AI200" i="2"/>
  <c r="AK200" i="2" s="1"/>
  <c r="AL200" i="2" s="1"/>
  <c r="AI202" i="2"/>
  <c r="AK202" i="2" s="1"/>
  <c r="AL202" i="2" s="1"/>
  <c r="AI204" i="2"/>
  <c r="AK204" i="2" s="1"/>
  <c r="AL204" i="2" s="1"/>
  <c r="AI209" i="2"/>
  <c r="AK209" i="2" s="1"/>
  <c r="AL209" i="2" s="1"/>
  <c r="AI214" i="2"/>
  <c r="AK214" i="2" s="1"/>
  <c r="AL214" i="2" s="1"/>
  <c r="AI219" i="2"/>
  <c r="AI221" i="2"/>
  <c r="AK221" i="2" s="1"/>
  <c r="AL221" i="2" s="1"/>
  <c r="AI226" i="2"/>
  <c r="AI231" i="2"/>
  <c r="AK231" i="2" s="1"/>
  <c r="AL231" i="2" s="1"/>
  <c r="AI237" i="2"/>
  <c r="AI239" i="2"/>
  <c r="AK239" i="2" s="1"/>
  <c r="AL239" i="2" s="1"/>
  <c r="AI243" i="2"/>
  <c r="AK243" i="2" s="1"/>
  <c r="AL243" i="2" s="1"/>
  <c r="AI247" i="2"/>
  <c r="AI249" i="2"/>
  <c r="AK249" i="2" s="1"/>
  <c r="AL249" i="2" s="1"/>
  <c r="AI252" i="2"/>
  <c r="AK252" i="2" s="1"/>
  <c r="AL252" i="2" s="1"/>
  <c r="AI254" i="2"/>
  <c r="AK254" i="2" s="1"/>
  <c r="AL254" i="2" s="1"/>
  <c r="AI255" i="2"/>
  <c r="AK255" i="2" s="1"/>
  <c r="AL255" i="2" s="1"/>
  <c r="AI260" i="2"/>
  <c r="AK260" i="2" s="1"/>
  <c r="AL260" i="2" s="1"/>
  <c r="AK71" i="2"/>
  <c r="AL71" i="2" s="1"/>
  <c r="AI70" i="2"/>
  <c r="AI15" i="2"/>
  <c r="AK15" i="2" s="1"/>
  <c r="AL15" i="2" s="1"/>
  <c r="AI14" i="2"/>
  <c r="AK14" i="2" s="1"/>
  <c r="AL14" i="2" s="1"/>
  <c r="AK122" i="2"/>
  <c r="AL122" i="2" s="1"/>
  <c r="AK43" i="2"/>
  <c r="AL43" i="2" s="1"/>
  <c r="AE65" i="2"/>
  <c r="AE206" i="2"/>
  <c r="AK219" i="2"/>
  <c r="AL219" i="2" s="1"/>
  <c r="AE17" i="2"/>
  <c r="AC34" i="2" s="1"/>
  <c r="AE34" i="2" s="1"/>
  <c r="AE56" i="2"/>
  <c r="M121" i="2"/>
  <c r="AE125" i="2"/>
  <c r="AE142" i="2"/>
  <c r="M148" i="2"/>
  <c r="AE157" i="2"/>
  <c r="M157" i="2"/>
  <c r="AE167" i="2"/>
  <c r="M171" i="2"/>
  <c r="AE198" i="2"/>
  <c r="AK230" i="2"/>
  <c r="AL230" i="2" s="1"/>
  <c r="AE13" i="2"/>
  <c r="AC33" i="2" s="1"/>
  <c r="AE46" i="2"/>
  <c r="AE60" i="2"/>
  <c r="AE153" i="2"/>
  <c r="M163" i="2"/>
  <c r="AE246" i="2"/>
  <c r="AE21" i="2"/>
  <c r="AC35" i="2" s="1"/>
  <c r="AE35" i="2" s="1"/>
  <c r="AE42" i="2"/>
  <c r="M46" i="2"/>
  <c r="AE50" i="2"/>
  <c r="AE228" i="2"/>
  <c r="M250" i="2"/>
  <c r="M56" i="2"/>
  <c r="M13" i="2"/>
  <c r="K33" i="2" s="1"/>
  <c r="AE121" i="2"/>
  <c r="M125" i="2"/>
  <c r="AE163" i="2"/>
  <c r="M21" i="2"/>
  <c r="K35" i="2" s="1"/>
  <c r="M35" i="2" s="1"/>
  <c r="M42" i="2"/>
  <c r="M50" i="2"/>
  <c r="M65" i="2"/>
  <c r="M142" i="2"/>
  <c r="AE148" i="2"/>
  <c r="M153" i="2"/>
  <c r="M167" i="2"/>
  <c r="AE171" i="2"/>
  <c r="M198" i="2"/>
  <c r="M246" i="2"/>
  <c r="G17" i="2"/>
  <c r="E34" i="2" s="1"/>
  <c r="G34" i="2" s="1"/>
  <c r="G46" i="2"/>
  <c r="G56" i="2"/>
  <c r="G70" i="2"/>
  <c r="G125" i="2"/>
  <c r="G142" i="2"/>
  <c r="G153" i="2"/>
  <c r="G167" i="2"/>
  <c r="M234" i="2"/>
  <c r="M228" i="2"/>
  <c r="G236" i="2"/>
  <c r="AE245" i="2"/>
  <c r="AE241" i="2" s="1"/>
  <c r="AE236" i="2"/>
  <c r="G246" i="2"/>
  <c r="G13" i="2"/>
  <c r="E33" i="2" s="1"/>
  <c r="M17" i="2"/>
  <c r="K34" i="2" s="1"/>
  <c r="M34" i="2" s="1"/>
  <c r="G21" i="2"/>
  <c r="E35" i="2" s="1"/>
  <c r="G35" i="2" s="1"/>
  <c r="G42" i="2"/>
  <c r="G50" i="2"/>
  <c r="G65" i="2"/>
  <c r="G121" i="2"/>
  <c r="G148" i="2"/>
  <c r="G157" i="2"/>
  <c r="G163" i="2"/>
  <c r="G171" i="2"/>
  <c r="G197" i="2"/>
  <c r="AI197" i="2" s="1"/>
  <c r="AK197" i="2" s="1"/>
  <c r="AL197" i="2" s="1"/>
  <c r="G228" i="2"/>
  <c r="M245" i="2"/>
  <c r="M241" i="2" s="1"/>
  <c r="M236" i="2"/>
  <c r="G250" i="2"/>
  <c r="AE261" i="2"/>
  <c r="AI261" i="2" s="1"/>
  <c r="AK261" i="2" s="1"/>
  <c r="AL261" i="2" s="1"/>
  <c r="M60" i="2"/>
  <c r="G205" i="2"/>
  <c r="G245" i="2"/>
  <c r="AI245" i="2" s="1"/>
  <c r="AK245" i="2" s="1"/>
  <c r="AL245" i="2" s="1"/>
  <c r="AE233" i="2"/>
  <c r="AI233" i="2" s="1"/>
  <c r="AK233" i="2" s="1"/>
  <c r="AL233" i="2" s="1"/>
  <c r="M205" i="2"/>
  <c r="M216" i="2" s="1"/>
  <c r="M217" i="2" s="1"/>
  <c r="AE216" i="2"/>
  <c r="AE217" i="2" s="1"/>
  <c r="AI205" i="2" l="1"/>
  <c r="AK205" i="2" s="1"/>
  <c r="AL205" i="2" s="1"/>
  <c r="AI34" i="2"/>
  <c r="AK34" i="2" s="1"/>
  <c r="AL34" i="2" s="1"/>
  <c r="AE63" i="2"/>
  <c r="AI35" i="2"/>
  <c r="AK35" i="2" s="1"/>
  <c r="AL35" i="2" s="1"/>
  <c r="E32" i="2"/>
  <c r="G33" i="2"/>
  <c r="K32" i="2"/>
  <c r="M33" i="2"/>
  <c r="M32" i="2" s="1"/>
  <c r="M40" i="2" s="1"/>
  <c r="AC32" i="2"/>
  <c r="AE33" i="2"/>
  <c r="AE32" i="2" s="1"/>
  <c r="AE40" i="2" s="1"/>
  <c r="AE179" i="2"/>
  <c r="M54" i="2"/>
  <c r="AE54" i="2"/>
  <c r="AI46" i="2"/>
  <c r="AK46" i="2" s="1"/>
  <c r="AL46" i="2" s="1"/>
  <c r="AE161" i="2"/>
  <c r="AI17" i="2"/>
  <c r="AK17" i="2" s="1"/>
  <c r="AL17" i="2" s="1"/>
  <c r="AI50" i="2"/>
  <c r="AI13" i="2"/>
  <c r="AK242" i="2"/>
  <c r="AL242" i="2" s="1"/>
  <c r="AI125" i="2"/>
  <c r="AK125" i="2" s="1"/>
  <c r="AL125" i="2" s="1"/>
  <c r="AK126" i="2"/>
  <c r="AL126" i="2" s="1"/>
  <c r="AK47" i="2"/>
  <c r="AL47" i="2" s="1"/>
  <c r="M63" i="2"/>
  <c r="AI250" i="2"/>
  <c r="AK250" i="2" s="1"/>
  <c r="AL250" i="2" s="1"/>
  <c r="AK251" i="2"/>
  <c r="AL251" i="2" s="1"/>
  <c r="AI142" i="2"/>
  <c r="AK142" i="2" s="1"/>
  <c r="AL142" i="2" s="1"/>
  <c r="AK143" i="2"/>
  <c r="AL143" i="2" s="1"/>
  <c r="AI56" i="2"/>
  <c r="AK56" i="2" s="1"/>
  <c r="AL56" i="2" s="1"/>
  <c r="AK57" i="2"/>
  <c r="AL57" i="2" s="1"/>
  <c r="AI246" i="2"/>
  <c r="AK246" i="2" s="1"/>
  <c r="AL246" i="2" s="1"/>
  <c r="AK247" i="2"/>
  <c r="AL247" i="2" s="1"/>
  <c r="AI42" i="2"/>
  <c r="AK42" i="2" s="1"/>
  <c r="AL42" i="2" s="1"/>
  <c r="AI148" i="2"/>
  <c r="AI153" i="2"/>
  <c r="AK153" i="2" s="1"/>
  <c r="AL153" i="2" s="1"/>
  <c r="AK154" i="2"/>
  <c r="AL154" i="2" s="1"/>
  <c r="AK18" i="2"/>
  <c r="AL18" i="2" s="1"/>
  <c r="AI163" i="2"/>
  <c r="AK163" i="2" s="1"/>
  <c r="AL163" i="2" s="1"/>
  <c r="AK164" i="2"/>
  <c r="AL164" i="2" s="1"/>
  <c r="AK51" i="2"/>
  <c r="AL51" i="2" s="1"/>
  <c r="M262" i="2"/>
  <c r="AI167" i="2"/>
  <c r="AK167" i="2" s="1"/>
  <c r="AL167" i="2" s="1"/>
  <c r="AK168" i="2"/>
  <c r="AL168" i="2" s="1"/>
  <c r="M161" i="2"/>
  <c r="AI157" i="2"/>
  <c r="AK157" i="2" s="1"/>
  <c r="AL157" i="2" s="1"/>
  <c r="AI236" i="2"/>
  <c r="AK236" i="2" s="1"/>
  <c r="AL236" i="2" s="1"/>
  <c r="AK237" i="2"/>
  <c r="AL237" i="2" s="1"/>
  <c r="AI65" i="2"/>
  <c r="AK65" i="2" s="1"/>
  <c r="AL65" i="2" s="1"/>
  <c r="AK66" i="2"/>
  <c r="AL66" i="2" s="1"/>
  <c r="AI121" i="2"/>
  <c r="AK121" i="2" s="1"/>
  <c r="AL121" i="2" s="1"/>
  <c r="M179" i="2"/>
  <c r="AI228" i="2"/>
  <c r="AK228" i="2" s="1"/>
  <c r="AL228" i="2" s="1"/>
  <c r="AK226" i="2"/>
  <c r="AL226" i="2" s="1"/>
  <c r="AI60" i="2"/>
  <c r="AK61" i="2"/>
  <c r="AL61" i="2" s="1"/>
  <c r="AI21" i="2"/>
  <c r="AK21" i="2" s="1"/>
  <c r="AL21" i="2" s="1"/>
  <c r="AK22" i="2"/>
  <c r="AL22" i="2" s="1"/>
  <c r="AI171" i="2"/>
  <c r="AE234" i="2"/>
  <c r="AI198" i="2"/>
  <c r="AK198" i="2" s="1"/>
  <c r="AL198" i="2" s="1"/>
  <c r="G54" i="2"/>
  <c r="G179" i="2"/>
  <c r="G161" i="2"/>
  <c r="G216" i="2"/>
  <c r="AI216" i="2" s="1"/>
  <c r="AK216" i="2" s="1"/>
  <c r="AL216" i="2" s="1"/>
  <c r="G206" i="2"/>
  <c r="M206" i="2"/>
  <c r="G198" i="2"/>
  <c r="G63" i="2"/>
  <c r="AE250" i="2"/>
  <c r="AE262" i="2" s="1"/>
  <c r="G241" i="2"/>
  <c r="G234" i="2"/>
  <c r="G146" i="2"/>
  <c r="M223" i="2"/>
  <c r="M224" i="2" s="1"/>
  <c r="G223" i="2"/>
  <c r="AE223" i="2"/>
  <c r="AE224" i="2" s="1"/>
  <c r="AI223" i="2" l="1"/>
  <c r="AK223" i="2" s="1"/>
  <c r="AL223" i="2" s="1"/>
  <c r="AI33" i="2"/>
  <c r="G32" i="2"/>
  <c r="G40" i="2" s="1"/>
  <c r="AI206" i="2"/>
  <c r="AK206" i="2" s="1"/>
  <c r="AL206" i="2" s="1"/>
  <c r="AI217" i="2"/>
  <c r="AK217" i="2" s="1"/>
  <c r="AL217" i="2" s="1"/>
  <c r="AI179" i="2"/>
  <c r="AK179" i="2" s="1"/>
  <c r="AL179" i="2" s="1"/>
  <c r="AK171" i="2"/>
  <c r="AL171" i="2" s="1"/>
  <c r="AI63" i="2"/>
  <c r="AK63" i="2" s="1"/>
  <c r="AL63" i="2" s="1"/>
  <c r="AK60" i="2"/>
  <c r="AL60" i="2" s="1"/>
  <c r="AI161" i="2"/>
  <c r="AK161" i="2" s="1"/>
  <c r="AL161" i="2" s="1"/>
  <c r="AK148" i="2"/>
  <c r="AL148" i="2" s="1"/>
  <c r="AK13" i="2"/>
  <c r="AL13" i="2" s="1"/>
  <c r="AI234" i="2"/>
  <c r="AK234" i="2" s="1"/>
  <c r="AL234" i="2" s="1"/>
  <c r="AI54" i="2"/>
  <c r="AK54" i="2" s="1"/>
  <c r="AL54" i="2" s="1"/>
  <c r="AK50" i="2"/>
  <c r="AL50" i="2" s="1"/>
  <c r="AI241" i="2"/>
  <c r="AK241" i="2" s="1"/>
  <c r="AL241" i="2" s="1"/>
  <c r="G224" i="2"/>
  <c r="G262" i="2"/>
  <c r="G217" i="2"/>
  <c r="AK33" i="2" l="1"/>
  <c r="AL33" i="2" s="1"/>
  <c r="AI32" i="2"/>
  <c r="AI262" i="2"/>
  <c r="AK262" i="2" s="1"/>
  <c r="AL262" i="2" s="1"/>
  <c r="AI224" i="2"/>
  <c r="AK224" i="2" s="1"/>
  <c r="AL224" i="2" s="1"/>
  <c r="G263" i="2"/>
  <c r="AK32" i="2" l="1"/>
  <c r="AL32" i="2" s="1"/>
  <c r="AI40" i="2"/>
  <c r="AK40" i="2" s="1"/>
  <c r="AL40" i="2" s="1"/>
  <c r="C27" i="1"/>
  <c r="G265" i="2" l="1"/>
  <c r="Z70" i="2"/>
  <c r="Z146" i="2" s="1"/>
  <c r="W70" i="2"/>
  <c r="W146" i="2" s="1"/>
  <c r="Y70" i="2"/>
  <c r="Y146" i="2" s="1"/>
  <c r="Y263" i="2" s="1"/>
  <c r="Q70" i="2"/>
  <c r="Q146" i="2" s="1"/>
  <c r="AB70" i="2"/>
  <c r="AB146" i="2" s="1"/>
  <c r="AB263" i="2" s="1"/>
  <c r="T70" i="2"/>
  <c r="T146" i="2" s="1"/>
  <c r="N70" i="2"/>
  <c r="N146" i="2" s="1"/>
  <c r="AF70" i="2"/>
  <c r="AF146" i="2" s="1"/>
  <c r="S70" i="2"/>
  <c r="S146" i="2" s="1"/>
  <c r="S263" i="2" s="1"/>
  <c r="P70" i="2"/>
  <c r="P146" i="2" s="1"/>
  <c r="P263" i="2" s="1"/>
  <c r="V70" i="2"/>
  <c r="V146" i="2" s="1"/>
  <c r="V263" i="2" s="1"/>
  <c r="AJ70" i="2"/>
  <c r="AJ146" i="2" s="1"/>
  <c r="AJ263" i="2" s="1"/>
  <c r="AH70" i="2"/>
  <c r="AH146" i="2" s="1"/>
  <c r="AH263" i="2" s="1"/>
  <c r="M28" i="1" s="1"/>
  <c r="K70" i="2"/>
  <c r="K146" i="2" s="1"/>
  <c r="AC70" i="2"/>
  <c r="AC146" i="2" s="1"/>
  <c r="M70" i="2"/>
  <c r="M146" i="2" s="1"/>
  <c r="M263" i="2" s="1"/>
  <c r="AE70" i="2"/>
  <c r="AE146" i="2" s="1"/>
  <c r="AE263" i="2" s="1"/>
  <c r="M27" i="1" s="1"/>
  <c r="AK70" i="2" l="1"/>
  <c r="AL70" i="2" s="1"/>
  <c r="AE265" i="2"/>
  <c r="O27" i="1"/>
  <c r="L27" i="1" s="1"/>
  <c r="AH265" i="2"/>
  <c r="M30" i="1"/>
  <c r="O28" i="1"/>
  <c r="L28" i="1" s="1"/>
  <c r="L30" i="1" s="1"/>
  <c r="AI146" i="2"/>
  <c r="AI263" i="2" l="1"/>
  <c r="AI265" i="2" s="1"/>
  <c r="AK146" i="2"/>
  <c r="O30" i="1"/>
  <c r="N29" i="1"/>
  <c r="N30" i="1" s="1"/>
  <c r="AJ265" i="2"/>
  <c r="J28" i="1"/>
  <c r="J30" i="1" s="1"/>
  <c r="B28" i="1"/>
  <c r="B30" i="1" s="1"/>
  <c r="B27" i="1"/>
  <c r="J27" i="1"/>
  <c r="AL146" i="2" l="1"/>
  <c r="AK263" i="2"/>
  <c r="AL263" i="2" s="1"/>
</calcChain>
</file>

<file path=xl/sharedStrings.xml><?xml version="1.0" encoding="utf-8"?>
<sst xmlns="http://schemas.openxmlformats.org/spreadsheetml/2006/main" count="1706" uniqueCount="945">
  <si>
    <t xml:space="preserve">
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</si>
  <si>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</si>
  <si>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</si>
  <si>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</si>
  <si>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</si>
  <si>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</si>
  <si>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</si>
  <si>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</si>
  <si>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</si>
  <si>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</si>
  <si>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</si>
  <si>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</si>
  <si>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</si>
  <si>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</si>
  <si>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</si>
  <si>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</si>
  <si>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</si>
  <si>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</si>
  <si>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</si>
  <si>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</si>
  <si>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</si>
  <si>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</si>
  <si>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</si>
  <si>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</si>
  <si>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</si>
  <si>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</si>
  <si>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</si>
  <si>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</si>
  <si>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</si>
  <si>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</si>
  <si>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</si>
  <si>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</si>
  <si>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</si>
  <si>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</si>
  <si>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</si>
  <si>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</si>
  <si>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</si>
  <si>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</si>
  <si>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</si>
  <si>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</si>
  <si>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</si>
  <si>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</si>
  <si>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</si>
  <si>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</si>
  <si>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</si>
  <si>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</si>
  <si>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</si>
  <si>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</si>
  <si>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</si>
  <si>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</si>
  <si>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</si>
  <si>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</si>
  <si>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</si>
  <si>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</si>
  <si>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</si>
  <si>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</si>
  <si>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</si>
  <si>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</si>
  <si>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</si>
  <si>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</si>
  <si>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</si>
  <si>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</si>
  <si>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</si>
  <si>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</si>
  <si>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</si>
  <si>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</si>
  <si>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</si>
  <si>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</si>
  <si>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</si>
  <si>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</si>
  <si>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</si>
  <si>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</si>
  <si>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</si>
  <si>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</si>
  <si>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</si>
  <si>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</si>
  <si>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</si>
  <si>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</si>
  <si>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</si>
  <si>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</si>
  <si>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</si>
  <si>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</si>
  <si>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</si>
  <si>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</si>
  <si>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</si>
  <si>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</si>
  <si>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</si>
  <si>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</si>
  <si>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</si>
  <si>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</si>
  <si>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</si>
  <si>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</si>
  <si>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</si>
  <si>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</si>
  <si>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</si>
  <si>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</si>
  <si>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</si>
  <si>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</si>
  <si>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</si>
  <si>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</si>
  <si>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</si>
  <si>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км (годин)</t>
  </si>
  <si>
    <t>4.3.2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</si>
  <si>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</si>
  <si>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</si>
  <si>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</si>
  <si>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</si>
  <si>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</si>
  <si>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</si>
  <si>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</si>
  <si>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</si>
  <si>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</si>
  <si>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</si>
  <si>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</si>
  <si>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</si>
  <si>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</si>
  <si>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</si>
  <si>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</si>
  <si>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</si>
  <si>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</si>
  <si>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</si>
  <si>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</si>
  <si>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</si>
  <si>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</si>
  <si>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</si>
  <si>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</si>
  <si>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</si>
  <si>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</si>
  <si>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</si>
  <si>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</si>
  <si>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</si>
  <si>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</si>
  <si>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</si>
  <si>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</si>
  <si>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</si>
  <si>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</si>
  <si>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</si>
  <si>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</si>
  <si>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</si>
  <si>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</si>
  <si>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</si>
  <si>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</si>
  <si>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</si>
  <si>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</si>
  <si>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</si>
  <si>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</si>
  <si>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</si>
  <si>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</si>
  <si>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</si>
  <si>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</si>
  <si>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</si>
  <si>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</si>
  <si>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</si>
  <si>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</si>
  <si>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</si>
  <si>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</si>
  <si>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</si>
  <si>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</si>
  <si>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</si>
  <si>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</si>
  <si>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</si>
  <si>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</si>
  <si>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</si>
  <si>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</si>
  <si>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7.9</t>
  </si>
  <si>
    <t>Послуги копірайтера</t>
  </si>
  <si>
    <t>7.10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</si>
  <si>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</si>
  <si>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</si>
  <si>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</si>
  <si>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</si>
  <si>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</si>
  <si>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</si>
  <si>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</si>
  <si>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</si>
  <si>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</si>
  <si>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</si>
  <si>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</si>
  <si>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</si>
  <si>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</si>
  <si>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</si>
  <si>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</si>
  <si>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</si>
  <si>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</si>
  <si>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</si>
  <si>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</si>
  <si>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</si>
  <si>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</si>
  <si>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</si>
  <si>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</si>
  <si>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</si>
  <si>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</si>
  <si>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</si>
  <si>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</si>
  <si>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</si>
  <si>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</si>
  <si>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</si>
  <si>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</si>
  <si>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</si>
  <si>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</si>
  <si>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</si>
  <si>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</si>
  <si>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</si>
  <si>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</si>
  <si>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</si>
  <si>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</si>
  <si>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</si>
  <si>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</si>
  <si>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</si>
  <si>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</si>
  <si>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</si>
  <si>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</si>
  <si>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</si>
  <si>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</si>
  <si>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</si>
  <si>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</si>
  <si>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</si>
  <si>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</si>
  <si>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</si>
  <si>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</si>
  <si>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</si>
  <si>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</si>
  <si>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</si>
  <si>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</si>
  <si>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</si>
  <si>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</si>
  <si>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</si>
  <si>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</si>
  <si>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</si>
  <si>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</si>
  <si>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</si>
  <si>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</si>
  <si>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</si>
  <si>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</si>
  <si>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</si>
  <si>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</si>
  <si>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</si>
  <si>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</si>
  <si>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</si>
  <si>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</si>
  <si>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</si>
  <si>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</si>
  <si>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</si>
  <si>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</si>
  <si>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Інші прямі витрати (деталізувати кожний вид витрат)</t>
  </si>
  <si>
    <t>Послуги інтернет-провайдера (вказати період надання послуг)</t>
  </si>
  <si>
    <t>Письмовий переклад (зазначити, з якої на яку мову)</t>
  </si>
  <si>
    <t xml:space="preserve">Витрати з обслуговування сайту </t>
  </si>
  <si>
    <t>Фотофіксація</t>
  </si>
  <si>
    <t>Відеофіксація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</si>
  <si>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</si>
  <si>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</si>
  <si>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</si>
  <si>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</si>
  <si>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</si>
  <si>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</si>
  <si>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</si>
  <si>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</si>
  <si>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</si>
  <si>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</si>
  <si>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</si>
  <si>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</si>
  <si>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</si>
  <si>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</si>
  <si>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</si>
  <si>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>Загальна сума гранту</t>
  </si>
  <si>
    <t>Загальна сума співфінансування</t>
  </si>
  <si>
    <t>Кошти інших інстутиційних донорів</t>
  </si>
  <si>
    <t>Кошти приватних донорів</t>
  </si>
  <si>
    <t>Загальна сума</t>
  </si>
  <si>
    <t>грн.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</si>
  <si>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</si>
  <si>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</si>
  <si>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</si>
  <si>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</si>
  <si>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</si>
  <si>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</si>
  <si>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</si>
  <si>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</si>
  <si>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</si>
  <si>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</si>
  <si>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</si>
  <si>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</si>
  <si>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</si>
  <si>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</si>
  <si>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</si>
  <si>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</si>
  <si>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</si>
  <si>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</si>
  <si>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</si>
  <si>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</si>
  <si>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</si>
  <si>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</si>
  <si>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</si>
  <si>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</si>
  <si>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</si>
  <si>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</si>
  <si>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</si>
  <si>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Звіт про надходження та використання коштів для реалізації проекту</t>
  </si>
  <si>
    <t>Примітки</t>
  </si>
  <si>
    <t>Кошти організацій-партнерів 
(повна назва організації)</t>
  </si>
  <si>
    <t>Загальна сума реінвестицій
(дохід отриманий від реалізації книг, квитків, програм та інше)</t>
  </si>
  <si>
    <t xml:space="preserve">про надходження та використання коштів для реалізації проєкту </t>
  </si>
  <si>
    <t>Загальна сума всього проєкту</t>
  </si>
  <si>
    <t>Розділ ІІ:</t>
  </si>
  <si>
    <t>Лисенко Антон Вікторович - керівник проєкту</t>
  </si>
  <si>
    <t>Курачова Ольга Андріївна - головний бухгалтер проєкту, фінансовий облік, звітність</t>
  </si>
  <si>
    <t xml:space="preserve"> Повне ПІБ, посада</t>
  </si>
  <si>
    <t>Мудрий Олександр Олександрович-координатор локацій та масових заходів</t>
  </si>
  <si>
    <t>Павлюк Сергій Миколайович-головний режисер</t>
  </si>
  <si>
    <t>Бунчак Юлія Сергіївна -кураторка технічних служб</t>
  </si>
  <si>
    <t>Вандрашек Вячеслав Павлович - керівник рекламної кампанії</t>
  </si>
  <si>
    <t>Мороз Марія Олександрівна - піарниця</t>
  </si>
  <si>
    <t>Дорошко Вероніка Юріївна - SMM-менеджерка</t>
  </si>
  <si>
    <t>Мовчан Алена Ігорівна- куратор Творчої платформи фестивалю</t>
  </si>
  <si>
    <t>Масловець Анна Євгенівна -координатор готей фестивалю, координатор Освітньої платформи фестивалю</t>
  </si>
  <si>
    <t>Мисак Роман Йосипович -куратор театрів-учасників, організатор туристичних промотурів</t>
  </si>
  <si>
    <t>Клочко Андрій Вікторович- куратор театрів-учасників</t>
  </si>
  <si>
    <t>1.3.4</t>
  </si>
  <si>
    <t>1.3.5</t>
  </si>
  <si>
    <t>1.3.6</t>
  </si>
  <si>
    <t>1.3.7</t>
  </si>
  <si>
    <t>1.3.8</t>
  </si>
  <si>
    <t>1.3.9</t>
  </si>
  <si>
    <t>1.3.10</t>
  </si>
  <si>
    <t>Назва Грантоотримувача:  ТОВ "Фестивальний центр"</t>
  </si>
  <si>
    <t>Назва конкурсної програми:  Знакові події</t>
  </si>
  <si>
    <t>Назва ЛОТ-у: Знакові події в Україні</t>
  </si>
  <si>
    <t>Назва проєкту: XXIII Міжнародний театральний фестиваль "Мельпомена Таврії"</t>
  </si>
  <si>
    <t>Дата завершення проєкту: 30 жовтня 2021 року</t>
  </si>
  <si>
    <t>до Договору про надання гранту №4EVE11-02855</t>
  </si>
  <si>
    <t>Додаток №4</t>
  </si>
  <si>
    <t>від 13 липня 2021 року</t>
  </si>
  <si>
    <t>Дата початку проєкту: 13 липня 2021 року</t>
  </si>
  <si>
    <t>за період з 13 липня 2021 року по 30 жовтня 2021 року</t>
  </si>
  <si>
    <t>Головний бухгалтер ТОВ "Фестивальний центр"</t>
  </si>
  <si>
    <t>Курачова О. А.</t>
  </si>
  <si>
    <t>4.1.4</t>
  </si>
  <si>
    <t>Приміщення для проведення прес-конференцій, ХОАМДТ , м. Херсон, вул. Театральна, 7</t>
  </si>
  <si>
    <t>Приміщення для проведення вистав, ХОАМДТ , м. Херсон, вул. Театральна, 7</t>
  </si>
  <si>
    <t>діб</t>
  </si>
  <si>
    <t>Приміщення для проведення святкового промозахіду до відкриття та закриття фестивалю</t>
  </si>
  <si>
    <t>Приміщення для проведення вистав фестивалю - ХОАТЛ, м. Херсон, вул. Університетьска, 8</t>
  </si>
  <si>
    <t>Приміщення для проведення святкового промозахіду до відкриття  фестивалю та Літературної сцени, м. Херсон, вул. Театральна, 17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</si>
  <si>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</si>
  <si>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</si>
  <si>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</si>
  <si>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</si>
  <si>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</si>
  <si>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</si>
  <si>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</si>
  <si>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</si>
  <si>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</si>
  <si>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</si>
  <si>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</si>
  <si>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</si>
  <si>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</si>
  <si>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</si>
  <si>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</si>
  <si>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</si>
  <si>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</si>
  <si>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</si>
  <si>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</si>
  <si>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>4.2.23</t>
  </si>
  <si>
    <t>4.2.24</t>
  </si>
  <si>
    <t>4.2.25</t>
  </si>
  <si>
    <t>4.2.26</t>
  </si>
  <si>
    <t>4.2.27</t>
  </si>
  <si>
    <t>4.2.28</t>
  </si>
  <si>
    <t>4.2.29</t>
  </si>
  <si>
    <t>4.2.30</t>
  </si>
  <si>
    <t>4.2.31</t>
  </si>
  <si>
    <t>4.2.32</t>
  </si>
  <si>
    <t>Акустична система з параметрами схожими до: 4-х полосна  акустична система - 30 кВт RMS L-acoustics k-series K2, KS28 -20шт</t>
  </si>
  <si>
    <t>Монітор з параметрами схожими до L-acoustics 115 XT HiQW -8 шт</t>
  </si>
  <si>
    <t>Мікрофон шнуровий конденсаторний з параметрами схожими до Shure SM81 -20 шт</t>
  </si>
  <si>
    <t>Мікрофон шнуровий з параметрами схожими до Shure SM 58 -15шт</t>
  </si>
  <si>
    <t>Радіо мікрофон з параметрами схожими до Shure UR4D з головкою SM58 -8 шт</t>
  </si>
  <si>
    <t>Стійки мікрофонні з параметрами схожими до Herkules – 30 шт</t>
  </si>
  <si>
    <t>Цифровий мікшерний пульт 64 канали з параметрами схожими до YAMAHA CL5 – 1 шт</t>
  </si>
  <si>
    <t>Ноутбук з аудіокартою з параметрами схожими до Lenovo X240S – 1шт</t>
  </si>
  <si>
    <t>Комутація (звукопідсилювання) – 1 шт</t>
  </si>
  <si>
    <t>Комплект гітарних підсилювачів комбо  з параметрами схожими до Fender TWIN – 2шт</t>
  </si>
  <si>
    <t>Комплект підсилювачів та кабінет  з параметрами схожими до Marshall  4100  - 2шт</t>
  </si>
  <si>
    <t>Комплект підсилювачів для бас-гітар та кабінет  з параметрами схожими до Ampeg SVT-4 PRO + кабінет 10х8 – 1 шт</t>
  </si>
  <si>
    <t>Барабанна установка з параметрами схожими до Drums: Yamaha Stage Сustom 22``+10``+12``+14``+16``, snare 14”, Plastics: Remo Pin Stripe  - 1 шт</t>
  </si>
  <si>
    <t>Барабана стійка з параметрами схожими до PEARL 2000 - 12 шт</t>
  </si>
  <si>
    <t>Мікрофон для барабанної установки з параметрами схожими до Shure DrumPack – 12 шт</t>
  </si>
  <si>
    <t>Стойки для клавішних інструментів одно- та двоповерхові  з параметрами схожими до SOUND &amp;KING – 4 шт</t>
  </si>
  <si>
    <t xml:space="preserve">Комутація (беклайн) -1 комплект </t>
  </si>
  <si>
    <t xml:space="preserve">Пульт з управління світловою програмою  з параметрами схожими до ChamSis Magic Q MQ-80 -1 шт </t>
  </si>
  <si>
    <t>Освітлювальний прилад з параметрами схожими до Led Par RGBWA 19х18  - 24 шт</t>
  </si>
  <si>
    <t>Освітлювальний прилад з параметрами схожими до Led Blinder 4х100  - 16 шт</t>
  </si>
  <si>
    <t>Освітлювальний прилад з параметрами схожими до BEAM 230 R7 – 12 шт</t>
  </si>
  <si>
    <t>Освітлювальний прилад з параметрами схожими до BEAM 330 R15 – 12 шт</t>
  </si>
  <si>
    <t>Освітлювальний прилад з параметрами схожими до Haizer Smoke – 2 шт</t>
  </si>
  <si>
    <t xml:space="preserve"> Освітлювальний прилад з параметрами схожими до Free color Світлова гармата – 2 шт</t>
  </si>
  <si>
    <t>Комутація(світлове обладнання) – 1 комплект</t>
  </si>
  <si>
    <t>Лед екран 10х5 м  pitch 4.85 мм 1шт</t>
  </si>
  <si>
    <t>Відеопроцесор 1шт</t>
  </si>
  <si>
    <t>Відеопульт з параметрами схожими до Panasonic  1шт</t>
  </si>
  <si>
    <t>Відеокамера з параметрами схожими до Sony 3 шт</t>
  </si>
  <si>
    <t>Комутація (лед екран) 1 комплект</t>
  </si>
  <si>
    <t>Силовий кабель для підключення сцени 150м (5х25) – 2 шт</t>
  </si>
  <si>
    <t>Генератор дизельний 42 кВт</t>
  </si>
  <si>
    <t>4.2.33</t>
  </si>
  <si>
    <t>4.2.34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</si>
  <si>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</si>
  <si>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</si>
  <si>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</si>
  <si>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</si>
  <si>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</si>
  <si>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</si>
  <si>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</si>
  <si>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</si>
  <si>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4.4.10</t>
  </si>
  <si>
    <t>4.4.11</t>
  </si>
  <si>
    <t xml:space="preserve">Подіум - дзеркало 8х12м, висота подіуму 2 м типу «лаєр» </t>
  </si>
  <si>
    <t>доба/захід</t>
  </si>
  <si>
    <t>Портали 2х8 м (висота) 2шт</t>
  </si>
  <si>
    <t>Сценічні трапи з перилами 2шт</t>
  </si>
  <si>
    <t>Балки підвісу акустичних систем  2шт</t>
  </si>
  <si>
    <t xml:space="preserve">Каркас під екран </t>
  </si>
  <si>
    <t xml:space="preserve">Одяг сцени «Чорний кабінет» </t>
  </si>
  <si>
    <t>Тентована лаєрна пультова для світло-,  звуко-, відео операторів розміром 4х4х2м</t>
  </si>
  <si>
    <t xml:space="preserve">Алюмінієві конструкції для завішування світлового обладнання 4м (ферми 10 шт) </t>
  </si>
  <si>
    <t xml:space="preserve">Сценічні техзони – намети 16м2 </t>
  </si>
  <si>
    <t>Пересувний сценічний подіум - заходи на виїзних майданчиках</t>
  </si>
  <si>
    <t>5.1.4</t>
  </si>
  <si>
    <t>Послуги з харчування( сніданок-обід-вечеря)</t>
  </si>
  <si>
    <t>Послуги з харчування (сніданок-обід-вечеря)</t>
  </si>
  <si>
    <t>Кава-брейк 4 заходи х 50 осіб</t>
  </si>
  <si>
    <t>Послуги з харчування - святковий промозахід до відкриття та закриття фестивалю, 100 осіб х 2 заходи</t>
  </si>
  <si>
    <t>учасн</t>
  </si>
  <si>
    <t>Наметова конструкція для облаштування зони Літературної та Освітньої платформи</t>
  </si>
  <si>
    <t>Вуличні меблі для облаштування зони Літературної та Освітньої платформи - комплект</t>
  </si>
  <si>
    <t>Проживання учасників фестивалю (колективи театрів-учасників)</t>
  </si>
  <si>
    <t>6.3.4</t>
  </si>
  <si>
    <t>6.3.5</t>
  </si>
  <si>
    <t>6.3.6</t>
  </si>
  <si>
    <t>одноразові медичні маски</t>
  </si>
  <si>
    <t>антисептичний засіб</t>
  </si>
  <si>
    <t>л</t>
  </si>
  <si>
    <t>одноразові рукавички</t>
  </si>
  <si>
    <t>Троянди розсипом</t>
  </si>
  <si>
    <t>памятні нагороди</t>
  </si>
  <si>
    <t>сценічний феєрверк</t>
  </si>
  <si>
    <t>7.12</t>
  </si>
  <si>
    <t>7.13</t>
  </si>
  <si>
    <t>7.14</t>
  </si>
  <si>
    <t>Нанесення логотопів - футболка</t>
  </si>
  <si>
    <t>Нанесення логотопів - ручка</t>
  </si>
  <si>
    <t>Нанесення логотопів - пакет</t>
  </si>
  <si>
    <t>Нанесення логотопів - маска</t>
  </si>
  <si>
    <t xml:space="preserve">Інші поліграфічні послуги, а саме широформатний друк білбордів фестивалю </t>
  </si>
  <si>
    <t>7.15</t>
  </si>
  <si>
    <t>Виготовлення промороліку</t>
  </si>
  <si>
    <t>Рекламні витрати - зовнішня реклама</t>
  </si>
  <si>
    <t>Реклама на радіо</t>
  </si>
  <si>
    <t>публікації в інтернет та друкованих виданнях</t>
  </si>
  <si>
    <t xml:space="preserve"> 3D тур </t>
  </si>
  <si>
    <t>Витрати за рахунок співфінансування Херсонська ОДА</t>
  </si>
  <si>
    <t>Витрати за рахунок співфінансування Херсонська міська рада</t>
  </si>
  <si>
    <t>Витрати за рахунок власних коштів організації-заявника</t>
  </si>
  <si>
    <t>місяців/послуга</t>
  </si>
  <si>
    <t>Акустична система з параметрами схожими до: 4-х полосна  акустична система - 30 кВт RMS L-acoustics k-series K2, KS28 -40шт</t>
  </si>
  <si>
    <t>Підсилювачі з параметрами схожими до L-acoustic L-12X -10 шт</t>
  </si>
  <si>
    <t>Монітор з параметрами схожими до L-acoustics 115 XT HiQW -10 шт</t>
  </si>
  <si>
    <t>Монітор з параметрами схожими до L-acoustics 115 XT HiQW -6 шт</t>
  </si>
  <si>
    <t>Мікрофон шнуровий конденсаторний з параметрами схожими до Shure SM81 -10 шт</t>
  </si>
  <si>
    <t>Мікрофон шнуровий з параметрами схожими до Shure SM 58 -10шт</t>
  </si>
  <si>
    <t>Радіо мікрофон з параметрами схожими до Shure UR4D з головкою SM58 -12 шт</t>
  </si>
  <si>
    <t>Стійки мікрофонні з параметрами схожими до Herkules – 20 шт</t>
  </si>
  <si>
    <t>Барабана стійка з параметрами схожими до PEARL 2000 - 10 шт</t>
  </si>
  <si>
    <t>Стойки для клавішних інструментів одно- та двоповерхові  з параметрами схожими до SOUND &amp;KING –2 шт</t>
  </si>
  <si>
    <t>Освітлювальний прилад з параметрами схожими до Led Blinder 4х100  - 12 шт</t>
  </si>
  <si>
    <t>Освітлювальний прилад з параметрами схожими до BEAM 280 R10 – 12 шт</t>
  </si>
  <si>
    <t>Освітлювальний прилад з параметрами схожими до BEAM 330 R15 – 8 шт</t>
  </si>
  <si>
    <t>Генератор дизельний 42 кВт 2 шт</t>
  </si>
  <si>
    <t>Лед екран 80 м2  pitch 4.85 мм 1шт</t>
  </si>
  <si>
    <t>Відеопроектор</t>
  </si>
  <si>
    <t>Ноутбук</t>
  </si>
  <si>
    <t>4.2.35</t>
  </si>
  <si>
    <t>4.2.36</t>
  </si>
  <si>
    <t>4.2.37</t>
  </si>
  <si>
    <t>4.2.38</t>
  </si>
  <si>
    <t>4.2.39</t>
  </si>
  <si>
    <t>4.2.40</t>
  </si>
  <si>
    <t>4.2.41</t>
  </si>
  <si>
    <t>4.2.42</t>
  </si>
  <si>
    <t>4.2.43</t>
  </si>
  <si>
    <t>4.2.44</t>
  </si>
  <si>
    <t>4.2.45</t>
  </si>
  <si>
    <t>4.2.46</t>
  </si>
  <si>
    <t>4.2.47</t>
  </si>
  <si>
    <t>4.2.48</t>
  </si>
  <si>
    <t>4.2.49</t>
  </si>
  <si>
    <t xml:space="preserve">Подіум - дзеркало 8х10м, висота подіуму 2 м типу «лаєр» </t>
  </si>
  <si>
    <t>Портали 2х8 м (висота) 4шт</t>
  </si>
  <si>
    <t>Портали 2х6 м (висота) 2шт</t>
  </si>
  <si>
    <t>Портали 2х4 м (висота) 2шт</t>
  </si>
  <si>
    <t xml:space="preserve">Алюмінієві конструкції для завішування світлового обладнання 4м (ферми 6 шт) </t>
  </si>
  <si>
    <t>4.4.12</t>
  </si>
  <si>
    <t>4.4.13</t>
  </si>
  <si>
    <t>4.4.14</t>
  </si>
  <si>
    <t>4.4.15</t>
  </si>
  <si>
    <t>4.4.16</t>
  </si>
  <si>
    <t>Нанесення логотопів - кепка, панама</t>
  </si>
  <si>
    <t>година/послуга</t>
  </si>
  <si>
    <t>Оренда автобуса - проїзд колективів театрів-учасників фестивалю</t>
  </si>
  <si>
    <t>4.2.50</t>
  </si>
  <si>
    <t>Технічне забезпечення звукопідсил.та освітлювальним обладнанням</t>
  </si>
  <si>
    <t>захід</t>
  </si>
  <si>
    <t>декорації для парусної регати/ карнавальної ходи</t>
  </si>
  <si>
    <t>7.16</t>
  </si>
  <si>
    <t>7.17</t>
  </si>
  <si>
    <t>Друк інших роздаткових матеріалів: дипломи учасникам Літературної сцени та Освітньої платформи, запрошення</t>
  </si>
  <si>
    <t>Забезпечення участі Дикого театру з показом вистави</t>
  </si>
  <si>
    <t>Забезпечення участі ансамблю "Ars Nova" з виступом</t>
  </si>
  <si>
    <t>13.4.9</t>
  </si>
  <si>
    <t>13.4.10</t>
  </si>
  <si>
    <t>13.4.11</t>
  </si>
  <si>
    <t>Забезпечення показу вистави ДП "Національний академічний театр ім. І. Франка"</t>
  </si>
  <si>
    <t>Обслуговування пасажирів</t>
  </si>
  <si>
    <t>Охорона публічної безпеки</t>
  </si>
  <si>
    <t>6.3.7</t>
  </si>
  <si>
    <t>інші матеріальні витрати</t>
  </si>
  <si>
    <t>Кошти державного та місцевих бюджетів 
(Херсонська обласна державна адміністрація)</t>
  </si>
  <si>
    <t>Кошти державного та місцевих бюджетів 
(Херсонська міська рада)</t>
  </si>
  <si>
    <t>14</t>
  </si>
  <si>
    <t>грн. (ст.3+ст.4+ст.5+ ст.6+ст.7+ст.8)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</si>
  <si>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</si>
  <si>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</si>
  <si>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</si>
  <si>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</si>
  <si>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</si>
  <si>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</si>
  <si>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</si>
  <si>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</si>
  <si>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</si>
  <si>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</si>
  <si>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</si>
  <si>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</si>
  <si>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</si>
  <si>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ХОАМДТ ім. М. Куліша (ЄДРПОУ 02225855)</t>
  </si>
  <si>
    <t>акт №ОУ-0000140 від 11.09.2021</t>
  </si>
  <si>
    <t>Приміщення для проведення вистав фестивалю - ХОАТЛ</t>
  </si>
  <si>
    <t>Комунальний заклад "Херсонський академічний обласний театр ляльок" (ЄДРПОУ 02225878)</t>
  </si>
  <si>
    <t>Акт №25 про надання послуг до договору №25 від 10.09.21</t>
  </si>
  <si>
    <t>Акт №ОУ-0000148 від 17.09.21</t>
  </si>
  <si>
    <t>Приміщення для проведення святкового промозахіду до відкриття  фестивалю та Літературної сцени</t>
  </si>
  <si>
    <t>ФОП Єфименко Інна Генадіївна (ЄДРПОУ 297341308760)</t>
  </si>
  <si>
    <t>Акт № ШП-000001 від 11.09.2021</t>
  </si>
  <si>
    <t>ФОП Юраш Василь Опанасович (ЄДРПОУ 32391754)</t>
  </si>
  <si>
    <t>Акт №2021/0409 від 04.09.21</t>
  </si>
  <si>
    <t>Акт №2021/0309 від 03.09.21</t>
  </si>
  <si>
    <t>Кафе "Аншлаг" ХОАМДТ ім. М. Куліша (ЄДРПОУ 25801362)</t>
  </si>
  <si>
    <t>Акт №11/09 від 11.09.21</t>
  </si>
  <si>
    <t>ТВЗК "КНА Молодий театр" (ЄДРПОУ 05509470)</t>
  </si>
  <si>
    <t>Акт №1 до Договору №03/08/21 від 20.09.21</t>
  </si>
  <si>
    <t>Львівський академічний молодіжний театр ім. Леся Курбаса (ЄДРПОУ 01287541)</t>
  </si>
  <si>
    <t>Акт до Договору №02/08-01 від 08.09.21</t>
  </si>
  <si>
    <t>ФОП Харитонов Ігор Володимирович (ІПН 2313617934)</t>
  </si>
  <si>
    <t>Акт виконаних робіт №31 від 13.09.21</t>
  </si>
  <si>
    <t>ПрАТ "Готель "Фрегат" (ЄДРПОУ 04855891)</t>
  </si>
  <si>
    <t>Акт № ОУ-0000191 від 14.09.21</t>
  </si>
  <si>
    <t xml:space="preserve">ФОП Дудка О.П. </t>
  </si>
  <si>
    <t>Акт надання послуг № 218 від 07.09.21</t>
  </si>
  <si>
    <t>Товариство з обмеженою відповідальністю "Рейкарц Хотел Менеджмент" (ЄДРПОУ 35850930)</t>
  </si>
  <si>
    <t>Акт надання послуг № РХЕ6413073/09 від 06.09.21</t>
  </si>
  <si>
    <t>Акт надання послуг № РХЕ6427996/09 від 11.09.21</t>
  </si>
  <si>
    <t>Акт надання послуг № ОХЕ6410390/09 від 12.09.21</t>
  </si>
  <si>
    <t>Товариство з обмеженою відповідальністю "Епіцентр К" (ЄДРПОУ 32490244)</t>
  </si>
  <si>
    <t>Товариство з обмеженою відповідальністю "Строительний БУМ" (ЄДРПОУ 34458003)</t>
  </si>
  <si>
    <t>Коломієць Мар'яна Михайлівна (ІПН 3114600447)</t>
  </si>
  <si>
    <t>Какурін Володимир Іванович ( ІПН 1983511295)</t>
  </si>
  <si>
    <t>Безрідний Володимир Володимирович (ІПН 2093800893)</t>
  </si>
  <si>
    <t>Гнідаш Вадим Якович (ІПН 2448002655)</t>
  </si>
  <si>
    <t>Вєрнікова Дар'я Андріївна (ІПН 3761305926)</t>
  </si>
  <si>
    <t>Братан Віктор Миколайович (ІПН 2437002053)</t>
  </si>
  <si>
    <t>Товариство з обмеженою відповідальністю "Херсон-Енерго сервіс" (ЄДРПОУ 32125075)</t>
  </si>
  <si>
    <t xml:space="preserve">Акт №ЕН00-000188 здавання-прийому виконаних робіт </t>
  </si>
  <si>
    <t>ФОП Пушкарьова Марія Костянтинівна (ЄДРПОУ 3374216440)</t>
  </si>
  <si>
    <t>Договір №0108-2021 від 01.08.21</t>
  </si>
  <si>
    <t>Акт виконаних робіт до Договору №0108-2021 від 30.09.21</t>
  </si>
  <si>
    <t>Договір №0108-2021/1 від 01.08.21</t>
  </si>
  <si>
    <t>Акт виконаних робіт до Договору №0108-2021/1 від 30.09.21</t>
  </si>
  <si>
    <t>Дімітрова Юлія Олегівна (ІПН 3547011324)</t>
  </si>
  <si>
    <t>ПП "Телерадіокомпанія Херсон ФМ" (ЄДРПОУ 35568847)</t>
  </si>
  <si>
    <t>Акт №ОУ-0000009 від 03.09.21; Медіаплан рекламної кампанії на 21.08.21-03.09.21</t>
  </si>
  <si>
    <t>ПП Тільняк Анна Олексіївна (ЄДРПОУ 3017703905)</t>
  </si>
  <si>
    <t>Акт №18 про надання послуг від 17.09.21</t>
  </si>
  <si>
    <t>ФОП Олександр Сергійович Осадчий  (ІПН 3046917232)</t>
  </si>
  <si>
    <t>Акт виконаних робіт від 16.09.21</t>
  </si>
  <si>
    <t>Азізов Сафар Сулейманович  (ІПН 3523105516)</t>
  </si>
  <si>
    <t>13.1</t>
  </si>
  <si>
    <t>ЗАГАЛЬНА СУМА:</t>
  </si>
  <si>
    <t>Витрати за даними звіту за рахунок реінвестицій</t>
  </si>
  <si>
    <t>Примітка: Заповнюється незалежним аудитором.</t>
  </si>
  <si>
    <t>1.1.1.</t>
  </si>
  <si>
    <t>1.3.</t>
  </si>
  <si>
    <t>Розрахунково-платіжна відомість №НЗП-000009 за липень 2021 р.Розрахунково-платіжна відомість №НЗП-000012 за серпень 2021 р.Розрахунково-платіжна відомість №НЗП-000016 за вересень 2021 р.</t>
  </si>
  <si>
    <t>13.1.</t>
  </si>
  <si>
    <t>13.1.1.</t>
  </si>
  <si>
    <t>12.1.</t>
  </si>
  <si>
    <t>Усний переклад</t>
  </si>
  <si>
    <t>9.1.</t>
  </si>
  <si>
    <t>9.2.</t>
  </si>
  <si>
    <t>9.3.</t>
  </si>
  <si>
    <t>9.4.</t>
  </si>
  <si>
    <t>9.5.</t>
  </si>
  <si>
    <t>9.6.</t>
  </si>
  <si>
    <t>9.7.</t>
  </si>
  <si>
    <t>9.9.</t>
  </si>
  <si>
    <t>публікації в інтернет  виданнях</t>
  </si>
  <si>
    <t>за проектом XXIII Міжнародний театральний фестиваль "Мельпомена Таврії"</t>
  </si>
  <si>
    <t>Лисенко Антон Вікторович (ІПН 3232710979)</t>
  </si>
  <si>
    <t>Курачова Ольга Андріївна (ІПН 2856612164)</t>
  </si>
  <si>
    <t>Займова Наталія Аркадіївна (ІПН 2297205461)</t>
  </si>
  <si>
    <t>Клочко Андрій Вікторович (ІПН 3248913195)</t>
  </si>
  <si>
    <t>Мисак Роман Йосипович (ІПН 2776815699)</t>
  </si>
  <si>
    <t>Масловець Анна Євгенівна (ІПН 3119420125)</t>
  </si>
  <si>
    <t>Мовчан Алена Ігорівна(ІПН 3545401340)</t>
  </si>
  <si>
    <t>Дорошко Вероніка Юріївна (ІПН 3498507702)</t>
  </si>
  <si>
    <t>Мороз Марія Олександрівна (ІПН 3288818526)</t>
  </si>
  <si>
    <t>Вандрашек Вячеслав Павлович (ІПН 3033400374)</t>
  </si>
  <si>
    <t>Бунчак Юлія Сергіївна(ІПН 2747421207)</t>
  </si>
  <si>
    <t>Мудрий Олександр Олександрович(ІПН 3236319956)</t>
  </si>
  <si>
    <t>Павлюк Сергій Миколайович (ІПН 2884510511)</t>
  </si>
  <si>
    <t>Договір підряду №10 від 23.07.2021; Розрахунково-платіжна відомість №НЗП-000014 за вересень 2021 р.</t>
  </si>
  <si>
    <t>Договір підряду №9 від 23.07.2021; Розрахунково-платіжна відомість №НЗП-000014 за вересень 2021 р.</t>
  </si>
  <si>
    <t>Договір підряду №8 від 23.07.2021; Розрахунково-платіжна відомість №НЗП-000014 за вересень 2021 р.</t>
  </si>
  <si>
    <t>Договір підряду №7 від 23.07.2021; Розрахунково-платіжна відомість №НЗП-000014 за вересень 2021 р.</t>
  </si>
  <si>
    <t>Договір підряду №6 від 23.07.2021; Розрахунково-платіжна відомість №НЗП-000014 за вересень 2021 р.</t>
  </si>
  <si>
    <t>Договір підряду №5 від 23.07.2021; Розрахунково-платіжна відомість №НЗП-000014 за вересень 2021 р.</t>
  </si>
  <si>
    <t>Договір підряду №4 від 23.07.2021; Розрахунково-платіжна відомість №НЗП-000014 за вересень 2021 р.</t>
  </si>
  <si>
    <t>Договір підряду №3 від 23.07.2021; Розрахунково-платіжна відомість №НЗП-000014 за вересень 2021 р.</t>
  </si>
  <si>
    <t>Договір підряду №1 від 23.07.2021; Розрахунково-платіжна відомість №НЗП-000014 за вересень 2021 р.</t>
  </si>
  <si>
    <t>Договір підряду №2 від 23.07.2021; Розрахунково-платіжна відомість №НЗП-000014 за вересень 2021 р.</t>
  </si>
  <si>
    <t>пп №309 від 22.09.21;пп №312 від 22.09.21;пп №310 від 22.09.21; відомость №210922СТ447200 від 22.09.21</t>
  </si>
  <si>
    <t>пп №309 від 22.09.21;пп №312 від 22.09.21;пп №310 від 22.09.21; пп №313 від 22.09.21</t>
  </si>
  <si>
    <t xml:space="preserve">Компенсація вартості квитків </t>
  </si>
  <si>
    <t xml:space="preserve">Рахунок-фактура № НФ-0000002 від 27.08.21 </t>
  </si>
  <si>
    <t>Рахунок №31 від 26.08.21</t>
  </si>
  <si>
    <t>Рахунок на оплату №6413073 від 01.09.21</t>
  </si>
  <si>
    <t>Рахунок на оплату №6427996 від 14.09.21</t>
  </si>
  <si>
    <t>Рахунок на оплату №6410390 від 30.08.21</t>
  </si>
  <si>
    <t>Рахунок №Счт/KS-0018317 від 31.08.21</t>
  </si>
  <si>
    <t>Рахунок на оплату № 214020/042010</t>
  </si>
  <si>
    <t>ПФ "Акваріус" (ЄДРПОУ 24946130)</t>
  </si>
  <si>
    <t>Рахунок №426 від 16.08.21</t>
  </si>
  <si>
    <t>ПП "РА Ельф" (ЄДРПОУ 24955382)</t>
  </si>
  <si>
    <t>Рахунок-фактура №-232 від 18.08.21</t>
  </si>
  <si>
    <t>Рахунок на оплату №188 від 05.08.21</t>
  </si>
  <si>
    <t>Витрати за даними звіту за рахунок співфінансування Херсонська ОДА</t>
  </si>
  <si>
    <t>ФОП Юраш В.О. (ІПН 2045504296)</t>
  </si>
  <si>
    <t>Договір № 58 від 13.09.21</t>
  </si>
  <si>
    <t>Акт про надання послуг № б/н від 13.09.21</t>
  </si>
  <si>
    <t>Платіжне доручення №200 від 14.09.21</t>
  </si>
  <si>
    <t>Оренда вантажного автомобіля - перевезення декорацій театрів-учасників фестивалю</t>
  </si>
  <si>
    <t>ТОВ "ХАБ Логістик" (ЄДРПОУ 42656329)</t>
  </si>
  <si>
    <t>Договір про надання послуг №66 від 22.09.21</t>
  </si>
  <si>
    <t>Акт про надання послуг № б/н від 22.09.21</t>
  </si>
  <si>
    <t>Платіжне доручення №249 від 28.09.21</t>
  </si>
  <si>
    <t>ФОП Чуднов К.О. (ЄДРПОУ 1788201735)</t>
  </si>
  <si>
    <t>Договір №59 від 14.09.21</t>
  </si>
  <si>
    <t>Акт про надання послуг № б/н від 14.09.21</t>
  </si>
  <si>
    <t>Платіжне доручення №201 від 14.09.21</t>
  </si>
  <si>
    <t>ФОП Сікоєва О.О. (ЄДРПОУ 3158821383)</t>
  </si>
  <si>
    <t>Договір про надання послуг №63 від 17.09.21</t>
  </si>
  <si>
    <t>Акт про надання послуг № б/н від 17.09.21</t>
  </si>
  <si>
    <t>Платіжне доручення №243 від 17.09.21</t>
  </si>
  <si>
    <t>Договір про надання послуг №60 від 16.09.21</t>
  </si>
  <si>
    <t>Акт про надання послуг № б/н від 16.09.21</t>
  </si>
  <si>
    <t>Платіжне доручення №241 від 17.09.21</t>
  </si>
  <si>
    <t>Договір №2021254/54 від 10.09.21</t>
  </si>
  <si>
    <t>Акт надання послуг б/н від 10.09.21</t>
  </si>
  <si>
    <t>Платіжне доручення №225 від 16.09.21</t>
  </si>
  <si>
    <t>ФОП Вакуленко Н.С. (ЄДРПОУ 3576106961)</t>
  </si>
  <si>
    <t>Договір №64 від 17.09.21</t>
  </si>
  <si>
    <t>Платіжне доручення №244 від 17.09.21; Платіжне доручення №248 від 28.09.21</t>
  </si>
  <si>
    <t>ФОП Цепелєва Ірина Вікторівна (ЄДРПОУ 2932317100)</t>
  </si>
  <si>
    <t>Договір №93/52 від 09.09.21</t>
  </si>
  <si>
    <t>Платіжне доручення №218 від 16.09.21</t>
  </si>
  <si>
    <t>ФОП Савельєв Ю.А. (ЄДРПОУ 2134702553)</t>
  </si>
  <si>
    <t>Договір про надання послуг №62 від 17.09.21</t>
  </si>
  <si>
    <t>Платіжне доручення №242 від 17.09.21</t>
  </si>
  <si>
    <t>ФОП Поспелов С.В. (ЄДРПОУ 2634614872)</t>
  </si>
  <si>
    <t>Договір №94/53 від 09.09.21</t>
  </si>
  <si>
    <t>Платіжне доручення №216 від 16.09.21</t>
  </si>
  <si>
    <t xml:space="preserve">ТОВ "Макспрінт" (ЄДРПОУ 39274864) </t>
  </si>
  <si>
    <t>Договір №09/21/10/51 від 13.09.21</t>
  </si>
  <si>
    <t xml:space="preserve">Платіжне доручення №199 від 14.09.21 </t>
  </si>
  <si>
    <t>ФОП Кравченко Світлана Трохимівна (ЄДРПОУ 2421920129)</t>
  </si>
  <si>
    <t>Договір №96/55 від 10.09.21</t>
  </si>
  <si>
    <t>Акт про надання послуг №23 від 10.09.21</t>
  </si>
  <si>
    <t xml:space="preserve">Платіжне доручення №224 від 16.09.21 </t>
  </si>
  <si>
    <t>Договір №97/56 від 10.09.21</t>
  </si>
  <si>
    <t>Акт про надання послуг №03/09-01 від 10.09.21</t>
  </si>
  <si>
    <t>Платіжне доручення №226 від 16.09.21</t>
  </si>
  <si>
    <t>пд №237 від 19.08.21, пд №240 від 19.08.21, пд№238 від 19.08.21, відомість №210819СТ848998 від 19.08.21;пд №276 від 17.09.21, пд №275 від 17.09.21, пд№274 від 17.09.21, відомість №210917СТ37706 від 17.09.21;пд №326 від 30.09.21, пд №328 від 30.09.21, пд№325 від 30.09.21, відомість №210930СТ619568 від 30.09.21</t>
  </si>
  <si>
    <t>пд № 239 від 19.08.21;пд № 276 від 17.09.21;пд №326 від 30.09.21</t>
  </si>
  <si>
    <t>пд№311 від 22.09.21</t>
  </si>
  <si>
    <t>пд №268 від 15.09.21, пд №333 від 30.09.21, пд №362 від 22.10.21</t>
  </si>
  <si>
    <t>пд №252 від 31.08.21; пд№270 від 16.09.21</t>
  </si>
  <si>
    <t>пд №261 від 08.09.21;пд№348від 07.10.21;пд №350 від 11.10.21</t>
  </si>
  <si>
    <t>Витрати за даними звіту за рахунок власних коштів організації-заявника</t>
  </si>
  <si>
    <t>4.2, 4.4</t>
  </si>
  <si>
    <t>пд №248 від 31.08.21,пд №254 від 02.09.21, пд №314 від 24.09.21</t>
  </si>
  <si>
    <t>пд №249 від 31.08.21</t>
  </si>
  <si>
    <t>пд №280 від 20.09.21</t>
  </si>
  <si>
    <t>пд №281 від 20.09.21</t>
  </si>
  <si>
    <t>пд №243 від 28.08.21</t>
  </si>
  <si>
    <t>пд №269 від 15.09.21, пд №282 від 20.09.21</t>
  </si>
  <si>
    <t>пд №256 від 02.09.21</t>
  </si>
  <si>
    <t>пд №255 від 02.09.21</t>
  </si>
  <si>
    <t>пд №267 від 15.09.21</t>
  </si>
  <si>
    <t>пд №253 від 01.09.21,пд №266 від 14.09.21</t>
  </si>
  <si>
    <t>Оренда техніки, обладнання та інструменту ;Оренда сценічно-постановочних засобів</t>
  </si>
  <si>
    <t>6.3.2, 6.3.3</t>
  </si>
  <si>
    <t>пд №251 від 31.08.21</t>
  </si>
  <si>
    <t>пд №250 від 31.08.21</t>
  </si>
  <si>
    <t>7.1.</t>
  </si>
  <si>
    <t>7.2, 7.3</t>
  </si>
  <si>
    <t>7.4,7.5,7.6, 7.14</t>
  </si>
  <si>
    <t>Соціальні внески за договорами ЦПХ з підрядниками(нарахування ЄСВ)</t>
  </si>
  <si>
    <t>пд №241 від 20.08.21, пд №271 від 17.09.21</t>
  </si>
  <si>
    <t>пд №231 від 19.08.21, пд №259 від 07.09.21</t>
  </si>
  <si>
    <t>Акт №12 здачі-прийому наданих послуг від 02.09.21</t>
  </si>
  <si>
    <t>Договір підряду №12 від 23.07.21;Розрахунково-платіжна відомість №НЗП-000014 за вересень 2021 р.</t>
  </si>
  <si>
    <t>Акт №1 здачі-прийому наданих послуг від 21.09.21</t>
  </si>
  <si>
    <t>Акт №8 здачі-прийому наданих послуг від 12.09.21</t>
  </si>
  <si>
    <t>Акт №7 здачі-прийому наданих послуг від 12.09.21</t>
  </si>
  <si>
    <t>Акт №2 здачі-прийому наданих послуг від 21.09.21</t>
  </si>
  <si>
    <t>Акт №3 здачі-прийому наданих послуг від 21.09.21</t>
  </si>
  <si>
    <t>Акт №4 здачі-прийому наданих послуг від 21.09.21</t>
  </si>
  <si>
    <t>Акт №5 здачі-прийому наданих послуг від 21.09.21</t>
  </si>
  <si>
    <t>Акт №6 здачі-прийому наданих послуг від 21.09.21</t>
  </si>
  <si>
    <t>Акт №7 здачі-прийому наданих послуг від 21.09.21</t>
  </si>
  <si>
    <t>Акт №9 здачі-прийому наданих послуг від 12.09.21</t>
  </si>
  <si>
    <t>Договір підряду №4 від 03.09.21;Розрахунково-платіжна відомість №НЗП-000013 за вересень 2021 р.</t>
  </si>
  <si>
    <t>Договір підряду №5 від 03.09.21;Розрахунково-платіжна відомість №НЗП-000013 за вересень 2021 р.</t>
  </si>
  <si>
    <t>Договір підряду №6 від 03.09.21;Розрахунково-платіжна відомість №НЗП-000013 за вересень 2021 р.</t>
  </si>
  <si>
    <t>Договір підряду №1 від 03.09.21;Розрахунково-платіжна відомість №НЗП-000013 за вересень 2021 р.</t>
  </si>
  <si>
    <t>Договір підряду №1 від 16.08.21;Розрахунково-платіжна відомість №НЗП-000017 за вересень 2021 р.</t>
  </si>
  <si>
    <t>Договір підряду №3 від 03.09.21;Розрахунково-платіжна відомість №НЗП-000013 за вересень 2021 р.</t>
  </si>
  <si>
    <t>Договір підряду №2від 03.09.21;Розрахунково-платіжна відомість №НЗП-000013 за вересень 2021 р.</t>
  </si>
  <si>
    <t>Акт №4 здачі-прийому наданих послуг від 12.09.21</t>
  </si>
  <si>
    <t>Акт №5 здачі-прийому наданих послуг від 12.09.21</t>
  </si>
  <si>
    <t>Акт №6 здачі-прийому наданих послуг від 12.09.21</t>
  </si>
  <si>
    <t>Акт №3 здачі-прийому наданих послуг від 12.09.21</t>
  </si>
  <si>
    <t>Акт №2 здачі-прийому наданих послуг від 12.09.21</t>
  </si>
  <si>
    <t xml:space="preserve"> Акт №1 здачі-прийому наданих послуг від 12.09.21</t>
  </si>
  <si>
    <t>Акт №1 здачі-прийому наданих послуг від 30.09.21</t>
  </si>
  <si>
    <t>13.1.4.</t>
  </si>
  <si>
    <t>12.4.</t>
  </si>
  <si>
    <t>Рахунок №14 від 20.08.2021</t>
  </si>
  <si>
    <t>Рахунок №10.2 від 16.08.21</t>
  </si>
  <si>
    <t>пд №229 від 16.08.21</t>
  </si>
  <si>
    <t>пд №230 від 19.08.21</t>
  </si>
  <si>
    <t>пд №315 від 27.09.21</t>
  </si>
  <si>
    <t>пд №329 від 30.09.21</t>
  </si>
  <si>
    <t>пд №317 від 28.09.21</t>
  </si>
  <si>
    <t>пд №319 від 28.09.21,пд №316 від 28.09.21,пд №318 від 28.09.21; відомість розподілення виплат від 28.09.21</t>
  </si>
  <si>
    <t>пд №331від 30.09.21,пд №332 від 30.09.21,пд №330 від 30.09.21;відомість розподілення виплат від 30.09.21</t>
  </si>
  <si>
    <t>пд №232 від 19.08.21</t>
  </si>
  <si>
    <t>пп №289 від 20.09.21;пп №291 від 20.09.21;пп №288 від 20.09.21; відомість розподілення виплат №210920СТ413110 від 20.09.21</t>
  </si>
  <si>
    <t>пп №263 від 13.09.21;пп №262 від 13.09.21;пп №265 від 13.09.21; Відомість розподілення виплат від 13.09.21</t>
  </si>
  <si>
    <r>
      <t>Договір підряду №11 від 23.07.21</t>
    </r>
    <r>
      <rPr>
        <u/>
        <sz val="11"/>
        <color theme="1"/>
        <rFont val="Calibri"/>
        <family val="2"/>
        <charset val="204"/>
      </rPr>
      <t>;</t>
    </r>
    <r>
      <rPr>
        <sz val="11"/>
        <color theme="1"/>
        <rFont val="Calibri"/>
        <family val="2"/>
        <charset val="204"/>
      </rPr>
      <t>Розрахунково-платіжна відомість №НЗП-000010 за серпень 2021 р.;Розрахунково-платіжна відомість №НЗП-000014 за вересень 2021 р.</t>
    </r>
  </si>
  <si>
    <t>Акт №1 здачі-прийому наданих послуг від 30.08.21, Акт №8 здачі-прийому наданих послуг від 21.09.21</t>
  </si>
  <si>
    <r>
      <t>пп №245 від 30.08.21;пп №246 від 30.08.21;пп №244 від 30.08.21;пп №312 від 22.09.21;пп №310 від 22.09.21;пп №309 від 22.09.21; відомість розподілення виплат від 30.08.21</t>
    </r>
    <r>
      <rPr>
        <u/>
        <sz val="11"/>
        <color theme="1"/>
        <rFont val="Calibri"/>
        <family val="2"/>
        <charset val="204"/>
      </rPr>
      <t>;</t>
    </r>
    <r>
      <rPr>
        <sz val="11"/>
        <color theme="1"/>
        <rFont val="Calibri"/>
        <family val="2"/>
        <charset val="204"/>
      </rPr>
      <t>відомість розподілення виплат від 22.09.21</t>
    </r>
  </si>
  <si>
    <t>пп №247 від 30.08.21;пп №264 від 13.09.21;пп №290 від 20.09.21;пп №311 від 22.09.21</t>
  </si>
  <si>
    <t>Видаткова накладна № 2006472/210831/051 від 02.09.21; акт списання №СпТ-000003 від 30.09.2021</t>
  </si>
  <si>
    <t>Видаткова накладна Рнк/KS-0018432 від 01.09.21;акт списання №СпТ-000003 від 30.09.2021</t>
  </si>
  <si>
    <t>Накладна №195 від 01.09.21, акт списання №СпТ-000005 від 30.09.2021</t>
  </si>
  <si>
    <t>Видаткова накладна № -224 від 27.08.21; акт списання №СпТ-000005 від 30.09.2021</t>
  </si>
  <si>
    <t>Витрати повязані з орендою</t>
  </si>
  <si>
    <t>4.3.</t>
  </si>
  <si>
    <t>4.3.1.</t>
  </si>
  <si>
    <t>Договір №43 від 01.09.2021; Рахунок-фактура №75 від 13.09.21</t>
  </si>
  <si>
    <t>Договір № 25 від 30.08.2021;
Калькуляція на відшкодування послуг Комунального закладу "Херсонський академічний обласний театр ляльок" для ТОВ "Фестивальний центр" з 4 по 10 вересня 2021 року; Рахунок на оплату №6 від 31.08.21</t>
  </si>
  <si>
    <t>Договір від 01.09.2021; рахунок-фактура №72 від 13.09.21</t>
  </si>
  <si>
    <t>Договір №2021/0409 від 16.08.21;
Додаток до договору №2021/0409 від 16.08.21; Рахунок-фактура №24 від 31.08.21</t>
  </si>
  <si>
    <t xml:space="preserve">Договір №2021/0309 від 16.08.21;
Додаток до договору №2021/0309 від 16.08.21; Рахунок-фактура №23 від 31.08.21 </t>
  </si>
  <si>
    <t>Договір про надання послуг №38 від 30.08.21; Рахунок-фактура №02/08</t>
  </si>
  <si>
    <t>Договір №03/08/21 від 03.08.21;
Додаток до договору (квитки); Рахунок на оплату №29 від 26.08.21</t>
  </si>
  <si>
    <t>Договір №02/08-01 від 02.08.21;
Додаток до договору (рахунок-фактура №100 від 27.08.21);
Додаток до договору (рахунок-фактура №99 від 27.08.21);
Додаток до договору (проїзний документ №758694); Рахунок №02/09/21 від 02.09.21</t>
  </si>
  <si>
    <t>Договір про надання послуг №15 від 01.09.21; Рахунок-фактура №СФ-0000162 від 14.09.21</t>
  </si>
  <si>
    <t>Рахунок на оплату №222 від 01.09.21; Рахунок-invoice №231 від 06.09.21</t>
  </si>
  <si>
    <t>Договір №1 рекламних послуг (надання ефірного часу) від 16.08.21; Рахунок-фактура №1 від 16.08.21</t>
  </si>
  <si>
    <t>Театрально-видовищний заклад культури "Київський національний академічний театр оперети" (ЄДРПОУ 02224593)</t>
  </si>
  <si>
    <t>Договір на перевезення вантажів №02/НПП/21 від 01.09.21</t>
  </si>
  <si>
    <t>Акт № Т-00000086 від 08.09.21</t>
  </si>
  <si>
    <t>ПД №338 від 30.09.21</t>
  </si>
  <si>
    <t>ФОП Рахман Валентина Іванівна (ІПН 20039006087)</t>
  </si>
  <si>
    <t>Договір на перевезення вантажів №27/08-01 від 27.08.21</t>
  </si>
  <si>
    <t>Акт №18/09 від 08.09.21</t>
  </si>
  <si>
    <t>ПД №337 від 30.09.21</t>
  </si>
  <si>
    <t>Договір на перевезення вантажів №27/08-02 від 27.08.21</t>
  </si>
  <si>
    <t>Акт №17/09 від 09.09.21</t>
  </si>
  <si>
    <t>ФОП Бахмат Василь Олександрович (ЄДРПОУ 1899438637)</t>
  </si>
  <si>
    <t>Договір на перевезення вантажів №30/08-01; Рахунок-фактура №14 від 30.09.21</t>
  </si>
  <si>
    <t>Акт №30/08-01 від 04.09.21</t>
  </si>
  <si>
    <t>ПД №336 від 30.09.21</t>
  </si>
  <si>
    <t>Товариство з обмеженою відповідальністю "Мак-Транс" (ЄДРПОУ 42634504)</t>
  </si>
  <si>
    <t>Договір №07/09-21 від 07.09.21; Рахунок №9734 від 08.09.21; Заявка на здійснення перевезення №9734 від 07.09.21 до договору №07/09-2021 від 07.09.21</t>
  </si>
  <si>
    <t>Акт 9734 від 10.09.21; Товарно-транспортна накладна №16/08 від 08.09.21; відомості про вантаж (продовження додатка №7)</t>
  </si>
  <si>
    <t>ПД №260 від 08.09.21</t>
  </si>
  <si>
    <t>ФОП Степанчук Сергій Анатолійович (ЄДРПОУ 3077018657)</t>
  </si>
  <si>
    <t>Договір 310821/1 від 31.08.21; Рахунок на оплату №310821 від 31.08.21</t>
  </si>
  <si>
    <t>Акт № 310821-01 від 09.09.21</t>
  </si>
  <si>
    <t>ПД №257 від 06.09.21</t>
  </si>
  <si>
    <t>ФОП Гвоздецький Ігор Йосипович (ЄДРПОУ 2637800076)</t>
  </si>
  <si>
    <t>Договір №02/08/09 від 08.09.21; Рахунок на оплату №ГІЙ-0004 від 08.09.21</t>
  </si>
  <si>
    <t xml:space="preserve">Акт №4 від 11.09.21 </t>
  </si>
  <si>
    <t>ПД №339 від 30.09.21</t>
  </si>
  <si>
    <t>Договір про надання послуг №39 від 30.08.21; Рахунок-фактура №03/08 від 30.08.21</t>
  </si>
  <si>
    <t>Акт виконаних робіт №11/09-2 від 11.09.21</t>
  </si>
  <si>
    <t>ПД №341 від 30.09.21</t>
  </si>
  <si>
    <t>Договір про надання послуг №20 від 20.08.21</t>
  </si>
  <si>
    <t>Акт виконаних робіт від 11.09.21; Додаток № 1 (Розрахунок вартості) від 20.08.21</t>
  </si>
  <si>
    <t>ПД №353 від 11.10.21</t>
  </si>
  <si>
    <t>Рахунок-фактура № СФ-0000164 від 03.09.21</t>
  </si>
  <si>
    <t>Акт № ОУ-0000192 від 11.09.21</t>
  </si>
  <si>
    <t>ПД №334 від 30.09.21</t>
  </si>
  <si>
    <t>ФОП Кисельов І.В. (ЄДРПОУ 3058421531)</t>
  </si>
  <si>
    <t>Рахунок-фактура №СФ-0000007 від 03.09.21</t>
  </si>
  <si>
    <t>Акт №ОУ-0000005 від 11.09.21</t>
  </si>
  <si>
    <t>ПД №335 від 30.09.21</t>
  </si>
  <si>
    <t>Товариство з обмеженою відповідальністю "Борисфен-про" (ЄДРПОУ 35788338)</t>
  </si>
  <si>
    <t>Договір №20/08 від 20.08.21; Рахунок-фактура № СФ-0000744 від 20.08.21</t>
  </si>
  <si>
    <t>Видаткова накладна № РН-0003565 від 20.08.21 ; Акт списання № СпТ-000001 від 30.09.21</t>
  </si>
  <si>
    <t>ПД №340 від 30.09.21</t>
  </si>
  <si>
    <t>ФОП Присяжний Артем Анатолійович (ЄДРПОУ 3270212452)</t>
  </si>
  <si>
    <t>Рахунок-фактура №2115 від 13.09.21</t>
  </si>
  <si>
    <t>Акт № ПА-0000162 від 13.09.21</t>
  </si>
  <si>
    <t>ПД №131 від 20.09.21</t>
  </si>
  <si>
    <t>ФОП Бєлоброва С.В. (ЄДРПОУ 2929319565)</t>
  </si>
  <si>
    <t xml:space="preserve">Рахунок-фактура №01/09 від 10.09.21 </t>
  </si>
  <si>
    <t xml:space="preserve">Акт №01/09 від 11.09.21 </t>
  </si>
  <si>
    <t>ПД №127 від 14.09.21; ПД №134 від 29.09.21</t>
  </si>
  <si>
    <t>Театральний центр "Слово і Голос" (ЄДРПОУ 37277994)</t>
  </si>
  <si>
    <t>Договір №16/08-01 від 16.08.21; Рахунок-фактура №15/09 від 15.09.21; Додаток до договору (квитки)</t>
  </si>
  <si>
    <t>Акт до Договору № 16/08-01 від 16.08.21</t>
  </si>
  <si>
    <t>ПД №130 від 16.09.21</t>
  </si>
  <si>
    <t>ФОП Курачова Ольга Андріївна (ІПН 2856612164)</t>
  </si>
  <si>
    <t xml:space="preserve">Відомість №2 видачі компенсації транспортних витрат учасників від 08.09.21; Додаток до відомості (квитки) </t>
  </si>
  <si>
    <t>Відомість №2 видачі компенсації транспортних витрат учасників від 08.09.21</t>
  </si>
  <si>
    <t xml:space="preserve">Відомість №4 видачі компенсації транспортних витрат учасників від 07.09.21; Додаток до відомості (квитки) </t>
  </si>
  <si>
    <t>Відомість №4 видачі компенсації транспортних витрат учасників від 07.09.21</t>
  </si>
  <si>
    <t xml:space="preserve">Відомість №1 видачі компенсації транспортних витрат учасників від 03.09.21; Додаток до відомості (квитки) </t>
  </si>
  <si>
    <t>Відомість №1 видачі компенсації транспортних витрат учасників від 03.09.21</t>
  </si>
  <si>
    <t xml:space="preserve">Відомість №1 видачі компенсації транспортних витрат учасників від 10.09.21; Додаток до відомості (квитки) </t>
  </si>
  <si>
    <t>Відомість №1 видачі компенсації транспортних витрат учасників від 10.09.21</t>
  </si>
  <si>
    <t xml:space="preserve">Відомість №1 видачі компенсації транспортних витрат учасників від 09.09.21; Додаток до відомості (квитки) </t>
  </si>
  <si>
    <t>Відомість №1 видачі компенсації транспортних витрат учасників від 09.09.21</t>
  </si>
  <si>
    <t xml:space="preserve">Відомість №1 видачі компенсації транспортних витрат учасників від 08.09.21; Додаток до відомості (квитки) </t>
  </si>
  <si>
    <t>Відомість №1 видачі компенсації транспортних витрат учасників від 08.09.21</t>
  </si>
  <si>
    <t xml:space="preserve">Відомість №1 видачі компенсації транспортних витрат учасників від 07.09.21; Додаток до відомості (квитки) </t>
  </si>
  <si>
    <t>Відомість №1 видачі компенсації транспортних витрат учасників від 07.09.21</t>
  </si>
  <si>
    <t xml:space="preserve">Відомість №2 видачі компенсації транспортних витрат учасників від 07.09.21; Додаток до відомості (квитки) </t>
  </si>
  <si>
    <t>Відомість №2 видачі компенсації транспортних витрат учасників від 07.09.21</t>
  </si>
  <si>
    <t>ФОП Дудка О.П. (ІПН 2422518639)</t>
  </si>
  <si>
    <t>Рахунок №231 від 08.09.21; Рахунок-invoice №235 від 06.09.21</t>
  </si>
  <si>
    <t xml:space="preserve">Акт №219 від 13.09.21 </t>
  </si>
  <si>
    <t>ПД №124 від 13.09.21</t>
  </si>
  <si>
    <t>ФОП Харитонов Ігор Володимирович (ЄДРПОУ 2856612164)</t>
  </si>
  <si>
    <t>Рахунок №8 від 13.09.21</t>
  </si>
  <si>
    <t>Акт виконаних робіт №8 від 13.09.21</t>
  </si>
  <si>
    <t>ПД №125 від 14.09.21; ПД №128 від 15.09.21</t>
  </si>
  <si>
    <t>ФОП Кисельов І.В. (ЄДРПОУ 2856612164)</t>
  </si>
  <si>
    <t>Рахунок-фактура № СФ-0000006 від 8.09.21</t>
  </si>
  <si>
    <t>Акт № ОУ-0000004 від 11.09.21</t>
  </si>
  <si>
    <t>ПД №120 від 08.09.21; ПД №129 від 16.09.21</t>
  </si>
  <si>
    <t>ФОП Кондратенко Н.І. (ІПН 2848511266)</t>
  </si>
  <si>
    <t>Рахунок №1557 від 06.09.21</t>
  </si>
  <si>
    <t>Квитанція від 06.09.21</t>
  </si>
  <si>
    <t>Рахунок №1559 від 06.09.21</t>
  </si>
  <si>
    <t>Квитанція від 07.09.21</t>
  </si>
  <si>
    <t>Державне підприємство "Національний академічний драматичний театр ім. Ів.Франка" (ЄДРПОУ 02224560)</t>
  </si>
  <si>
    <t>Договір №10/09-01 від 25.08.21; Рахунок на оплату №32 від 07.09.21</t>
  </si>
  <si>
    <t>Акт виконаних робіт №10/09-01 від 10.09.21; Додаток 7 (Товарно-транспортна накладна №09/08, Відомості про вантаж)</t>
  </si>
  <si>
    <t>ПД №122 від 13.09.21</t>
  </si>
  <si>
    <t>Договір №09/09-01 від 01.09.21; Рахунок-фактура №24 від 09.09.21</t>
  </si>
  <si>
    <t>Акт виконаних робіт №09/09-01 від 09.09.21</t>
  </si>
  <si>
    <t>ПД №121 від 09.09.21</t>
  </si>
  <si>
    <t>Комунальне підприємство ХОР "Херсонські авіалінії" (ЄДРПОУ 38386582)</t>
  </si>
  <si>
    <t>Рахунок на оплату № 420 від 11.09.21</t>
  </si>
  <si>
    <t>Акт надання послуг № 451 від 11.09.21</t>
  </si>
  <si>
    <t>ПД №133 від 23.09.21</t>
  </si>
  <si>
    <t>Управління поліції охорони в Херсонській області (ЄДРПОУ 40108850)</t>
  </si>
  <si>
    <t>Договір № 354Хн від 31.08.21; Рахунок-фактура №354ХН від 31.08.21</t>
  </si>
  <si>
    <t>Акт № ФБ-0000113 від 03.09.21</t>
  </si>
  <si>
    <t>ПД №118 від 01.09.21</t>
  </si>
  <si>
    <t>ФОП Зданюк Олена Анатоліївна (ІПН 2524602101)</t>
  </si>
  <si>
    <t>Фіскальний чек № 214020042999 від 05.09.21; Фіскальний чек № 214020042267 від 01.09.21; Фіскальний чек № 214020043172 від 06.09.21</t>
  </si>
  <si>
    <t>Фіскальний чек №3000793209 від 11.09.21</t>
  </si>
  <si>
    <t xml:space="preserve">ФОП Лобода В.П.  (ІПН 1662701064) </t>
  </si>
  <si>
    <t>Фіскальний чек №0000007206 від 01.09.21</t>
  </si>
  <si>
    <t>ФОП Алеферко Т.Г. (ІПН 2977304663)</t>
  </si>
  <si>
    <t>Квитанція про оплату від 02.09.21</t>
  </si>
  <si>
    <t>ФОП Корнійчук Олена Федорівна (ІПН 2183616901)</t>
  </si>
  <si>
    <t>Рахунок на оплату по замовленню № 100 від 25.08.21</t>
  </si>
  <si>
    <t>ПД №113 від 25.08.21</t>
  </si>
  <si>
    <t>ФОП Діденко Л.І. (ЄДРПОУ 2973019544)</t>
  </si>
  <si>
    <t>Рахунок №25 від 25.08.21</t>
  </si>
  <si>
    <t>ПД №112 від 25.08.21</t>
  </si>
  <si>
    <t>Товариство з обмеженою відповідальністю "СТРОИТЕЛЬНИЙ БУМ" (ЄДРПОУ 34458003)</t>
  </si>
  <si>
    <t>Рахунок на оплату №214020/041791 від 30.08.21</t>
  </si>
  <si>
    <t>Видаткова накладна №2006472/210830/086 від 31.08.21</t>
  </si>
  <si>
    <t>ПД №116 від 30.08.21</t>
  </si>
  <si>
    <t>ПП Коваль В.С. (ІПН 2999503479)</t>
  </si>
  <si>
    <t>Рахунок-фактура №154 від 01.09.21</t>
  </si>
  <si>
    <t>ПД №119 від 03.09.21</t>
  </si>
  <si>
    <t xml:space="preserve">Рахунок №Счт/KS-0017970 від 26.08.21 </t>
  </si>
  <si>
    <t>ПД №114 від 27.08.21</t>
  </si>
  <si>
    <t>4.3.2.</t>
  </si>
  <si>
    <t>7.8.,7.10,7.14, 7.16</t>
  </si>
  <si>
    <t>5.1.</t>
  </si>
  <si>
    <t>5.2.</t>
  </si>
  <si>
    <t>5.2.1.</t>
  </si>
  <si>
    <t>5.3.</t>
  </si>
  <si>
    <t>13.4.</t>
  </si>
  <si>
    <t>Приміщення для проведення заходів фестивалю - вистави, майстер-класи - UrbanCad, ХАОТЛ</t>
  </si>
  <si>
    <t>7.17.</t>
  </si>
  <si>
    <t>7.11,7.12</t>
  </si>
  <si>
    <t>7.10,7.13</t>
  </si>
  <si>
    <t>Накладна №15 від 17.09.21, вид. накл. №49 від 27.09.21, наказ №203 від 27.09.21, акт списання №СпТ-000004 від 30.09.21</t>
  </si>
  <si>
    <t>Накладна №38 від 09.09.21;вид. накл. №49 від 27.09.21, наказ №203 від 27.09.21, акт списання №СпТ-000004 від 30.09.21</t>
  </si>
  <si>
    <t>Акт надання послуг б/н від 17.09.21;вид. накл. №49 від 27.09.21, наказ №203 від 27.09.21, акт списання №СпТ-000004 від 30.09.21</t>
  </si>
  <si>
    <t>Видаткова накладна №527 від 09.09.21;вид. накл. №49 від 27.09.21, наказ №203 від 27.09.21, акт списання №СпТ-000004 від 30.09.21</t>
  </si>
  <si>
    <t>Видаткова накладна №80 від 13.09.21;вид. накл. №49 від 27.09.21, наказ №203 від 27.09.21, акт списання №СпТ-000004 від 30.09.21</t>
  </si>
  <si>
    <t>Фіскальний чек № 214020042999 від 05.09.21; Фіскальний чек № 214020042267 від 01.09.21; Фіскальний чек № 214020043172 від 06.09.21; акт списання №1 від 13.09.2021</t>
  </si>
  <si>
    <t>Фіскальний чек №3000793209 від 11.09.21; акт списання №1 від 13.09.2021</t>
  </si>
  <si>
    <t>Фіскальний чек №0000007206 від 01.09.21;акт списання №1 від 13.09.2021</t>
  </si>
  <si>
    <t>Квитанція про оплату від 02.09.21;акт списання №1 від 13.09.2021</t>
  </si>
  <si>
    <t>Видаткова накладна №76 від 26.08.21;акт списання №1 від 13.09.2021</t>
  </si>
  <si>
    <t>Накладна №25 від 25.08.21;акт списання №1 від 13.09.2021</t>
  </si>
  <si>
    <t>Видаткова накладна №267 від 03.09.21;акт списання №1 від 13.09.2021</t>
  </si>
  <si>
    <t>Видаткова накладна РНК/KS-0018116 від 27.08.21; Видаткова накладна РНК/KS-0018119 від 27.08.21; Видаткова накладна РНК/KS-0018118 від 27.08.21; Акт №РНК/KS-0018118 від 27.08.21;Акт №РНК/KS-0018119 від 27.08.21; Акт здачі-прийняття робіт №Усл/KS-0005462 від 27.08.21;акт списання №1 від 13.09.2021</t>
  </si>
  <si>
    <t>Інші матеріальні витрати: одноразові медичні маски</t>
  </si>
  <si>
    <t>Інші матеріальні витрати: антисепичний засіб, одноразові рукавички</t>
  </si>
  <si>
    <t>Нанесення логотипів -футболка, кепка</t>
  </si>
  <si>
    <t>Нанесення логотипів - ручка, макет, маска, дипломи</t>
  </si>
  <si>
    <t>Друк буклетів, плакатів, запрошень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</si>
</sst>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₴_-;\-* #,##0.00\ _₴_-;_-* &quot;-&quot;??\ _₴_-;_-@"/>
    <numFmt numFmtId="165" formatCode="&quot;$&quot;#,##0"/>
    <numFmt numFmtId="166" formatCode="d\.m"/>
  </numFmts>
  <fonts count="60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</font>
    <font>
      <i/>
      <sz val="11"/>
      <color theme="1"/>
      <name val="Calibri"/>
    </font>
    <font>
      <i/>
      <sz val="11"/>
      <color rgb="FF000000"/>
      <name val="Calibri"/>
    </font>
    <font>
      <vertAlign val="superscript"/>
      <sz val="14"/>
      <color theme="1"/>
      <name val="Calibri"/>
    </font>
    <font>
      <b/>
      <sz val="11"/>
      <color theme="1"/>
      <name val="Calibri"/>
    </font>
    <font>
      <sz val="11"/>
      <name val="Arial"/>
    </font>
    <font>
      <i/>
      <sz val="10"/>
      <color theme="1"/>
      <name val="Calibri"/>
    </font>
    <font>
      <b/>
      <sz val="14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  <font>
      <sz val="11"/>
      <color rgb="FFFF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name val="Calibri"/>
      <family val="2"/>
      <charset val="204"/>
    </font>
    <font>
      <u/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EEAF6"/>
      </patternFill>
    </fill>
  </fills>
  <borders count="16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6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2" fillId="0" borderId="13" xfId="0" applyFont="1" applyBorder="1"/>
    <xf numFmtId="4" fontId="2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4" fontId="8" fillId="0" borderId="0" xfId="0" applyNumberFormat="1" applyFont="1" applyAlignment="1">
      <alignment horizontal="left"/>
    </xf>
    <xf numFmtId="0" fontId="9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right" wrapText="1"/>
    </xf>
    <xf numFmtId="4" fontId="15" fillId="0" borderId="0" xfId="0" applyNumberFormat="1" applyFont="1" applyAlignment="1">
      <alignment horizontal="right" vertical="center" wrapText="1"/>
    </xf>
    <xf numFmtId="4" fontId="3" fillId="3" borderId="29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 wrapText="1"/>
    </xf>
    <xf numFmtId="3" fontId="3" fillId="4" borderId="29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8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5" borderId="32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right" vertical="center"/>
    </xf>
    <xf numFmtId="4" fontId="13" fillId="5" borderId="3" xfId="0" applyNumberFormat="1" applyFont="1" applyFill="1" applyBorder="1" applyAlignment="1">
      <alignment horizontal="right" vertical="center"/>
    </xf>
    <xf numFmtId="164" fontId="3" fillId="6" borderId="33" xfId="0" applyNumberFormat="1" applyFont="1" applyFill="1" applyBorder="1" applyAlignment="1">
      <alignment vertical="top"/>
    </xf>
    <xf numFmtId="49" fontId="3" fillId="6" borderId="34" xfId="0" applyNumberFormat="1" applyFont="1" applyFill="1" applyBorder="1" applyAlignment="1">
      <alignment horizontal="center" vertical="top"/>
    </xf>
    <xf numFmtId="0" fontId="19" fillId="6" borderId="35" xfId="0" applyFont="1" applyFill="1" applyBorder="1" applyAlignment="1">
      <alignment vertical="top" wrapText="1"/>
    </xf>
    <xf numFmtId="0" fontId="3" fillId="6" borderId="36" xfId="0" applyFont="1" applyFill="1" applyBorder="1" applyAlignment="1">
      <alignment horizontal="center" vertical="top"/>
    </xf>
    <xf numFmtId="4" fontId="3" fillId="6" borderId="37" xfId="0" applyNumberFormat="1" applyFont="1" applyFill="1" applyBorder="1" applyAlignment="1">
      <alignment horizontal="right" vertical="top"/>
    </xf>
    <xf numFmtId="4" fontId="3" fillId="6" borderId="38" xfId="0" applyNumberFormat="1" applyFont="1" applyFill="1" applyBorder="1" applyAlignment="1">
      <alignment horizontal="right" vertical="top"/>
    </xf>
    <xf numFmtId="4" fontId="3" fillId="6" borderId="39" xfId="0" applyNumberFormat="1" applyFont="1" applyFill="1" applyBorder="1" applyAlignment="1">
      <alignment horizontal="right" vertical="top"/>
    </xf>
    <xf numFmtId="4" fontId="13" fillId="6" borderId="40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164" fontId="3" fillId="0" borderId="41" xfId="0" applyNumberFormat="1" applyFont="1" applyBorder="1" applyAlignment="1">
      <alignment vertical="top"/>
    </xf>
    <xf numFmtId="49" fontId="4" fillId="0" borderId="42" xfId="0" applyNumberFormat="1" applyFont="1" applyBorder="1" applyAlignment="1">
      <alignment horizontal="center" vertical="top"/>
    </xf>
    <xf numFmtId="0" fontId="5" fillId="0" borderId="43" xfId="0" applyFont="1" applyBorder="1" applyAlignment="1">
      <alignment vertical="top" wrapText="1"/>
    </xf>
    <xf numFmtId="0" fontId="2" fillId="0" borderId="41" xfId="0" applyFont="1" applyBorder="1" applyAlignment="1">
      <alignment horizontal="center" vertical="top"/>
    </xf>
    <xf numFmtId="4" fontId="2" fillId="0" borderId="8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4" fontId="2" fillId="0" borderId="44" xfId="0" applyNumberFormat="1" applyFont="1" applyBorder="1" applyAlignment="1">
      <alignment horizontal="right" vertical="top"/>
    </xf>
    <xf numFmtId="4" fontId="13" fillId="0" borderId="45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164" fontId="3" fillId="0" borderId="46" xfId="0" applyNumberFormat="1" applyFont="1" applyBorder="1" applyAlignment="1">
      <alignment vertical="top"/>
    </xf>
    <xf numFmtId="49" fontId="4" fillId="0" borderId="47" xfId="0" applyNumberFormat="1" applyFont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right" vertical="top"/>
    </xf>
    <xf numFmtId="4" fontId="2" fillId="0" borderId="9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4" fontId="13" fillId="0" borderId="48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0" fontId="3" fillId="6" borderId="33" xfId="0" applyFont="1" applyFill="1" applyBorder="1" applyAlignment="1">
      <alignment horizontal="center" vertical="top"/>
    </xf>
    <xf numFmtId="4" fontId="3" fillId="6" borderId="50" xfId="0" applyNumberFormat="1" applyFont="1" applyFill="1" applyBorder="1" applyAlignment="1">
      <alignment horizontal="right" vertical="top"/>
    </xf>
    <xf numFmtId="4" fontId="3" fillId="6" borderId="51" xfId="0" applyNumberFormat="1" applyFont="1" applyFill="1" applyBorder="1" applyAlignment="1">
      <alignment horizontal="right" vertical="top"/>
    </xf>
    <xf numFmtId="4" fontId="3" fillId="6" borderId="52" xfId="0" applyNumberFormat="1" applyFont="1" applyFill="1" applyBorder="1" applyAlignment="1">
      <alignment horizontal="right" vertical="top"/>
    </xf>
    <xf numFmtId="4" fontId="13" fillId="6" borderId="53" xfId="0" applyNumberFormat="1" applyFont="1" applyFill="1" applyBorder="1" applyAlignment="1">
      <alignment horizontal="right" vertical="top"/>
    </xf>
    <xf numFmtId="164" fontId="3" fillId="0" borderId="54" xfId="0" applyNumberFormat="1" applyFont="1" applyBorder="1" applyAlignment="1">
      <alignment vertical="top"/>
    </xf>
    <xf numFmtId="0" fontId="2" fillId="0" borderId="54" xfId="0" applyFont="1" applyBorder="1" applyAlignment="1">
      <alignment horizontal="center" vertical="top"/>
    </xf>
    <xf numFmtId="4" fontId="2" fillId="0" borderId="55" xfId="0" applyNumberFormat="1" applyFont="1" applyBorder="1" applyAlignment="1">
      <alignment horizontal="right" vertical="top"/>
    </xf>
    <xf numFmtId="4" fontId="2" fillId="0" borderId="56" xfId="0" applyNumberFormat="1" applyFont="1" applyBorder="1" applyAlignment="1">
      <alignment horizontal="right" vertical="top"/>
    </xf>
    <xf numFmtId="4" fontId="2" fillId="0" borderId="57" xfId="0" applyNumberFormat="1" applyFont="1" applyBorder="1" applyAlignment="1">
      <alignment horizontal="right" vertical="top"/>
    </xf>
    <xf numFmtId="0" fontId="20" fillId="6" borderId="49" xfId="0" applyFont="1" applyFill="1" applyBorder="1" applyAlignment="1">
      <alignment vertical="top" wrapText="1"/>
    </xf>
    <xf numFmtId="49" fontId="4" fillId="0" borderId="58" xfId="0" applyNumberFormat="1" applyFont="1" applyBorder="1" applyAlignment="1">
      <alignment horizontal="center" vertical="top"/>
    </xf>
    <xf numFmtId="49" fontId="4" fillId="6" borderId="34" xfId="0" applyNumberFormat="1" applyFont="1" applyFill="1" applyBorder="1" applyAlignment="1">
      <alignment horizontal="center" vertical="top"/>
    </xf>
    <xf numFmtId="164" fontId="3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0" fontId="2" fillId="0" borderId="59" xfId="0" applyFont="1" applyBorder="1" applyAlignment="1">
      <alignment horizontal="center" vertical="top"/>
    </xf>
    <xf numFmtId="4" fontId="2" fillId="0" borderId="7" xfId="0" applyNumberFormat="1" applyFont="1" applyBorder="1" applyAlignment="1">
      <alignment horizontal="right" vertical="top"/>
    </xf>
    <xf numFmtId="4" fontId="2" fillId="0" borderId="61" xfId="0" applyNumberFormat="1" applyFont="1" applyBorder="1" applyAlignment="1">
      <alignment horizontal="right" vertical="top"/>
    </xf>
    <xf numFmtId="4" fontId="2" fillId="0" borderId="62" xfId="0" applyNumberFormat="1" applyFont="1" applyBorder="1" applyAlignment="1">
      <alignment horizontal="right" vertical="top"/>
    </xf>
    <xf numFmtId="4" fontId="13" fillId="0" borderId="63" xfId="0" applyNumberFormat="1" applyFont="1" applyBorder="1" applyAlignment="1">
      <alignment horizontal="right" vertical="top"/>
    </xf>
    <xf numFmtId="0" fontId="2" fillId="0" borderId="64" xfId="0" applyFont="1" applyBorder="1" applyAlignment="1">
      <alignment vertical="top" wrapText="1"/>
    </xf>
    <xf numFmtId="4" fontId="3" fillId="7" borderId="66" xfId="0" applyNumberFormat="1" applyFont="1" applyFill="1" applyBorder="1" applyAlignment="1">
      <alignment horizontal="right" vertical="center"/>
    </xf>
    <xf numFmtId="4" fontId="3" fillId="7" borderId="67" xfId="0" applyNumberFormat="1" applyFont="1" applyFill="1" applyBorder="1" applyAlignment="1">
      <alignment horizontal="right" vertical="center"/>
    </xf>
    <xf numFmtId="4" fontId="3" fillId="7" borderId="68" xfId="0" applyNumberFormat="1" applyFont="1" applyFill="1" applyBorder="1" applyAlignment="1">
      <alignment horizontal="right" vertical="center"/>
    </xf>
    <xf numFmtId="0" fontId="3" fillId="5" borderId="2" xfId="0" applyFont="1" applyFill="1" applyBorder="1" applyAlignment="1">
      <alignment vertical="center"/>
    </xf>
    <xf numFmtId="0" fontId="4" fillId="5" borderId="65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2" fillId="0" borderId="43" xfId="0" applyFont="1" applyBorder="1" applyAlignment="1">
      <alignment vertical="top" wrapText="1"/>
    </xf>
    <xf numFmtId="0" fontId="5" fillId="0" borderId="69" xfId="0" applyFont="1" applyBorder="1" applyAlignment="1">
      <alignment vertical="top" wrapText="1"/>
    </xf>
    <xf numFmtId="4" fontId="13" fillId="7" borderId="30" xfId="0" applyNumberFormat="1" applyFont="1" applyFill="1" applyBorder="1" applyAlignment="1">
      <alignment horizontal="right" vertical="center"/>
    </xf>
    <xf numFmtId="0" fontId="20" fillId="6" borderId="35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44" xfId="0" applyNumberFormat="1" applyFont="1" applyBorder="1" applyAlignment="1">
      <alignment horizontal="right" vertical="top" wrapText="1"/>
    </xf>
    <xf numFmtId="0" fontId="5" fillId="0" borderId="41" xfId="0" applyFont="1" applyBorder="1" applyAlignment="1">
      <alignment horizontal="center" vertical="top"/>
    </xf>
    <xf numFmtId="0" fontId="2" fillId="0" borderId="64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center" vertical="top"/>
    </xf>
    <xf numFmtId="164" fontId="19" fillId="7" borderId="2" xfId="0" applyNumberFormat="1" applyFont="1" applyFill="1" applyBorder="1" applyAlignment="1">
      <alignment vertical="center"/>
    </xf>
    <xf numFmtId="164" fontId="3" fillId="7" borderId="3" xfId="0" applyNumberFormat="1" applyFont="1" applyFill="1" applyBorder="1" applyAlignment="1">
      <alignment horizontal="center" vertical="center"/>
    </xf>
    <xf numFmtId="0" fontId="3" fillId="7" borderId="3" xfId="0" applyFont="1" applyFill="1" applyBorder="1" applyAlignment="1">
      <alignment vertical="center" wrapText="1"/>
    </xf>
    <xf numFmtId="0" fontId="3" fillId="7" borderId="4" xfId="0" applyFont="1" applyFill="1" applyBorder="1" applyAlignment="1">
      <alignment horizontal="center" vertical="center"/>
    </xf>
    <xf numFmtId="4" fontId="3" fillId="7" borderId="74" xfId="0" applyNumberFormat="1" applyFont="1" applyFill="1" applyBorder="1" applyAlignment="1">
      <alignment horizontal="right" vertical="center"/>
    </xf>
    <xf numFmtId="0" fontId="2" fillId="5" borderId="77" xfId="0" applyFont="1" applyFill="1" applyBorder="1" applyAlignment="1">
      <alignment horizontal="center" vertical="center"/>
    </xf>
    <xf numFmtId="0" fontId="5" fillId="0" borderId="78" xfId="0" applyFont="1" applyBorder="1" applyAlignment="1">
      <alignment vertical="top" wrapText="1"/>
    </xf>
    <xf numFmtId="164" fontId="3" fillId="0" borderId="8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top"/>
    </xf>
    <xf numFmtId="0" fontId="3" fillId="5" borderId="76" xfId="0" applyFont="1" applyFill="1" applyBorder="1" applyAlignment="1">
      <alignment vertical="center"/>
    </xf>
    <xf numFmtId="0" fontId="4" fillId="5" borderId="80" xfId="0" applyFont="1" applyFill="1" applyBorder="1" applyAlignment="1">
      <alignment horizontal="center" vertical="center"/>
    </xf>
    <xf numFmtId="0" fontId="3" fillId="5" borderId="77" xfId="0" applyFont="1" applyFill="1" applyBorder="1" applyAlignment="1">
      <alignment vertical="center"/>
    </xf>
    <xf numFmtId="0" fontId="20" fillId="6" borderId="35" xfId="0" applyFont="1" applyFill="1" applyBorder="1" applyAlignment="1">
      <alignment horizontal="left" vertical="top" wrapText="1"/>
    </xf>
    <xf numFmtId="0" fontId="20" fillId="6" borderId="49" xfId="0" applyFont="1" applyFill="1" applyBorder="1" applyAlignment="1">
      <alignment horizontal="left" vertical="top" wrapText="1"/>
    </xf>
    <xf numFmtId="0" fontId="5" fillId="0" borderId="81" xfId="0" applyFont="1" applyBorder="1" applyAlignment="1">
      <alignment vertical="top" wrapText="1"/>
    </xf>
    <xf numFmtId="0" fontId="4" fillId="5" borderId="77" xfId="0" applyFont="1" applyFill="1" applyBorder="1" applyAlignment="1">
      <alignment vertical="center"/>
    </xf>
    <xf numFmtId="0" fontId="2" fillId="0" borderId="78" xfId="0" applyFont="1" applyBorder="1" applyAlignment="1">
      <alignment vertical="top" wrapText="1"/>
    </xf>
    <xf numFmtId="4" fontId="5" fillId="0" borderId="8" xfId="0" applyNumberFormat="1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164" fontId="3" fillId="0" borderId="82" xfId="0" applyNumberFormat="1" applyFont="1" applyBorder="1" applyAlignment="1">
      <alignment vertical="top"/>
    </xf>
    <xf numFmtId="166" fontId="4" fillId="0" borderId="34" xfId="0" applyNumberFormat="1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4" fontId="2" fillId="0" borderId="83" xfId="0" applyNumberFormat="1" applyFont="1" applyBorder="1" applyAlignment="1">
      <alignment horizontal="right" vertical="top"/>
    </xf>
    <xf numFmtId="4" fontId="2" fillId="0" borderId="51" xfId="0" applyNumberFormat="1" applyFont="1" applyBorder="1" applyAlignment="1">
      <alignment horizontal="right" vertical="top"/>
    </xf>
    <xf numFmtId="4" fontId="2" fillId="0" borderId="52" xfId="0" applyNumberFormat="1" applyFont="1" applyBorder="1" applyAlignment="1">
      <alignment horizontal="right" vertical="top"/>
    </xf>
    <xf numFmtId="4" fontId="2" fillId="0" borderId="50" xfId="0" applyNumberFormat="1" applyFont="1" applyBorder="1" applyAlignment="1">
      <alignment horizontal="right" vertical="top"/>
    </xf>
    <xf numFmtId="166" fontId="4" fillId="0" borderId="42" xfId="0" applyNumberFormat="1" applyFont="1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4" fontId="2" fillId="0" borderId="45" xfId="0" applyNumberFormat="1" applyFont="1" applyBorder="1" applyAlignment="1">
      <alignment horizontal="right" vertical="top"/>
    </xf>
    <xf numFmtId="0" fontId="2" fillId="0" borderId="47" xfId="0" applyFont="1" applyBorder="1" applyAlignment="1">
      <alignment horizontal="center" vertical="top"/>
    </xf>
    <xf numFmtId="4" fontId="2" fillId="0" borderId="48" xfId="0" applyNumberFormat="1" applyFont="1" applyBorder="1" applyAlignment="1">
      <alignment horizontal="right" vertical="top"/>
    </xf>
    <xf numFmtId="0" fontId="2" fillId="0" borderId="13" xfId="0" applyFont="1" applyBorder="1" applyAlignment="1">
      <alignment vertical="top" wrapText="1"/>
    </xf>
    <xf numFmtId="4" fontId="2" fillId="0" borderId="63" xfId="0" applyNumberFormat="1" applyFont="1" applyBorder="1" applyAlignment="1">
      <alignment horizontal="right" vertical="top"/>
    </xf>
    <xf numFmtId="166" fontId="4" fillId="0" borderId="47" xfId="0" applyNumberFormat="1" applyFont="1" applyBorder="1" applyAlignment="1">
      <alignment horizontal="center" vertical="top"/>
    </xf>
    <xf numFmtId="166" fontId="4" fillId="0" borderId="58" xfId="0" applyNumberFormat="1" applyFont="1" applyBorder="1" applyAlignment="1">
      <alignment horizontal="center" vertical="top"/>
    </xf>
    <xf numFmtId="0" fontId="2" fillId="0" borderId="58" xfId="0" applyFont="1" applyBorder="1" applyAlignment="1">
      <alignment horizontal="center" vertical="top"/>
    </xf>
    <xf numFmtId="164" fontId="3" fillId="0" borderId="42" xfId="0" applyNumberFormat="1" applyFont="1" applyBorder="1" applyAlignment="1">
      <alignment vertical="top"/>
    </xf>
    <xf numFmtId="164" fontId="3" fillId="0" borderId="47" xfId="0" applyNumberFormat="1" applyFont="1" applyBorder="1" applyAlignment="1">
      <alignment vertical="top"/>
    </xf>
    <xf numFmtId="166" fontId="4" fillId="0" borderId="60" xfId="0" applyNumberFormat="1" applyFont="1" applyBorder="1" applyAlignment="1">
      <alignment horizontal="center" vertical="top"/>
    </xf>
    <xf numFmtId="164" fontId="3" fillId="0" borderId="12" xfId="0" applyNumberFormat="1" applyFont="1" applyBorder="1" applyAlignment="1">
      <alignment vertical="top"/>
    </xf>
    <xf numFmtId="49" fontId="4" fillId="0" borderId="9" xfId="0" applyNumberFormat="1" applyFont="1" applyBorder="1" applyAlignment="1">
      <alignment horizontal="center" vertical="top"/>
    </xf>
    <xf numFmtId="164" fontId="19" fillId="7" borderId="29" xfId="0" applyNumberFormat="1" applyFont="1" applyFill="1" applyBorder="1" applyAlignment="1">
      <alignment vertical="center"/>
    </xf>
    <xf numFmtId="0" fontId="3" fillId="7" borderId="31" xfId="0" applyFont="1" applyFill="1" applyBorder="1" applyAlignment="1">
      <alignment vertical="center" wrapText="1"/>
    </xf>
    <xf numFmtId="0" fontId="3" fillId="7" borderId="30" xfId="0" applyFont="1" applyFill="1" applyBorder="1" applyAlignment="1">
      <alignment horizontal="center" vertical="center"/>
    </xf>
    <xf numFmtId="4" fontId="3" fillId="7" borderId="6" xfId="0" applyNumberFormat="1" applyFont="1" applyFill="1" applyBorder="1" applyAlignment="1">
      <alignment horizontal="right" vertical="center"/>
    </xf>
    <xf numFmtId="4" fontId="13" fillId="7" borderId="4" xfId="0" applyNumberFormat="1" applyFont="1" applyFill="1" applyBorder="1" applyAlignment="1">
      <alignment horizontal="right" vertical="center"/>
    </xf>
    <xf numFmtId="164" fontId="3" fillId="2" borderId="2" xfId="0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right" vertical="center"/>
    </xf>
    <xf numFmtId="4" fontId="3" fillId="2" borderId="4" xfId="0" applyNumberFormat="1" applyFont="1" applyFill="1" applyBorder="1" applyAlignment="1">
      <alignment horizontal="right" vertical="center"/>
    </xf>
    <xf numFmtId="4" fontId="3" fillId="2" borderId="91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right" vertical="center"/>
    </xf>
    <xf numFmtId="4" fontId="13" fillId="2" borderId="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13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" fontId="15" fillId="0" borderId="0" xfId="0" applyNumberFormat="1" applyFont="1" applyAlignment="1">
      <alignment horizontal="right"/>
    </xf>
    <xf numFmtId="0" fontId="23" fillId="0" borderId="0" xfId="0" applyFont="1" applyAlignment="1">
      <alignment wrapText="1"/>
    </xf>
    <xf numFmtId="0" fontId="24" fillId="0" borderId="0" xfId="0" applyFont="1"/>
    <xf numFmtId="4" fontId="25" fillId="0" borderId="0" xfId="0" applyNumberFormat="1" applyFont="1" applyAlignment="1">
      <alignment horizontal="right"/>
    </xf>
    <xf numFmtId="0" fontId="0" fillId="0" borderId="0" xfId="0" applyFont="1" applyAlignment="1"/>
    <xf numFmtId="0" fontId="27" fillId="0" borderId="78" xfId="0" applyFont="1" applyBorder="1" applyAlignment="1">
      <alignment vertical="top" wrapText="1"/>
    </xf>
    <xf numFmtId="0" fontId="27" fillId="0" borderId="13" xfId="0" applyFont="1" applyBorder="1" applyAlignment="1">
      <alignment vertical="top" wrapText="1"/>
    </xf>
    <xf numFmtId="0" fontId="27" fillId="0" borderId="64" xfId="0" applyFont="1" applyBorder="1" applyAlignment="1">
      <alignment vertical="top" wrapText="1"/>
    </xf>
    <xf numFmtId="0" fontId="27" fillId="0" borderId="43" xfId="0" applyFont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/>
    <xf numFmtId="0" fontId="0" fillId="0" borderId="0" xfId="0" applyNumberFormat="1" applyFont="1" applyAlignment="1"/>
    <xf numFmtId="0" fontId="3" fillId="0" borderId="0" xfId="0" applyNumberFormat="1" applyFont="1"/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13" fillId="0" borderId="0" xfId="0" applyNumberFormat="1" applyFont="1" applyAlignment="1">
      <alignment horizontal="right" vertical="center"/>
    </xf>
    <xf numFmtId="0" fontId="2" fillId="0" borderId="0" xfId="0" applyNumberFormat="1" applyFont="1" applyAlignment="1"/>
    <xf numFmtId="0" fontId="3" fillId="0" borderId="0" xfId="0" applyNumberFormat="1" applyFont="1" applyAlignment="1"/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 vertical="center"/>
    </xf>
    <xf numFmtId="0" fontId="26" fillId="6" borderId="35" xfId="0" applyFont="1" applyFill="1" applyBorder="1" applyAlignment="1">
      <alignment vertical="top" wrapText="1"/>
    </xf>
    <xf numFmtId="164" fontId="3" fillId="6" borderId="82" xfId="0" applyNumberFormat="1" applyFont="1" applyFill="1" applyBorder="1" applyAlignment="1">
      <alignment vertical="top"/>
    </xf>
    <xf numFmtId="49" fontId="4" fillId="6" borderId="101" xfId="0" applyNumberFormat="1" applyFont="1" applyFill="1" applyBorder="1" applyAlignment="1">
      <alignment horizontal="center" vertical="top"/>
    </xf>
    <xf numFmtId="49" fontId="4" fillId="0" borderId="102" xfId="0" applyNumberFormat="1" applyFont="1" applyBorder="1" applyAlignment="1">
      <alignment horizontal="center" vertical="top"/>
    </xf>
    <xf numFmtId="0" fontId="3" fillId="6" borderId="99" xfId="0" applyFont="1" applyFill="1" applyBorder="1" applyAlignment="1">
      <alignment horizontal="center" vertical="top"/>
    </xf>
    <xf numFmtId="0" fontId="5" fillId="0" borderId="43" xfId="0" applyFont="1" applyBorder="1" applyAlignment="1">
      <alignment horizontal="center" vertical="top"/>
    </xf>
    <xf numFmtId="0" fontId="19" fillId="6" borderId="101" xfId="0" applyFont="1" applyFill="1" applyBorder="1" applyAlignment="1">
      <alignment vertical="top" wrapText="1"/>
    </xf>
    <xf numFmtId="0" fontId="2" fillId="0" borderId="102" xfId="0" applyFont="1" applyBorder="1" applyAlignment="1">
      <alignment vertical="top" wrapText="1"/>
    </xf>
    <xf numFmtId="0" fontId="2" fillId="5" borderId="86" xfId="0" applyFont="1" applyFill="1" applyBorder="1" applyAlignment="1">
      <alignment horizontal="center" vertical="center"/>
    </xf>
    <xf numFmtId="0" fontId="3" fillId="7" borderId="93" xfId="0" applyFont="1" applyFill="1" applyBorder="1" applyAlignment="1">
      <alignment horizontal="center" vertical="center"/>
    </xf>
    <xf numFmtId="0" fontId="5" fillId="0" borderId="64" xfId="0" applyFont="1" applyBorder="1" applyAlignment="1">
      <alignment vertical="top" wrapText="1"/>
    </xf>
    <xf numFmtId="0" fontId="3" fillId="5" borderId="94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0" fontId="2" fillId="5" borderId="100" xfId="0" applyFont="1" applyFill="1" applyBorder="1" applyAlignment="1">
      <alignment horizontal="center" vertical="center"/>
    </xf>
    <xf numFmtId="164" fontId="3" fillId="7" borderId="0" xfId="0" applyNumberFormat="1" applyFont="1" applyFill="1" applyBorder="1" applyAlignment="1">
      <alignment horizontal="center" vertical="center"/>
    </xf>
    <xf numFmtId="164" fontId="19" fillId="7" borderId="105" xfId="0" applyNumberFormat="1" applyFont="1" applyFill="1" applyBorder="1" applyAlignment="1">
      <alignment vertical="center"/>
    </xf>
    <xf numFmtId="164" fontId="3" fillId="7" borderId="106" xfId="0" applyNumberFormat="1" applyFont="1" applyFill="1" applyBorder="1" applyAlignment="1">
      <alignment horizontal="center" vertical="center"/>
    </xf>
    <xf numFmtId="0" fontId="3" fillId="7" borderId="106" xfId="0" applyFont="1" applyFill="1" applyBorder="1" applyAlignment="1">
      <alignment vertical="center" wrapText="1"/>
    </xf>
    <xf numFmtId="0" fontId="3" fillId="7" borderId="107" xfId="0" applyFont="1" applyFill="1" applyBorder="1" applyAlignment="1">
      <alignment horizontal="center" vertical="center"/>
    </xf>
    <xf numFmtId="4" fontId="3" fillId="7" borderId="108" xfId="0" applyNumberFormat="1" applyFont="1" applyFill="1" applyBorder="1" applyAlignment="1">
      <alignment horizontal="right" vertical="center"/>
    </xf>
    <xf numFmtId="164" fontId="26" fillId="7" borderId="105" xfId="0" applyNumberFormat="1" applyFont="1" applyFill="1" applyBorder="1" applyAlignment="1">
      <alignment vertical="center"/>
    </xf>
    <xf numFmtId="49" fontId="4" fillId="0" borderId="104" xfId="0" applyNumberFormat="1" applyFont="1" applyBorder="1" applyAlignment="1">
      <alignment horizontal="center" vertical="top"/>
    </xf>
    <xf numFmtId="0" fontId="5" fillId="0" borderId="89" xfId="0" applyFont="1" applyBorder="1" applyAlignment="1">
      <alignment vertical="top" wrapText="1"/>
    </xf>
    <xf numFmtId="164" fontId="3" fillId="6" borderId="98" xfId="0" applyNumberFormat="1" applyFont="1" applyFill="1" applyBorder="1" applyAlignment="1">
      <alignment vertical="top"/>
    </xf>
    <xf numFmtId="0" fontId="20" fillId="6" borderId="90" xfId="0" applyFont="1" applyFill="1" applyBorder="1" applyAlignment="1">
      <alignment horizontal="left" vertical="top" wrapText="1"/>
    </xf>
    <xf numFmtId="0" fontId="2" fillId="0" borderId="63" xfId="0" applyFont="1" applyBorder="1" applyAlignment="1">
      <alignment vertical="top" wrapText="1"/>
    </xf>
    <xf numFmtId="0" fontId="2" fillId="0" borderId="45" xfId="0" applyFont="1" applyBorder="1" applyAlignment="1">
      <alignment vertical="top" wrapText="1"/>
    </xf>
    <xf numFmtId="0" fontId="20" fillId="6" borderId="99" xfId="0" applyFont="1" applyFill="1" applyBorder="1" applyAlignment="1">
      <alignment horizontal="left" vertical="top" wrapText="1"/>
    </xf>
    <xf numFmtId="0" fontId="19" fillId="6" borderId="99" xfId="0" applyFont="1" applyFill="1" applyBorder="1" applyAlignment="1">
      <alignment horizontal="left" vertical="top" wrapText="1"/>
    </xf>
    <xf numFmtId="0" fontId="4" fillId="5" borderId="14" xfId="0" applyFont="1" applyFill="1" applyBorder="1" applyAlignment="1">
      <alignment horizontal="center" vertical="center"/>
    </xf>
    <xf numFmtId="49" fontId="4" fillId="0" borderId="109" xfId="0" applyNumberFormat="1" applyFont="1" applyBorder="1" applyAlignment="1">
      <alignment horizontal="center" vertical="top"/>
    </xf>
    <xf numFmtId="49" fontId="4" fillId="6" borderId="110" xfId="0" applyNumberFormat="1" applyFont="1" applyFill="1" applyBorder="1" applyAlignment="1">
      <alignment horizontal="center" vertical="top"/>
    </xf>
    <xf numFmtId="49" fontId="4" fillId="6" borderId="111" xfId="0" applyNumberFormat="1" applyFont="1" applyFill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29" fillId="0" borderId="44" xfId="0" applyFont="1" applyBorder="1" applyAlignment="1">
      <alignment vertical="top" wrapText="1"/>
    </xf>
    <xf numFmtId="0" fontId="29" fillId="0" borderId="0" xfId="0" applyFont="1" applyAlignment="1">
      <alignment wrapText="1"/>
    </xf>
    <xf numFmtId="0" fontId="29" fillId="0" borderId="0" xfId="0" applyNumberFormat="1" applyFont="1" applyAlignment="1">
      <alignment vertical="center"/>
    </xf>
    <xf numFmtId="0" fontId="29" fillId="0" borderId="0" xfId="0" applyNumberFormat="1" applyFont="1" applyAlignment="1"/>
    <xf numFmtId="0" fontId="29" fillId="0" borderId="0" xfId="0" applyFont="1" applyAlignment="1">
      <alignment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1" fillId="2" borderId="30" xfId="0" applyFont="1" applyFill="1" applyBorder="1" applyAlignment="1">
      <alignment vertical="center" wrapText="1"/>
    </xf>
    <xf numFmtId="0" fontId="29" fillId="5" borderId="4" xfId="0" applyFont="1" applyFill="1" applyBorder="1" applyAlignment="1">
      <alignment vertical="center"/>
    </xf>
    <xf numFmtId="0" fontId="30" fillId="6" borderId="39" xfId="0" applyFont="1" applyFill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30" fillId="6" borderId="52" xfId="0" applyFont="1" applyFill="1" applyBorder="1" applyAlignment="1">
      <alignment vertical="top" wrapText="1"/>
    </xf>
    <xf numFmtId="0" fontId="29" fillId="0" borderId="62" xfId="0" applyFont="1" applyBorder="1" applyAlignment="1">
      <alignment vertical="top" wrapText="1"/>
    </xf>
    <xf numFmtId="0" fontId="30" fillId="7" borderId="1" xfId="0" applyFont="1" applyFill="1" applyBorder="1" applyAlignment="1">
      <alignment vertical="center" wrapText="1"/>
    </xf>
    <xf numFmtId="0" fontId="29" fillId="0" borderId="88" xfId="0" applyFont="1" applyBorder="1" applyAlignment="1">
      <alignment vertical="top" wrapText="1"/>
    </xf>
    <xf numFmtId="0" fontId="30" fillId="6" borderId="90" xfId="0" applyFont="1" applyFill="1" applyBorder="1" applyAlignment="1">
      <alignment vertical="top" wrapText="1"/>
    </xf>
    <xf numFmtId="0" fontId="30" fillId="7" borderId="65" xfId="0" applyFont="1" applyFill="1" applyBorder="1" applyAlignment="1">
      <alignment vertical="center" wrapText="1"/>
    </xf>
    <xf numFmtId="0" fontId="30" fillId="2" borderId="75" xfId="0" applyFont="1" applyFill="1" applyBorder="1" applyAlignment="1">
      <alignment vertical="center" wrapText="1"/>
    </xf>
    <xf numFmtId="0" fontId="30" fillId="2" borderId="65" xfId="0" applyFont="1" applyFill="1" applyBorder="1" applyAlignment="1">
      <alignment vertical="center" wrapText="1"/>
    </xf>
    <xf numFmtId="0" fontId="32" fillId="0" borderId="0" xfId="0" applyFont="1" applyAlignment="1">
      <alignment wrapText="1"/>
    </xf>
    <xf numFmtId="0" fontId="31" fillId="0" borderId="0" xfId="0" applyFont="1" applyAlignment="1"/>
    <xf numFmtId="0" fontId="27" fillId="0" borderId="41" xfId="0" applyFont="1" applyBorder="1" applyAlignment="1">
      <alignment horizontal="center" vertical="top"/>
    </xf>
    <xf numFmtId="0" fontId="27" fillId="0" borderId="46" xfId="0" applyFont="1" applyBorder="1" applyAlignment="1">
      <alignment horizontal="center" vertical="top"/>
    </xf>
    <xf numFmtId="4" fontId="3" fillId="8" borderId="86" xfId="0" applyNumberFormat="1" applyFont="1" applyFill="1" applyBorder="1" applyAlignment="1">
      <alignment horizontal="right" vertical="center"/>
    </xf>
    <xf numFmtId="0" fontId="5" fillId="0" borderId="98" xfId="0" applyFont="1" applyBorder="1" applyAlignment="1">
      <alignment horizontal="center" vertical="top"/>
    </xf>
    <xf numFmtId="4" fontId="3" fillId="6" borderId="83" xfId="0" applyNumberFormat="1" applyFont="1" applyFill="1" applyBorder="1" applyAlignment="1">
      <alignment horizontal="right" vertical="top"/>
    </xf>
    <xf numFmtId="0" fontId="3" fillId="6" borderId="112" xfId="0" applyFont="1" applyFill="1" applyBorder="1" applyAlignment="1">
      <alignment horizontal="center" vertical="top"/>
    </xf>
    <xf numFmtId="4" fontId="2" fillId="0" borderId="56" xfId="0" applyNumberFormat="1" applyFont="1" applyFill="1" applyBorder="1" applyAlignment="1">
      <alignment horizontal="right" vertical="top"/>
    </xf>
    <xf numFmtId="4" fontId="2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3" fillId="3" borderId="95" xfId="0" applyNumberFormat="1" applyFont="1" applyFill="1" applyBorder="1" applyAlignment="1">
      <alignment horizontal="center" vertical="center" wrapText="1"/>
    </xf>
    <xf numFmtId="165" fontId="3" fillId="3" borderId="0" xfId="0" applyNumberFormat="1" applyFont="1" applyFill="1" applyBorder="1" applyAlignment="1">
      <alignment horizontal="center" vertical="center" wrapText="1"/>
    </xf>
    <xf numFmtId="4" fontId="13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3" fillId="6" borderId="40" xfId="0" applyNumberFormat="1" applyFont="1" applyFill="1" applyBorder="1" applyAlignment="1">
      <alignment horizontal="right" vertical="top"/>
    </xf>
    <xf numFmtId="4" fontId="13" fillId="7" borderId="86" xfId="0" applyNumberFormat="1" applyFont="1" applyFill="1" applyBorder="1" applyAlignment="1">
      <alignment horizontal="right" vertical="center"/>
    </xf>
    <xf numFmtId="4" fontId="33" fillId="9" borderId="112" xfId="0" applyNumberFormat="1" applyFont="1" applyFill="1" applyBorder="1" applyAlignment="1">
      <alignment horizontal="right" vertical="top"/>
    </xf>
    <xf numFmtId="4" fontId="13" fillId="10" borderId="40" xfId="0" applyNumberFormat="1" applyFont="1" applyFill="1" applyBorder="1" applyAlignment="1">
      <alignment horizontal="right" vertical="top"/>
    </xf>
    <xf numFmtId="10" fontId="13" fillId="11" borderId="40" xfId="0" applyNumberFormat="1" applyFont="1" applyFill="1" applyBorder="1" applyAlignment="1">
      <alignment horizontal="right" vertical="top"/>
    </xf>
    <xf numFmtId="10" fontId="13" fillId="0" borderId="40" xfId="0" applyNumberFormat="1" applyFont="1" applyFill="1" applyBorder="1" applyAlignment="1">
      <alignment horizontal="right" vertical="top"/>
    </xf>
    <xf numFmtId="0" fontId="34" fillId="0" borderId="0" xfId="0" applyFont="1"/>
    <xf numFmtId="10" fontId="34" fillId="0" borderId="0" xfId="0" applyNumberFormat="1" applyFont="1"/>
    <xf numFmtId="4" fontId="34" fillId="0" borderId="0" xfId="0" applyNumberFormat="1" applyFont="1"/>
    <xf numFmtId="10" fontId="2" fillId="0" borderId="0" xfId="0" applyNumberFormat="1" applyFont="1"/>
    <xf numFmtId="4" fontId="2" fillId="0" borderId="0" xfId="0" applyNumberFormat="1" applyFont="1"/>
    <xf numFmtId="10" fontId="36" fillId="0" borderId="0" xfId="0" applyNumberFormat="1" applyFont="1"/>
    <xf numFmtId="4" fontId="36" fillId="0" borderId="0" xfId="0" applyNumberFormat="1" applyFont="1"/>
    <xf numFmtId="0" fontId="37" fillId="0" borderId="0" xfId="0" applyFont="1" applyAlignment="1">
      <alignment horizontal="center" vertical="center" wrapText="1"/>
    </xf>
    <xf numFmtId="14" fontId="0" fillId="0" borderId="0" xfId="0" applyNumberFormat="1" applyFont="1" applyAlignment="1"/>
    <xf numFmtId="0" fontId="36" fillId="0" borderId="0" xfId="0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2" fontId="36" fillId="0" borderId="0" xfId="0" applyNumberFormat="1" applyFont="1" applyAlignment="1">
      <alignment horizontal="center" vertical="center"/>
    </xf>
    <xf numFmtId="0" fontId="39" fillId="0" borderId="0" xfId="0" applyFont="1"/>
    <xf numFmtId="0" fontId="39" fillId="0" borderId="35" xfId="0" applyFont="1" applyBorder="1"/>
    <xf numFmtId="10" fontId="39" fillId="0" borderId="0" xfId="0" applyNumberFormat="1" applyFont="1"/>
    <xf numFmtId="0" fontId="36" fillId="0" borderId="0" xfId="0" applyFont="1" applyAlignment="1">
      <alignment horizontal="right"/>
    </xf>
    <xf numFmtId="0" fontId="36" fillId="0" borderId="0" xfId="0" applyFont="1"/>
    <xf numFmtId="4" fontId="3" fillId="3" borderId="30" xfId="0" applyNumberFormat="1" applyFont="1" applyFill="1" applyBorder="1" applyAlignment="1">
      <alignment horizontal="center" vertical="center" wrapText="1"/>
    </xf>
    <xf numFmtId="10" fontId="36" fillId="0" borderId="113" xfId="0" applyNumberFormat="1" applyFont="1" applyBorder="1" applyAlignment="1">
      <alignment horizontal="center" vertical="center"/>
    </xf>
    <xf numFmtId="4" fontId="36" fillId="0" borderId="113" xfId="0" applyNumberFormat="1" applyFont="1" applyBorder="1" applyAlignment="1">
      <alignment horizontal="center" vertical="center"/>
    </xf>
    <xf numFmtId="10" fontId="36" fillId="0" borderId="114" xfId="0" applyNumberFormat="1" applyFont="1" applyBorder="1" applyAlignment="1">
      <alignment horizontal="center" vertical="center"/>
    </xf>
    <xf numFmtId="4" fontId="36" fillId="0" borderId="115" xfId="0" applyNumberFormat="1" applyFont="1" applyBorder="1" applyAlignment="1">
      <alignment horizontal="center" vertical="center"/>
    </xf>
    <xf numFmtId="4" fontId="36" fillId="0" borderId="116" xfId="0" applyNumberFormat="1" applyFont="1" applyBorder="1" applyAlignment="1">
      <alignment horizontal="center" vertical="center"/>
    </xf>
    <xf numFmtId="4" fontId="36" fillId="0" borderId="117" xfId="0" applyNumberFormat="1" applyFont="1" applyBorder="1" applyAlignment="1">
      <alignment horizontal="center" vertical="center"/>
    </xf>
    <xf numFmtId="10" fontId="36" fillId="0" borderId="117" xfId="0" applyNumberFormat="1" applyFont="1" applyBorder="1" applyAlignment="1">
      <alignment horizontal="center" vertical="center"/>
    </xf>
    <xf numFmtId="10" fontId="36" fillId="0" borderId="116" xfId="0" applyNumberFormat="1" applyFont="1" applyBorder="1" applyAlignment="1">
      <alignment horizontal="center" vertical="center"/>
    </xf>
    <xf numFmtId="10" fontId="40" fillId="0" borderId="116" xfId="0" applyNumberFormat="1" applyFont="1" applyBorder="1" applyAlignment="1">
      <alignment horizontal="center" vertical="center"/>
    </xf>
    <xf numFmtId="4" fontId="37" fillId="0" borderId="118" xfId="0" applyNumberFormat="1" applyFont="1" applyBorder="1" applyAlignment="1">
      <alignment horizontal="center" vertical="center"/>
    </xf>
    <xf numFmtId="0" fontId="36" fillId="0" borderId="110" xfId="0" applyFont="1" applyBorder="1" applyAlignment="1">
      <alignment horizontal="center" vertical="center" wrapText="1"/>
    </xf>
    <xf numFmtId="0" fontId="36" fillId="0" borderId="102" xfId="0" applyFont="1" applyBorder="1" applyAlignment="1">
      <alignment horizontal="center" vertical="center" wrapText="1"/>
    </xf>
    <xf numFmtId="0" fontId="36" fillId="0" borderId="104" xfId="0" applyFont="1" applyBorder="1" applyAlignment="1">
      <alignment horizontal="center" vertical="center" wrapText="1"/>
    </xf>
    <xf numFmtId="0" fontId="36" fillId="0" borderId="112" xfId="0" applyFont="1" applyBorder="1" applyAlignment="1">
      <alignment horizontal="center" vertical="center" wrapText="1"/>
    </xf>
    <xf numFmtId="4" fontId="3" fillId="7" borderId="123" xfId="0" applyNumberFormat="1" applyFont="1" applyFill="1" applyBorder="1" applyAlignment="1">
      <alignment horizontal="right" vertical="center"/>
    </xf>
    <xf numFmtId="4" fontId="3" fillId="7" borderId="87" xfId="0" applyNumberFormat="1" applyFont="1" applyFill="1" applyBorder="1" applyAlignment="1">
      <alignment horizontal="right" vertical="center"/>
    </xf>
    <xf numFmtId="4" fontId="3" fillId="7" borderId="112" xfId="0" applyNumberFormat="1" applyFont="1" applyFill="1" applyBorder="1" applyAlignment="1">
      <alignment horizontal="right" vertical="center"/>
    </xf>
    <xf numFmtId="4" fontId="3" fillId="6" borderId="124" xfId="0" applyNumberFormat="1" applyFont="1" applyFill="1" applyBorder="1" applyAlignment="1">
      <alignment horizontal="right" vertical="top"/>
    </xf>
    <xf numFmtId="4" fontId="3" fillId="6" borderId="84" xfId="0" applyNumberFormat="1" applyFont="1" applyFill="1" applyBorder="1" applyAlignment="1">
      <alignment horizontal="right" vertical="top"/>
    </xf>
    <xf numFmtId="4" fontId="13" fillId="12" borderId="97" xfId="0" applyNumberFormat="1" applyFont="1" applyFill="1" applyBorder="1" applyAlignment="1">
      <alignment horizontal="right" vertical="top"/>
    </xf>
    <xf numFmtId="4" fontId="3" fillId="6" borderId="125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3" fillId="6" borderId="51" xfId="0" applyNumberFormat="1" applyFont="1" applyFill="1" applyBorder="1" applyAlignment="1">
      <alignment horizontal="right" vertical="top"/>
    </xf>
    <xf numFmtId="4" fontId="13" fillId="10" borderId="97" xfId="0" applyNumberFormat="1" applyFont="1" applyFill="1" applyBorder="1" applyAlignment="1">
      <alignment horizontal="right" vertical="top"/>
    </xf>
    <xf numFmtId="0" fontId="0" fillId="0" borderId="0" xfId="0" applyFont="1" applyAlignment="1"/>
    <xf numFmtId="4" fontId="36" fillId="0" borderId="126" xfId="0" applyNumberFormat="1" applyFont="1" applyBorder="1" applyAlignment="1">
      <alignment horizontal="center" vertical="center"/>
    </xf>
    <xf numFmtId="10" fontId="36" fillId="0" borderId="126" xfId="0" applyNumberFormat="1" applyFont="1" applyBorder="1" applyAlignment="1">
      <alignment horizontal="center" vertical="center"/>
    </xf>
    <xf numFmtId="49" fontId="36" fillId="0" borderId="112" xfId="0" applyNumberFormat="1" applyFont="1" applyBorder="1" applyAlignment="1">
      <alignment horizontal="center" vertical="center" wrapText="1"/>
    </xf>
    <xf numFmtId="49" fontId="36" fillId="0" borderId="128" xfId="0" applyNumberFormat="1" applyFont="1" applyBorder="1" applyAlignment="1">
      <alignment horizontal="center" vertical="center"/>
    </xf>
    <xf numFmtId="10" fontId="37" fillId="0" borderId="129" xfId="0" applyNumberFormat="1" applyFont="1" applyBorder="1" applyAlignment="1">
      <alignment horizontal="center" vertical="center"/>
    </xf>
    <xf numFmtId="4" fontId="37" fillId="0" borderId="130" xfId="0" applyNumberFormat="1" applyFont="1" applyBorder="1" applyAlignment="1">
      <alignment horizontal="center" vertical="center"/>
    </xf>
    <xf numFmtId="10" fontId="40" fillId="0" borderId="131" xfId="0" applyNumberFormat="1" applyFont="1" applyBorder="1" applyAlignment="1">
      <alignment horizontal="center" vertical="center"/>
    </xf>
    <xf numFmtId="4" fontId="37" fillId="0" borderId="132" xfId="0" applyNumberFormat="1" applyFont="1" applyBorder="1" applyAlignment="1">
      <alignment horizontal="center" vertical="center"/>
    </xf>
    <xf numFmtId="10" fontId="40" fillId="0" borderId="133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/>
    </xf>
    <xf numFmtId="10" fontId="36" fillId="0" borderId="129" xfId="0" applyNumberFormat="1" applyFont="1" applyBorder="1" applyAlignment="1">
      <alignment horizontal="center" vertical="center"/>
    </xf>
    <xf numFmtId="4" fontId="36" fillId="0" borderId="130" xfId="0" applyNumberFormat="1" applyFont="1" applyBorder="1" applyAlignment="1">
      <alignment horizontal="center" vertical="center"/>
    </xf>
    <xf numFmtId="10" fontId="36" fillId="0" borderId="131" xfId="0" applyNumberFormat="1" applyFont="1" applyBorder="1" applyAlignment="1">
      <alignment horizontal="center" vertical="center"/>
    </xf>
    <xf numFmtId="4" fontId="36" fillId="0" borderId="132" xfId="0" applyNumberFormat="1" applyFont="1" applyBorder="1" applyAlignment="1">
      <alignment horizontal="center" vertical="center"/>
    </xf>
    <xf numFmtId="10" fontId="36" fillId="0" borderId="133" xfId="0" applyNumberFormat="1" applyFont="1" applyBorder="1" applyAlignment="1">
      <alignment horizontal="center" vertical="center"/>
    </xf>
    <xf numFmtId="4" fontId="36" fillId="0" borderId="134" xfId="0" applyNumberFormat="1" applyFont="1" applyBorder="1" applyAlignment="1">
      <alignment horizontal="center" vertical="center"/>
    </xf>
    <xf numFmtId="4" fontId="36" fillId="0" borderId="129" xfId="0" applyNumberFormat="1" applyFont="1" applyBorder="1" applyAlignment="1">
      <alignment horizontal="center" vertical="center"/>
    </xf>
    <xf numFmtId="4" fontId="36" fillId="0" borderId="131" xfId="0" applyNumberFormat="1" applyFont="1" applyBorder="1" applyAlignment="1">
      <alignment horizontal="center" vertical="center"/>
    </xf>
    <xf numFmtId="4" fontId="36" fillId="0" borderId="133" xfId="0" applyNumberFormat="1" applyFont="1" applyBorder="1" applyAlignment="1">
      <alignment horizontal="center" vertical="center"/>
    </xf>
    <xf numFmtId="4" fontId="36" fillId="0" borderId="137" xfId="0" applyNumberFormat="1" applyFont="1" applyBorder="1" applyAlignment="1">
      <alignment horizontal="center" vertical="center"/>
    </xf>
    <xf numFmtId="10" fontId="36" fillId="0" borderId="137" xfId="0" applyNumberFormat="1" applyFont="1" applyBorder="1" applyAlignment="1">
      <alignment horizontal="center" vertical="center"/>
    </xf>
    <xf numFmtId="4" fontId="41" fillId="0" borderId="132" xfId="0" applyNumberFormat="1" applyFont="1" applyBorder="1" applyAlignment="1">
      <alignment horizontal="center" vertical="center"/>
    </xf>
    <xf numFmtId="4" fontId="3" fillId="6" borderId="138" xfId="0" applyNumberFormat="1" applyFont="1" applyFill="1" applyBorder="1" applyAlignment="1">
      <alignment horizontal="right" vertical="top"/>
    </xf>
    <xf numFmtId="4" fontId="2" fillId="0" borderId="78" xfId="0" applyNumberFormat="1" applyFont="1" applyBorder="1" applyAlignment="1">
      <alignment horizontal="right" vertical="top"/>
    </xf>
    <xf numFmtId="4" fontId="2" fillId="0" borderId="81" xfId="0" applyNumberFormat="1" applyFont="1" applyBorder="1" applyAlignment="1">
      <alignment horizontal="right" vertical="top"/>
    </xf>
    <xf numFmtId="4" fontId="3" fillId="6" borderId="139" xfId="0" applyNumberFormat="1" applyFont="1" applyFill="1" applyBorder="1" applyAlignment="1">
      <alignment horizontal="right" vertical="top"/>
    </xf>
    <xf numFmtId="4" fontId="3" fillId="6" borderId="140" xfId="0" applyNumberFormat="1" applyFont="1" applyFill="1" applyBorder="1" applyAlignment="1">
      <alignment horizontal="right" vertical="top"/>
    </xf>
    <xf numFmtId="0" fontId="30" fillId="6" borderId="141" xfId="0" applyFont="1" applyFill="1" applyBorder="1" applyAlignment="1">
      <alignment vertical="top" wrapText="1"/>
    </xf>
    <xf numFmtId="4" fontId="13" fillId="0" borderId="136" xfId="0" applyNumberFormat="1" applyFont="1" applyBorder="1" applyAlignment="1">
      <alignment horizontal="right" vertical="top"/>
    </xf>
    <xf numFmtId="4" fontId="13" fillId="0" borderId="63" xfId="0" applyNumberFormat="1" applyFont="1" applyFill="1" applyBorder="1" applyAlignment="1">
      <alignment horizontal="right" vertical="top"/>
    </xf>
    <xf numFmtId="10" fontId="13" fillId="0" borderId="63" xfId="0" applyNumberFormat="1" applyFont="1" applyFill="1" applyBorder="1" applyAlignment="1">
      <alignment horizontal="right" vertical="top"/>
    </xf>
    <xf numFmtId="0" fontId="29" fillId="0" borderId="142" xfId="0" applyFont="1" applyBorder="1" applyAlignment="1">
      <alignment vertical="top" wrapText="1"/>
    </xf>
    <xf numFmtId="4" fontId="13" fillId="5" borderId="0" xfId="0" applyNumberFormat="1" applyFont="1" applyFill="1" applyBorder="1" applyAlignment="1">
      <alignment horizontal="right" vertical="center"/>
    </xf>
    <xf numFmtId="0" fontId="29" fillId="5" borderId="95" xfId="0" applyFont="1" applyFill="1" applyBorder="1" applyAlignment="1">
      <alignment vertical="center"/>
    </xf>
    <xf numFmtId="4" fontId="13" fillId="7" borderId="143" xfId="0" applyNumberFormat="1" applyFont="1" applyFill="1" applyBorder="1" applyAlignment="1">
      <alignment horizontal="right" vertical="center"/>
    </xf>
    <xf numFmtId="4" fontId="13" fillId="7" borderId="144" xfId="0" applyNumberFormat="1" applyFont="1" applyFill="1" applyBorder="1" applyAlignment="1">
      <alignment horizontal="right" vertical="center"/>
    </xf>
    <xf numFmtId="0" fontId="30" fillId="7" borderId="145" xfId="0" applyFont="1" applyFill="1" applyBorder="1" applyAlignment="1">
      <alignment vertical="center" wrapText="1"/>
    </xf>
    <xf numFmtId="4" fontId="3" fillId="7" borderId="86" xfId="0" applyNumberFormat="1" applyFont="1" applyFill="1" applyBorder="1" applyAlignment="1">
      <alignment horizontal="right" vertical="center"/>
    </xf>
    <xf numFmtId="4" fontId="2" fillId="0" borderId="89" xfId="0" applyNumberFormat="1" applyFont="1" applyBorder="1" applyAlignment="1">
      <alignment horizontal="right" vertical="top"/>
    </xf>
    <xf numFmtId="4" fontId="13" fillId="0" borderId="146" xfId="0" applyNumberFormat="1" applyFont="1" applyBorder="1" applyAlignment="1">
      <alignment horizontal="right" vertical="top"/>
    </xf>
    <xf numFmtId="4" fontId="13" fillId="0" borderId="147" xfId="0" applyNumberFormat="1" applyFont="1" applyFill="1" applyBorder="1" applyAlignment="1">
      <alignment horizontal="right" vertical="top"/>
    </xf>
    <xf numFmtId="10" fontId="13" fillId="0" borderId="147" xfId="0" applyNumberFormat="1" applyFont="1" applyFill="1" applyBorder="1" applyAlignment="1">
      <alignment horizontal="right" vertical="top"/>
    </xf>
    <xf numFmtId="0" fontId="29" fillId="0" borderId="141" xfId="0" applyFont="1" applyBorder="1" applyAlignment="1">
      <alignment vertical="top" wrapText="1"/>
    </xf>
    <xf numFmtId="4" fontId="2" fillId="0" borderId="124" xfId="0" applyNumberFormat="1" applyFont="1" applyBorder="1" applyAlignment="1">
      <alignment horizontal="right" vertical="top"/>
    </xf>
    <xf numFmtId="4" fontId="13" fillId="0" borderId="139" xfId="0" applyNumberFormat="1" applyFont="1" applyBorder="1" applyAlignment="1">
      <alignment horizontal="right" vertical="top"/>
    </xf>
    <xf numFmtId="0" fontId="29" fillId="0" borderId="148" xfId="0" applyFont="1" applyBorder="1" applyAlignment="1">
      <alignment vertical="top" wrapText="1"/>
    </xf>
    <xf numFmtId="0" fontId="29" fillId="0" borderId="135" xfId="0" applyFont="1" applyBorder="1" applyAlignment="1">
      <alignment vertical="top" wrapText="1"/>
    </xf>
    <xf numFmtId="10" fontId="36" fillId="0" borderId="149" xfId="0" applyNumberFormat="1" applyFont="1" applyBorder="1" applyAlignment="1">
      <alignment horizontal="center" vertical="center"/>
    </xf>
    <xf numFmtId="4" fontId="36" fillId="0" borderId="150" xfId="0" applyNumberFormat="1" applyFont="1" applyBorder="1" applyAlignment="1">
      <alignment horizontal="center" vertical="center"/>
    </xf>
    <xf numFmtId="10" fontId="36" fillId="0" borderId="151" xfId="0" applyNumberFormat="1" applyFont="1" applyBorder="1" applyAlignment="1">
      <alignment horizontal="center" vertical="center"/>
    </xf>
    <xf numFmtId="4" fontId="36" fillId="0" borderId="150" xfId="0" applyNumberFormat="1" applyFont="1" applyBorder="1" applyAlignment="1">
      <alignment horizontal="center" vertical="center" wrapText="1"/>
    </xf>
    <xf numFmtId="10" fontId="37" fillId="0" borderId="149" xfId="0" applyNumberFormat="1" applyFont="1" applyBorder="1" applyAlignment="1">
      <alignment horizontal="center" vertical="center"/>
    </xf>
    <xf numFmtId="4" fontId="37" fillId="0" borderId="150" xfId="0" applyNumberFormat="1" applyFont="1" applyBorder="1" applyAlignment="1">
      <alignment horizontal="center" vertical="center"/>
    </xf>
    <xf numFmtId="10" fontId="36" fillId="0" borderId="149" xfId="0" applyNumberFormat="1" applyFont="1" applyBorder="1" applyAlignment="1">
      <alignment horizontal="center" vertical="center" wrapText="1"/>
    </xf>
    <xf numFmtId="10" fontId="36" fillId="0" borderId="151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164" fontId="2" fillId="0" borderId="41" xfId="0" applyNumberFormat="1" applyFont="1" applyBorder="1" applyAlignment="1">
      <alignment horizontal="center" vertical="top"/>
    </xf>
    <xf numFmtId="164" fontId="2" fillId="0" borderId="89" xfId="0" applyNumberFormat="1" applyFont="1" applyBorder="1" applyAlignment="1">
      <alignment vertical="top" wrapText="1"/>
    </xf>
    <xf numFmtId="164" fontId="2" fillId="0" borderId="46" xfId="0" applyNumberFormat="1" applyFont="1" applyBorder="1" applyAlignment="1">
      <alignment horizontal="center" vertical="top"/>
    </xf>
    <xf numFmtId="164" fontId="2" fillId="0" borderId="78" xfId="0" applyNumberFormat="1" applyFont="1" applyBorder="1" applyAlignment="1">
      <alignment vertical="top" wrapText="1"/>
    </xf>
    <xf numFmtId="164" fontId="2" fillId="0" borderId="41" xfId="0" applyNumberFormat="1" applyFont="1" applyBorder="1" applyAlignment="1">
      <alignment vertical="top" wrapText="1"/>
    </xf>
    <xf numFmtId="164" fontId="2" fillId="0" borderId="8" xfId="0" applyNumberFormat="1" applyFont="1" applyBorder="1" applyAlignment="1">
      <alignment vertical="top" wrapText="1"/>
    </xf>
    <xf numFmtId="164" fontId="42" fillId="0" borderId="89" xfId="0" applyNumberFormat="1" applyFont="1" applyBorder="1" applyAlignment="1">
      <alignment vertical="top" wrapText="1"/>
    </xf>
    <xf numFmtId="164" fontId="42" fillId="0" borderId="46" xfId="0" applyNumberFormat="1" applyFont="1" applyBorder="1" applyAlignment="1">
      <alignment vertical="top" wrapText="1"/>
    </xf>
    <xf numFmtId="164" fontId="42" fillId="0" borderId="12" xfId="0" applyNumberFormat="1" applyFont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164" fontId="42" fillId="0" borderId="9" xfId="0" applyNumberFormat="1" applyFont="1" applyBorder="1" applyAlignment="1">
      <alignment vertical="top" wrapText="1"/>
    </xf>
    <xf numFmtId="0" fontId="42" fillId="0" borderId="43" xfId="0" applyFont="1" applyBorder="1" applyAlignment="1">
      <alignment horizontal="left" vertical="top" wrapText="1"/>
    </xf>
    <xf numFmtId="0" fontId="43" fillId="0" borderId="41" xfId="0" applyFont="1" applyBorder="1" applyAlignment="1">
      <alignment horizontal="center" vertical="top"/>
    </xf>
    <xf numFmtId="4" fontId="42" fillId="0" borderId="8" xfId="0" applyNumberFormat="1" applyFont="1" applyBorder="1" applyAlignment="1">
      <alignment horizontal="right" vertical="top"/>
    </xf>
    <xf numFmtId="4" fontId="42" fillId="0" borderId="10" xfId="0" applyNumberFormat="1" applyFont="1" applyBorder="1" applyAlignment="1">
      <alignment horizontal="right" vertical="top"/>
    </xf>
    <xf numFmtId="164" fontId="42" fillId="0" borderId="78" xfId="0" applyNumberFormat="1" applyFont="1" applyBorder="1" applyAlignment="1">
      <alignment vertical="top" wrapText="1"/>
    </xf>
    <xf numFmtId="164" fontId="42" fillId="0" borderId="41" xfId="0" applyNumberFormat="1" applyFont="1" applyBorder="1" applyAlignment="1">
      <alignment horizontal="center" vertical="top"/>
    </xf>
    <xf numFmtId="164" fontId="42" fillId="0" borderId="8" xfId="0" applyNumberFormat="1" applyFont="1" applyBorder="1" applyAlignment="1">
      <alignment horizontal="center" vertical="top"/>
    </xf>
    <xf numFmtId="164" fontId="42" fillId="0" borderId="10" xfId="0" applyNumberFormat="1" applyFont="1" applyBorder="1" applyAlignment="1">
      <alignment horizontal="center" vertical="top"/>
    </xf>
    <xf numFmtId="164" fontId="42" fillId="0" borderId="56" xfId="0" applyNumberFormat="1" applyFont="1" applyBorder="1" applyAlignment="1">
      <alignment horizontal="center" vertical="top"/>
    </xf>
    <xf numFmtId="0" fontId="42" fillId="0" borderId="64" xfId="0" applyFont="1" applyBorder="1" applyAlignment="1">
      <alignment vertical="top" wrapText="1"/>
    </xf>
    <xf numFmtId="0" fontId="43" fillId="0" borderId="46" xfId="0" applyFont="1" applyBorder="1" applyAlignment="1">
      <alignment horizontal="center" vertical="top"/>
    </xf>
    <xf numFmtId="4" fontId="42" fillId="0" borderId="12" xfId="0" applyNumberFormat="1" applyFont="1" applyBorder="1" applyAlignment="1">
      <alignment horizontal="right" vertical="top"/>
    </xf>
    <xf numFmtId="4" fontId="42" fillId="0" borderId="9" xfId="0" applyNumberFormat="1" applyFont="1" applyBorder="1" applyAlignment="1">
      <alignment horizontal="right" vertical="top"/>
    </xf>
    <xf numFmtId="0" fontId="0" fillId="0" borderId="0" xfId="0" applyFont="1" applyAlignment="1"/>
    <xf numFmtId="4" fontId="42" fillId="0" borderId="55" xfId="0" applyNumberFormat="1" applyFont="1" applyBorder="1" applyAlignment="1">
      <alignment horizontal="right" vertical="top"/>
    </xf>
    <xf numFmtId="4" fontId="42" fillId="0" borderId="56" xfId="0" applyNumberFormat="1" applyFont="1" applyBorder="1" applyAlignment="1">
      <alignment horizontal="right" vertical="top"/>
    </xf>
    <xf numFmtId="164" fontId="42" fillId="0" borderId="8" xfId="0" applyNumberFormat="1" applyFont="1" applyBorder="1" applyAlignment="1">
      <alignment vertical="top"/>
    </xf>
    <xf numFmtId="164" fontId="42" fillId="0" borderId="55" xfId="0" applyNumberFormat="1" applyFont="1" applyBorder="1" applyAlignment="1">
      <alignment vertical="top"/>
    </xf>
    <xf numFmtId="0" fontId="42" fillId="0" borderId="43" xfId="0" applyFont="1" applyBorder="1" applyAlignment="1">
      <alignment vertical="top" wrapText="1"/>
    </xf>
    <xf numFmtId="0" fontId="43" fillId="0" borderId="81" xfId="0" applyFont="1" applyBorder="1" applyAlignment="1">
      <alignment vertical="top" wrapText="1"/>
    </xf>
    <xf numFmtId="0" fontId="42" fillId="0" borderId="99" xfId="0" applyFont="1" applyBorder="1" applyAlignment="1">
      <alignment vertical="top" wrapText="1"/>
    </xf>
    <xf numFmtId="0" fontId="42" fillId="0" borderId="34" xfId="0" applyFont="1" applyBorder="1" applyAlignment="1">
      <alignment horizontal="center" vertical="top"/>
    </xf>
    <xf numFmtId="0" fontId="42" fillId="0" borderId="42" xfId="0" applyFont="1" applyBorder="1" applyAlignment="1">
      <alignment horizontal="center" vertical="top"/>
    </xf>
    <xf numFmtId="4" fontId="42" fillId="0" borderId="45" xfId="0" applyNumberFormat="1" applyFont="1" applyBorder="1" applyAlignment="1">
      <alignment horizontal="right" vertical="top"/>
    </xf>
    <xf numFmtId="0" fontId="42" fillId="0" borderId="47" xfId="0" applyFont="1" applyBorder="1" applyAlignment="1">
      <alignment horizontal="center" vertical="top"/>
    </xf>
    <xf numFmtId="4" fontId="42" fillId="0" borderId="48" xfId="0" applyNumberFormat="1" applyFont="1" applyBorder="1" applyAlignment="1">
      <alignment horizontal="right" vertical="top"/>
    </xf>
    <xf numFmtId="0" fontId="42" fillId="0" borderId="54" xfId="0" applyFont="1" applyBorder="1" applyAlignment="1">
      <alignment horizontal="center" vertical="top"/>
    </xf>
    <xf numFmtId="0" fontId="42" fillId="0" borderId="82" xfId="0" applyFont="1" applyBorder="1" applyAlignment="1">
      <alignment vertical="top" wrapText="1"/>
    </xf>
    <xf numFmtId="0" fontId="42" fillId="0" borderId="101" xfId="0" applyFont="1" applyBorder="1" applyAlignment="1">
      <alignment horizontal="center" vertical="top"/>
    </xf>
    <xf numFmtId="4" fontId="42" fillId="0" borderId="63" xfId="0" applyNumberFormat="1" applyFont="1" applyBorder="1" applyAlignment="1">
      <alignment horizontal="right" vertical="top"/>
    </xf>
    <xf numFmtId="0" fontId="42" fillId="0" borderId="102" xfId="0" applyFont="1" applyBorder="1" applyAlignment="1">
      <alignment horizontal="center" vertical="top"/>
    </xf>
    <xf numFmtId="0" fontId="42" fillId="0" borderId="104" xfId="0" applyFont="1" applyBorder="1" applyAlignment="1">
      <alignment horizontal="center" vertical="top"/>
    </xf>
    <xf numFmtId="0" fontId="42" fillId="0" borderId="103" xfId="0" applyFont="1" applyBorder="1" applyAlignment="1">
      <alignment horizontal="center" vertical="top"/>
    </xf>
    <xf numFmtId="164" fontId="2" fillId="0" borderId="81" xfId="0" applyNumberFormat="1" applyFont="1" applyBorder="1" applyAlignment="1">
      <alignment vertical="top" wrapText="1"/>
    </xf>
    <xf numFmtId="164" fontId="44" fillId="0" borderId="78" xfId="0" applyNumberFormat="1" applyFont="1" applyBorder="1" applyAlignment="1">
      <alignment vertical="top" wrapText="1"/>
    </xf>
    <xf numFmtId="164" fontId="44" fillId="0" borderId="41" xfId="0" applyNumberFormat="1" applyFont="1" applyBorder="1" applyAlignment="1">
      <alignment horizontal="center" vertical="top"/>
    </xf>
    <xf numFmtId="164" fontId="44" fillId="0" borderId="8" xfId="0" applyNumberFormat="1" applyFont="1" applyBorder="1" applyAlignment="1">
      <alignment horizontal="center" vertical="top"/>
    </xf>
    <xf numFmtId="164" fontId="44" fillId="0" borderId="10" xfId="0" applyNumberFormat="1" applyFont="1" applyBorder="1" applyAlignment="1">
      <alignment horizontal="center" vertical="top"/>
    </xf>
    <xf numFmtId="164" fontId="44" fillId="0" borderId="81" xfId="0" applyNumberFormat="1" applyFont="1" applyBorder="1" applyAlignment="1">
      <alignment vertical="top" wrapText="1"/>
    </xf>
    <xf numFmtId="164" fontId="44" fillId="0" borderId="55" xfId="0" applyNumberFormat="1" applyFont="1" applyBorder="1" applyAlignment="1">
      <alignment horizontal="center" vertical="top"/>
    </xf>
    <xf numFmtId="164" fontId="44" fillId="0" borderId="56" xfId="0" applyNumberFormat="1" applyFont="1" applyBorder="1" applyAlignment="1">
      <alignment horizontal="center" vertical="top"/>
    </xf>
    <xf numFmtId="164" fontId="45" fillId="0" borderId="41" xfId="0" applyNumberFormat="1" applyFont="1" applyBorder="1" applyAlignment="1">
      <alignment horizontal="center" vertical="top"/>
    </xf>
    <xf numFmtId="0" fontId="42" fillId="0" borderId="155" xfId="0" applyFont="1" applyBorder="1" applyAlignment="1"/>
    <xf numFmtId="0" fontId="0" fillId="0" borderId="0" xfId="0" applyFont="1" applyAlignment="1"/>
    <xf numFmtId="164" fontId="2" fillId="0" borderId="42" xfId="0" applyNumberFormat="1" applyFont="1" applyBorder="1" applyAlignment="1">
      <alignment vertical="top" wrapText="1"/>
    </xf>
    <xf numFmtId="0" fontId="2" fillId="0" borderId="156" xfId="0" applyFont="1" applyBorder="1" applyAlignment="1"/>
    <xf numFmtId="164" fontId="42" fillId="0" borderId="78" xfId="0" applyNumberFormat="1" applyFont="1" applyBorder="1" applyAlignment="1">
      <alignment horizontal="left" vertical="top" wrapText="1"/>
    </xf>
    <xf numFmtId="164" fontId="42" fillId="0" borderId="89" xfId="0" applyNumberFormat="1" applyFont="1" applyBorder="1" applyAlignment="1">
      <alignment horizontal="left" vertical="top" wrapText="1"/>
    </xf>
    <xf numFmtId="164" fontId="2" fillId="0" borderId="8" xfId="0" applyNumberFormat="1" applyFont="1" applyBorder="1" applyAlignment="1">
      <alignment vertical="top"/>
    </xf>
    <xf numFmtId="164" fontId="2" fillId="0" borderId="10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vertical="top"/>
    </xf>
    <xf numFmtId="164" fontId="2" fillId="0" borderId="9" xfId="0" applyNumberFormat="1" applyFont="1" applyBorder="1" applyAlignment="1">
      <alignment horizontal="center" vertical="top"/>
    </xf>
    <xf numFmtId="0" fontId="0" fillId="0" borderId="0" xfId="0" applyFont="1" applyAlignment="1"/>
    <xf numFmtId="0" fontId="42" fillId="0" borderId="64" xfId="0" applyFont="1" applyBorder="1" applyAlignment="1">
      <alignment horizontal="left" vertical="top" wrapText="1"/>
    </xf>
    <xf numFmtId="0" fontId="42" fillId="0" borderId="156" xfId="0" applyFont="1" applyBorder="1" applyAlignment="1"/>
    <xf numFmtId="0" fontId="42" fillId="0" borderId="157" xfId="0" applyFont="1" applyBorder="1" applyAlignment="1"/>
    <xf numFmtId="164" fontId="2" fillId="0" borderId="55" xfId="0" applyNumberFormat="1" applyFont="1" applyBorder="1" applyAlignment="1">
      <alignment vertical="top"/>
    </xf>
    <xf numFmtId="164" fontId="2" fillId="0" borderId="56" xfId="0" applyNumberFormat="1" applyFont="1" applyBorder="1" applyAlignment="1">
      <alignment horizontal="center" vertical="top"/>
    </xf>
    <xf numFmtId="4" fontId="2" fillId="0" borderId="158" xfId="0" applyNumberFormat="1" applyFont="1" applyBorder="1" applyAlignment="1">
      <alignment horizontal="right"/>
    </xf>
    <xf numFmtId="164" fontId="42" fillId="0" borderId="12" xfId="0" applyNumberFormat="1" applyFont="1" applyBorder="1" applyAlignment="1">
      <alignment vertical="top"/>
    </xf>
    <xf numFmtId="164" fontId="42" fillId="0" borderId="9" xfId="0" applyNumberFormat="1" applyFont="1" applyBorder="1" applyAlignment="1">
      <alignment horizontal="center" vertical="top"/>
    </xf>
    <xf numFmtId="0" fontId="16" fillId="0" borderId="0" xfId="0" applyFont="1" applyBorder="1"/>
    <xf numFmtId="4" fontId="13" fillId="7" borderId="112" xfId="0" applyNumberFormat="1" applyFont="1" applyFill="1" applyBorder="1" applyAlignment="1">
      <alignment horizontal="right" vertical="center"/>
    </xf>
    <xf numFmtId="4" fontId="13" fillId="6" borderId="112" xfId="0" applyNumberFormat="1" applyFont="1" applyFill="1" applyBorder="1" applyAlignment="1">
      <alignment horizontal="right" vertical="top"/>
    </xf>
    <xf numFmtId="4" fontId="2" fillId="0" borderId="138" xfId="0" applyNumberFormat="1" applyFont="1" applyBorder="1" applyAlignment="1">
      <alignment horizontal="right" vertical="top"/>
    </xf>
    <xf numFmtId="4" fontId="13" fillId="0" borderId="128" xfId="0" applyNumberFormat="1" applyFont="1" applyBorder="1" applyAlignment="1">
      <alignment horizontal="right" vertical="top"/>
    </xf>
    <xf numFmtId="4" fontId="13" fillId="0" borderId="114" xfId="0" applyNumberFormat="1" applyFont="1" applyFill="1" applyBorder="1" applyAlignment="1">
      <alignment horizontal="right" vertical="top"/>
    </xf>
    <xf numFmtId="10" fontId="13" fillId="0" borderId="114" xfId="0" applyNumberFormat="1" applyFont="1" applyFill="1" applyBorder="1" applyAlignment="1">
      <alignment horizontal="right" vertical="top"/>
    </xf>
    <xf numFmtId="0" fontId="29" fillId="0" borderId="118" xfId="0" applyFont="1" applyBorder="1" applyAlignment="1">
      <alignment vertical="top" wrapText="1"/>
    </xf>
    <xf numFmtId="0" fontId="4" fillId="5" borderId="3" xfId="0" applyFont="1" applyFill="1" applyBorder="1" applyAlignment="1">
      <alignment vertical="center"/>
    </xf>
    <xf numFmtId="0" fontId="0" fillId="0" borderId="0" xfId="0" applyFont="1" applyAlignment="1"/>
    <xf numFmtId="0" fontId="46" fillId="0" borderId="0" xfId="0" applyFont="1" applyAlignment="1">
      <alignment wrapText="1"/>
    </xf>
    <xf numFmtId="4" fontId="46" fillId="0" borderId="0" xfId="0" applyNumberFormat="1" applyFont="1"/>
    <xf numFmtId="0" fontId="46" fillId="0" borderId="0" xfId="0" applyFont="1"/>
    <xf numFmtId="0" fontId="47" fillId="0" borderId="0" xfId="0" applyFont="1" applyAlignment="1">
      <alignment horizontal="right"/>
    </xf>
    <xf numFmtId="0" fontId="50" fillId="0" borderId="10" xfId="0" applyFont="1" applyBorder="1" applyAlignment="1">
      <alignment horizontal="center" vertical="center" wrapText="1"/>
    </xf>
    <xf numFmtId="0" fontId="46" fillId="0" borderId="113" xfId="0" applyFont="1" applyBorder="1" applyAlignment="1">
      <alignment wrapText="1"/>
    </xf>
    <xf numFmtId="0" fontId="0" fillId="0" borderId="113" xfId="0" applyFont="1" applyBorder="1" applyAlignment="1"/>
    <xf numFmtId="0" fontId="46" fillId="0" borderId="45" xfId="0" applyFont="1" applyBorder="1" applyAlignment="1">
      <alignment wrapText="1"/>
    </xf>
    <xf numFmtId="4" fontId="46" fillId="0" borderId="113" xfId="0" applyNumberFormat="1" applyFont="1" applyBorder="1" applyAlignment="1"/>
    <xf numFmtId="4" fontId="46" fillId="0" borderId="61" xfId="0" applyNumberFormat="1" applyFont="1" applyBorder="1"/>
    <xf numFmtId="0" fontId="46" fillId="0" borderId="61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4" fontId="46" fillId="0" borderId="113" xfId="0" applyNumberFormat="1" applyFont="1" applyBorder="1"/>
    <xf numFmtId="4" fontId="46" fillId="0" borderId="10" xfId="0" applyNumberFormat="1" applyFont="1" applyBorder="1"/>
    <xf numFmtId="0" fontId="46" fillId="0" borderId="160" xfId="0" applyFont="1" applyBorder="1" applyAlignment="1">
      <alignment wrapText="1"/>
    </xf>
    <xf numFmtId="0" fontId="36" fillId="0" borderId="113" xfId="0" applyFont="1" applyFill="1" applyBorder="1" applyAlignment="1">
      <alignment wrapText="1"/>
    </xf>
    <xf numFmtId="0" fontId="2" fillId="0" borderId="113" xfId="0" applyFont="1" applyFill="1" applyBorder="1" applyAlignment="1">
      <alignment vertical="top" wrapText="1"/>
    </xf>
    <xf numFmtId="164" fontId="2" fillId="0" borderId="113" xfId="0" applyNumberFormat="1" applyFont="1" applyFill="1" applyBorder="1" applyAlignment="1">
      <alignment vertical="top" wrapText="1"/>
    </xf>
    <xf numFmtId="164" fontId="2" fillId="0" borderId="113" xfId="0" applyNumberFormat="1" applyFont="1" applyBorder="1" applyAlignment="1">
      <alignment vertical="top" wrapText="1"/>
    </xf>
    <xf numFmtId="0" fontId="46" fillId="0" borderId="48" xfId="0" applyFont="1" applyBorder="1" applyAlignment="1">
      <alignment wrapText="1"/>
    </xf>
    <xf numFmtId="4" fontId="46" fillId="0" borderId="9" xfId="0" applyNumberFormat="1" applyFont="1" applyBorder="1"/>
    <xf numFmtId="0" fontId="46" fillId="0" borderId="159" xfId="0" applyFont="1" applyBorder="1" applyAlignment="1">
      <alignment wrapText="1"/>
    </xf>
    <xf numFmtId="0" fontId="2" fillId="14" borderId="113" xfId="0" applyFont="1" applyFill="1" applyBorder="1" applyAlignment="1">
      <alignment vertical="top" wrapText="1"/>
    </xf>
    <xf numFmtId="0" fontId="46" fillId="0" borderId="9" xfId="0" applyFont="1" applyBorder="1" applyAlignment="1">
      <alignment wrapText="1"/>
    </xf>
    <xf numFmtId="49" fontId="5" fillId="14" borderId="113" xfId="0" applyNumberFormat="1" applyFont="1" applyFill="1" applyBorder="1" applyAlignment="1">
      <alignment horizontal="center" vertical="top"/>
    </xf>
    <xf numFmtId="0" fontId="5" fillId="14" borderId="113" xfId="0" applyFont="1" applyFill="1" applyBorder="1" applyAlignment="1">
      <alignment vertical="top" wrapText="1"/>
    </xf>
    <xf numFmtId="0" fontId="46" fillId="0" borderId="161" xfId="0" applyFont="1" applyBorder="1" applyAlignment="1">
      <alignment wrapText="1"/>
    </xf>
    <xf numFmtId="49" fontId="5" fillId="0" borderId="113" xfId="0" applyNumberFormat="1" applyFont="1" applyFill="1" applyBorder="1" applyAlignment="1">
      <alignment horizontal="center" vertical="top"/>
    </xf>
    <xf numFmtId="0" fontId="5" fillId="0" borderId="113" xfId="0" applyFont="1" applyFill="1" applyBorder="1" applyAlignment="1">
      <alignment vertical="top" wrapText="1"/>
    </xf>
    <xf numFmtId="0" fontId="2" fillId="0" borderId="113" xfId="0" applyFont="1" applyFill="1" applyBorder="1" applyAlignment="1">
      <alignment horizontal="left" vertical="top" wrapText="1"/>
    </xf>
    <xf numFmtId="0" fontId="5" fillId="0" borderId="113" xfId="0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vertical="center"/>
    </xf>
    <xf numFmtId="0" fontId="36" fillId="0" borderId="113" xfId="0" applyFont="1" applyBorder="1" applyAlignment="1">
      <alignment wrapText="1"/>
    </xf>
    <xf numFmtId="4" fontId="36" fillId="0" borderId="113" xfId="0" applyNumberFormat="1" applyFont="1" applyFill="1" applyBorder="1"/>
    <xf numFmtId="0" fontId="46" fillId="0" borderId="113" xfId="0" applyFont="1" applyFill="1" applyBorder="1" applyAlignment="1">
      <alignment wrapText="1"/>
    </xf>
    <xf numFmtId="4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4" fontId="50" fillId="0" borderId="10" xfId="0" applyNumberFormat="1" applyFont="1" applyBorder="1"/>
    <xf numFmtId="0" fontId="52" fillId="0" borderId="0" xfId="0" applyFont="1"/>
    <xf numFmtId="4" fontId="52" fillId="0" borderId="0" xfId="0" applyNumberFormat="1" applyFont="1"/>
    <xf numFmtId="0" fontId="50" fillId="0" borderId="113" xfId="0" applyFont="1" applyBorder="1" applyAlignment="1">
      <alignment horizontal="center" vertical="center" wrapText="1"/>
    </xf>
    <xf numFmtId="4" fontId="50" fillId="0" borderId="113" xfId="0" applyNumberFormat="1" applyFont="1" applyBorder="1" applyAlignment="1">
      <alignment horizontal="center" vertical="center" wrapText="1"/>
    </xf>
    <xf numFmtId="0" fontId="36" fillId="0" borderId="113" xfId="0" applyFont="1" applyBorder="1" applyAlignment="1">
      <alignment horizontal="center" vertical="center" wrapText="1"/>
    </xf>
    <xf numFmtId="0" fontId="5" fillId="0" borderId="113" xfId="0" applyFont="1" applyBorder="1" applyAlignment="1">
      <alignment vertical="top" wrapText="1"/>
    </xf>
    <xf numFmtId="16" fontId="5" fillId="0" borderId="113" xfId="0" applyNumberFormat="1" applyFont="1" applyFill="1" applyBorder="1" applyAlignment="1">
      <alignment horizontal="center" vertical="center"/>
    </xf>
    <xf numFmtId="14" fontId="5" fillId="0" borderId="113" xfId="0" applyNumberFormat="1" applyFont="1" applyFill="1" applyBorder="1" applyAlignment="1">
      <alignment horizontal="center" vertical="center"/>
    </xf>
    <xf numFmtId="0" fontId="36" fillId="0" borderId="61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50" fillId="0" borderId="9" xfId="0" applyFont="1" applyBorder="1" applyAlignment="1">
      <alignment horizontal="center" vertical="center" wrapText="1"/>
    </xf>
    <xf numFmtId="4" fontId="50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4" fontId="50" fillId="0" borderId="10" xfId="0" applyNumberFormat="1" applyFont="1" applyBorder="1" applyAlignment="1">
      <alignment wrapText="1"/>
    </xf>
    <xf numFmtId="2" fontId="54" fillId="0" borderId="113" xfId="0" applyNumberFormat="1" applyFont="1" applyBorder="1" applyAlignment="1"/>
    <xf numFmtId="0" fontId="51" fillId="0" borderId="0" xfId="0" applyFont="1" applyBorder="1"/>
    <xf numFmtId="0" fontId="50" fillId="0" borderId="0" xfId="0" applyFont="1" applyBorder="1" applyAlignment="1">
      <alignment wrapText="1"/>
    </xf>
    <xf numFmtId="4" fontId="50" fillId="0" borderId="0" xfId="0" applyNumberFormat="1" applyFont="1" applyBorder="1" applyAlignment="1">
      <alignment wrapText="1"/>
    </xf>
    <xf numFmtId="4" fontId="50" fillId="0" borderId="0" xfId="0" applyNumberFormat="1" applyFont="1" applyBorder="1"/>
    <xf numFmtId="0" fontId="55" fillId="0" borderId="0" xfId="0" applyFont="1" applyAlignment="1"/>
    <xf numFmtId="0" fontId="36" fillId="0" borderId="160" xfId="0" applyFont="1" applyBorder="1" applyAlignment="1">
      <alignment wrapText="1"/>
    </xf>
    <xf numFmtId="0" fontId="46" fillId="0" borderId="0" xfId="0" applyFont="1" applyAlignment="1">
      <alignment horizontal="center" wrapText="1"/>
    </xf>
    <xf numFmtId="49" fontId="46" fillId="0" borderId="113" xfId="0" applyNumberFormat="1" applyFont="1" applyBorder="1" applyAlignment="1">
      <alignment horizontal="center" wrapText="1"/>
    </xf>
    <xf numFmtId="49" fontId="36" fillId="0" borderId="113" xfId="0" applyNumberFormat="1" applyFont="1" applyBorder="1" applyAlignment="1">
      <alignment horizontal="center" wrapText="1"/>
    </xf>
    <xf numFmtId="49" fontId="36" fillId="0" borderId="113" xfId="0" applyNumberFormat="1" applyFont="1" applyFill="1" applyBorder="1" applyAlignment="1">
      <alignment horizontal="center" wrapText="1"/>
    </xf>
    <xf numFmtId="49" fontId="36" fillId="13" borderId="113" xfId="0" applyNumberFormat="1" applyFont="1" applyFill="1" applyBorder="1" applyAlignment="1">
      <alignment horizontal="center" wrapText="1"/>
    </xf>
    <xf numFmtId="49" fontId="46" fillId="0" borderId="10" xfId="0" applyNumberFormat="1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49" fontId="46" fillId="0" borderId="61" xfId="0" applyNumberFormat="1" applyFont="1" applyBorder="1" applyAlignment="1">
      <alignment horizontal="center" wrapText="1"/>
    </xf>
    <xf numFmtId="0" fontId="5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6" fillId="0" borderId="113" xfId="0" applyFont="1" applyFill="1" applyBorder="1" applyAlignment="1">
      <alignment horizontal="center" vertical="center"/>
    </xf>
    <xf numFmtId="17" fontId="5" fillId="0" borderId="113" xfId="0" applyNumberFormat="1" applyFont="1" applyFill="1" applyBorder="1" applyAlignment="1">
      <alignment horizontal="center" vertical="center"/>
    </xf>
    <xf numFmtId="0" fontId="57" fillId="0" borderId="113" xfId="0" applyFont="1" applyBorder="1" applyAlignment="1">
      <alignment wrapText="1"/>
    </xf>
    <xf numFmtId="0" fontId="0" fillId="0" borderId="0" xfId="0" applyFont="1" applyAlignment="1"/>
    <xf numFmtId="49" fontId="36" fillId="0" borderId="10" xfId="0" applyNumberFormat="1" applyFont="1" applyBorder="1" applyAlignment="1">
      <alignment horizontal="center" wrapText="1"/>
    </xf>
    <xf numFmtId="2" fontId="1" fillId="0" borderId="113" xfId="0" applyNumberFormat="1" applyFont="1" applyBorder="1" applyAlignment="1"/>
    <xf numFmtId="4" fontId="46" fillId="0" borderId="78" xfId="0" applyNumberFormat="1" applyFont="1" applyBorder="1"/>
    <xf numFmtId="4" fontId="46" fillId="0" borderId="45" xfId="0" applyNumberFormat="1" applyFont="1" applyBorder="1"/>
    <xf numFmtId="0" fontId="50" fillId="0" borderId="78" xfId="0" applyFont="1" applyBorder="1" applyAlignment="1">
      <alignment wrapText="1"/>
    </xf>
    <xf numFmtId="0" fontId="50" fillId="0" borderId="113" xfId="0" applyFont="1" applyBorder="1" applyAlignment="1">
      <alignment wrapText="1"/>
    </xf>
    <xf numFmtId="4" fontId="50" fillId="0" borderId="45" xfId="0" applyNumberFormat="1" applyFont="1" applyBorder="1"/>
    <xf numFmtId="4" fontId="50" fillId="0" borderId="113" xfId="0" applyNumberFormat="1" applyFont="1" applyBorder="1" applyAlignment="1">
      <alignment wrapText="1"/>
    </xf>
    <xf numFmtId="49" fontId="59" fillId="0" borderId="10" xfId="0" applyNumberFormat="1" applyFont="1" applyBorder="1" applyAlignment="1">
      <alignment horizontal="center" wrapText="1"/>
    </xf>
    <xf numFmtId="49" fontId="46" fillId="0" borderId="9" xfId="0" applyNumberFormat="1" applyFont="1" applyBorder="1" applyAlignment="1">
      <alignment horizontal="center" wrapText="1"/>
    </xf>
    <xf numFmtId="0" fontId="36" fillId="0" borderId="126" xfId="0" applyFont="1" applyBorder="1" applyAlignment="1">
      <alignment horizontal="center" vertical="center" wrapText="1"/>
    </xf>
    <xf numFmtId="4" fontId="50" fillId="0" borderId="126" xfId="0" applyNumberFormat="1" applyFont="1" applyBorder="1" applyAlignment="1">
      <alignment horizontal="center" vertical="center" wrapText="1"/>
    </xf>
    <xf numFmtId="0" fontId="50" fillId="0" borderId="63" xfId="0" applyFont="1" applyBorder="1" applyAlignment="1">
      <alignment horizontal="center" vertical="center" wrapText="1"/>
    </xf>
    <xf numFmtId="4" fontId="50" fillId="0" borderId="61" xfId="0" applyNumberFormat="1" applyFont="1" applyBorder="1" applyAlignment="1">
      <alignment horizontal="center" vertical="center" wrapText="1"/>
    </xf>
    <xf numFmtId="0" fontId="50" fillId="0" borderId="61" xfId="0" applyFont="1" applyBorder="1" applyAlignment="1">
      <alignment horizontal="center" vertical="center" wrapText="1"/>
    </xf>
    <xf numFmtId="4" fontId="36" fillId="0" borderId="113" xfId="0" applyNumberFormat="1" applyFont="1" applyBorder="1" applyAlignment="1">
      <alignment horizontal="center" vertical="center" wrapText="1"/>
    </xf>
    <xf numFmtId="14" fontId="36" fillId="0" borderId="113" xfId="0" applyNumberFormat="1" applyFont="1" applyBorder="1" applyAlignment="1">
      <alignment horizontal="center" vertical="center" wrapText="1"/>
    </xf>
    <xf numFmtId="49" fontId="36" fillId="0" borderId="61" xfId="0" applyNumberFormat="1" applyFont="1" applyBorder="1" applyAlignment="1">
      <alignment horizontal="center" wrapText="1"/>
    </xf>
    <xf numFmtId="0" fontId="46" fillId="0" borderId="89" xfId="0" applyFont="1" applyBorder="1" applyAlignment="1">
      <alignment wrapText="1"/>
    </xf>
    <xf numFmtId="0" fontId="36" fillId="0" borderId="10" xfId="0" applyFont="1" applyBorder="1" applyAlignment="1">
      <alignment horizontal="center" vertical="center" wrapText="1"/>
    </xf>
    <xf numFmtId="0" fontId="36" fillId="0" borderId="45" xfId="0" applyFont="1" applyBorder="1" applyAlignment="1">
      <alignment wrapText="1"/>
    </xf>
    <xf numFmtId="0" fontId="36" fillId="0" borderId="16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113" xfId="0" applyFont="1" applyBorder="1" applyAlignment="1">
      <alignment vertical="top" wrapText="1"/>
    </xf>
    <xf numFmtId="0" fontId="50" fillId="0" borderId="160" xfId="0" applyFont="1" applyBorder="1" applyAlignment="1">
      <alignment horizontal="center" vertical="center" wrapText="1"/>
    </xf>
    <xf numFmtId="4" fontId="50" fillId="0" borderId="160" xfId="0" applyNumberFormat="1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0" fontId="46" fillId="13" borderId="113" xfId="0" applyFont="1" applyFill="1" applyBorder="1" applyAlignment="1">
      <alignment wrapText="1"/>
    </xf>
    <xf numFmtId="0" fontId="42" fillId="0" borderId="113" xfId="0" applyFont="1" applyBorder="1" applyAlignment="1">
      <alignment vertical="top" wrapText="1"/>
    </xf>
    <xf numFmtId="4" fontId="57" fillId="0" borderId="113" xfId="0" applyNumberFormat="1" applyFont="1" applyBorder="1" applyAlignment="1">
      <alignment wrapText="1"/>
    </xf>
    <xf numFmtId="4" fontId="57" fillId="0" borderId="113" xfId="0" applyNumberFormat="1" applyFont="1" applyBorder="1"/>
    <xf numFmtId="0" fontId="39" fillId="0" borderId="35" xfId="0" applyFont="1" applyBorder="1" applyAlignment="1">
      <alignment horizontal="center"/>
    </xf>
    <xf numFmtId="0" fontId="16" fillId="0" borderId="35" xfId="0" applyFont="1" applyBorder="1"/>
    <xf numFmtId="0" fontId="36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left" wrapText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7" fillId="0" borderId="120" xfId="0" applyFont="1" applyBorder="1" applyAlignment="1">
      <alignment horizontal="center" vertical="center" wrapText="1"/>
    </xf>
    <xf numFmtId="0" fontId="16" fillId="0" borderId="121" xfId="0" applyFont="1" applyBorder="1"/>
    <xf numFmtId="0" fontId="16" fillId="0" borderId="122" xfId="0" applyFont="1" applyBorder="1"/>
    <xf numFmtId="0" fontId="38" fillId="0" borderId="127" xfId="0" applyFont="1" applyBorder="1" applyAlignment="1">
      <alignment horizontal="center" vertical="center" wrapText="1"/>
    </xf>
    <xf numFmtId="0" fontId="16" fillId="0" borderId="119" xfId="0" applyFont="1" applyBorder="1"/>
    <xf numFmtId="0" fontId="16" fillId="0" borderId="152" xfId="0" applyFont="1" applyBorder="1"/>
    <xf numFmtId="0" fontId="16" fillId="0" borderId="153" xfId="0" applyFont="1" applyBorder="1"/>
    <xf numFmtId="0" fontId="38" fillId="0" borderId="105" xfId="0" applyFont="1" applyBorder="1" applyAlignment="1">
      <alignment horizontal="center" vertical="center" wrapText="1"/>
    </xf>
    <xf numFmtId="0" fontId="16" fillId="0" borderId="106" xfId="0" applyFont="1" applyBorder="1"/>
    <xf numFmtId="0" fontId="16" fillId="0" borderId="107" xfId="0" applyFont="1" applyBorder="1"/>
    <xf numFmtId="10" fontId="39" fillId="0" borderId="154" xfId="0" applyNumberFormat="1" applyFont="1" applyBorder="1" applyAlignment="1">
      <alignment horizontal="center" vertical="center"/>
    </xf>
    <xf numFmtId="0" fontId="16" fillId="0" borderId="153" xfId="0" applyFont="1" applyBorder="1" applyAlignment="1">
      <alignment vertical="center"/>
    </xf>
    <xf numFmtId="4" fontId="3" fillId="3" borderId="18" xfId="0" applyNumberFormat="1" applyFont="1" applyFill="1" applyBorder="1" applyAlignment="1">
      <alignment horizontal="center" vertical="center" wrapText="1"/>
    </xf>
    <xf numFmtId="0" fontId="16" fillId="0" borderId="19" xfId="0" applyFont="1" applyBorder="1"/>
    <xf numFmtId="0" fontId="16" fillId="0" borderId="20" xfId="0" applyFont="1" applyBorder="1"/>
    <xf numFmtId="4" fontId="3" fillId="3" borderId="18" xfId="0" applyNumberFormat="1" applyFont="1" applyFill="1" applyBorder="1" applyAlignment="1">
      <alignment horizontal="center" vertical="center"/>
    </xf>
    <xf numFmtId="4" fontId="3" fillId="3" borderId="96" xfId="0" applyNumberFormat="1" applyFont="1" applyFill="1" applyBorder="1" applyAlignment="1">
      <alignment horizontal="center" vertical="center"/>
    </xf>
    <xf numFmtId="4" fontId="3" fillId="3" borderId="2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6" fillId="0" borderId="21" xfId="0" applyFont="1" applyBorder="1"/>
    <xf numFmtId="0" fontId="16" fillId="0" borderId="25" xfId="0" applyFont="1" applyBorder="1"/>
    <xf numFmtId="0" fontId="3" fillId="3" borderId="15" xfId="0" applyFont="1" applyFill="1" applyBorder="1" applyAlignment="1">
      <alignment horizontal="center" vertical="center"/>
    </xf>
    <xf numFmtId="0" fontId="16" fillId="0" borderId="22" xfId="0" applyFont="1" applyBorder="1"/>
    <xf numFmtId="0" fontId="16" fillId="0" borderId="26" xfId="0" applyFont="1" applyBorder="1"/>
    <xf numFmtId="0" fontId="3" fillId="3" borderId="16" xfId="0" applyFont="1" applyFill="1" applyBorder="1" applyAlignment="1">
      <alignment horizontal="center" vertical="center" wrapText="1"/>
    </xf>
    <xf numFmtId="0" fontId="16" fillId="0" borderId="23" xfId="0" applyFont="1" applyBorder="1"/>
    <xf numFmtId="0" fontId="16" fillId="0" borderId="27" xfId="0" applyFont="1" applyBorder="1"/>
    <xf numFmtId="0" fontId="3" fillId="3" borderId="17" xfId="0" applyFont="1" applyFill="1" applyBorder="1" applyAlignment="1">
      <alignment horizontal="center" vertical="center" wrapText="1"/>
    </xf>
    <xf numFmtId="0" fontId="16" fillId="0" borderId="24" xfId="0" applyFont="1" applyBorder="1"/>
    <xf numFmtId="0" fontId="16" fillId="0" borderId="28" xfId="0" applyFont="1" applyBorder="1"/>
    <xf numFmtId="164" fontId="19" fillId="7" borderId="85" xfId="0" applyNumberFormat="1" applyFont="1" applyFill="1" applyBorder="1" applyAlignment="1">
      <alignment horizontal="left" vertical="center" wrapText="1"/>
    </xf>
    <xf numFmtId="0" fontId="16" fillId="0" borderId="86" xfId="0" applyFont="1" applyBorder="1"/>
    <xf numFmtId="0" fontId="16" fillId="0" borderId="87" xfId="0" applyFont="1" applyBorder="1"/>
    <xf numFmtId="164" fontId="2" fillId="0" borderId="0" xfId="0" applyNumberFormat="1" applyFont="1" applyAlignment="1">
      <alignment horizontal="center" vertical="center"/>
    </xf>
    <xf numFmtId="164" fontId="4" fillId="2" borderId="18" xfId="0" applyNumberFormat="1" applyFont="1" applyFill="1" applyBorder="1" applyAlignment="1">
      <alignment horizontal="left" vertical="center"/>
    </xf>
    <xf numFmtId="0" fontId="16" fillId="0" borderId="79" xfId="0" applyFont="1" applyBorder="1"/>
    <xf numFmtId="4" fontId="5" fillId="0" borderId="46" xfId="0" applyNumberFormat="1" applyFont="1" applyBorder="1" applyAlignment="1">
      <alignment horizontal="right" vertical="center"/>
    </xf>
    <xf numFmtId="0" fontId="16" fillId="0" borderId="64" xfId="0" applyFont="1" applyBorder="1"/>
    <xf numFmtId="0" fontId="16" fillId="0" borderId="70" xfId="0" applyFont="1" applyBorder="1"/>
    <xf numFmtId="0" fontId="16" fillId="0" borderId="71" xfId="0" applyFont="1" applyBorder="1"/>
    <xf numFmtId="0" fontId="16" fillId="0" borderId="72" xfId="0" applyFont="1" applyBorder="1"/>
    <xf numFmtId="0" fontId="16" fillId="0" borderId="73" xfId="0" applyFont="1" applyBorder="1"/>
    <xf numFmtId="164" fontId="26" fillId="7" borderId="105" xfId="0" applyNumberFormat="1" applyFont="1" applyFill="1" applyBorder="1" applyAlignment="1">
      <alignment horizontal="left" vertical="center" wrapText="1"/>
    </xf>
    <xf numFmtId="164" fontId="26" fillId="7" borderId="106" xfId="0" applyNumberFormat="1" applyFont="1" applyFill="1" applyBorder="1" applyAlignment="1">
      <alignment horizontal="left" vertical="center" wrapText="1"/>
    </xf>
    <xf numFmtId="164" fontId="26" fillId="7" borderId="107" xfId="0" applyNumberFormat="1" applyFont="1" applyFill="1" applyBorder="1" applyAlignment="1">
      <alignment horizontal="left" vertical="center" wrapText="1"/>
    </xf>
    <xf numFmtId="165" fontId="30" fillId="3" borderId="14" xfId="0" applyNumberFormat="1" applyFont="1" applyFill="1" applyBorder="1" applyAlignment="1">
      <alignment horizontal="center" vertical="center" wrapText="1"/>
    </xf>
    <xf numFmtId="165" fontId="30" fillId="3" borderId="92" xfId="0" applyNumberFormat="1" applyFont="1" applyFill="1" applyBorder="1" applyAlignment="1">
      <alignment horizontal="center" vertical="center" wrapText="1"/>
    </xf>
    <xf numFmtId="165" fontId="30" fillId="3" borderId="80" xfId="0" applyNumberFormat="1" applyFont="1" applyFill="1" applyBorder="1" applyAlignment="1">
      <alignment horizontal="center" vertical="center" wrapText="1"/>
    </xf>
    <xf numFmtId="165" fontId="3" fillId="3" borderId="18" xfId="0" applyNumberFormat="1" applyFont="1" applyFill="1" applyBorder="1" applyAlignment="1">
      <alignment horizontal="center" vertical="center" wrapText="1"/>
    </xf>
    <xf numFmtId="165" fontId="3" fillId="3" borderId="96" xfId="0" applyNumberFormat="1" applyFont="1" applyFill="1" applyBorder="1" applyAlignment="1">
      <alignment horizontal="center" vertical="center" wrapText="1"/>
    </xf>
    <xf numFmtId="165" fontId="3" fillId="3" borderId="20" xfId="0" applyNumberFormat="1" applyFont="1" applyFill="1" applyBorder="1" applyAlignment="1">
      <alignment horizontal="center" vertical="center" wrapText="1"/>
    </xf>
    <xf numFmtId="165" fontId="3" fillId="3" borderId="14" xfId="0" applyNumberFormat="1" applyFont="1" applyFill="1" applyBorder="1" applyAlignment="1">
      <alignment horizontal="center" vertical="center" wrapText="1"/>
    </xf>
    <xf numFmtId="165" fontId="3" fillId="3" borderId="80" xfId="0" applyNumberFormat="1" applyFont="1" applyFill="1" applyBorder="1" applyAlignment="1">
      <alignment horizontal="center" vertical="center" wrapText="1"/>
    </xf>
    <xf numFmtId="0" fontId="50" fillId="0" borderId="78" xfId="0" applyFont="1" applyBorder="1" applyAlignment="1">
      <alignment horizontal="right" wrapText="1"/>
    </xf>
    <xf numFmtId="0" fontId="50" fillId="0" borderId="45" xfId="0" applyFont="1" applyBorder="1" applyAlignment="1">
      <alignment horizontal="right" wrapText="1"/>
    </xf>
    <xf numFmtId="0" fontId="37" fillId="5" borderId="89" xfId="0" applyFont="1" applyFill="1" applyBorder="1" applyAlignment="1">
      <alignment horizontal="center" vertical="center" wrapText="1"/>
    </xf>
    <xf numFmtId="0" fontId="51" fillId="0" borderId="64" xfId="0" applyFont="1" applyBorder="1"/>
    <xf numFmtId="0" fontId="51" fillId="0" borderId="48" xfId="0" applyFont="1" applyBorder="1"/>
    <xf numFmtId="4" fontId="50" fillId="5" borderId="89" xfId="0" applyNumberFormat="1" applyFont="1" applyFill="1" applyBorder="1" applyAlignment="1">
      <alignment horizontal="center" vertical="center" wrapText="1"/>
    </xf>
    <xf numFmtId="0" fontId="51" fillId="0" borderId="45" xfId="0" applyFont="1" applyBorder="1"/>
    <xf numFmtId="0" fontId="57" fillId="0" borderId="113" xfId="0" applyFont="1" applyBorder="1" applyAlignment="1">
      <alignment horizontal="right" wrapText="1"/>
    </xf>
    <xf numFmtId="0" fontId="37" fillId="5" borderId="78" xfId="0" applyFont="1" applyFill="1" applyBorder="1" applyAlignment="1">
      <alignment horizontal="center" vertical="center" wrapText="1"/>
    </xf>
    <xf numFmtId="0" fontId="50" fillId="5" borderId="43" xfId="0" applyFont="1" applyFill="1" applyBorder="1" applyAlignment="1">
      <alignment horizontal="center" vertical="center" wrapText="1"/>
    </xf>
    <xf numFmtId="0" fontId="50" fillId="5" borderId="45" xfId="0" applyFont="1" applyFill="1" applyBorder="1" applyAlignment="1">
      <alignment horizontal="center" vertical="center" wrapText="1"/>
    </xf>
    <xf numFmtId="4" fontId="50" fillId="5" borderId="78" xfId="0" applyNumberFormat="1" applyFont="1" applyFill="1" applyBorder="1" applyAlignment="1">
      <alignment horizontal="center" vertical="center" wrapText="1"/>
    </xf>
    <xf numFmtId="4" fontId="50" fillId="5" borderId="43" xfId="0" applyNumberFormat="1" applyFont="1" applyFill="1" applyBorder="1" applyAlignment="1">
      <alignment horizontal="center" vertical="center" wrapText="1"/>
    </xf>
    <xf numFmtId="4" fontId="50" fillId="5" borderId="45" xfId="0" applyNumberFormat="1" applyFont="1" applyFill="1" applyBorder="1" applyAlignment="1">
      <alignment horizontal="center" vertical="center" wrapText="1"/>
    </xf>
    <xf numFmtId="0" fontId="51" fillId="0" borderId="43" xfId="0" applyFont="1" applyBorder="1"/>
    <xf numFmtId="0" fontId="48" fillId="0" borderId="0" xfId="0" applyFont="1" applyAlignment="1">
      <alignment horizontal="right" wrapText="1"/>
    </xf>
    <xf numFmtId="0" fontId="53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F1000"/>
  <sheetViews>
    <sheetView topLeftCell="A14" zoomScale="80" zoomScaleNormal="80" workbookViewId="0">
      <selection activeCell="K32" sqref="K32:O32"/>
    </sheetView>
  </sheetViews>
  <sheetFormatPr defaultColWidth="12.625" defaultRowHeight="15" customHeight="1" x14ac:dyDescent="0.2"/>
  <cols>
    <col min="1" max="1" width="18.25" customWidth="1"/>
    <col min="2" max="2" width="16.625" customWidth="1"/>
    <col min="3" max="5" width="23.25" customWidth="1"/>
    <col min="6" max="6" width="23.25" style="415" customWidth="1"/>
    <col min="7" max="9" width="23.25" customWidth="1"/>
    <col min="10" max="10" width="16.625" customWidth="1"/>
    <col min="11" max="11" width="23.25" customWidth="1"/>
    <col min="12" max="12" width="16.625" customWidth="1"/>
    <col min="13" max="13" width="23.25" customWidth="1"/>
    <col min="14" max="14" width="16.625" customWidth="1"/>
    <col min="15" max="15" width="23.25" customWidth="1"/>
    <col min="16" max="24" width="5.625" customWidth="1"/>
    <col min="25" max="27" width="11" customWidth="1"/>
  </cols>
  <sheetData>
    <row r="1" spans="1:27" ht="15" customHeight="1" x14ac:dyDescent="0.2">
      <c r="A1" s="551" t="s">
        <v>0</v>
      </c>
      <c r="B1" s="550"/>
      <c r="C1" s="1"/>
      <c r="D1" s="2"/>
      <c r="E1" s="1"/>
      <c r="F1" s="1"/>
      <c r="G1" s="1"/>
      <c r="H1" s="1"/>
      <c r="I1" s="2" t="s">
        <v>331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customHeight="1" x14ac:dyDescent="0.2">
      <c r="A2" s="3"/>
      <c r="B2" s="1"/>
      <c r="C2" s="1"/>
      <c r="D2" s="2"/>
      <c r="E2" s="1"/>
      <c r="F2" s="1"/>
      <c r="G2" s="1"/>
      <c r="H2" s="1"/>
      <c r="I2" s="551" t="s">
        <v>330</v>
      </c>
      <c r="J2" s="551"/>
      <c r="K2" s="55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 customHeight="1" x14ac:dyDescent="0.2">
      <c r="A3" s="3"/>
      <c r="B3" s="1"/>
      <c r="C3" s="1"/>
      <c r="D3" s="2"/>
      <c r="E3" s="1"/>
      <c r="F3" s="1"/>
      <c r="G3" s="1"/>
      <c r="H3" s="1"/>
      <c r="I3" s="551" t="s">
        <v>332</v>
      </c>
      <c r="J3" s="551"/>
      <c r="K3" s="55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178" customFormat="1" ht="14.25" customHeight="1" x14ac:dyDescent="0.2">
      <c r="A10" s="176" t="s">
        <v>326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</row>
    <row r="11" spans="1:27" s="178" customFormat="1" ht="14.25" customHeight="1" x14ac:dyDescent="0.2">
      <c r="A11" s="179" t="s">
        <v>327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</row>
    <row r="12" spans="1:27" s="178" customFormat="1" ht="14.25" customHeight="1" x14ac:dyDescent="0.2">
      <c r="A12" s="179" t="s">
        <v>325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</row>
    <row r="13" spans="1:27" s="178" customFormat="1" ht="14.25" customHeight="1" x14ac:dyDescent="0.2">
      <c r="A13" s="179" t="s">
        <v>328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</row>
    <row r="14" spans="1:27" s="178" customFormat="1" ht="14.25" customHeight="1" x14ac:dyDescent="0.2">
      <c r="A14" s="179" t="s">
        <v>333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</row>
    <row r="15" spans="1:27" s="178" customFormat="1" ht="14.25" customHeight="1" x14ac:dyDescent="0.2">
      <c r="A15" s="179" t="s">
        <v>329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</row>
    <row r="16" spans="1:27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32" ht="30" customHeight="1" x14ac:dyDescent="0.2">
      <c r="E17" s="4"/>
      <c r="F17" s="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32" s="255" customFormat="1" ht="15.75" x14ac:dyDescent="0.25">
      <c r="A18" s="262"/>
      <c r="B18" s="552" t="s">
        <v>264</v>
      </c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263"/>
      <c r="Q18" s="264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</row>
    <row r="19" spans="1:32" s="255" customFormat="1" ht="15.75" x14ac:dyDescent="0.25">
      <c r="A19" s="262"/>
      <c r="B19" s="552" t="s">
        <v>302</v>
      </c>
      <c r="C19" s="550"/>
      <c r="D19" s="550"/>
      <c r="E19" s="550"/>
      <c r="F19" s="550"/>
      <c r="G19" s="550"/>
      <c r="H19" s="550"/>
      <c r="I19" s="550"/>
      <c r="J19" s="550"/>
      <c r="K19" s="550"/>
      <c r="L19" s="550"/>
      <c r="M19" s="550"/>
      <c r="N19" s="550"/>
      <c r="O19" s="550"/>
      <c r="P19" s="263"/>
      <c r="Q19" s="264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</row>
    <row r="20" spans="1:32" s="255" customFormat="1" ht="15.75" x14ac:dyDescent="0.25">
      <c r="A20" s="262"/>
      <c r="B20" s="553" t="s">
        <v>334</v>
      </c>
      <c r="C20" s="550"/>
      <c r="D20" s="550"/>
      <c r="E20" s="550"/>
      <c r="F20" s="550"/>
      <c r="G20" s="550"/>
      <c r="H20" s="550"/>
      <c r="I20" s="550"/>
      <c r="J20" s="550"/>
      <c r="K20" s="550"/>
      <c r="L20" s="550"/>
      <c r="M20" s="550"/>
      <c r="N20" s="550"/>
      <c r="O20" s="550"/>
      <c r="P20" s="263"/>
      <c r="Q20" s="264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</row>
    <row r="21" spans="1:32" s="255" customFormat="1" ht="15.75" x14ac:dyDescent="0.25">
      <c r="A21" s="262"/>
      <c r="B21" s="3"/>
      <c r="C21" s="1"/>
      <c r="D21" s="265"/>
      <c r="E21" s="265"/>
      <c r="F21" s="265"/>
      <c r="G21" s="265"/>
      <c r="H21" s="265"/>
      <c r="I21" s="265"/>
      <c r="J21" s="265"/>
      <c r="K21" s="266"/>
      <c r="L21" s="265"/>
      <c r="M21" s="266"/>
      <c r="N21" s="265"/>
      <c r="O21" s="266"/>
      <c r="P21" s="263"/>
      <c r="Q21" s="264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</row>
    <row r="22" spans="1:32" s="255" customFormat="1" ht="15.75" thickBot="1" x14ac:dyDescent="0.3">
      <c r="D22" s="267"/>
      <c r="E22" s="267"/>
      <c r="F22" s="267"/>
      <c r="G22" s="267"/>
      <c r="H22" s="267"/>
      <c r="I22" s="267"/>
      <c r="J22" s="267"/>
      <c r="K22" s="268"/>
      <c r="L22" s="267"/>
      <c r="M22" s="268"/>
      <c r="N22" s="267"/>
      <c r="O22" s="268"/>
      <c r="P22" s="267"/>
      <c r="Q22" s="268"/>
    </row>
    <row r="23" spans="1:32" s="255" customFormat="1" ht="30" customHeight="1" thickBot="1" x14ac:dyDescent="0.25">
      <c r="A23" s="554"/>
      <c r="B23" s="557" t="s">
        <v>265</v>
      </c>
      <c r="C23" s="558"/>
      <c r="D23" s="561" t="s">
        <v>266</v>
      </c>
      <c r="E23" s="562"/>
      <c r="F23" s="562"/>
      <c r="G23" s="562"/>
      <c r="H23" s="562"/>
      <c r="I23" s="562"/>
      <c r="J23" s="562"/>
      <c r="K23" s="563"/>
      <c r="L23" s="557" t="s">
        <v>301</v>
      </c>
      <c r="M23" s="558"/>
      <c r="N23" s="557" t="s">
        <v>303</v>
      </c>
      <c r="O23" s="558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</row>
    <row r="24" spans="1:32" s="255" customFormat="1" ht="135.6" customHeight="1" thickBot="1" x14ac:dyDescent="0.25">
      <c r="A24" s="555"/>
      <c r="B24" s="559"/>
      <c r="C24" s="560"/>
      <c r="D24" s="358" t="s">
        <v>300</v>
      </c>
      <c r="E24" s="359" t="s">
        <v>527</v>
      </c>
      <c r="F24" s="359" t="s">
        <v>528</v>
      </c>
      <c r="G24" s="359" t="s">
        <v>267</v>
      </c>
      <c r="H24" s="359" t="s">
        <v>268</v>
      </c>
      <c r="I24" s="359" t="s">
        <v>1</v>
      </c>
      <c r="J24" s="564" t="s">
        <v>269</v>
      </c>
      <c r="K24" s="565"/>
      <c r="L24" s="559"/>
      <c r="M24" s="560"/>
      <c r="N24" s="559"/>
      <c r="O24" s="560"/>
      <c r="R24" s="270"/>
    </row>
    <row r="25" spans="1:32" s="255" customFormat="1" ht="30.75" thickBot="1" x14ac:dyDescent="0.25">
      <c r="A25" s="556"/>
      <c r="B25" s="352" t="s">
        <v>261</v>
      </c>
      <c r="C25" s="353" t="s">
        <v>270</v>
      </c>
      <c r="D25" s="352" t="s">
        <v>270</v>
      </c>
      <c r="E25" s="354" t="s">
        <v>270</v>
      </c>
      <c r="F25" s="354" t="s">
        <v>270</v>
      </c>
      <c r="G25" s="354" t="s">
        <v>270</v>
      </c>
      <c r="H25" s="354" t="s">
        <v>270</v>
      </c>
      <c r="I25" s="354" t="s">
        <v>270</v>
      </c>
      <c r="J25" s="354" t="s">
        <v>261</v>
      </c>
      <c r="K25" s="355" t="s">
        <v>530</v>
      </c>
      <c r="L25" s="352" t="s">
        <v>261</v>
      </c>
      <c r="M25" s="353" t="s">
        <v>270</v>
      </c>
      <c r="N25" s="356" t="s">
        <v>261</v>
      </c>
      <c r="O25" s="357" t="s">
        <v>270</v>
      </c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</row>
    <row r="26" spans="1:32" s="255" customFormat="1" ht="30" customHeight="1" thickBot="1" x14ac:dyDescent="0.25">
      <c r="A26" s="307" t="s">
        <v>271</v>
      </c>
      <c r="B26" s="308" t="s">
        <v>272</v>
      </c>
      <c r="C26" s="308" t="s">
        <v>273</v>
      </c>
      <c r="D26" s="308" t="s">
        <v>274</v>
      </c>
      <c r="E26" s="308" t="s">
        <v>275</v>
      </c>
      <c r="F26" s="308" t="s">
        <v>276</v>
      </c>
      <c r="G26" s="308" t="s">
        <v>277</v>
      </c>
      <c r="H26" s="308" t="s">
        <v>278</v>
      </c>
      <c r="I26" s="308" t="s">
        <v>279</v>
      </c>
      <c r="J26" s="308" t="s">
        <v>280</v>
      </c>
      <c r="K26" s="308" t="s">
        <v>281</v>
      </c>
      <c r="L26" s="308" t="s">
        <v>282</v>
      </c>
      <c r="M26" s="308" t="s">
        <v>283</v>
      </c>
      <c r="N26" s="308" t="s">
        <v>284</v>
      </c>
      <c r="O26" s="308" t="s">
        <v>529</v>
      </c>
      <c r="P26" s="272"/>
      <c r="Q26" s="272"/>
      <c r="R26" s="273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</row>
    <row r="27" spans="1:32" s="255" customFormat="1" ht="30" customHeight="1" x14ac:dyDescent="0.2">
      <c r="A27" s="290" t="s">
        <v>285</v>
      </c>
      <c r="B27" s="315">
        <f>C27/O27</f>
        <v>0.58256147344240039</v>
      </c>
      <c r="C27" s="316">
        <f>'Кошторис  витрат'!G263</f>
        <v>1814231</v>
      </c>
      <c r="D27" s="321">
        <v>0</v>
      </c>
      <c r="E27" s="305">
        <v>500000</v>
      </c>
      <c r="F27" s="305">
        <v>400000</v>
      </c>
      <c r="G27" s="305">
        <v>0</v>
      </c>
      <c r="H27" s="305">
        <v>0</v>
      </c>
      <c r="I27" s="305">
        <v>0</v>
      </c>
      <c r="J27" s="306">
        <f>K27/O27</f>
        <v>0.28899590300141514</v>
      </c>
      <c r="K27" s="316">
        <f>D27+E27+G27+H27+I27+F27</f>
        <v>900000</v>
      </c>
      <c r="L27" s="315">
        <f>M27/O27</f>
        <v>0.12844262355618449</v>
      </c>
      <c r="M27" s="316">
        <f>'Кошторис  витрат'!AE263</f>
        <v>400000</v>
      </c>
      <c r="N27" s="309">
        <v>1</v>
      </c>
      <c r="O27" s="310">
        <f>C27+K27+M27</f>
        <v>3114231</v>
      </c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</row>
    <row r="28" spans="1:32" s="255" customFormat="1" ht="30" customHeight="1" x14ac:dyDescent="0.2">
      <c r="A28" s="291" t="s">
        <v>286</v>
      </c>
      <c r="B28" s="317">
        <f>C28/O28</f>
        <v>0.58337735975617044</v>
      </c>
      <c r="C28" s="326">
        <f>'Кошторис  витрат'!J263</f>
        <v>1814127.6313499999</v>
      </c>
      <c r="D28" s="322">
        <v>0</v>
      </c>
      <c r="E28" s="281">
        <v>500000</v>
      </c>
      <c r="F28" s="281">
        <v>0</v>
      </c>
      <c r="G28" s="281">
        <v>0</v>
      </c>
      <c r="H28" s="281">
        <v>0</v>
      </c>
      <c r="I28" s="281">
        <v>490017.6</v>
      </c>
      <c r="J28" s="280">
        <f>K28/O28</f>
        <v>0.31836450954134271</v>
      </c>
      <c r="K28" s="318">
        <f>D28+E28+G28+H28+I28+F28</f>
        <v>990017.6</v>
      </c>
      <c r="L28" s="317">
        <f>M28/O28</f>
        <v>9.8258130702486832E-2</v>
      </c>
      <c r="M28" s="318">
        <f>'Кошторис  витрат'!AH263</f>
        <v>305553.15000000002</v>
      </c>
      <c r="N28" s="311">
        <v>1</v>
      </c>
      <c r="O28" s="312">
        <f>C28+K28+M28</f>
        <v>3109698.3813499999</v>
      </c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</row>
    <row r="29" spans="1:32" s="255" customFormat="1" ht="30" customHeight="1" thickBot="1" x14ac:dyDescent="0.25">
      <c r="A29" s="292" t="s">
        <v>287</v>
      </c>
      <c r="B29" s="319">
        <f>C29/O29</f>
        <v>0.51225457001075292</v>
      </c>
      <c r="C29" s="320">
        <v>1360673</v>
      </c>
      <c r="D29" s="323">
        <v>0</v>
      </c>
      <c r="E29" s="324">
        <v>500000</v>
      </c>
      <c r="F29" s="324">
        <v>0</v>
      </c>
      <c r="G29" s="324">
        <v>0</v>
      </c>
      <c r="H29" s="324">
        <v>0</v>
      </c>
      <c r="I29" s="324">
        <v>490017.6</v>
      </c>
      <c r="J29" s="325">
        <f>K29/O29</f>
        <v>0.37271338520796521</v>
      </c>
      <c r="K29" s="320">
        <f t="shared" ref="K29" si="0">D29+E29+G29+H29+I29</f>
        <v>990017.6</v>
      </c>
      <c r="L29" s="319">
        <f>M29/O29</f>
        <v>0.11503204478128184</v>
      </c>
      <c r="M29" s="320">
        <v>305553.15000000002</v>
      </c>
      <c r="N29" s="313">
        <f>(O29*N28)/O28</f>
        <v>0.85418051021618902</v>
      </c>
      <c r="O29" s="314">
        <f>C29+K29+M29</f>
        <v>2656243.75</v>
      </c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</row>
    <row r="30" spans="1:32" s="255" customFormat="1" ht="30" customHeight="1" thickBot="1" x14ac:dyDescent="0.25">
      <c r="A30" s="293" t="s">
        <v>288</v>
      </c>
      <c r="B30" s="282">
        <f>B28-B29</f>
        <v>7.1122789745417525E-2</v>
      </c>
      <c r="C30" s="283">
        <f t="shared" ref="C30:I30" si="1">C28-C29</f>
        <v>453454.63134999992</v>
      </c>
      <c r="D30" s="284">
        <f t="shared" si="1"/>
        <v>0</v>
      </c>
      <c r="E30" s="285">
        <f t="shared" si="1"/>
        <v>0</v>
      </c>
      <c r="F30" s="285">
        <f t="shared" ref="F30" si="2">F28-F29</f>
        <v>0</v>
      </c>
      <c r="G30" s="285">
        <f t="shared" si="1"/>
        <v>0</v>
      </c>
      <c r="H30" s="285">
        <f t="shared" si="1"/>
        <v>0</v>
      </c>
      <c r="I30" s="285">
        <f t="shared" si="1"/>
        <v>0</v>
      </c>
      <c r="J30" s="286">
        <f t="shared" ref="J30:O30" si="3">J28-J29</f>
        <v>-5.4348875666622498E-2</v>
      </c>
      <c r="K30" s="283">
        <f t="shared" si="3"/>
        <v>0</v>
      </c>
      <c r="L30" s="287">
        <f t="shared" si="3"/>
        <v>-1.6773914078795013E-2</v>
      </c>
      <c r="M30" s="283">
        <f t="shared" si="3"/>
        <v>0</v>
      </c>
      <c r="N30" s="288">
        <f t="shared" si="3"/>
        <v>0.14581948978381098</v>
      </c>
      <c r="O30" s="289">
        <f t="shared" si="3"/>
        <v>453454.63134999992</v>
      </c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</row>
    <row r="31" spans="1:32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32" s="255" customFormat="1" ht="15.75" customHeight="1" x14ac:dyDescent="0.25">
      <c r="A32" s="274"/>
      <c r="B32" s="274" t="s">
        <v>289</v>
      </c>
      <c r="C32" s="547" t="s">
        <v>335</v>
      </c>
      <c r="D32" s="548"/>
      <c r="E32" s="548"/>
      <c r="F32" s="433"/>
      <c r="G32" s="274"/>
      <c r="H32" s="275"/>
      <c r="I32" s="275"/>
      <c r="J32" s="276"/>
      <c r="K32" s="547" t="s">
        <v>336</v>
      </c>
      <c r="L32" s="548"/>
      <c r="M32" s="548"/>
      <c r="N32" s="548"/>
      <c r="O32" s="548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</row>
    <row r="33" spans="1:27" s="255" customFormat="1" ht="15.75" customHeight="1" x14ac:dyDescent="0.25">
      <c r="D33" s="277" t="s">
        <v>290</v>
      </c>
      <c r="F33" s="415"/>
      <c r="G33" s="278"/>
      <c r="H33" s="549" t="s">
        <v>291</v>
      </c>
      <c r="I33" s="550"/>
      <c r="J33" s="267"/>
      <c r="K33" s="549" t="s">
        <v>292</v>
      </c>
      <c r="L33" s="550"/>
      <c r="M33" s="550"/>
      <c r="N33" s="550"/>
      <c r="O33" s="550"/>
    </row>
    <row r="34" spans="1:27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16">
    <mergeCell ref="C32:E32"/>
    <mergeCell ref="K32:O32"/>
    <mergeCell ref="H33:I33"/>
    <mergeCell ref="K33:O33"/>
    <mergeCell ref="A1:B1"/>
    <mergeCell ref="B18:O18"/>
    <mergeCell ref="B19:O19"/>
    <mergeCell ref="B20:O20"/>
    <mergeCell ref="A23:A25"/>
    <mergeCell ref="B23:C24"/>
    <mergeCell ref="D23:K23"/>
    <mergeCell ref="L23:M24"/>
    <mergeCell ref="N23:O24"/>
    <mergeCell ref="J24:K24"/>
    <mergeCell ref="I2:K2"/>
    <mergeCell ref="I3:K3"/>
  </mergeCells>
  <pageMargins left="1.0900000000000001" right="0.70866141732283472" top="0.74803149606299213" bottom="0.57999999999999996" header="0" footer="0"/>
  <pageSetup paperSize="9" scale="3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S1097"/>
  <sheetViews>
    <sheetView tabSelected="1" zoomScale="70" zoomScaleNormal="70" workbookViewId="0">
      <pane ySplit="10" topLeftCell="A258" activePane="bottomLeft" state="frozen"/>
      <selection pane="bottomLeft" activeCell="I263" sqref="I263"/>
    </sheetView>
  </sheetViews>
  <sheetFormatPr defaultColWidth="12.625" defaultRowHeight="15" customHeight="1" outlineLevelCol="1" x14ac:dyDescent="0.2"/>
  <cols>
    <col min="1" max="1" width="10.625" customWidth="1"/>
    <col min="2" max="2" width="6.625" customWidth="1"/>
    <col min="3" max="3" width="44.625" customWidth="1"/>
    <col min="4" max="4" width="9.875" customWidth="1"/>
    <col min="5" max="5" width="10.875" customWidth="1"/>
    <col min="6" max="6" width="14.875" customWidth="1"/>
    <col min="7" max="7" width="16.125" customWidth="1"/>
    <col min="8" max="8" width="10.875" style="251" customWidth="1"/>
    <col min="9" max="9" width="14.875" style="251" customWidth="1"/>
    <col min="10" max="10" width="16.125" style="251" customWidth="1"/>
    <col min="11" max="11" width="10.875" customWidth="1" outlineLevel="1"/>
    <col min="12" max="12" width="14.875" customWidth="1" outlineLevel="1"/>
    <col min="13" max="13" width="16.125" customWidth="1" outlineLevel="1"/>
    <col min="14" max="14" width="10.875" style="251" customWidth="1" outlineLevel="1"/>
    <col min="15" max="15" width="14.875" style="251" customWidth="1" outlineLevel="1"/>
    <col min="16" max="16" width="16.125" style="251" customWidth="1" outlineLevel="1"/>
    <col min="17" max="17" width="10.875" customWidth="1" outlineLevel="1"/>
    <col min="18" max="18" width="14.875" customWidth="1" outlineLevel="1"/>
    <col min="19" max="19" width="16.125" customWidth="1" outlineLevel="1"/>
    <col min="20" max="20" width="10.875" style="251" customWidth="1" outlineLevel="1"/>
    <col min="21" max="21" width="14.875" style="251" customWidth="1" outlineLevel="1"/>
    <col min="22" max="22" width="16.125" style="251" customWidth="1" outlineLevel="1"/>
    <col min="23" max="25" width="12.625" style="251" customWidth="1"/>
    <col min="26" max="26" width="13.625" style="251" customWidth="1"/>
    <col min="27" max="27" width="16.625" style="242" customWidth="1"/>
    <col min="28" max="28" width="16" style="251" customWidth="1"/>
    <col min="29" max="29" width="9.625" bestFit="1" customWidth="1"/>
    <col min="30" max="30" width="13.125" bestFit="1" customWidth="1"/>
    <col min="31" max="31" width="13.5" bestFit="1" customWidth="1"/>
    <col min="32" max="32" width="9.625" bestFit="1" customWidth="1"/>
    <col min="33" max="33" width="13.125" bestFit="1" customWidth="1"/>
    <col min="34" max="34" width="17.5" bestFit="1" customWidth="1"/>
    <col min="35" max="35" width="12.25" bestFit="1" customWidth="1"/>
  </cols>
  <sheetData>
    <row r="1" spans="1:45" ht="15.75" x14ac:dyDescent="0.25">
      <c r="A1" s="572" t="s">
        <v>298</v>
      </c>
      <c r="B1" s="550"/>
      <c r="C1" s="550"/>
      <c r="D1" s="550"/>
      <c r="E1" s="55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224"/>
      <c r="AB1" s="1"/>
      <c r="AC1" s="1"/>
      <c r="AD1" s="1"/>
      <c r="AE1" s="1"/>
      <c r="AF1" s="1"/>
      <c r="AG1" s="1"/>
    </row>
    <row r="2" spans="1:45" s="178" customFormat="1" ht="19.5" customHeight="1" x14ac:dyDescent="0.2">
      <c r="A2" s="180" t="str">
        <f>Фінансування!A12</f>
        <v>Назва Грантоотримувача:  ТОВ "Фестивальний центр"</v>
      </c>
      <c r="B2" s="181"/>
      <c r="C2" s="180"/>
      <c r="D2" s="182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4"/>
      <c r="X2" s="184"/>
      <c r="Y2" s="184"/>
      <c r="Z2" s="184"/>
      <c r="AA2" s="225"/>
      <c r="AB2" s="185"/>
      <c r="AC2" s="185"/>
      <c r="AD2" s="185"/>
      <c r="AE2" s="185"/>
      <c r="AF2" s="185"/>
      <c r="AG2" s="185"/>
    </row>
    <row r="3" spans="1:45" s="178" customFormat="1" ht="19.5" customHeight="1" x14ac:dyDescent="0.2">
      <c r="A3" s="186" t="str">
        <f>Фінансування!A13</f>
        <v>Назва проєкту: XXIII Міжнародний театральний фестиваль "Мельпомена Таврії"</v>
      </c>
      <c r="B3" s="181"/>
      <c r="C3" s="180"/>
      <c r="D3" s="182"/>
      <c r="E3" s="183"/>
      <c r="F3" s="183"/>
      <c r="G3" s="183"/>
      <c r="H3" s="183"/>
      <c r="I3" s="183"/>
      <c r="J3" s="183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8"/>
      <c r="X3" s="188"/>
      <c r="Y3" s="188"/>
      <c r="Z3" s="188"/>
      <c r="AA3" s="225"/>
      <c r="AB3" s="185"/>
      <c r="AC3" s="185"/>
      <c r="AD3" s="185"/>
      <c r="AE3" s="185"/>
      <c r="AF3" s="185"/>
      <c r="AG3" s="185"/>
    </row>
    <row r="4" spans="1:45" s="178" customFormat="1" ht="19.5" customHeight="1" x14ac:dyDescent="0.2">
      <c r="A4" s="186" t="str">
        <f>Фінансування!A14</f>
        <v>Дата початку проєкту: 13 липня 2021 року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226"/>
      <c r="AB4" s="185"/>
      <c r="AC4" s="185"/>
      <c r="AD4" s="185"/>
      <c r="AE4" s="185"/>
      <c r="AF4" s="185"/>
      <c r="AG4" s="185"/>
    </row>
    <row r="5" spans="1:45" s="178" customFormat="1" ht="19.5" customHeight="1" x14ac:dyDescent="0.2">
      <c r="A5" s="186" t="str">
        <f>Фінансування!A15</f>
        <v>Дата завершення проєкту: 30 жовтня 2021 року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226"/>
      <c r="AB5" s="185"/>
      <c r="AC5" s="185"/>
      <c r="AD5" s="185"/>
      <c r="AE5" s="185"/>
      <c r="AF5" s="185"/>
      <c r="AG5" s="185"/>
    </row>
    <row r="6" spans="1:45" thickBot="1" x14ac:dyDescent="0.25">
      <c r="A6" s="3"/>
      <c r="B6" s="17"/>
      <c r="C6" s="18"/>
      <c r="D6" s="19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227"/>
      <c r="AB6" s="1"/>
      <c r="AC6" s="1"/>
      <c r="AD6" s="1"/>
      <c r="AE6" s="1"/>
      <c r="AF6" s="1"/>
      <c r="AG6" s="1"/>
    </row>
    <row r="7" spans="1:45" ht="26.25" customHeight="1" thickBot="1" x14ac:dyDescent="0.25">
      <c r="A7" s="573" t="s">
        <v>256</v>
      </c>
      <c r="B7" s="576" t="s">
        <v>5</v>
      </c>
      <c r="C7" s="579" t="s">
        <v>6</v>
      </c>
      <c r="D7" s="582" t="s">
        <v>7</v>
      </c>
      <c r="E7" s="569" t="s">
        <v>8</v>
      </c>
      <c r="F7" s="570"/>
      <c r="G7" s="570"/>
      <c r="H7" s="570"/>
      <c r="I7" s="570"/>
      <c r="J7" s="571"/>
      <c r="K7" s="569" t="s">
        <v>461</v>
      </c>
      <c r="L7" s="570"/>
      <c r="M7" s="570"/>
      <c r="N7" s="570"/>
      <c r="O7" s="570"/>
      <c r="P7" s="571"/>
      <c r="Q7" s="569" t="s">
        <v>462</v>
      </c>
      <c r="R7" s="570"/>
      <c r="S7" s="570"/>
      <c r="T7" s="570"/>
      <c r="U7" s="570"/>
      <c r="V7" s="571"/>
      <c r="W7" s="569" t="s">
        <v>463</v>
      </c>
      <c r="X7" s="570"/>
      <c r="Y7" s="570"/>
      <c r="Z7" s="570"/>
      <c r="AA7" s="570"/>
      <c r="AB7" s="571"/>
      <c r="AC7" s="569" t="s">
        <v>242</v>
      </c>
      <c r="AD7" s="570"/>
      <c r="AE7" s="570"/>
      <c r="AF7" s="570"/>
      <c r="AG7" s="570"/>
      <c r="AH7" s="571"/>
      <c r="AI7" s="603" t="s">
        <v>258</v>
      </c>
      <c r="AJ7" s="604"/>
      <c r="AK7" s="604"/>
      <c r="AL7" s="605"/>
      <c r="AM7" s="600" t="s">
        <v>299</v>
      </c>
      <c r="AN7" s="1"/>
      <c r="AO7" s="1"/>
      <c r="AP7" s="1"/>
      <c r="AQ7" s="1"/>
      <c r="AR7" s="1"/>
      <c r="AS7" s="1"/>
    </row>
    <row r="8" spans="1:45" ht="42" customHeight="1" thickBot="1" x14ac:dyDescent="0.25">
      <c r="A8" s="574"/>
      <c r="B8" s="577"/>
      <c r="C8" s="580"/>
      <c r="D8" s="583"/>
      <c r="E8" s="566" t="s">
        <v>9</v>
      </c>
      <c r="F8" s="567"/>
      <c r="G8" s="568"/>
      <c r="H8" s="566" t="s">
        <v>257</v>
      </c>
      <c r="I8" s="567"/>
      <c r="J8" s="568"/>
      <c r="K8" s="566" t="s">
        <v>9</v>
      </c>
      <c r="L8" s="567"/>
      <c r="M8" s="568"/>
      <c r="N8" s="566" t="s">
        <v>257</v>
      </c>
      <c r="O8" s="567"/>
      <c r="P8" s="568"/>
      <c r="Q8" s="566" t="s">
        <v>9</v>
      </c>
      <c r="R8" s="567"/>
      <c r="S8" s="568"/>
      <c r="T8" s="566" t="s">
        <v>257</v>
      </c>
      <c r="U8" s="567"/>
      <c r="V8" s="568"/>
      <c r="W8" s="566" t="s">
        <v>9</v>
      </c>
      <c r="X8" s="567"/>
      <c r="Y8" s="568"/>
      <c r="Z8" s="566" t="s">
        <v>257</v>
      </c>
      <c r="AA8" s="567"/>
      <c r="AB8" s="568"/>
      <c r="AC8" s="566" t="s">
        <v>9</v>
      </c>
      <c r="AD8" s="567"/>
      <c r="AE8" s="568"/>
      <c r="AF8" s="566" t="s">
        <v>257</v>
      </c>
      <c r="AG8" s="567"/>
      <c r="AH8" s="568"/>
      <c r="AI8" s="606" t="s">
        <v>262</v>
      </c>
      <c r="AJ8" s="606" t="s">
        <v>263</v>
      </c>
      <c r="AK8" s="603" t="s">
        <v>259</v>
      </c>
      <c r="AL8" s="605"/>
      <c r="AM8" s="601"/>
      <c r="AN8" s="1"/>
      <c r="AO8" s="1"/>
      <c r="AP8" s="1"/>
      <c r="AQ8" s="1"/>
      <c r="AR8" s="1"/>
      <c r="AS8" s="1"/>
    </row>
    <row r="9" spans="1:45" ht="39" thickBot="1" x14ac:dyDescent="0.25">
      <c r="A9" s="575"/>
      <c r="B9" s="578"/>
      <c r="C9" s="581"/>
      <c r="D9" s="584"/>
      <c r="E9" s="24" t="s">
        <v>10</v>
      </c>
      <c r="F9" s="25" t="s">
        <v>11</v>
      </c>
      <c r="G9" s="222" t="s">
        <v>254</v>
      </c>
      <c r="H9" s="24" t="s">
        <v>10</v>
      </c>
      <c r="I9" s="25" t="s">
        <v>11</v>
      </c>
      <c r="J9" s="279" t="s">
        <v>297</v>
      </c>
      <c r="K9" s="24" t="s">
        <v>10</v>
      </c>
      <c r="L9" s="25" t="s">
        <v>12</v>
      </c>
      <c r="M9" s="279" t="s">
        <v>293</v>
      </c>
      <c r="N9" s="24" t="s">
        <v>10</v>
      </c>
      <c r="O9" s="25" t="s">
        <v>12</v>
      </c>
      <c r="P9" s="279" t="s">
        <v>294</v>
      </c>
      <c r="Q9" s="24" t="s">
        <v>10</v>
      </c>
      <c r="R9" s="25" t="s">
        <v>12</v>
      </c>
      <c r="S9" s="279" t="s">
        <v>293</v>
      </c>
      <c r="T9" s="24" t="s">
        <v>10</v>
      </c>
      <c r="U9" s="25" t="s">
        <v>12</v>
      </c>
      <c r="V9" s="279" t="s">
        <v>294</v>
      </c>
      <c r="W9" s="24" t="s">
        <v>10</v>
      </c>
      <c r="X9" s="25" t="s">
        <v>12</v>
      </c>
      <c r="Y9" s="279" t="s">
        <v>293</v>
      </c>
      <c r="Z9" s="24" t="s">
        <v>10</v>
      </c>
      <c r="AA9" s="25" t="s">
        <v>12</v>
      </c>
      <c r="AB9" s="279" t="s">
        <v>294</v>
      </c>
      <c r="AC9" s="24" t="s">
        <v>10</v>
      </c>
      <c r="AD9" s="25" t="s">
        <v>12</v>
      </c>
      <c r="AE9" s="279" t="s">
        <v>295</v>
      </c>
      <c r="AF9" s="24" t="s">
        <v>10</v>
      </c>
      <c r="AG9" s="25" t="s">
        <v>12</v>
      </c>
      <c r="AH9" s="279" t="s">
        <v>296</v>
      </c>
      <c r="AI9" s="607"/>
      <c r="AJ9" s="607"/>
      <c r="AK9" s="252" t="s">
        <v>260</v>
      </c>
      <c r="AL9" s="253" t="s">
        <v>261</v>
      </c>
      <c r="AM9" s="602"/>
      <c r="AN9" s="1"/>
      <c r="AO9" s="1"/>
      <c r="AP9" s="1"/>
      <c r="AQ9" s="1"/>
      <c r="AR9" s="1"/>
      <c r="AS9" s="1"/>
    </row>
    <row r="10" spans="1:45" ht="24.75" customHeight="1" thickBot="1" x14ac:dyDescent="0.25">
      <c r="A10" s="26">
        <v>1</v>
      </c>
      <c r="B10" s="26">
        <v>2</v>
      </c>
      <c r="C10" s="27">
        <v>3</v>
      </c>
      <c r="D10" s="27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11</v>
      </c>
      <c r="R10" s="28">
        <v>12</v>
      </c>
      <c r="S10" s="28">
        <v>13</v>
      </c>
      <c r="T10" s="28">
        <v>14</v>
      </c>
      <c r="U10" s="28">
        <v>15</v>
      </c>
      <c r="V10" s="28">
        <v>16</v>
      </c>
      <c r="W10" s="28">
        <v>11</v>
      </c>
      <c r="X10" s="28">
        <v>12</v>
      </c>
      <c r="Y10" s="28">
        <v>13</v>
      </c>
      <c r="Z10" s="28">
        <v>14</v>
      </c>
      <c r="AA10" s="28">
        <v>15</v>
      </c>
      <c r="AB10" s="28">
        <v>16</v>
      </c>
      <c r="AC10" s="28">
        <v>17</v>
      </c>
      <c r="AD10" s="28">
        <v>18</v>
      </c>
      <c r="AE10" s="28">
        <v>19</v>
      </c>
      <c r="AF10" s="28">
        <v>20</v>
      </c>
      <c r="AG10" s="28">
        <v>21</v>
      </c>
      <c r="AH10" s="28">
        <v>22</v>
      </c>
      <c r="AI10" s="28">
        <v>23</v>
      </c>
      <c r="AJ10" s="28">
        <v>24</v>
      </c>
      <c r="AK10" s="28">
        <v>25</v>
      </c>
      <c r="AL10" s="28">
        <v>26</v>
      </c>
      <c r="AM10" s="228">
        <v>27</v>
      </c>
      <c r="AN10" s="1"/>
      <c r="AO10" s="1"/>
      <c r="AP10" s="1"/>
      <c r="AQ10" s="1"/>
      <c r="AR10" s="1"/>
      <c r="AS10" s="1"/>
    </row>
    <row r="11" spans="1:45" ht="23.25" customHeight="1" thickBot="1" x14ac:dyDescent="0.25">
      <c r="A11" s="29" t="s">
        <v>304</v>
      </c>
      <c r="B11" s="30"/>
      <c r="C11" s="31" t="s">
        <v>13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4"/>
      <c r="AJ11" s="34"/>
      <c r="AK11" s="34"/>
      <c r="AL11" s="34"/>
      <c r="AM11" s="229"/>
      <c r="AN11" s="35"/>
      <c r="AO11" s="35"/>
      <c r="AP11" s="35"/>
      <c r="AQ11" s="35"/>
      <c r="AR11" s="35"/>
      <c r="AS11" s="35"/>
    </row>
    <row r="12" spans="1:45" ht="30" customHeight="1" thickBot="1" x14ac:dyDescent="0.25">
      <c r="A12" s="36" t="s">
        <v>14</v>
      </c>
      <c r="B12" s="37">
        <v>1</v>
      </c>
      <c r="C12" s="441" t="s">
        <v>251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40"/>
      <c r="AJ12" s="40"/>
      <c r="AK12" s="40"/>
      <c r="AL12" s="40"/>
      <c r="AM12" s="230"/>
      <c r="AN12" s="4"/>
      <c r="AO12" s="5"/>
      <c r="AP12" s="5"/>
      <c r="AQ12" s="5"/>
      <c r="AR12" s="5"/>
      <c r="AS12" s="5"/>
    </row>
    <row r="13" spans="1:45" ht="30" customHeight="1" x14ac:dyDescent="0.2">
      <c r="A13" s="41" t="s">
        <v>15</v>
      </c>
      <c r="B13" s="42" t="s">
        <v>16</v>
      </c>
      <c r="C13" s="189" t="s">
        <v>252</v>
      </c>
      <c r="D13" s="44"/>
      <c r="E13" s="45">
        <f>SUM(E14:E16)</f>
        <v>6</v>
      </c>
      <c r="F13" s="46"/>
      <c r="G13" s="47">
        <f>SUM(G14:G16)</f>
        <v>43500</v>
      </c>
      <c r="H13" s="45">
        <f>SUM(H14:H16)</f>
        <v>6</v>
      </c>
      <c r="I13" s="46"/>
      <c r="J13" s="47">
        <f>SUM(J14:J16)</f>
        <v>43500</v>
      </c>
      <c r="K13" s="45">
        <f>SUM(K14:K16)</f>
        <v>0</v>
      </c>
      <c r="L13" s="46"/>
      <c r="M13" s="47">
        <f>SUM(M14:M16)</f>
        <v>0</v>
      </c>
      <c r="N13" s="45">
        <f>SUM(N14:N16)</f>
        <v>0</v>
      </c>
      <c r="O13" s="46"/>
      <c r="P13" s="47">
        <f>SUM(P14:P16)</f>
        <v>0</v>
      </c>
      <c r="Q13" s="45">
        <f>SUM(Q14:Q16)</f>
        <v>0</v>
      </c>
      <c r="R13" s="46"/>
      <c r="S13" s="47">
        <f>SUM(S14:S16)</f>
        <v>0</v>
      </c>
      <c r="T13" s="45">
        <f>SUM(T14:T16)</f>
        <v>0</v>
      </c>
      <c r="U13" s="46"/>
      <c r="V13" s="47">
        <f>SUM(V14:V16)</f>
        <v>0</v>
      </c>
      <c r="W13" s="45">
        <f>SUM(W14:W16)</f>
        <v>0</v>
      </c>
      <c r="X13" s="46"/>
      <c r="Y13" s="47">
        <f>SUM(Y14:Y16)</f>
        <v>0</v>
      </c>
      <c r="Z13" s="45">
        <f>SUM(Z14:Z16)</f>
        <v>0</v>
      </c>
      <c r="AA13" s="46"/>
      <c r="AB13" s="47">
        <f>SUM(AB14:AB16)</f>
        <v>0</v>
      </c>
      <c r="AC13" s="45">
        <f>SUM(AC14:AC16)</f>
        <v>0</v>
      </c>
      <c r="AD13" s="46"/>
      <c r="AE13" s="47">
        <f>SUM(AE14:AE16)</f>
        <v>0</v>
      </c>
      <c r="AF13" s="45">
        <f>SUM(AF14:AF16)</f>
        <v>0</v>
      </c>
      <c r="AG13" s="46"/>
      <c r="AH13" s="47">
        <f>SUM(AH14:AH16)</f>
        <v>0</v>
      </c>
      <c r="AI13" s="47">
        <f>SUM(AI14:AI16)</f>
        <v>43500</v>
      </c>
      <c r="AJ13" s="47">
        <f>SUM(AJ14:AJ16)</f>
        <v>43500</v>
      </c>
      <c r="AK13" s="48">
        <f>AI13-AJ13</f>
        <v>0</v>
      </c>
      <c r="AL13" s="256">
        <f>AK13/AI13</f>
        <v>0</v>
      </c>
      <c r="AM13" s="231"/>
      <c r="AN13" s="49"/>
      <c r="AO13" s="49"/>
      <c r="AP13" s="49"/>
      <c r="AQ13" s="49"/>
      <c r="AR13" s="49"/>
      <c r="AS13" s="49"/>
    </row>
    <row r="14" spans="1:45" ht="30" customHeight="1" x14ac:dyDescent="0.2">
      <c r="A14" s="50" t="s">
        <v>17</v>
      </c>
      <c r="B14" s="51" t="s">
        <v>18</v>
      </c>
      <c r="C14" s="52" t="s">
        <v>305</v>
      </c>
      <c r="D14" s="361" t="s">
        <v>20</v>
      </c>
      <c r="E14" s="54">
        <v>3</v>
      </c>
      <c r="F14" s="55">
        <v>7500</v>
      </c>
      <c r="G14" s="56">
        <f t="shared" ref="G14:G16" si="0">E14*F14</f>
        <v>22500</v>
      </c>
      <c r="H14" s="54">
        <v>3</v>
      </c>
      <c r="I14" s="55">
        <v>7500</v>
      </c>
      <c r="J14" s="56">
        <f t="shared" ref="J14:J16" si="1">H14*I14</f>
        <v>22500</v>
      </c>
      <c r="K14" s="54"/>
      <c r="L14" s="55"/>
      <c r="M14" s="56">
        <f t="shared" ref="M14:M16" si="2">K14*L14</f>
        <v>0</v>
      </c>
      <c r="N14" s="54"/>
      <c r="O14" s="55"/>
      <c r="P14" s="56">
        <f t="shared" ref="P14:P16" si="3">N14*O14</f>
        <v>0</v>
      </c>
      <c r="Q14" s="54"/>
      <c r="R14" s="55"/>
      <c r="S14" s="56">
        <f t="shared" ref="S14:S16" si="4">Q14*R14</f>
        <v>0</v>
      </c>
      <c r="T14" s="54"/>
      <c r="U14" s="55"/>
      <c r="V14" s="56">
        <f t="shared" ref="V14:V16" si="5">T14*U14</f>
        <v>0</v>
      </c>
      <c r="W14" s="54"/>
      <c r="X14" s="55"/>
      <c r="Y14" s="56">
        <f t="shared" ref="Y14:Y16" si="6">W14*X14</f>
        <v>0</v>
      </c>
      <c r="Z14" s="54"/>
      <c r="AA14" s="55"/>
      <c r="AB14" s="56">
        <f t="shared" ref="AB14:AB16" si="7">Z14*AA14</f>
        <v>0</v>
      </c>
      <c r="AC14" s="54"/>
      <c r="AD14" s="55"/>
      <c r="AE14" s="56">
        <f t="shared" ref="AE14:AE16" si="8">AC14*AD14</f>
        <v>0</v>
      </c>
      <c r="AF14" s="54"/>
      <c r="AG14" s="55"/>
      <c r="AH14" s="56">
        <f t="shared" ref="AH14:AH16" si="9">AF14*AG14</f>
        <v>0</v>
      </c>
      <c r="AI14" s="57">
        <f>G14+M14+AE14+S14+Y14</f>
        <v>22500</v>
      </c>
      <c r="AJ14" s="254">
        <f>J14+P14+AH14+V14+AB14</f>
        <v>22500</v>
      </c>
      <c r="AK14" s="254">
        <f t="shared" ref="AK14:AK143" si="10">AI14-AJ14</f>
        <v>0</v>
      </c>
      <c r="AL14" s="261">
        <f>AK14/AI14</f>
        <v>0</v>
      </c>
      <c r="AM14" s="223"/>
      <c r="AN14" s="58"/>
      <c r="AO14" s="59"/>
      <c r="AP14" s="59"/>
      <c r="AQ14" s="59"/>
      <c r="AR14" s="59"/>
      <c r="AS14" s="59"/>
    </row>
    <row r="15" spans="1:45" ht="30" customHeight="1" x14ac:dyDescent="0.2">
      <c r="A15" s="50" t="s">
        <v>17</v>
      </c>
      <c r="B15" s="51" t="s">
        <v>21</v>
      </c>
      <c r="C15" s="52" t="s">
        <v>306</v>
      </c>
      <c r="D15" s="361" t="s">
        <v>20</v>
      </c>
      <c r="E15" s="54">
        <v>3</v>
      </c>
      <c r="F15" s="55">
        <v>7000</v>
      </c>
      <c r="G15" s="56">
        <f t="shared" si="0"/>
        <v>21000</v>
      </c>
      <c r="H15" s="54">
        <v>3</v>
      </c>
      <c r="I15" s="55">
        <v>7000</v>
      </c>
      <c r="J15" s="56">
        <f t="shared" si="1"/>
        <v>21000</v>
      </c>
      <c r="K15" s="54"/>
      <c r="L15" s="55"/>
      <c r="M15" s="56">
        <f t="shared" si="2"/>
        <v>0</v>
      </c>
      <c r="N15" s="54"/>
      <c r="O15" s="55"/>
      <c r="P15" s="56">
        <f t="shared" si="3"/>
        <v>0</v>
      </c>
      <c r="Q15" s="54"/>
      <c r="R15" s="55"/>
      <c r="S15" s="56">
        <f t="shared" si="4"/>
        <v>0</v>
      </c>
      <c r="T15" s="54"/>
      <c r="U15" s="55"/>
      <c r="V15" s="56">
        <f t="shared" si="5"/>
        <v>0</v>
      </c>
      <c r="W15" s="54"/>
      <c r="X15" s="55"/>
      <c r="Y15" s="56">
        <f t="shared" si="6"/>
        <v>0</v>
      </c>
      <c r="Z15" s="54"/>
      <c r="AA15" s="55"/>
      <c r="AB15" s="56">
        <f t="shared" si="7"/>
        <v>0</v>
      </c>
      <c r="AC15" s="54"/>
      <c r="AD15" s="55"/>
      <c r="AE15" s="56">
        <f t="shared" si="8"/>
        <v>0</v>
      </c>
      <c r="AF15" s="54"/>
      <c r="AG15" s="55"/>
      <c r="AH15" s="56">
        <f t="shared" si="9"/>
        <v>0</v>
      </c>
      <c r="AI15" s="57">
        <f>G15+M15+AE15+S15+Y15</f>
        <v>21000</v>
      </c>
      <c r="AJ15" s="254">
        <f>J15+P15+AH15+V15+AB15</f>
        <v>21000</v>
      </c>
      <c r="AK15" s="254">
        <f t="shared" si="10"/>
        <v>0</v>
      </c>
      <c r="AL15" s="261">
        <f t="shared" ref="AL15:AL37" si="11">AK15/AI15</f>
        <v>0</v>
      </c>
      <c r="AM15" s="223"/>
      <c r="AN15" s="59"/>
      <c r="AO15" s="59"/>
      <c r="AP15" s="59"/>
      <c r="AQ15" s="59"/>
      <c r="AR15" s="59"/>
      <c r="AS15" s="59"/>
    </row>
    <row r="16" spans="1:45" ht="30" customHeight="1" thickBot="1" x14ac:dyDescent="0.25">
      <c r="A16" s="60" t="s">
        <v>17</v>
      </c>
      <c r="B16" s="61" t="s">
        <v>22</v>
      </c>
      <c r="C16" s="362" t="s">
        <v>307</v>
      </c>
      <c r="D16" s="363" t="s">
        <v>20</v>
      </c>
      <c r="E16" s="63"/>
      <c r="F16" s="64"/>
      <c r="G16" s="65">
        <f t="shared" si="0"/>
        <v>0</v>
      </c>
      <c r="H16" s="63"/>
      <c r="I16" s="64"/>
      <c r="J16" s="65">
        <f t="shared" si="1"/>
        <v>0</v>
      </c>
      <c r="K16" s="63"/>
      <c r="L16" s="64"/>
      <c r="M16" s="65">
        <f t="shared" si="2"/>
        <v>0</v>
      </c>
      <c r="N16" s="63"/>
      <c r="O16" s="64"/>
      <c r="P16" s="65">
        <f t="shared" si="3"/>
        <v>0</v>
      </c>
      <c r="Q16" s="63"/>
      <c r="R16" s="64"/>
      <c r="S16" s="65">
        <f t="shared" si="4"/>
        <v>0</v>
      </c>
      <c r="T16" s="63"/>
      <c r="U16" s="64"/>
      <c r="V16" s="65">
        <f t="shared" si="5"/>
        <v>0</v>
      </c>
      <c r="W16" s="63"/>
      <c r="X16" s="64"/>
      <c r="Y16" s="65">
        <f t="shared" si="6"/>
        <v>0</v>
      </c>
      <c r="Z16" s="63"/>
      <c r="AA16" s="64"/>
      <c r="AB16" s="65">
        <f t="shared" si="7"/>
        <v>0</v>
      </c>
      <c r="AC16" s="63"/>
      <c r="AD16" s="55"/>
      <c r="AE16" s="65">
        <f t="shared" si="8"/>
        <v>0</v>
      </c>
      <c r="AF16" s="63"/>
      <c r="AG16" s="55"/>
      <c r="AH16" s="65">
        <f t="shared" si="9"/>
        <v>0</v>
      </c>
      <c r="AI16" s="57">
        <f>G16+M16+AE16+S16+Y16</f>
        <v>0</v>
      </c>
      <c r="AJ16" s="254">
        <f>J16+P16+AH16+V16+AB16</f>
        <v>0</v>
      </c>
      <c r="AK16" s="254">
        <f t="shared" ref="AK16" si="12">AI16-AJ16</f>
        <v>0</v>
      </c>
      <c r="AL16" s="261" t="e">
        <f t="shared" ref="AL16" si="13">AK16/AI16</f>
        <v>#DIV/0!</v>
      </c>
      <c r="AM16" s="223"/>
      <c r="AN16" s="59"/>
      <c r="AO16" s="59"/>
      <c r="AP16" s="59"/>
      <c r="AQ16" s="59"/>
      <c r="AR16" s="59"/>
      <c r="AS16" s="59"/>
    </row>
    <row r="17" spans="1:45" ht="30" customHeight="1" x14ac:dyDescent="0.2">
      <c r="A17" s="41" t="s">
        <v>15</v>
      </c>
      <c r="B17" s="42" t="s">
        <v>23</v>
      </c>
      <c r="C17" s="67" t="s">
        <v>24</v>
      </c>
      <c r="D17" s="68"/>
      <c r="E17" s="69">
        <f>SUM(E18:E20)</f>
        <v>0</v>
      </c>
      <c r="F17" s="70"/>
      <c r="G17" s="71">
        <f>SUM(G18:G20)</f>
        <v>0</v>
      </c>
      <c r="H17" s="69">
        <f>SUM(H18:H20)</f>
        <v>0</v>
      </c>
      <c r="I17" s="70"/>
      <c r="J17" s="71">
        <f>SUM(J18:J20)</f>
        <v>0</v>
      </c>
      <c r="K17" s="69">
        <f>SUM(K18:K20)</f>
        <v>0</v>
      </c>
      <c r="L17" s="70"/>
      <c r="M17" s="71">
        <f>SUM(M18:M20)</f>
        <v>0</v>
      </c>
      <c r="N17" s="69">
        <f>SUM(N18:N20)</f>
        <v>0</v>
      </c>
      <c r="O17" s="70"/>
      <c r="P17" s="71">
        <f>SUM(P18:P20)</f>
        <v>0</v>
      </c>
      <c r="Q17" s="69">
        <f>SUM(Q18:Q20)</f>
        <v>0</v>
      </c>
      <c r="R17" s="70"/>
      <c r="S17" s="71">
        <f>SUM(S18:S20)</f>
        <v>0</v>
      </c>
      <c r="T17" s="69">
        <f>SUM(T18:T20)</f>
        <v>0</v>
      </c>
      <c r="U17" s="70"/>
      <c r="V17" s="71">
        <f>SUM(V18:V20)</f>
        <v>0</v>
      </c>
      <c r="W17" s="69">
        <f>SUM(W18:W20)</f>
        <v>0</v>
      </c>
      <c r="X17" s="70"/>
      <c r="Y17" s="71">
        <f>SUM(Y18:Y20)</f>
        <v>0</v>
      </c>
      <c r="Z17" s="69">
        <f>SUM(Z18:Z20)</f>
        <v>0</v>
      </c>
      <c r="AA17" s="70"/>
      <c r="AB17" s="71">
        <f>SUM(AB18:AB20)</f>
        <v>0</v>
      </c>
      <c r="AC17" s="69">
        <f>SUM(AC18:AC20)</f>
        <v>0</v>
      </c>
      <c r="AD17" s="70"/>
      <c r="AE17" s="71">
        <f>SUM(AE18:AE20)</f>
        <v>0</v>
      </c>
      <c r="AF17" s="69">
        <f>SUM(AF18:AF20)</f>
        <v>0</v>
      </c>
      <c r="AG17" s="70"/>
      <c r="AH17" s="71">
        <f>SUM(AH18:AH20)</f>
        <v>0</v>
      </c>
      <c r="AI17" s="71">
        <f>SUM(AI18:AI20)</f>
        <v>0</v>
      </c>
      <c r="AJ17" s="301">
        <f>SUM(AJ18:AJ20)</f>
        <v>0</v>
      </c>
      <c r="AK17" s="301">
        <f t="shared" si="10"/>
        <v>0</v>
      </c>
      <c r="AL17" s="301" t="e">
        <f>AK17/AI17</f>
        <v>#DIV/0!</v>
      </c>
      <c r="AM17" s="233"/>
      <c r="AN17" s="49"/>
      <c r="AO17" s="49"/>
      <c r="AP17" s="49"/>
      <c r="AQ17" s="49"/>
      <c r="AR17" s="49"/>
      <c r="AS17" s="49"/>
    </row>
    <row r="18" spans="1:45" ht="30" customHeight="1" x14ac:dyDescent="0.2">
      <c r="A18" s="50" t="s">
        <v>17</v>
      </c>
      <c r="B18" s="51" t="s">
        <v>25</v>
      </c>
      <c r="C18" s="52" t="s">
        <v>19</v>
      </c>
      <c r="D18" s="53" t="s">
        <v>20</v>
      </c>
      <c r="E18" s="54"/>
      <c r="F18" s="55"/>
      <c r="G18" s="56">
        <f t="shared" ref="G18:G20" si="14">E18*F18</f>
        <v>0</v>
      </c>
      <c r="H18" s="54"/>
      <c r="I18" s="55"/>
      <c r="J18" s="56">
        <f t="shared" ref="J18:J20" si="15">H18*I18</f>
        <v>0</v>
      </c>
      <c r="K18" s="54"/>
      <c r="L18" s="55"/>
      <c r="M18" s="56">
        <f t="shared" ref="M18:M20" si="16">K18*L18</f>
        <v>0</v>
      </c>
      <c r="N18" s="54"/>
      <c r="O18" s="55"/>
      <c r="P18" s="56">
        <f t="shared" ref="P18:P20" si="17">N18*O18</f>
        <v>0</v>
      </c>
      <c r="Q18" s="54"/>
      <c r="R18" s="55"/>
      <c r="S18" s="56">
        <f t="shared" ref="S18:S20" si="18">Q18*R18</f>
        <v>0</v>
      </c>
      <c r="T18" s="54"/>
      <c r="U18" s="55"/>
      <c r="V18" s="56">
        <f t="shared" ref="V18:V20" si="19">T18*U18</f>
        <v>0</v>
      </c>
      <c r="W18" s="54"/>
      <c r="X18" s="55"/>
      <c r="Y18" s="56">
        <f t="shared" ref="Y18:Y20" si="20">W18*X18</f>
        <v>0</v>
      </c>
      <c r="Z18" s="54"/>
      <c r="AA18" s="55"/>
      <c r="AB18" s="56">
        <f t="shared" ref="AB18:AB20" si="21">Z18*AA18</f>
        <v>0</v>
      </c>
      <c r="AC18" s="54"/>
      <c r="AD18" s="55"/>
      <c r="AE18" s="56">
        <f t="shared" ref="AE18:AE20" si="22">AC18*AD18</f>
        <v>0</v>
      </c>
      <c r="AF18" s="54"/>
      <c r="AG18" s="55"/>
      <c r="AH18" s="56">
        <f t="shared" ref="AH18:AH20" si="23">AF18*AG18</f>
        <v>0</v>
      </c>
      <c r="AI18" s="57">
        <f>G18+M18+AE18+S18+Y18</f>
        <v>0</v>
      </c>
      <c r="AJ18" s="254">
        <f>J18+P18+AH18+V18+AB18</f>
        <v>0</v>
      </c>
      <c r="AK18" s="254">
        <f t="shared" si="10"/>
        <v>0</v>
      </c>
      <c r="AL18" s="261" t="e">
        <f t="shared" si="11"/>
        <v>#DIV/0!</v>
      </c>
      <c r="AM18" s="223"/>
      <c r="AN18" s="59"/>
      <c r="AO18" s="59"/>
      <c r="AP18" s="59"/>
      <c r="AQ18" s="59"/>
      <c r="AR18" s="59"/>
      <c r="AS18" s="59"/>
    </row>
    <row r="19" spans="1:45" ht="30" customHeight="1" x14ac:dyDescent="0.2">
      <c r="A19" s="50" t="s">
        <v>17</v>
      </c>
      <c r="B19" s="51" t="s">
        <v>26</v>
      </c>
      <c r="C19" s="52" t="s">
        <v>19</v>
      </c>
      <c r="D19" s="53" t="s">
        <v>20</v>
      </c>
      <c r="E19" s="54"/>
      <c r="F19" s="55"/>
      <c r="G19" s="56">
        <f t="shared" si="14"/>
        <v>0</v>
      </c>
      <c r="H19" s="54"/>
      <c r="I19" s="55"/>
      <c r="J19" s="56">
        <f t="shared" si="15"/>
        <v>0</v>
      </c>
      <c r="K19" s="54"/>
      <c r="L19" s="55"/>
      <c r="M19" s="56">
        <f t="shared" si="16"/>
        <v>0</v>
      </c>
      <c r="N19" s="54"/>
      <c r="O19" s="55"/>
      <c r="P19" s="56">
        <f t="shared" si="17"/>
        <v>0</v>
      </c>
      <c r="Q19" s="54"/>
      <c r="R19" s="55"/>
      <c r="S19" s="56">
        <f t="shared" si="18"/>
        <v>0</v>
      </c>
      <c r="T19" s="54"/>
      <c r="U19" s="55"/>
      <c r="V19" s="56">
        <f t="shared" si="19"/>
        <v>0</v>
      </c>
      <c r="W19" s="54"/>
      <c r="X19" s="55"/>
      <c r="Y19" s="56">
        <f t="shared" si="20"/>
        <v>0</v>
      </c>
      <c r="Z19" s="54"/>
      <c r="AA19" s="55"/>
      <c r="AB19" s="56">
        <f t="shared" si="21"/>
        <v>0</v>
      </c>
      <c r="AC19" s="54"/>
      <c r="AD19" s="55"/>
      <c r="AE19" s="56">
        <f t="shared" si="22"/>
        <v>0</v>
      </c>
      <c r="AF19" s="54"/>
      <c r="AG19" s="55"/>
      <c r="AH19" s="56">
        <f t="shared" si="23"/>
        <v>0</v>
      </c>
      <c r="AI19" s="57">
        <f t="shared" ref="AI19:AI20" si="24">G19+M19+AE19+S19+Y19</f>
        <v>0</v>
      </c>
      <c r="AJ19" s="254">
        <f t="shared" ref="AJ19:AJ20" si="25">J19+P19+AH19+V19+AB19</f>
        <v>0</v>
      </c>
      <c r="AK19" s="254">
        <f t="shared" ref="AK19:AK20" si="26">AI19-AJ19</f>
        <v>0</v>
      </c>
      <c r="AL19" s="261" t="e">
        <f t="shared" ref="AL19:AL20" si="27">AK19/AI19</f>
        <v>#DIV/0!</v>
      </c>
      <c r="AM19" s="223"/>
      <c r="AN19" s="59"/>
      <c r="AO19" s="59"/>
      <c r="AP19" s="59"/>
      <c r="AQ19" s="59"/>
      <c r="AR19" s="59"/>
      <c r="AS19" s="59"/>
    </row>
    <row r="20" spans="1:45" ht="30" customHeight="1" thickBot="1" x14ac:dyDescent="0.25">
      <c r="A20" s="73" t="s">
        <v>17</v>
      </c>
      <c r="B20" s="61" t="s">
        <v>27</v>
      </c>
      <c r="C20" s="52" t="s">
        <v>19</v>
      </c>
      <c r="D20" s="74" t="s">
        <v>20</v>
      </c>
      <c r="E20" s="75"/>
      <c r="F20" s="76"/>
      <c r="G20" s="77">
        <f t="shared" si="14"/>
        <v>0</v>
      </c>
      <c r="H20" s="75"/>
      <c r="I20" s="76"/>
      <c r="J20" s="77">
        <f t="shared" si="15"/>
        <v>0</v>
      </c>
      <c r="K20" s="75"/>
      <c r="L20" s="76"/>
      <c r="M20" s="77">
        <f t="shared" si="16"/>
        <v>0</v>
      </c>
      <c r="N20" s="75"/>
      <c r="O20" s="76"/>
      <c r="P20" s="77">
        <f t="shared" si="17"/>
        <v>0</v>
      </c>
      <c r="Q20" s="75"/>
      <c r="R20" s="76"/>
      <c r="S20" s="77">
        <f t="shared" si="18"/>
        <v>0</v>
      </c>
      <c r="T20" s="75"/>
      <c r="U20" s="76"/>
      <c r="V20" s="77">
        <f t="shared" si="19"/>
        <v>0</v>
      </c>
      <c r="W20" s="75"/>
      <c r="X20" s="76"/>
      <c r="Y20" s="77">
        <f t="shared" si="20"/>
        <v>0</v>
      </c>
      <c r="Z20" s="75"/>
      <c r="AA20" s="76"/>
      <c r="AB20" s="77">
        <f t="shared" si="21"/>
        <v>0</v>
      </c>
      <c r="AC20" s="75"/>
      <c r="AD20" s="76"/>
      <c r="AE20" s="77">
        <f t="shared" si="22"/>
        <v>0</v>
      </c>
      <c r="AF20" s="75"/>
      <c r="AG20" s="76"/>
      <c r="AH20" s="77">
        <f t="shared" si="23"/>
        <v>0</v>
      </c>
      <c r="AI20" s="57">
        <f t="shared" si="24"/>
        <v>0</v>
      </c>
      <c r="AJ20" s="254">
        <f t="shared" si="25"/>
        <v>0</v>
      </c>
      <c r="AK20" s="254">
        <f t="shared" si="26"/>
        <v>0</v>
      </c>
      <c r="AL20" s="261" t="e">
        <f t="shared" si="27"/>
        <v>#DIV/0!</v>
      </c>
      <c r="AM20" s="223"/>
      <c r="AN20" s="59"/>
      <c r="AO20" s="59"/>
      <c r="AP20" s="59"/>
      <c r="AQ20" s="59"/>
      <c r="AR20" s="59"/>
      <c r="AS20" s="59"/>
    </row>
    <row r="21" spans="1:45" ht="30" customHeight="1" x14ac:dyDescent="0.2">
      <c r="A21" s="41" t="s">
        <v>15</v>
      </c>
      <c r="B21" s="42" t="s">
        <v>28</v>
      </c>
      <c r="C21" s="78" t="s">
        <v>29</v>
      </c>
      <c r="D21" s="68"/>
      <c r="E21" s="69">
        <f>SUM(E22:E31)</f>
        <v>21</v>
      </c>
      <c r="F21" s="70"/>
      <c r="G21" s="71">
        <f>SUM(G22:G31)</f>
        <v>252000</v>
      </c>
      <c r="H21" s="69">
        <f>SUM(H22:H31)</f>
        <v>10</v>
      </c>
      <c r="I21" s="70"/>
      <c r="J21" s="71">
        <f>SUM(J22:J31)</f>
        <v>252000</v>
      </c>
      <c r="K21" s="69">
        <f>SUM(K22:K31)</f>
        <v>0</v>
      </c>
      <c r="L21" s="70"/>
      <c r="M21" s="71">
        <f>SUM(M22:M31)</f>
        <v>0</v>
      </c>
      <c r="N21" s="69">
        <f>SUM(N22:N31)</f>
        <v>0</v>
      </c>
      <c r="O21" s="70"/>
      <c r="P21" s="71">
        <f>SUM(P22:P31)</f>
        <v>0</v>
      </c>
      <c r="Q21" s="69">
        <f>SUM(Q22:Q31)</f>
        <v>0</v>
      </c>
      <c r="R21" s="70"/>
      <c r="S21" s="71">
        <f>SUM(S22:S31)</f>
        <v>0</v>
      </c>
      <c r="T21" s="69">
        <f>SUM(T22:T31)</f>
        <v>0</v>
      </c>
      <c r="U21" s="70"/>
      <c r="V21" s="71">
        <f>SUM(V22:V31)</f>
        <v>0</v>
      </c>
      <c r="W21" s="69">
        <f>SUM(W22:W31)</f>
        <v>0</v>
      </c>
      <c r="X21" s="70"/>
      <c r="Y21" s="71">
        <f>SUM(Y22:Y31)</f>
        <v>0</v>
      </c>
      <c r="Z21" s="69">
        <f>SUM(Z22:Z31)</f>
        <v>0</v>
      </c>
      <c r="AA21" s="70"/>
      <c r="AB21" s="71">
        <f>SUM(AB22:AB31)</f>
        <v>0</v>
      </c>
      <c r="AC21" s="69">
        <f>SUM(AC22:AC31)</f>
        <v>0</v>
      </c>
      <c r="AD21" s="70"/>
      <c r="AE21" s="71">
        <f>SUM(AE22:AE31)</f>
        <v>0</v>
      </c>
      <c r="AF21" s="69">
        <f>SUM(AF22:AF31)</f>
        <v>0</v>
      </c>
      <c r="AG21" s="70"/>
      <c r="AH21" s="71">
        <f>SUM(AH22:AH31)</f>
        <v>0</v>
      </c>
      <c r="AI21" s="71">
        <f>SUM(AI22:AI31)</f>
        <v>252000</v>
      </c>
      <c r="AJ21" s="71">
        <f>SUM(AJ22:AJ31)</f>
        <v>252000</v>
      </c>
      <c r="AK21" s="48">
        <f t="shared" si="10"/>
        <v>0</v>
      </c>
      <c r="AL21" s="256">
        <f>AK21/AI21</f>
        <v>0</v>
      </c>
      <c r="AM21" s="233"/>
      <c r="AN21" s="49"/>
      <c r="AO21" s="49"/>
      <c r="AP21" s="49"/>
      <c r="AQ21" s="49"/>
      <c r="AR21" s="49"/>
      <c r="AS21" s="49"/>
    </row>
    <row r="22" spans="1:45" s="171" customFormat="1" ht="30" customHeight="1" x14ac:dyDescent="0.2">
      <c r="A22" s="50" t="s">
        <v>17</v>
      </c>
      <c r="B22" s="51" t="s">
        <v>30</v>
      </c>
      <c r="C22" s="52" t="s">
        <v>308</v>
      </c>
      <c r="D22" s="413" t="s">
        <v>464</v>
      </c>
      <c r="E22" s="54">
        <v>3</v>
      </c>
      <c r="F22" s="55">
        <v>12000</v>
      </c>
      <c r="G22" s="56">
        <f t="shared" ref="G22:G31" si="28">E22*F22</f>
        <v>36000</v>
      </c>
      <c r="H22" s="54">
        <v>1</v>
      </c>
      <c r="I22" s="55">
        <v>36000</v>
      </c>
      <c r="J22" s="56">
        <f t="shared" ref="J22:J31" si="29">H22*I22</f>
        <v>36000</v>
      </c>
      <c r="K22" s="54"/>
      <c r="L22" s="55"/>
      <c r="M22" s="56">
        <f t="shared" ref="M22:M31" si="30">K22*L22</f>
        <v>0</v>
      </c>
      <c r="N22" s="54"/>
      <c r="O22" s="55"/>
      <c r="P22" s="56">
        <f t="shared" ref="P22:P31" si="31">N22*O22</f>
        <v>0</v>
      </c>
      <c r="Q22" s="54"/>
      <c r="R22" s="55"/>
      <c r="S22" s="56">
        <f t="shared" ref="S22:S31" si="32">Q22*R22</f>
        <v>0</v>
      </c>
      <c r="T22" s="54"/>
      <c r="U22" s="55"/>
      <c r="V22" s="56">
        <f t="shared" ref="V22:V31" si="33">T22*U22</f>
        <v>0</v>
      </c>
      <c r="W22" s="54"/>
      <c r="X22" s="55"/>
      <c r="Y22" s="56">
        <f t="shared" ref="Y22:Y31" si="34">W22*X22</f>
        <v>0</v>
      </c>
      <c r="Z22" s="54"/>
      <c r="AA22" s="55"/>
      <c r="AB22" s="56">
        <f t="shared" ref="AB22:AB31" si="35">Z22*AA22</f>
        <v>0</v>
      </c>
      <c r="AC22" s="54"/>
      <c r="AD22" s="55"/>
      <c r="AE22" s="56">
        <f t="shared" ref="AE22:AE31" si="36">AC22*AD22</f>
        <v>0</v>
      </c>
      <c r="AF22" s="54"/>
      <c r="AG22" s="55"/>
      <c r="AH22" s="56">
        <f t="shared" ref="AH22:AH31" si="37">AF22*AG22</f>
        <v>0</v>
      </c>
      <c r="AI22" s="57">
        <f>G22+M22+AE22+S22+Y22</f>
        <v>36000</v>
      </c>
      <c r="AJ22" s="254">
        <f>J22+P22+AH22+V22+AB22</f>
        <v>36000</v>
      </c>
      <c r="AK22" s="254">
        <f t="shared" si="10"/>
        <v>0</v>
      </c>
      <c r="AL22" s="261">
        <f t="shared" si="11"/>
        <v>0</v>
      </c>
      <c r="AM22" s="223"/>
      <c r="AN22" s="59"/>
      <c r="AO22" s="59"/>
      <c r="AP22" s="59"/>
      <c r="AQ22" s="59"/>
      <c r="AR22" s="59"/>
      <c r="AS22" s="59"/>
    </row>
    <row r="23" spans="1:45" s="304" customFormat="1" ht="30" customHeight="1" x14ac:dyDescent="0.2">
      <c r="A23" s="50" t="s">
        <v>17</v>
      </c>
      <c r="B23" s="51" t="s">
        <v>32</v>
      </c>
      <c r="C23" s="52" t="s">
        <v>309</v>
      </c>
      <c r="D23" s="413" t="s">
        <v>464</v>
      </c>
      <c r="E23" s="54">
        <v>2</v>
      </c>
      <c r="F23" s="55">
        <v>12000</v>
      </c>
      <c r="G23" s="56">
        <f t="shared" si="28"/>
        <v>24000</v>
      </c>
      <c r="H23" s="54">
        <v>1</v>
      </c>
      <c r="I23" s="55">
        <v>24000</v>
      </c>
      <c r="J23" s="56">
        <f t="shared" ref="J23:J29" si="38">H23*I23</f>
        <v>24000</v>
      </c>
      <c r="K23" s="54"/>
      <c r="L23" s="55"/>
      <c r="M23" s="56">
        <f t="shared" ref="M23:M29" si="39">K23*L23</f>
        <v>0</v>
      </c>
      <c r="N23" s="54"/>
      <c r="O23" s="55"/>
      <c r="P23" s="56">
        <f t="shared" ref="P23:P29" si="40">N23*O23</f>
        <v>0</v>
      </c>
      <c r="Q23" s="54"/>
      <c r="R23" s="55"/>
      <c r="S23" s="56">
        <f t="shared" si="32"/>
        <v>0</v>
      </c>
      <c r="T23" s="54"/>
      <c r="U23" s="55"/>
      <c r="V23" s="56">
        <f t="shared" si="33"/>
        <v>0</v>
      </c>
      <c r="W23" s="54"/>
      <c r="X23" s="55"/>
      <c r="Y23" s="56">
        <f t="shared" si="34"/>
        <v>0</v>
      </c>
      <c r="Z23" s="54"/>
      <c r="AA23" s="55"/>
      <c r="AB23" s="56">
        <f t="shared" si="35"/>
        <v>0</v>
      </c>
      <c r="AC23" s="54"/>
      <c r="AD23" s="55"/>
      <c r="AE23" s="56">
        <f t="shared" ref="AE23:AE29" si="41">AC23*AD23</f>
        <v>0</v>
      </c>
      <c r="AF23" s="54"/>
      <c r="AG23" s="55"/>
      <c r="AH23" s="56">
        <f t="shared" ref="AH23:AH29" si="42">AF23*AG23</f>
        <v>0</v>
      </c>
      <c r="AI23" s="57">
        <f t="shared" ref="AI23:AI31" si="43">G23+M23+AE23+S23+Y23</f>
        <v>24000</v>
      </c>
      <c r="AJ23" s="254">
        <f t="shared" ref="AJ23:AJ31" si="44">J23+P23+AH23+V23+AB23</f>
        <v>24000</v>
      </c>
      <c r="AK23" s="254">
        <f t="shared" ref="AK23:AK31" si="45">AI23-AJ23</f>
        <v>0</v>
      </c>
      <c r="AL23" s="261">
        <f t="shared" ref="AL23:AL31" si="46">AK23/AI23</f>
        <v>0</v>
      </c>
      <c r="AM23" s="223"/>
      <c r="AN23" s="59"/>
      <c r="AO23" s="59"/>
      <c r="AP23" s="59"/>
      <c r="AQ23" s="59"/>
      <c r="AR23" s="59"/>
      <c r="AS23" s="59"/>
    </row>
    <row r="24" spans="1:45" s="304" customFormat="1" ht="30" customHeight="1" x14ac:dyDescent="0.2">
      <c r="A24" s="50" t="s">
        <v>17</v>
      </c>
      <c r="B24" s="51" t="s">
        <v>33</v>
      </c>
      <c r="C24" s="52" t="s">
        <v>310</v>
      </c>
      <c r="D24" s="413" t="s">
        <v>464</v>
      </c>
      <c r="E24" s="54">
        <v>2</v>
      </c>
      <c r="F24" s="55">
        <v>12000</v>
      </c>
      <c r="G24" s="56">
        <f t="shared" si="28"/>
        <v>24000</v>
      </c>
      <c r="H24" s="54">
        <v>1</v>
      </c>
      <c r="I24" s="64">
        <v>24000</v>
      </c>
      <c r="J24" s="56">
        <f t="shared" si="38"/>
        <v>24000</v>
      </c>
      <c r="K24" s="54"/>
      <c r="L24" s="55"/>
      <c r="M24" s="56">
        <f t="shared" si="39"/>
        <v>0</v>
      </c>
      <c r="N24" s="54"/>
      <c r="O24" s="55"/>
      <c r="P24" s="56">
        <f t="shared" si="40"/>
        <v>0</v>
      </c>
      <c r="Q24" s="54"/>
      <c r="R24" s="55"/>
      <c r="S24" s="56">
        <f t="shared" si="32"/>
        <v>0</v>
      </c>
      <c r="T24" s="54"/>
      <c r="U24" s="55"/>
      <c r="V24" s="56">
        <f t="shared" si="33"/>
        <v>0</v>
      </c>
      <c r="W24" s="54"/>
      <c r="X24" s="55"/>
      <c r="Y24" s="56">
        <f t="shared" si="34"/>
        <v>0</v>
      </c>
      <c r="Z24" s="54"/>
      <c r="AA24" s="55"/>
      <c r="AB24" s="56">
        <f t="shared" si="35"/>
        <v>0</v>
      </c>
      <c r="AC24" s="54"/>
      <c r="AD24" s="55"/>
      <c r="AE24" s="56">
        <f t="shared" si="41"/>
        <v>0</v>
      </c>
      <c r="AF24" s="54"/>
      <c r="AG24" s="55"/>
      <c r="AH24" s="56">
        <f t="shared" si="42"/>
        <v>0</v>
      </c>
      <c r="AI24" s="57">
        <f t="shared" si="43"/>
        <v>24000</v>
      </c>
      <c r="AJ24" s="254">
        <f t="shared" si="44"/>
        <v>24000</v>
      </c>
      <c r="AK24" s="254">
        <f t="shared" si="45"/>
        <v>0</v>
      </c>
      <c r="AL24" s="261">
        <f t="shared" si="46"/>
        <v>0</v>
      </c>
      <c r="AM24" s="223"/>
      <c r="AN24" s="59"/>
      <c r="AO24" s="59"/>
      <c r="AP24" s="59"/>
      <c r="AQ24" s="59"/>
      <c r="AR24" s="59"/>
      <c r="AS24" s="59"/>
    </row>
    <row r="25" spans="1:45" s="304" customFormat="1" ht="30" customHeight="1" x14ac:dyDescent="0.2">
      <c r="A25" s="50" t="s">
        <v>17</v>
      </c>
      <c r="B25" s="51" t="s">
        <v>318</v>
      </c>
      <c r="C25" s="52" t="s">
        <v>311</v>
      </c>
      <c r="D25" s="413" t="s">
        <v>464</v>
      </c>
      <c r="E25" s="54">
        <v>2</v>
      </c>
      <c r="F25" s="55">
        <v>12000</v>
      </c>
      <c r="G25" s="56">
        <f t="shared" si="28"/>
        <v>24000</v>
      </c>
      <c r="H25" s="54">
        <v>1</v>
      </c>
      <c r="I25" s="64">
        <v>24000</v>
      </c>
      <c r="J25" s="56">
        <f t="shared" si="38"/>
        <v>24000</v>
      </c>
      <c r="K25" s="54"/>
      <c r="L25" s="55"/>
      <c r="M25" s="56">
        <f t="shared" si="39"/>
        <v>0</v>
      </c>
      <c r="N25" s="54"/>
      <c r="O25" s="55"/>
      <c r="P25" s="56">
        <f t="shared" si="40"/>
        <v>0</v>
      </c>
      <c r="Q25" s="54"/>
      <c r="R25" s="55"/>
      <c r="S25" s="56">
        <f t="shared" si="32"/>
        <v>0</v>
      </c>
      <c r="T25" s="54"/>
      <c r="U25" s="55"/>
      <c r="V25" s="56">
        <f t="shared" si="33"/>
        <v>0</v>
      </c>
      <c r="W25" s="54"/>
      <c r="X25" s="55"/>
      <c r="Y25" s="56">
        <f t="shared" si="34"/>
        <v>0</v>
      </c>
      <c r="Z25" s="54"/>
      <c r="AA25" s="55"/>
      <c r="AB25" s="56">
        <f t="shared" si="35"/>
        <v>0</v>
      </c>
      <c r="AC25" s="54"/>
      <c r="AD25" s="55"/>
      <c r="AE25" s="56">
        <f t="shared" si="41"/>
        <v>0</v>
      </c>
      <c r="AF25" s="54"/>
      <c r="AG25" s="55"/>
      <c r="AH25" s="56">
        <f t="shared" si="42"/>
        <v>0</v>
      </c>
      <c r="AI25" s="57">
        <f t="shared" si="43"/>
        <v>24000</v>
      </c>
      <c r="AJ25" s="254">
        <f t="shared" si="44"/>
        <v>24000</v>
      </c>
      <c r="AK25" s="254">
        <f t="shared" si="45"/>
        <v>0</v>
      </c>
      <c r="AL25" s="261">
        <f t="shared" si="46"/>
        <v>0</v>
      </c>
      <c r="AM25" s="223"/>
      <c r="AN25" s="59"/>
      <c r="AO25" s="59"/>
      <c r="AP25" s="59"/>
      <c r="AQ25" s="59"/>
      <c r="AR25" s="59"/>
      <c r="AS25" s="59"/>
    </row>
    <row r="26" spans="1:45" s="304" customFormat="1" ht="30" customHeight="1" x14ac:dyDescent="0.2">
      <c r="A26" s="50" t="s">
        <v>17</v>
      </c>
      <c r="B26" s="51" t="s">
        <v>319</v>
      </c>
      <c r="C26" s="52" t="s">
        <v>312</v>
      </c>
      <c r="D26" s="413" t="s">
        <v>464</v>
      </c>
      <c r="E26" s="54">
        <v>3</v>
      </c>
      <c r="F26" s="55">
        <v>12000</v>
      </c>
      <c r="G26" s="56">
        <f t="shared" si="28"/>
        <v>36000</v>
      </c>
      <c r="H26" s="54">
        <v>1</v>
      </c>
      <c r="I26" s="64">
        <v>36000</v>
      </c>
      <c r="J26" s="56">
        <f t="shared" si="38"/>
        <v>36000</v>
      </c>
      <c r="K26" s="54"/>
      <c r="L26" s="55"/>
      <c r="M26" s="56">
        <f t="shared" si="39"/>
        <v>0</v>
      </c>
      <c r="N26" s="54"/>
      <c r="O26" s="55"/>
      <c r="P26" s="56">
        <f t="shared" si="40"/>
        <v>0</v>
      </c>
      <c r="Q26" s="54"/>
      <c r="R26" s="55"/>
      <c r="S26" s="56">
        <f t="shared" si="32"/>
        <v>0</v>
      </c>
      <c r="T26" s="54"/>
      <c r="U26" s="55"/>
      <c r="V26" s="56">
        <f t="shared" si="33"/>
        <v>0</v>
      </c>
      <c r="W26" s="54"/>
      <c r="X26" s="55"/>
      <c r="Y26" s="56">
        <f t="shared" si="34"/>
        <v>0</v>
      </c>
      <c r="Z26" s="54"/>
      <c r="AA26" s="55"/>
      <c r="AB26" s="56">
        <f t="shared" si="35"/>
        <v>0</v>
      </c>
      <c r="AC26" s="54"/>
      <c r="AD26" s="55"/>
      <c r="AE26" s="56">
        <f t="shared" si="41"/>
        <v>0</v>
      </c>
      <c r="AF26" s="54"/>
      <c r="AG26" s="55"/>
      <c r="AH26" s="56">
        <f t="shared" si="42"/>
        <v>0</v>
      </c>
      <c r="AI26" s="57">
        <f t="shared" si="43"/>
        <v>36000</v>
      </c>
      <c r="AJ26" s="254">
        <f t="shared" si="44"/>
        <v>36000</v>
      </c>
      <c r="AK26" s="254">
        <f t="shared" si="45"/>
        <v>0</v>
      </c>
      <c r="AL26" s="261">
        <f t="shared" si="46"/>
        <v>0</v>
      </c>
      <c r="AM26" s="223"/>
      <c r="AN26" s="59"/>
      <c r="AO26" s="59"/>
      <c r="AP26" s="59"/>
      <c r="AQ26" s="59"/>
      <c r="AR26" s="59"/>
      <c r="AS26" s="59"/>
    </row>
    <row r="27" spans="1:45" s="304" customFormat="1" ht="30" customHeight="1" x14ac:dyDescent="0.2">
      <c r="A27" s="50" t="s">
        <v>17</v>
      </c>
      <c r="B27" s="51" t="s">
        <v>320</v>
      </c>
      <c r="C27" s="52" t="s">
        <v>313</v>
      </c>
      <c r="D27" s="413" t="s">
        <v>464</v>
      </c>
      <c r="E27" s="54">
        <v>2</v>
      </c>
      <c r="F27" s="55">
        <v>12000</v>
      </c>
      <c r="G27" s="56">
        <f t="shared" si="28"/>
        <v>24000</v>
      </c>
      <c r="H27" s="54">
        <v>1</v>
      </c>
      <c r="I27" s="64">
        <v>24000</v>
      </c>
      <c r="J27" s="56">
        <f t="shared" si="38"/>
        <v>24000</v>
      </c>
      <c r="K27" s="54"/>
      <c r="L27" s="55"/>
      <c r="M27" s="56">
        <f t="shared" si="39"/>
        <v>0</v>
      </c>
      <c r="N27" s="54"/>
      <c r="O27" s="55"/>
      <c r="P27" s="56">
        <f t="shared" si="40"/>
        <v>0</v>
      </c>
      <c r="Q27" s="54"/>
      <c r="R27" s="55"/>
      <c r="S27" s="56">
        <f t="shared" si="32"/>
        <v>0</v>
      </c>
      <c r="T27" s="54"/>
      <c r="U27" s="55"/>
      <c r="V27" s="56">
        <f t="shared" si="33"/>
        <v>0</v>
      </c>
      <c r="W27" s="54"/>
      <c r="X27" s="55"/>
      <c r="Y27" s="56">
        <f t="shared" si="34"/>
        <v>0</v>
      </c>
      <c r="Z27" s="54"/>
      <c r="AA27" s="55"/>
      <c r="AB27" s="56">
        <f t="shared" si="35"/>
        <v>0</v>
      </c>
      <c r="AC27" s="54"/>
      <c r="AD27" s="55"/>
      <c r="AE27" s="56">
        <f t="shared" si="41"/>
        <v>0</v>
      </c>
      <c r="AF27" s="54"/>
      <c r="AG27" s="55"/>
      <c r="AH27" s="56">
        <f t="shared" si="42"/>
        <v>0</v>
      </c>
      <c r="AI27" s="57">
        <f t="shared" si="43"/>
        <v>24000</v>
      </c>
      <c r="AJ27" s="254">
        <f t="shared" si="44"/>
        <v>24000</v>
      </c>
      <c r="AK27" s="254">
        <f t="shared" si="45"/>
        <v>0</v>
      </c>
      <c r="AL27" s="261">
        <f t="shared" si="46"/>
        <v>0</v>
      </c>
      <c r="AM27" s="223"/>
      <c r="AN27" s="59"/>
      <c r="AO27" s="59"/>
      <c r="AP27" s="59"/>
      <c r="AQ27" s="59"/>
      <c r="AR27" s="59"/>
      <c r="AS27" s="59"/>
    </row>
    <row r="28" spans="1:45" s="304" customFormat="1" ht="30" customHeight="1" x14ac:dyDescent="0.2">
      <c r="A28" s="50" t="s">
        <v>17</v>
      </c>
      <c r="B28" s="51" t="s">
        <v>321</v>
      </c>
      <c r="C28" s="52" t="s">
        <v>314</v>
      </c>
      <c r="D28" s="413" t="s">
        <v>464</v>
      </c>
      <c r="E28" s="54">
        <v>2</v>
      </c>
      <c r="F28" s="55">
        <v>12000</v>
      </c>
      <c r="G28" s="56">
        <f t="shared" si="28"/>
        <v>24000</v>
      </c>
      <c r="H28" s="54">
        <v>1</v>
      </c>
      <c r="I28" s="64">
        <v>24000</v>
      </c>
      <c r="J28" s="56">
        <f t="shared" si="38"/>
        <v>24000</v>
      </c>
      <c r="K28" s="54"/>
      <c r="L28" s="55"/>
      <c r="M28" s="56">
        <f t="shared" si="39"/>
        <v>0</v>
      </c>
      <c r="N28" s="54"/>
      <c r="O28" s="55"/>
      <c r="P28" s="56">
        <f t="shared" si="40"/>
        <v>0</v>
      </c>
      <c r="Q28" s="54"/>
      <c r="R28" s="55"/>
      <c r="S28" s="56">
        <f t="shared" si="32"/>
        <v>0</v>
      </c>
      <c r="T28" s="54"/>
      <c r="U28" s="55"/>
      <c r="V28" s="56">
        <f t="shared" si="33"/>
        <v>0</v>
      </c>
      <c r="W28" s="54"/>
      <c r="X28" s="55"/>
      <c r="Y28" s="56">
        <f t="shared" si="34"/>
        <v>0</v>
      </c>
      <c r="Z28" s="54"/>
      <c r="AA28" s="55"/>
      <c r="AB28" s="56">
        <f t="shared" si="35"/>
        <v>0</v>
      </c>
      <c r="AC28" s="54"/>
      <c r="AD28" s="55"/>
      <c r="AE28" s="56">
        <f t="shared" si="41"/>
        <v>0</v>
      </c>
      <c r="AF28" s="54"/>
      <c r="AG28" s="55"/>
      <c r="AH28" s="56">
        <f t="shared" si="42"/>
        <v>0</v>
      </c>
      <c r="AI28" s="57">
        <f t="shared" si="43"/>
        <v>24000</v>
      </c>
      <c r="AJ28" s="254">
        <f t="shared" si="44"/>
        <v>24000</v>
      </c>
      <c r="AK28" s="254">
        <f t="shared" si="45"/>
        <v>0</v>
      </c>
      <c r="AL28" s="261">
        <f t="shared" si="46"/>
        <v>0</v>
      </c>
      <c r="AM28" s="223"/>
      <c r="AN28" s="59"/>
      <c r="AO28" s="59"/>
      <c r="AP28" s="59"/>
      <c r="AQ28" s="59"/>
      <c r="AR28" s="59"/>
      <c r="AS28" s="59"/>
    </row>
    <row r="29" spans="1:45" s="304" customFormat="1" ht="30" customHeight="1" x14ac:dyDescent="0.2">
      <c r="A29" s="50" t="s">
        <v>17</v>
      </c>
      <c r="B29" s="51" t="s">
        <v>322</v>
      </c>
      <c r="C29" s="52" t="s">
        <v>315</v>
      </c>
      <c r="D29" s="413" t="s">
        <v>464</v>
      </c>
      <c r="E29" s="54">
        <v>2</v>
      </c>
      <c r="F29" s="55">
        <v>12000</v>
      </c>
      <c r="G29" s="56">
        <f t="shared" si="28"/>
        <v>24000</v>
      </c>
      <c r="H29" s="54">
        <v>1</v>
      </c>
      <c r="I29" s="64">
        <v>24000</v>
      </c>
      <c r="J29" s="56">
        <f t="shared" si="38"/>
        <v>24000</v>
      </c>
      <c r="K29" s="54"/>
      <c r="L29" s="55"/>
      <c r="M29" s="56">
        <f t="shared" si="39"/>
        <v>0</v>
      </c>
      <c r="N29" s="54"/>
      <c r="O29" s="55"/>
      <c r="P29" s="56">
        <f t="shared" si="40"/>
        <v>0</v>
      </c>
      <c r="Q29" s="54"/>
      <c r="R29" s="55"/>
      <c r="S29" s="56">
        <f t="shared" si="32"/>
        <v>0</v>
      </c>
      <c r="T29" s="54"/>
      <c r="U29" s="55"/>
      <c r="V29" s="56">
        <f t="shared" si="33"/>
        <v>0</v>
      </c>
      <c r="W29" s="54"/>
      <c r="X29" s="55"/>
      <c r="Y29" s="56">
        <f t="shared" si="34"/>
        <v>0</v>
      </c>
      <c r="Z29" s="54"/>
      <c r="AA29" s="55"/>
      <c r="AB29" s="56">
        <f t="shared" si="35"/>
        <v>0</v>
      </c>
      <c r="AC29" s="54"/>
      <c r="AD29" s="55"/>
      <c r="AE29" s="56">
        <f t="shared" si="41"/>
        <v>0</v>
      </c>
      <c r="AF29" s="54"/>
      <c r="AG29" s="55"/>
      <c r="AH29" s="56">
        <f t="shared" si="42"/>
        <v>0</v>
      </c>
      <c r="AI29" s="57">
        <f t="shared" si="43"/>
        <v>24000</v>
      </c>
      <c r="AJ29" s="254">
        <f t="shared" si="44"/>
        <v>24000</v>
      </c>
      <c r="AK29" s="254">
        <f t="shared" si="45"/>
        <v>0</v>
      </c>
      <c r="AL29" s="261">
        <f t="shared" si="46"/>
        <v>0</v>
      </c>
      <c r="AM29" s="223"/>
      <c r="AN29" s="59"/>
      <c r="AO29" s="59"/>
      <c r="AP29" s="59"/>
      <c r="AQ29" s="59"/>
      <c r="AR29" s="59"/>
      <c r="AS29" s="59"/>
    </row>
    <row r="30" spans="1:45" ht="30" customHeight="1" x14ac:dyDescent="0.2">
      <c r="A30" s="50" t="s">
        <v>17</v>
      </c>
      <c r="B30" s="51" t="s">
        <v>323</v>
      </c>
      <c r="C30" s="52" t="s">
        <v>316</v>
      </c>
      <c r="D30" s="413" t="s">
        <v>464</v>
      </c>
      <c r="E30" s="54">
        <v>2</v>
      </c>
      <c r="F30" s="55">
        <v>12000</v>
      </c>
      <c r="G30" s="56">
        <f t="shared" si="28"/>
        <v>24000</v>
      </c>
      <c r="H30" s="54">
        <v>1</v>
      </c>
      <c r="I30" s="64">
        <v>24000</v>
      </c>
      <c r="J30" s="56">
        <f t="shared" si="29"/>
        <v>24000</v>
      </c>
      <c r="K30" s="54"/>
      <c r="L30" s="55"/>
      <c r="M30" s="56">
        <f t="shared" si="30"/>
        <v>0</v>
      </c>
      <c r="N30" s="54"/>
      <c r="O30" s="55"/>
      <c r="P30" s="56">
        <f t="shared" si="31"/>
        <v>0</v>
      </c>
      <c r="Q30" s="54"/>
      <c r="R30" s="55"/>
      <c r="S30" s="56">
        <f t="shared" si="32"/>
        <v>0</v>
      </c>
      <c r="T30" s="54"/>
      <c r="U30" s="55"/>
      <c r="V30" s="56">
        <f t="shared" si="33"/>
        <v>0</v>
      </c>
      <c r="W30" s="54"/>
      <c r="X30" s="55"/>
      <c r="Y30" s="56">
        <f t="shared" si="34"/>
        <v>0</v>
      </c>
      <c r="Z30" s="54"/>
      <c r="AA30" s="55"/>
      <c r="AB30" s="56">
        <f t="shared" si="35"/>
        <v>0</v>
      </c>
      <c r="AC30" s="54"/>
      <c r="AD30" s="55"/>
      <c r="AE30" s="56">
        <f t="shared" si="36"/>
        <v>0</v>
      </c>
      <c r="AF30" s="54"/>
      <c r="AG30" s="55"/>
      <c r="AH30" s="56">
        <f t="shared" si="37"/>
        <v>0</v>
      </c>
      <c r="AI30" s="57">
        <f t="shared" si="43"/>
        <v>24000</v>
      </c>
      <c r="AJ30" s="254">
        <f t="shared" si="44"/>
        <v>24000</v>
      </c>
      <c r="AK30" s="254">
        <f t="shared" si="45"/>
        <v>0</v>
      </c>
      <c r="AL30" s="261">
        <f t="shared" si="46"/>
        <v>0</v>
      </c>
      <c r="AM30" s="223"/>
      <c r="AN30" s="59"/>
      <c r="AO30" s="59"/>
      <c r="AP30" s="59"/>
      <c r="AQ30" s="59"/>
      <c r="AR30" s="59"/>
      <c r="AS30" s="59"/>
    </row>
    <row r="31" spans="1:45" ht="30" customHeight="1" thickBot="1" x14ac:dyDescent="0.25">
      <c r="A31" s="60" t="s">
        <v>17</v>
      </c>
      <c r="B31" s="79" t="s">
        <v>324</v>
      </c>
      <c r="C31" s="52" t="s">
        <v>317</v>
      </c>
      <c r="D31" s="413" t="s">
        <v>464</v>
      </c>
      <c r="E31" s="54">
        <v>1</v>
      </c>
      <c r="F31" s="76">
        <v>12000</v>
      </c>
      <c r="G31" s="65">
        <f t="shared" si="28"/>
        <v>12000</v>
      </c>
      <c r="H31" s="54">
        <v>1</v>
      </c>
      <c r="I31" s="76">
        <v>12000</v>
      </c>
      <c r="J31" s="65">
        <f t="shared" si="29"/>
        <v>12000</v>
      </c>
      <c r="K31" s="75"/>
      <c r="L31" s="76"/>
      <c r="M31" s="77">
        <f t="shared" si="30"/>
        <v>0</v>
      </c>
      <c r="N31" s="75"/>
      <c r="O31" s="76"/>
      <c r="P31" s="77">
        <f t="shared" si="31"/>
        <v>0</v>
      </c>
      <c r="Q31" s="75"/>
      <c r="R31" s="76"/>
      <c r="S31" s="77">
        <f t="shared" si="32"/>
        <v>0</v>
      </c>
      <c r="T31" s="75"/>
      <c r="U31" s="76"/>
      <c r="V31" s="77">
        <f t="shared" si="33"/>
        <v>0</v>
      </c>
      <c r="W31" s="75"/>
      <c r="X31" s="76"/>
      <c r="Y31" s="77">
        <f t="shared" si="34"/>
        <v>0</v>
      </c>
      <c r="Z31" s="75"/>
      <c r="AA31" s="76"/>
      <c r="AB31" s="77">
        <f t="shared" si="35"/>
        <v>0</v>
      </c>
      <c r="AC31" s="75"/>
      <c r="AD31" s="76"/>
      <c r="AE31" s="77">
        <f t="shared" si="36"/>
        <v>0</v>
      </c>
      <c r="AF31" s="75"/>
      <c r="AG31" s="76"/>
      <c r="AH31" s="77">
        <f t="shared" si="37"/>
        <v>0</v>
      </c>
      <c r="AI31" s="57">
        <f t="shared" si="43"/>
        <v>12000</v>
      </c>
      <c r="AJ31" s="254">
        <f t="shared" si="44"/>
        <v>12000</v>
      </c>
      <c r="AK31" s="254">
        <f t="shared" si="45"/>
        <v>0</v>
      </c>
      <c r="AL31" s="261">
        <f t="shared" si="46"/>
        <v>0</v>
      </c>
      <c r="AM31" s="223"/>
      <c r="AN31" s="59"/>
      <c r="AO31" s="59"/>
      <c r="AP31" s="59"/>
      <c r="AQ31" s="59"/>
      <c r="AR31" s="59"/>
      <c r="AS31" s="59"/>
    </row>
    <row r="32" spans="1:45" ht="30" customHeight="1" x14ac:dyDescent="0.2">
      <c r="A32" s="41" t="s">
        <v>14</v>
      </c>
      <c r="B32" s="80" t="s">
        <v>34</v>
      </c>
      <c r="C32" s="67" t="s">
        <v>35</v>
      </c>
      <c r="D32" s="68"/>
      <c r="E32" s="69">
        <f>SUM(E33:E35)</f>
        <v>295500</v>
      </c>
      <c r="F32" s="70"/>
      <c r="G32" s="71">
        <f>SUM(G33:G35)</f>
        <v>65010</v>
      </c>
      <c r="H32" s="69">
        <f>SUM(H33:H35)</f>
        <v>295500</v>
      </c>
      <c r="I32" s="70"/>
      <c r="J32" s="71">
        <f>SUM(J33:J35)</f>
        <v>65010</v>
      </c>
      <c r="K32" s="69">
        <f>SUM(K33:K35)</f>
        <v>0</v>
      </c>
      <c r="L32" s="70"/>
      <c r="M32" s="71">
        <f>SUM(M33:M35)</f>
        <v>0</v>
      </c>
      <c r="N32" s="69">
        <f>SUM(N33:N35)</f>
        <v>0</v>
      </c>
      <c r="O32" s="70"/>
      <c r="P32" s="71">
        <f>SUM(P33:P35)</f>
        <v>0</v>
      </c>
      <c r="Q32" s="69">
        <f>SUM(Q33:Q35)</f>
        <v>0</v>
      </c>
      <c r="R32" s="70"/>
      <c r="S32" s="71">
        <f>SUM(S33:S35)</f>
        <v>0</v>
      </c>
      <c r="T32" s="69">
        <f>SUM(T33:T35)</f>
        <v>0</v>
      </c>
      <c r="U32" s="70"/>
      <c r="V32" s="71">
        <f>SUM(V33:V35)</f>
        <v>0</v>
      </c>
      <c r="W32" s="69">
        <f>SUM(W33:W35)</f>
        <v>0</v>
      </c>
      <c r="X32" s="70"/>
      <c r="Y32" s="71">
        <f>SUM(Y33:Y35)</f>
        <v>0</v>
      </c>
      <c r="Z32" s="69">
        <f>SUM(Z33:Z35)</f>
        <v>0</v>
      </c>
      <c r="AA32" s="70"/>
      <c r="AB32" s="71">
        <f>SUM(AB33:AB35)</f>
        <v>0</v>
      </c>
      <c r="AC32" s="69">
        <f>SUM(AC33:AC35)</f>
        <v>0</v>
      </c>
      <c r="AD32" s="70"/>
      <c r="AE32" s="71">
        <f>SUM(AE33:AE35)</f>
        <v>0</v>
      </c>
      <c r="AF32" s="69">
        <f>SUM(AF33:AF35)</f>
        <v>0</v>
      </c>
      <c r="AG32" s="70"/>
      <c r="AH32" s="71">
        <f>SUM(AH33:AH35)</f>
        <v>0</v>
      </c>
      <c r="AI32" s="71">
        <f>SUM(AI33:AI35)</f>
        <v>65010</v>
      </c>
      <c r="AJ32" s="71">
        <f>SUM(AJ33:AJ35)</f>
        <v>65010</v>
      </c>
      <c r="AK32" s="48">
        <f t="shared" si="10"/>
        <v>0</v>
      </c>
      <c r="AL32" s="256">
        <f>AK32/AI32</f>
        <v>0</v>
      </c>
      <c r="AM32" s="233"/>
      <c r="AN32" s="5"/>
      <c r="AO32" s="5"/>
      <c r="AP32" s="5"/>
      <c r="AQ32" s="5"/>
      <c r="AR32" s="5"/>
      <c r="AS32" s="5"/>
    </row>
    <row r="33" spans="1:45" ht="30" customHeight="1" x14ac:dyDescent="0.2">
      <c r="A33" s="81" t="s">
        <v>17</v>
      </c>
      <c r="B33" s="82" t="s">
        <v>36</v>
      </c>
      <c r="C33" s="52" t="s">
        <v>37</v>
      </c>
      <c r="D33" s="83"/>
      <c r="E33" s="84">
        <f>G13</f>
        <v>43500</v>
      </c>
      <c r="F33" s="85">
        <v>0.22</v>
      </c>
      <c r="G33" s="86">
        <f t="shared" ref="G33:G35" si="47">E33*F33</f>
        <v>9570</v>
      </c>
      <c r="H33" s="84">
        <f>J13</f>
        <v>43500</v>
      </c>
      <c r="I33" s="85">
        <v>0.22</v>
      </c>
      <c r="J33" s="86">
        <f t="shared" ref="J33:J35" si="48">H33*I33</f>
        <v>9570</v>
      </c>
      <c r="K33" s="84">
        <f>M13</f>
        <v>0</v>
      </c>
      <c r="L33" s="85">
        <v>0.22</v>
      </c>
      <c r="M33" s="86">
        <f t="shared" ref="M33:M35" si="49">K33*L33</f>
        <v>0</v>
      </c>
      <c r="N33" s="84">
        <f>P13</f>
        <v>0</v>
      </c>
      <c r="O33" s="85">
        <v>0.22</v>
      </c>
      <c r="P33" s="86">
        <f t="shared" ref="P33:P35" si="50">N33*O33</f>
        <v>0</v>
      </c>
      <c r="Q33" s="84">
        <f>S13</f>
        <v>0</v>
      </c>
      <c r="R33" s="85">
        <v>0.22</v>
      </c>
      <c r="S33" s="86">
        <f t="shared" ref="S33:S35" si="51">Q33*R33</f>
        <v>0</v>
      </c>
      <c r="T33" s="84">
        <f>V13</f>
        <v>0</v>
      </c>
      <c r="U33" s="85">
        <v>0.22</v>
      </c>
      <c r="V33" s="86">
        <f t="shared" ref="V33:V35" si="52">T33*U33</f>
        <v>0</v>
      </c>
      <c r="W33" s="84">
        <f>Y13</f>
        <v>0</v>
      </c>
      <c r="X33" s="85">
        <v>0.22</v>
      </c>
      <c r="Y33" s="86">
        <f t="shared" ref="Y33:Y35" si="53">W33*X33</f>
        <v>0</v>
      </c>
      <c r="Z33" s="84">
        <f>AB13</f>
        <v>0</v>
      </c>
      <c r="AA33" s="85">
        <v>0.22</v>
      </c>
      <c r="AB33" s="86">
        <f t="shared" ref="AB33:AB35" si="54">Z33*AA33</f>
        <v>0</v>
      </c>
      <c r="AC33" s="84">
        <f>AE13</f>
        <v>0</v>
      </c>
      <c r="AD33" s="85">
        <v>0.22</v>
      </c>
      <c r="AE33" s="86">
        <f t="shared" ref="AE33:AE35" si="55">AC33*AD33</f>
        <v>0</v>
      </c>
      <c r="AF33" s="84">
        <f>AH13</f>
        <v>0</v>
      </c>
      <c r="AG33" s="85">
        <v>0.22</v>
      </c>
      <c r="AH33" s="86">
        <f t="shared" ref="AH33:AH35" si="56">AF33*AG33</f>
        <v>0</v>
      </c>
      <c r="AI33" s="87">
        <f>G33+M33+AE33+S33+Y33</f>
        <v>9570</v>
      </c>
      <c r="AJ33" s="254">
        <f>J33+P33+AH33+V33+AB33</f>
        <v>9570</v>
      </c>
      <c r="AK33" s="254">
        <f t="shared" si="10"/>
        <v>0</v>
      </c>
      <c r="AL33" s="261">
        <f t="shared" si="11"/>
        <v>0</v>
      </c>
      <c r="AM33" s="234"/>
      <c r="AN33" s="58"/>
      <c r="AO33" s="59"/>
      <c r="AP33" s="59"/>
      <c r="AQ33" s="59"/>
      <c r="AR33" s="59"/>
      <c r="AS33" s="59"/>
    </row>
    <row r="34" spans="1:45" ht="30" customHeight="1" x14ac:dyDescent="0.2">
      <c r="A34" s="50" t="s">
        <v>17</v>
      </c>
      <c r="B34" s="51" t="s">
        <v>38</v>
      </c>
      <c r="C34" s="52" t="s">
        <v>39</v>
      </c>
      <c r="D34" s="53"/>
      <c r="E34" s="54">
        <f>G17</f>
        <v>0</v>
      </c>
      <c r="F34" s="55">
        <v>0.22</v>
      </c>
      <c r="G34" s="56">
        <f t="shared" si="47"/>
        <v>0</v>
      </c>
      <c r="H34" s="54">
        <f>J17</f>
        <v>0</v>
      </c>
      <c r="I34" s="55">
        <v>0.22</v>
      </c>
      <c r="J34" s="56">
        <f t="shared" si="48"/>
        <v>0</v>
      </c>
      <c r="K34" s="54">
        <f>M17</f>
        <v>0</v>
      </c>
      <c r="L34" s="55">
        <v>0.22</v>
      </c>
      <c r="M34" s="56">
        <f t="shared" si="49"/>
        <v>0</v>
      </c>
      <c r="N34" s="54">
        <f>P17</f>
        <v>0</v>
      </c>
      <c r="O34" s="55">
        <v>0.22</v>
      </c>
      <c r="P34" s="56">
        <f t="shared" si="50"/>
        <v>0</v>
      </c>
      <c r="Q34" s="54">
        <f>S17</f>
        <v>0</v>
      </c>
      <c r="R34" s="55">
        <v>0.22</v>
      </c>
      <c r="S34" s="56">
        <f t="shared" si="51"/>
        <v>0</v>
      </c>
      <c r="T34" s="54">
        <f>V17</f>
        <v>0</v>
      </c>
      <c r="U34" s="55">
        <v>0.22</v>
      </c>
      <c r="V34" s="56">
        <f t="shared" si="52"/>
        <v>0</v>
      </c>
      <c r="W34" s="54">
        <f>Y17</f>
        <v>0</v>
      </c>
      <c r="X34" s="55">
        <v>0.22</v>
      </c>
      <c r="Y34" s="56">
        <f t="shared" si="53"/>
        <v>0</v>
      </c>
      <c r="Z34" s="54">
        <f>AB17</f>
        <v>0</v>
      </c>
      <c r="AA34" s="55">
        <v>0.22</v>
      </c>
      <c r="AB34" s="56">
        <f t="shared" si="54"/>
        <v>0</v>
      </c>
      <c r="AC34" s="54">
        <f>AE17</f>
        <v>0</v>
      </c>
      <c r="AD34" s="55">
        <v>0.22</v>
      </c>
      <c r="AE34" s="56">
        <f t="shared" si="55"/>
        <v>0</v>
      </c>
      <c r="AF34" s="54">
        <f>AH17</f>
        <v>0</v>
      </c>
      <c r="AG34" s="55">
        <v>0.22</v>
      </c>
      <c r="AH34" s="56">
        <f t="shared" si="56"/>
        <v>0</v>
      </c>
      <c r="AI34" s="87">
        <f>G34+M34+AE34+S34+Y34</f>
        <v>0</v>
      </c>
      <c r="AJ34" s="254">
        <f>J34+P34+AH34+V34+AB34</f>
        <v>0</v>
      </c>
      <c r="AK34" s="254">
        <f t="shared" ref="AK34" si="57">AI34-AJ34</f>
        <v>0</v>
      </c>
      <c r="AL34" s="261" t="e">
        <f t="shared" ref="AL34" si="58">AK34/AI34</f>
        <v>#DIV/0!</v>
      </c>
      <c r="AM34" s="234"/>
      <c r="AN34" s="59"/>
      <c r="AO34" s="59"/>
      <c r="AP34" s="59"/>
      <c r="AQ34" s="59"/>
      <c r="AR34" s="59"/>
      <c r="AS34" s="59"/>
    </row>
    <row r="35" spans="1:45" ht="30" customHeight="1" thickBot="1" x14ac:dyDescent="0.25">
      <c r="A35" s="60" t="s">
        <v>17</v>
      </c>
      <c r="B35" s="79" t="s">
        <v>40</v>
      </c>
      <c r="C35" s="88" t="s">
        <v>29</v>
      </c>
      <c r="D35" s="62"/>
      <c r="E35" s="63">
        <f>G21</f>
        <v>252000</v>
      </c>
      <c r="F35" s="64">
        <v>0.22</v>
      </c>
      <c r="G35" s="65">
        <f t="shared" si="47"/>
        <v>55440</v>
      </c>
      <c r="H35" s="63">
        <f>J21</f>
        <v>252000</v>
      </c>
      <c r="I35" s="64">
        <v>0.22</v>
      </c>
      <c r="J35" s="65">
        <f t="shared" si="48"/>
        <v>55440</v>
      </c>
      <c r="K35" s="63">
        <f>M21</f>
        <v>0</v>
      </c>
      <c r="L35" s="64">
        <v>0.22</v>
      </c>
      <c r="M35" s="65">
        <f t="shared" si="49"/>
        <v>0</v>
      </c>
      <c r="N35" s="63">
        <f>P21</f>
        <v>0</v>
      </c>
      <c r="O35" s="64">
        <v>0.22</v>
      </c>
      <c r="P35" s="65">
        <f t="shared" si="50"/>
        <v>0</v>
      </c>
      <c r="Q35" s="63">
        <f>S21</f>
        <v>0</v>
      </c>
      <c r="R35" s="64">
        <v>0.22</v>
      </c>
      <c r="S35" s="65">
        <f t="shared" si="51"/>
        <v>0</v>
      </c>
      <c r="T35" s="63">
        <f>V21</f>
        <v>0</v>
      </c>
      <c r="U35" s="64">
        <v>0.22</v>
      </c>
      <c r="V35" s="65">
        <f t="shared" si="52"/>
        <v>0</v>
      </c>
      <c r="W35" s="63">
        <f>Y21</f>
        <v>0</v>
      </c>
      <c r="X35" s="64">
        <v>0.22</v>
      </c>
      <c r="Y35" s="65">
        <f t="shared" si="53"/>
        <v>0</v>
      </c>
      <c r="Z35" s="63">
        <f>AB21</f>
        <v>0</v>
      </c>
      <c r="AA35" s="64">
        <v>0.22</v>
      </c>
      <c r="AB35" s="65">
        <f t="shared" si="54"/>
        <v>0</v>
      </c>
      <c r="AC35" s="63">
        <f>AE21</f>
        <v>0</v>
      </c>
      <c r="AD35" s="64">
        <v>0.22</v>
      </c>
      <c r="AE35" s="65">
        <f t="shared" si="55"/>
        <v>0</v>
      </c>
      <c r="AF35" s="63">
        <f>AH21</f>
        <v>0</v>
      </c>
      <c r="AG35" s="64">
        <v>0.22</v>
      </c>
      <c r="AH35" s="65">
        <f t="shared" si="56"/>
        <v>0</v>
      </c>
      <c r="AI35" s="66">
        <f>G35+M35+AE35</f>
        <v>55440</v>
      </c>
      <c r="AJ35" s="254">
        <f>J35+P35+AH35</f>
        <v>55440</v>
      </c>
      <c r="AK35" s="254">
        <f t="shared" si="10"/>
        <v>0</v>
      </c>
      <c r="AL35" s="261">
        <f t="shared" si="11"/>
        <v>0</v>
      </c>
      <c r="AM35" s="232"/>
      <c r="AN35" s="59"/>
      <c r="AO35" s="59"/>
      <c r="AP35" s="59"/>
      <c r="AQ35" s="59"/>
      <c r="AR35" s="59"/>
      <c r="AS35" s="59"/>
    </row>
    <row r="36" spans="1:45" ht="30" customHeight="1" x14ac:dyDescent="0.2">
      <c r="A36" s="41" t="s">
        <v>15</v>
      </c>
      <c r="B36" s="80" t="s">
        <v>41</v>
      </c>
      <c r="C36" s="67" t="s">
        <v>42</v>
      </c>
      <c r="D36" s="68"/>
      <c r="E36" s="69">
        <f>SUM(E37:E39)</f>
        <v>0</v>
      </c>
      <c r="F36" s="70"/>
      <c r="G36" s="71">
        <f>SUM(G37:G39)</f>
        <v>0</v>
      </c>
      <c r="H36" s="69">
        <f>SUM(H37:H39)</f>
        <v>0</v>
      </c>
      <c r="I36" s="70"/>
      <c r="J36" s="71">
        <f>SUM(J37:J39)</f>
        <v>0</v>
      </c>
      <c r="K36" s="69">
        <f>SUM(K37:K39)</f>
        <v>0</v>
      </c>
      <c r="L36" s="70"/>
      <c r="M36" s="71">
        <f>SUM(M37:M39)</f>
        <v>0</v>
      </c>
      <c r="N36" s="69">
        <f>SUM(N37:N39)</f>
        <v>0</v>
      </c>
      <c r="O36" s="70"/>
      <c r="P36" s="71">
        <f>SUM(P37:P39)</f>
        <v>0</v>
      </c>
      <c r="Q36" s="69">
        <f>SUM(Q37:Q39)</f>
        <v>0</v>
      </c>
      <c r="R36" s="70"/>
      <c r="S36" s="71">
        <f>SUM(S37:S39)</f>
        <v>0</v>
      </c>
      <c r="T36" s="69">
        <f>SUM(T37:T39)</f>
        <v>0</v>
      </c>
      <c r="U36" s="70"/>
      <c r="V36" s="71">
        <f>SUM(V37:V39)</f>
        <v>0</v>
      </c>
      <c r="W36" s="69">
        <f>SUM(W37:W39)</f>
        <v>0</v>
      </c>
      <c r="X36" s="70"/>
      <c r="Y36" s="71">
        <f>SUM(Y37:Y39)</f>
        <v>0</v>
      </c>
      <c r="Z36" s="69">
        <f>SUM(Z37:Z39)</f>
        <v>0</v>
      </c>
      <c r="AA36" s="70"/>
      <c r="AB36" s="71">
        <f>SUM(AB37:AB39)</f>
        <v>0</v>
      </c>
      <c r="AC36" s="69">
        <f>SUM(AC37:AC39)</f>
        <v>0</v>
      </c>
      <c r="AD36" s="70"/>
      <c r="AE36" s="71">
        <f>SUM(AE37:AE39)</f>
        <v>0</v>
      </c>
      <c r="AF36" s="69">
        <f>SUM(AF37:AF39)</f>
        <v>0</v>
      </c>
      <c r="AG36" s="70"/>
      <c r="AH36" s="71">
        <f>SUM(AH37:AH39)</f>
        <v>0</v>
      </c>
      <c r="AI36" s="71">
        <f>SUM(AI37:AI39)</f>
        <v>0</v>
      </c>
      <c r="AJ36" s="71">
        <f>SUM(AJ37:AJ39)</f>
        <v>0</v>
      </c>
      <c r="AK36" s="71">
        <f t="shared" si="10"/>
        <v>0</v>
      </c>
      <c r="AL36" s="71" t="e">
        <f>AK36/AI36</f>
        <v>#DIV/0!</v>
      </c>
      <c r="AM36" s="233"/>
      <c r="AN36" s="5"/>
      <c r="AO36" s="5"/>
      <c r="AP36" s="5"/>
      <c r="AQ36" s="5"/>
      <c r="AR36" s="5"/>
      <c r="AS36" s="5"/>
    </row>
    <row r="37" spans="1:45" ht="30" customHeight="1" x14ac:dyDescent="0.2">
      <c r="A37" s="50" t="s">
        <v>17</v>
      </c>
      <c r="B37" s="82" t="s">
        <v>43</v>
      </c>
      <c r="C37" s="52" t="s">
        <v>31</v>
      </c>
      <c r="D37" s="243" t="s">
        <v>20</v>
      </c>
      <c r="E37" s="54"/>
      <c r="F37" s="55"/>
      <c r="G37" s="56">
        <f t="shared" ref="G37:G39" si="59">E37*F37</f>
        <v>0</v>
      </c>
      <c r="H37" s="54"/>
      <c r="I37" s="55"/>
      <c r="J37" s="56">
        <f t="shared" ref="J37:J39" si="60">H37*I37</f>
        <v>0</v>
      </c>
      <c r="K37" s="54"/>
      <c r="L37" s="55"/>
      <c r="M37" s="56">
        <f t="shared" ref="M37:M39" si="61">K37*L37</f>
        <v>0</v>
      </c>
      <c r="N37" s="54"/>
      <c r="O37" s="55"/>
      <c r="P37" s="56">
        <f t="shared" ref="P37:P39" si="62">N37*O37</f>
        <v>0</v>
      </c>
      <c r="Q37" s="54"/>
      <c r="R37" s="55"/>
      <c r="S37" s="56">
        <f t="shared" ref="S37:S39" si="63">Q37*R37</f>
        <v>0</v>
      </c>
      <c r="T37" s="54"/>
      <c r="U37" s="55"/>
      <c r="V37" s="56">
        <f t="shared" ref="V37:V39" si="64">T37*U37</f>
        <v>0</v>
      </c>
      <c r="W37" s="54"/>
      <c r="X37" s="55"/>
      <c r="Y37" s="56">
        <f t="shared" ref="Y37:Y39" si="65">W37*X37</f>
        <v>0</v>
      </c>
      <c r="Z37" s="54"/>
      <c r="AA37" s="55"/>
      <c r="AB37" s="56">
        <f t="shared" ref="AB37:AB39" si="66">Z37*AA37</f>
        <v>0</v>
      </c>
      <c r="AC37" s="54"/>
      <c r="AD37" s="55"/>
      <c r="AE37" s="56">
        <f t="shared" ref="AE37:AE39" si="67">AC37*AD37</f>
        <v>0</v>
      </c>
      <c r="AF37" s="54"/>
      <c r="AG37" s="55"/>
      <c r="AH37" s="56">
        <f t="shared" ref="AH37:AH39" si="68">AF37*AG37</f>
        <v>0</v>
      </c>
      <c r="AI37" s="57">
        <f>G37+M37+AE37+S37+Y37</f>
        <v>0</v>
      </c>
      <c r="AJ37" s="254">
        <f>J37+P37+AH37+V37+AB37</f>
        <v>0</v>
      </c>
      <c r="AK37" s="254">
        <f>AI37-AJ37</f>
        <v>0</v>
      </c>
      <c r="AL37" s="261" t="e">
        <f t="shared" si="11"/>
        <v>#DIV/0!</v>
      </c>
      <c r="AM37" s="223"/>
      <c r="AN37" s="5"/>
      <c r="AO37" s="5"/>
      <c r="AP37" s="5"/>
      <c r="AQ37" s="5"/>
      <c r="AR37" s="5"/>
      <c r="AS37" s="5"/>
    </row>
    <row r="38" spans="1:45" ht="30" customHeight="1" x14ac:dyDescent="0.2">
      <c r="A38" s="50" t="s">
        <v>17</v>
      </c>
      <c r="B38" s="51" t="s">
        <v>44</v>
      </c>
      <c r="C38" s="52" t="s">
        <v>31</v>
      </c>
      <c r="D38" s="243" t="s">
        <v>20</v>
      </c>
      <c r="E38" s="54"/>
      <c r="F38" s="55"/>
      <c r="G38" s="56">
        <f t="shared" si="59"/>
        <v>0</v>
      </c>
      <c r="H38" s="54"/>
      <c r="I38" s="55"/>
      <c r="J38" s="56">
        <f t="shared" si="60"/>
        <v>0</v>
      </c>
      <c r="K38" s="54"/>
      <c r="L38" s="55"/>
      <c r="M38" s="56">
        <f t="shared" si="61"/>
        <v>0</v>
      </c>
      <c r="N38" s="54"/>
      <c r="O38" s="55"/>
      <c r="P38" s="56">
        <f t="shared" si="62"/>
        <v>0</v>
      </c>
      <c r="Q38" s="54"/>
      <c r="R38" s="55"/>
      <c r="S38" s="56">
        <f t="shared" si="63"/>
        <v>0</v>
      </c>
      <c r="T38" s="54"/>
      <c r="U38" s="55"/>
      <c r="V38" s="56">
        <f t="shared" si="64"/>
        <v>0</v>
      </c>
      <c r="W38" s="54"/>
      <c r="X38" s="55"/>
      <c r="Y38" s="56">
        <f t="shared" si="65"/>
        <v>0</v>
      </c>
      <c r="Z38" s="54"/>
      <c r="AA38" s="55"/>
      <c r="AB38" s="56">
        <f t="shared" si="66"/>
        <v>0</v>
      </c>
      <c r="AC38" s="54"/>
      <c r="AD38" s="55"/>
      <c r="AE38" s="56">
        <f t="shared" si="67"/>
        <v>0</v>
      </c>
      <c r="AF38" s="54"/>
      <c r="AG38" s="55"/>
      <c r="AH38" s="56">
        <f t="shared" si="68"/>
        <v>0</v>
      </c>
      <c r="AI38" s="57">
        <f t="shared" ref="AI38:AI39" si="69">G38+M38+AE38+S38+Y38</f>
        <v>0</v>
      </c>
      <c r="AJ38" s="254">
        <f t="shared" ref="AJ38:AJ39" si="70">J38+P38+AH38+V38+AB38</f>
        <v>0</v>
      </c>
      <c r="AK38" s="254">
        <f t="shared" ref="AK38:AK39" si="71">AI38-AJ38</f>
        <v>0</v>
      </c>
      <c r="AL38" s="261" t="e">
        <f t="shared" ref="AL38:AL39" si="72">AK38/AI38</f>
        <v>#DIV/0!</v>
      </c>
      <c r="AM38" s="223"/>
      <c r="AN38" s="5"/>
      <c r="AO38" s="5"/>
      <c r="AP38" s="5"/>
      <c r="AQ38" s="5"/>
      <c r="AR38" s="5"/>
      <c r="AS38" s="5"/>
    </row>
    <row r="39" spans="1:45" ht="30" customHeight="1" thickBot="1" x14ac:dyDescent="0.25">
      <c r="A39" s="60" t="s">
        <v>17</v>
      </c>
      <c r="B39" s="61" t="s">
        <v>45</v>
      </c>
      <c r="C39" s="199" t="s">
        <v>31</v>
      </c>
      <c r="D39" s="244" t="s">
        <v>20</v>
      </c>
      <c r="E39" s="63"/>
      <c r="F39" s="64"/>
      <c r="G39" s="65">
        <f t="shared" si="59"/>
        <v>0</v>
      </c>
      <c r="H39" s="63"/>
      <c r="I39" s="64"/>
      <c r="J39" s="65">
        <f t="shared" si="60"/>
        <v>0</v>
      </c>
      <c r="K39" s="75"/>
      <c r="L39" s="76"/>
      <c r="M39" s="77">
        <f t="shared" si="61"/>
        <v>0</v>
      </c>
      <c r="N39" s="75"/>
      <c r="O39" s="76"/>
      <c r="P39" s="77">
        <f t="shared" si="62"/>
        <v>0</v>
      </c>
      <c r="Q39" s="75"/>
      <c r="R39" s="76"/>
      <c r="S39" s="77">
        <f t="shared" si="63"/>
        <v>0</v>
      </c>
      <c r="T39" s="75"/>
      <c r="U39" s="76"/>
      <c r="V39" s="77">
        <f t="shared" si="64"/>
        <v>0</v>
      </c>
      <c r="W39" s="75"/>
      <c r="X39" s="76"/>
      <c r="Y39" s="77">
        <f t="shared" si="65"/>
        <v>0</v>
      </c>
      <c r="Z39" s="75"/>
      <c r="AA39" s="76"/>
      <c r="AB39" s="77">
        <f t="shared" si="66"/>
        <v>0</v>
      </c>
      <c r="AC39" s="75"/>
      <c r="AD39" s="76"/>
      <c r="AE39" s="77">
        <f t="shared" si="67"/>
        <v>0</v>
      </c>
      <c r="AF39" s="75"/>
      <c r="AG39" s="76"/>
      <c r="AH39" s="77">
        <f t="shared" si="68"/>
        <v>0</v>
      </c>
      <c r="AI39" s="57">
        <f t="shared" si="69"/>
        <v>0</v>
      </c>
      <c r="AJ39" s="254">
        <f t="shared" si="70"/>
        <v>0</v>
      </c>
      <c r="AK39" s="254">
        <f t="shared" si="71"/>
        <v>0</v>
      </c>
      <c r="AL39" s="261" t="e">
        <f t="shared" si="72"/>
        <v>#DIV/0!</v>
      </c>
      <c r="AM39" s="223"/>
      <c r="AN39" s="5"/>
      <c r="AO39" s="5"/>
      <c r="AP39" s="5"/>
      <c r="AQ39" s="5"/>
      <c r="AR39" s="5"/>
      <c r="AS39" s="5"/>
    </row>
    <row r="40" spans="1:45" ht="30" customHeight="1" thickBot="1" x14ac:dyDescent="0.25">
      <c r="A40" s="204" t="s">
        <v>46</v>
      </c>
      <c r="B40" s="205"/>
      <c r="C40" s="206"/>
      <c r="D40" s="207"/>
      <c r="E40" s="245"/>
      <c r="F40" s="208"/>
      <c r="G40" s="89">
        <f>G13+G17+G21+G32+G36</f>
        <v>360510</v>
      </c>
      <c r="H40" s="245"/>
      <c r="I40" s="208"/>
      <c r="J40" s="89">
        <f>J13+J17+J21+J32+J36</f>
        <v>360510</v>
      </c>
      <c r="K40" s="245"/>
      <c r="L40" s="109"/>
      <c r="M40" s="89">
        <f>M13+M17+M21+M32+M36</f>
        <v>0</v>
      </c>
      <c r="N40" s="245"/>
      <c r="O40" s="109"/>
      <c r="P40" s="89">
        <f>P13+P17+P21+P32+P36</f>
        <v>0</v>
      </c>
      <c r="Q40" s="245"/>
      <c r="R40" s="109"/>
      <c r="S40" s="89">
        <f>S13+S17+S21+S32+S36</f>
        <v>0</v>
      </c>
      <c r="T40" s="245"/>
      <c r="U40" s="109"/>
      <c r="V40" s="89">
        <f>V13+V17+V21+V32+V36</f>
        <v>0</v>
      </c>
      <c r="W40" s="245"/>
      <c r="X40" s="109"/>
      <c r="Y40" s="89">
        <f>Y13+Y17+Y21+Y32+Y36</f>
        <v>0</v>
      </c>
      <c r="Z40" s="245"/>
      <c r="AA40" s="109"/>
      <c r="AB40" s="89">
        <f>AB13+AB17+AB21+AB32+AB36</f>
        <v>0</v>
      </c>
      <c r="AC40" s="245"/>
      <c r="AD40" s="109"/>
      <c r="AE40" s="89">
        <f>AE13+AE17+AE21+AE32+AE36</f>
        <v>0</v>
      </c>
      <c r="AF40" s="245"/>
      <c r="AG40" s="109"/>
      <c r="AH40" s="89">
        <f>AH13+AH17+AH21+AH32+AH36</f>
        <v>0</v>
      </c>
      <c r="AI40" s="89">
        <f>AI13+AI17+AI21+AI32+AI36</f>
        <v>360510</v>
      </c>
      <c r="AJ40" s="294">
        <f>AJ13+AJ17+AJ21+AJ32+AJ36</f>
        <v>360510</v>
      </c>
      <c r="AK40" s="296">
        <f t="shared" si="10"/>
        <v>0</v>
      </c>
      <c r="AL40" s="295">
        <f>AK40/AI40</f>
        <v>0</v>
      </c>
      <c r="AM40" s="235"/>
      <c r="AN40" s="4"/>
      <c r="AO40" s="5"/>
      <c r="AP40" s="5"/>
      <c r="AQ40" s="5"/>
      <c r="AR40" s="5"/>
      <c r="AS40" s="5"/>
    </row>
    <row r="41" spans="1:45" ht="30" customHeight="1" thickBot="1" x14ac:dyDescent="0.25">
      <c r="A41" s="200" t="s">
        <v>14</v>
      </c>
      <c r="B41" s="115">
        <v>2</v>
      </c>
      <c r="C41" s="201" t="s">
        <v>47</v>
      </c>
      <c r="D41" s="202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40"/>
      <c r="AJ41" s="40"/>
      <c r="AK41" s="299"/>
      <c r="AL41" s="40"/>
      <c r="AM41" s="230"/>
      <c r="AN41" s="5"/>
      <c r="AO41" s="5"/>
      <c r="AP41" s="5"/>
      <c r="AQ41" s="5"/>
      <c r="AR41" s="5"/>
      <c r="AS41" s="5"/>
    </row>
    <row r="42" spans="1:45" ht="30" customHeight="1" x14ac:dyDescent="0.2">
      <c r="A42" s="41" t="s">
        <v>15</v>
      </c>
      <c r="B42" s="80" t="s">
        <v>48</v>
      </c>
      <c r="C42" s="43" t="s">
        <v>49</v>
      </c>
      <c r="D42" s="44"/>
      <c r="E42" s="45">
        <f>SUM(E43:E45)</f>
        <v>0</v>
      </c>
      <c r="F42" s="46"/>
      <c r="G42" s="47">
        <f>SUM(G43:G45)</f>
        <v>0</v>
      </c>
      <c r="H42" s="45">
        <f>SUM(H43:H45)</f>
        <v>0</v>
      </c>
      <c r="I42" s="46"/>
      <c r="J42" s="47">
        <f>SUM(J43:J45)</f>
        <v>0</v>
      </c>
      <c r="K42" s="45">
        <f>SUM(K43:K45)</f>
        <v>0</v>
      </c>
      <c r="L42" s="46"/>
      <c r="M42" s="47">
        <f>SUM(M43:M45)</f>
        <v>0</v>
      </c>
      <c r="N42" s="45">
        <f>SUM(N43:N45)</f>
        <v>0</v>
      </c>
      <c r="O42" s="46"/>
      <c r="P42" s="47">
        <f>SUM(P43:P45)</f>
        <v>0</v>
      </c>
      <c r="Q42" s="45">
        <f>SUM(Q43:Q45)</f>
        <v>0</v>
      </c>
      <c r="R42" s="46"/>
      <c r="S42" s="47">
        <f>SUM(S43:S45)</f>
        <v>0</v>
      </c>
      <c r="T42" s="45">
        <f>SUM(T43:T45)</f>
        <v>0</v>
      </c>
      <c r="U42" s="46"/>
      <c r="V42" s="47">
        <f>SUM(V43:V45)</f>
        <v>0</v>
      </c>
      <c r="W42" s="45">
        <f>SUM(W43:W45)</f>
        <v>0</v>
      </c>
      <c r="X42" s="46"/>
      <c r="Y42" s="47">
        <f>SUM(Y43:Y45)</f>
        <v>0</v>
      </c>
      <c r="Z42" s="45">
        <f>SUM(Z43:Z45)</f>
        <v>0</v>
      </c>
      <c r="AA42" s="46"/>
      <c r="AB42" s="47">
        <f>SUM(AB43:AB45)</f>
        <v>0</v>
      </c>
      <c r="AC42" s="45">
        <f>SUM(AC43:AC45)</f>
        <v>0</v>
      </c>
      <c r="AD42" s="46"/>
      <c r="AE42" s="47">
        <f>SUM(AE43:AE45)</f>
        <v>0</v>
      </c>
      <c r="AF42" s="45">
        <f>SUM(AF43:AF45)</f>
        <v>0</v>
      </c>
      <c r="AG42" s="46"/>
      <c r="AH42" s="47">
        <f>SUM(AH43:AH45)</f>
        <v>0</v>
      </c>
      <c r="AI42" s="47">
        <f>SUM(AI43:AI45)</f>
        <v>0</v>
      </c>
      <c r="AJ42" s="297">
        <f>SUM(AJ43:AJ45)</f>
        <v>0</v>
      </c>
      <c r="AK42" s="300">
        <f t="shared" si="10"/>
        <v>0</v>
      </c>
      <c r="AL42" s="298" t="e">
        <f>AK42/AI42</f>
        <v>#DIV/0!</v>
      </c>
      <c r="AM42" s="231"/>
      <c r="AN42" s="95"/>
      <c r="AO42" s="49"/>
      <c r="AP42" s="49"/>
      <c r="AQ42" s="49"/>
      <c r="AR42" s="49"/>
      <c r="AS42" s="49"/>
    </row>
    <row r="43" spans="1:45" ht="30" customHeight="1" x14ac:dyDescent="0.2">
      <c r="A43" s="50" t="s">
        <v>17</v>
      </c>
      <c r="B43" s="51" t="s">
        <v>50</v>
      </c>
      <c r="C43" s="52" t="s">
        <v>51</v>
      </c>
      <c r="D43" s="53" t="s">
        <v>52</v>
      </c>
      <c r="E43" s="54"/>
      <c r="F43" s="55"/>
      <c r="G43" s="56">
        <f t="shared" ref="G43:G45" si="73">E43*F43</f>
        <v>0</v>
      </c>
      <c r="H43" s="54"/>
      <c r="I43" s="55"/>
      <c r="J43" s="56">
        <f t="shared" ref="J43:J45" si="74">H43*I43</f>
        <v>0</v>
      </c>
      <c r="K43" s="54"/>
      <c r="L43" s="55"/>
      <c r="M43" s="56">
        <f t="shared" ref="M43:M45" si="75">K43*L43</f>
        <v>0</v>
      </c>
      <c r="N43" s="54"/>
      <c r="O43" s="55"/>
      <c r="P43" s="56">
        <f t="shared" ref="P43:P45" si="76">N43*O43</f>
        <v>0</v>
      </c>
      <c r="Q43" s="54"/>
      <c r="R43" s="55"/>
      <c r="S43" s="56">
        <f t="shared" ref="S43:S45" si="77">Q43*R43</f>
        <v>0</v>
      </c>
      <c r="T43" s="54"/>
      <c r="U43" s="55"/>
      <c r="V43" s="56">
        <f t="shared" ref="V43:V45" si="78">T43*U43</f>
        <v>0</v>
      </c>
      <c r="W43" s="54"/>
      <c r="X43" s="55"/>
      <c r="Y43" s="56">
        <f t="shared" ref="Y43:Y45" si="79">W43*X43</f>
        <v>0</v>
      </c>
      <c r="Z43" s="54"/>
      <c r="AA43" s="55"/>
      <c r="AB43" s="56">
        <f t="shared" ref="AB43:AB45" si="80">Z43*AA43</f>
        <v>0</v>
      </c>
      <c r="AC43" s="54"/>
      <c r="AD43" s="55"/>
      <c r="AE43" s="56">
        <f t="shared" ref="AE43:AE45" si="81">AC43*AD43</f>
        <v>0</v>
      </c>
      <c r="AF43" s="54"/>
      <c r="AG43" s="55"/>
      <c r="AH43" s="56">
        <f t="shared" ref="AH43:AH45" si="82">AF43*AG43</f>
        <v>0</v>
      </c>
      <c r="AI43" s="57">
        <f>G43+M43+AE43+S43+Y43</f>
        <v>0</v>
      </c>
      <c r="AJ43" s="254">
        <f>J43+P43+AH43+V43+AB43</f>
        <v>0</v>
      </c>
      <c r="AK43" s="254">
        <f t="shared" si="10"/>
        <v>0</v>
      </c>
      <c r="AL43" s="261" t="e">
        <f t="shared" ref="AL43:AL51" si="83">AK43/AI43</f>
        <v>#DIV/0!</v>
      </c>
      <c r="AM43" s="223"/>
      <c r="AN43" s="59"/>
      <c r="AO43" s="59"/>
      <c r="AP43" s="59"/>
      <c r="AQ43" s="59"/>
      <c r="AR43" s="59"/>
      <c r="AS43" s="59"/>
    </row>
    <row r="44" spans="1:45" ht="30" customHeight="1" x14ac:dyDescent="0.2">
      <c r="A44" s="50" t="s">
        <v>17</v>
      </c>
      <c r="B44" s="51" t="s">
        <v>53</v>
      </c>
      <c r="C44" s="52" t="s">
        <v>51</v>
      </c>
      <c r="D44" s="53" t="s">
        <v>52</v>
      </c>
      <c r="E44" s="54"/>
      <c r="F44" s="55"/>
      <c r="G44" s="56">
        <f t="shared" si="73"/>
        <v>0</v>
      </c>
      <c r="H44" s="54"/>
      <c r="I44" s="55"/>
      <c r="J44" s="56">
        <f t="shared" si="74"/>
        <v>0</v>
      </c>
      <c r="K44" s="54"/>
      <c r="L44" s="55"/>
      <c r="M44" s="56">
        <f t="shared" si="75"/>
        <v>0</v>
      </c>
      <c r="N44" s="54"/>
      <c r="O44" s="55"/>
      <c r="P44" s="56">
        <f t="shared" si="76"/>
        <v>0</v>
      </c>
      <c r="Q44" s="54"/>
      <c r="R44" s="55"/>
      <c r="S44" s="56">
        <f t="shared" si="77"/>
        <v>0</v>
      </c>
      <c r="T44" s="54"/>
      <c r="U44" s="55"/>
      <c r="V44" s="56">
        <f t="shared" si="78"/>
        <v>0</v>
      </c>
      <c r="W44" s="54"/>
      <c r="X44" s="55"/>
      <c r="Y44" s="56">
        <f t="shared" si="79"/>
        <v>0</v>
      </c>
      <c r="Z44" s="54"/>
      <c r="AA44" s="55"/>
      <c r="AB44" s="56">
        <f t="shared" si="80"/>
        <v>0</v>
      </c>
      <c r="AC44" s="54"/>
      <c r="AD44" s="55"/>
      <c r="AE44" s="56">
        <f t="shared" si="81"/>
        <v>0</v>
      </c>
      <c r="AF44" s="54"/>
      <c r="AG44" s="55"/>
      <c r="AH44" s="56">
        <f t="shared" si="82"/>
        <v>0</v>
      </c>
      <c r="AI44" s="57">
        <f t="shared" ref="AI44:AI45" si="84">G44+M44+AE44+S44+Y44</f>
        <v>0</v>
      </c>
      <c r="AJ44" s="254">
        <f t="shared" ref="AJ44:AJ45" si="85">J44+P44+AH44+V44+AB44</f>
        <v>0</v>
      </c>
      <c r="AK44" s="254">
        <f t="shared" ref="AK44:AK45" si="86">AI44-AJ44</f>
        <v>0</v>
      </c>
      <c r="AL44" s="261" t="e">
        <f t="shared" ref="AL44:AL45" si="87">AK44/AI44</f>
        <v>#DIV/0!</v>
      </c>
      <c r="AM44" s="223"/>
      <c r="AN44" s="59"/>
      <c r="AO44" s="59"/>
      <c r="AP44" s="59"/>
      <c r="AQ44" s="59"/>
      <c r="AR44" s="59"/>
      <c r="AS44" s="59"/>
    </row>
    <row r="45" spans="1:45" ht="30" customHeight="1" thickBot="1" x14ac:dyDescent="0.25">
      <c r="A45" s="73" t="s">
        <v>17</v>
      </c>
      <c r="B45" s="79" t="s">
        <v>54</v>
      </c>
      <c r="C45" s="52" t="s">
        <v>51</v>
      </c>
      <c r="D45" s="74" t="s">
        <v>52</v>
      </c>
      <c r="E45" s="75"/>
      <c r="F45" s="76"/>
      <c r="G45" s="77">
        <f t="shared" si="73"/>
        <v>0</v>
      </c>
      <c r="H45" s="75"/>
      <c r="I45" s="76"/>
      <c r="J45" s="77">
        <f t="shared" si="74"/>
        <v>0</v>
      </c>
      <c r="K45" s="75"/>
      <c r="L45" s="76"/>
      <c r="M45" s="77">
        <f t="shared" si="75"/>
        <v>0</v>
      </c>
      <c r="N45" s="75"/>
      <c r="O45" s="76"/>
      <c r="P45" s="77">
        <f t="shared" si="76"/>
        <v>0</v>
      </c>
      <c r="Q45" s="75"/>
      <c r="R45" s="76"/>
      <c r="S45" s="77">
        <f t="shared" si="77"/>
        <v>0</v>
      </c>
      <c r="T45" s="75"/>
      <c r="U45" s="76"/>
      <c r="V45" s="77">
        <f t="shared" si="78"/>
        <v>0</v>
      </c>
      <c r="W45" s="75"/>
      <c r="X45" s="76"/>
      <c r="Y45" s="77">
        <f t="shared" si="79"/>
        <v>0</v>
      </c>
      <c r="Z45" s="75"/>
      <c r="AA45" s="76"/>
      <c r="AB45" s="77">
        <f t="shared" si="80"/>
        <v>0</v>
      </c>
      <c r="AC45" s="75"/>
      <c r="AD45" s="76"/>
      <c r="AE45" s="77">
        <f t="shared" si="81"/>
        <v>0</v>
      </c>
      <c r="AF45" s="75"/>
      <c r="AG45" s="76"/>
      <c r="AH45" s="77">
        <f t="shared" si="82"/>
        <v>0</v>
      </c>
      <c r="AI45" s="57">
        <f t="shared" si="84"/>
        <v>0</v>
      </c>
      <c r="AJ45" s="254">
        <f t="shared" si="85"/>
        <v>0</v>
      </c>
      <c r="AK45" s="254">
        <f t="shared" si="86"/>
        <v>0</v>
      </c>
      <c r="AL45" s="261" t="e">
        <f t="shared" si="87"/>
        <v>#DIV/0!</v>
      </c>
      <c r="AM45" s="223"/>
      <c r="AN45" s="59"/>
      <c r="AO45" s="59"/>
      <c r="AP45" s="59"/>
      <c r="AQ45" s="59"/>
      <c r="AR45" s="59"/>
      <c r="AS45" s="59"/>
    </row>
    <row r="46" spans="1:45" ht="30" customHeight="1" x14ac:dyDescent="0.2">
      <c r="A46" s="41" t="s">
        <v>15</v>
      </c>
      <c r="B46" s="80" t="s">
        <v>55</v>
      </c>
      <c r="C46" s="78" t="s">
        <v>56</v>
      </c>
      <c r="D46" s="68"/>
      <c r="E46" s="69">
        <f>SUM(E47:E49)</f>
        <v>0</v>
      </c>
      <c r="F46" s="70"/>
      <c r="G46" s="71">
        <f>SUM(G47:G49)</f>
        <v>0</v>
      </c>
      <c r="H46" s="69">
        <f>SUM(H47:H49)</f>
        <v>0</v>
      </c>
      <c r="I46" s="70"/>
      <c r="J46" s="71">
        <f>SUM(J47:J49)</f>
        <v>0</v>
      </c>
      <c r="K46" s="69">
        <f>SUM(K47:K49)</f>
        <v>0</v>
      </c>
      <c r="L46" s="70"/>
      <c r="M46" s="71">
        <f>SUM(M47:M49)</f>
        <v>0</v>
      </c>
      <c r="N46" s="69">
        <f>SUM(N47:N49)</f>
        <v>0</v>
      </c>
      <c r="O46" s="70"/>
      <c r="P46" s="71">
        <f>SUM(P47:P49)</f>
        <v>0</v>
      </c>
      <c r="Q46" s="69">
        <f>SUM(Q47:Q49)</f>
        <v>0</v>
      </c>
      <c r="R46" s="70"/>
      <c r="S46" s="71">
        <f>SUM(S47:S49)</f>
        <v>0</v>
      </c>
      <c r="T46" s="69">
        <f>SUM(T47:T49)</f>
        <v>0</v>
      </c>
      <c r="U46" s="70"/>
      <c r="V46" s="71">
        <f>SUM(V47:V49)</f>
        <v>0</v>
      </c>
      <c r="W46" s="69">
        <f>SUM(W47:W49)</f>
        <v>0</v>
      </c>
      <c r="X46" s="70"/>
      <c r="Y46" s="71">
        <f>SUM(Y47:Y49)</f>
        <v>0</v>
      </c>
      <c r="Z46" s="69">
        <f>SUM(Z47:Z49)</f>
        <v>0</v>
      </c>
      <c r="AA46" s="70"/>
      <c r="AB46" s="71">
        <f>SUM(AB47:AB49)</f>
        <v>0</v>
      </c>
      <c r="AC46" s="69">
        <f>SUM(AC47:AC49)</f>
        <v>0</v>
      </c>
      <c r="AD46" s="70"/>
      <c r="AE46" s="71">
        <f>SUM(AE47:AE49)</f>
        <v>0</v>
      </c>
      <c r="AF46" s="69">
        <f>SUM(AF47:AF49)</f>
        <v>0</v>
      </c>
      <c r="AG46" s="70"/>
      <c r="AH46" s="71">
        <f>SUM(AH47:AH49)</f>
        <v>0</v>
      </c>
      <c r="AI46" s="71">
        <f>SUM(AI47:AI49)</f>
        <v>0</v>
      </c>
      <c r="AJ46" s="71">
        <f>SUM(AJ47:AJ49)</f>
        <v>0</v>
      </c>
      <c r="AK46" s="302">
        <f t="shared" si="10"/>
        <v>0</v>
      </c>
      <c r="AL46" s="302" t="e">
        <f>AK46/AI46</f>
        <v>#DIV/0!</v>
      </c>
      <c r="AM46" s="233"/>
      <c r="AN46" s="49"/>
      <c r="AO46" s="49"/>
      <c r="AP46" s="49"/>
      <c r="AQ46" s="49"/>
      <c r="AR46" s="49"/>
      <c r="AS46" s="49"/>
    </row>
    <row r="47" spans="1:45" ht="30" customHeight="1" x14ac:dyDescent="0.2">
      <c r="A47" s="50" t="s">
        <v>17</v>
      </c>
      <c r="B47" s="51" t="s">
        <v>57</v>
      </c>
      <c r="C47" s="52" t="s">
        <v>58</v>
      </c>
      <c r="D47" s="53" t="s">
        <v>59</v>
      </c>
      <c r="E47" s="54"/>
      <c r="F47" s="55"/>
      <c r="G47" s="56">
        <f t="shared" ref="G47:G49" si="88">E47*F47</f>
        <v>0</v>
      </c>
      <c r="H47" s="54"/>
      <c r="I47" s="55"/>
      <c r="J47" s="56">
        <f t="shared" ref="J47:J49" si="89">H47*I47</f>
        <v>0</v>
      </c>
      <c r="K47" s="54"/>
      <c r="L47" s="55"/>
      <c r="M47" s="56">
        <f t="shared" ref="M47:M49" si="90">K47*L47</f>
        <v>0</v>
      </c>
      <c r="N47" s="54"/>
      <c r="O47" s="55"/>
      <c r="P47" s="56">
        <f t="shared" ref="P47:P49" si="91">N47*O47</f>
        <v>0</v>
      </c>
      <c r="Q47" s="54"/>
      <c r="R47" s="55"/>
      <c r="S47" s="56">
        <f t="shared" ref="S47:S49" si="92">Q47*R47</f>
        <v>0</v>
      </c>
      <c r="T47" s="54"/>
      <c r="U47" s="55"/>
      <c r="V47" s="56">
        <f t="shared" ref="V47:V49" si="93">T47*U47</f>
        <v>0</v>
      </c>
      <c r="W47" s="54"/>
      <c r="X47" s="55"/>
      <c r="Y47" s="56">
        <f t="shared" ref="Y47:Y49" si="94">W47*X47</f>
        <v>0</v>
      </c>
      <c r="Z47" s="54"/>
      <c r="AA47" s="55"/>
      <c r="AB47" s="56">
        <f t="shared" ref="AB47:AB49" si="95">Z47*AA47</f>
        <v>0</v>
      </c>
      <c r="AC47" s="54"/>
      <c r="AD47" s="55"/>
      <c r="AE47" s="56">
        <f t="shared" ref="AE47:AE49" si="96">AC47*AD47</f>
        <v>0</v>
      </c>
      <c r="AF47" s="54"/>
      <c r="AG47" s="55"/>
      <c r="AH47" s="56">
        <f t="shared" ref="AH47:AH49" si="97">AF47*AG47</f>
        <v>0</v>
      </c>
      <c r="AI47" s="57">
        <f>G47+M47+AE47+S47+Y47</f>
        <v>0</v>
      </c>
      <c r="AJ47" s="254">
        <f>J47+P47+AH47+V47+AB47</f>
        <v>0</v>
      </c>
      <c r="AK47" s="254">
        <f t="shared" si="10"/>
        <v>0</v>
      </c>
      <c r="AL47" s="261" t="e">
        <f t="shared" si="83"/>
        <v>#DIV/0!</v>
      </c>
      <c r="AM47" s="223"/>
      <c r="AN47" s="59"/>
      <c r="AO47" s="59"/>
      <c r="AP47" s="59"/>
      <c r="AQ47" s="59"/>
      <c r="AR47" s="59"/>
      <c r="AS47" s="59"/>
    </row>
    <row r="48" spans="1:45" ht="30" customHeight="1" x14ac:dyDescent="0.2">
      <c r="A48" s="50" t="s">
        <v>17</v>
      </c>
      <c r="B48" s="51" t="s">
        <v>60</v>
      </c>
      <c r="C48" s="96" t="s">
        <v>58</v>
      </c>
      <c r="D48" s="53" t="s">
        <v>59</v>
      </c>
      <c r="E48" s="54"/>
      <c r="F48" s="55"/>
      <c r="G48" s="56">
        <f t="shared" si="88"/>
        <v>0</v>
      </c>
      <c r="H48" s="54"/>
      <c r="I48" s="55"/>
      <c r="J48" s="56">
        <f t="shared" si="89"/>
        <v>0</v>
      </c>
      <c r="K48" s="54"/>
      <c r="L48" s="55"/>
      <c r="M48" s="56">
        <f t="shared" si="90"/>
        <v>0</v>
      </c>
      <c r="N48" s="54"/>
      <c r="O48" s="55"/>
      <c r="P48" s="56">
        <f t="shared" si="91"/>
        <v>0</v>
      </c>
      <c r="Q48" s="54"/>
      <c r="R48" s="55"/>
      <c r="S48" s="56">
        <f t="shared" si="92"/>
        <v>0</v>
      </c>
      <c r="T48" s="54"/>
      <c r="U48" s="55"/>
      <c r="V48" s="56">
        <f t="shared" si="93"/>
        <v>0</v>
      </c>
      <c r="W48" s="54"/>
      <c r="X48" s="55"/>
      <c r="Y48" s="56">
        <f t="shared" si="94"/>
        <v>0</v>
      </c>
      <c r="Z48" s="54"/>
      <c r="AA48" s="55"/>
      <c r="AB48" s="56">
        <f t="shared" si="95"/>
        <v>0</v>
      </c>
      <c r="AC48" s="54"/>
      <c r="AD48" s="55"/>
      <c r="AE48" s="56">
        <f t="shared" si="96"/>
        <v>0</v>
      </c>
      <c r="AF48" s="54"/>
      <c r="AG48" s="55"/>
      <c r="AH48" s="56">
        <f t="shared" si="97"/>
        <v>0</v>
      </c>
      <c r="AI48" s="57">
        <f t="shared" ref="AI48:AI49" si="98">G48+M48+AE48+S48+Y48</f>
        <v>0</v>
      </c>
      <c r="AJ48" s="254">
        <f t="shared" ref="AJ48:AJ49" si="99">J48+P48+AH48+V48+AB48</f>
        <v>0</v>
      </c>
      <c r="AK48" s="254">
        <f t="shared" ref="AK48:AK49" si="100">AI48-AJ48</f>
        <v>0</v>
      </c>
      <c r="AL48" s="261" t="e">
        <f t="shared" ref="AL48:AL49" si="101">AK48/AI48</f>
        <v>#DIV/0!</v>
      </c>
      <c r="AM48" s="223"/>
      <c r="AN48" s="59"/>
      <c r="AO48" s="59"/>
      <c r="AP48" s="59"/>
      <c r="AQ48" s="59"/>
      <c r="AR48" s="59"/>
      <c r="AS48" s="59"/>
    </row>
    <row r="49" spans="1:45" ht="30" customHeight="1" thickBot="1" x14ac:dyDescent="0.25">
      <c r="A49" s="73" t="s">
        <v>17</v>
      </c>
      <c r="B49" s="79" t="s">
        <v>61</v>
      </c>
      <c r="C49" s="97" t="s">
        <v>58</v>
      </c>
      <c r="D49" s="74" t="s">
        <v>59</v>
      </c>
      <c r="E49" s="75"/>
      <c r="F49" s="76"/>
      <c r="G49" s="77">
        <f t="shared" si="88"/>
        <v>0</v>
      </c>
      <c r="H49" s="75"/>
      <c r="I49" s="76"/>
      <c r="J49" s="77">
        <f t="shared" si="89"/>
        <v>0</v>
      </c>
      <c r="K49" s="75"/>
      <c r="L49" s="76"/>
      <c r="M49" s="77">
        <f t="shared" si="90"/>
        <v>0</v>
      </c>
      <c r="N49" s="75"/>
      <c r="O49" s="76"/>
      <c r="P49" s="77">
        <f t="shared" si="91"/>
        <v>0</v>
      </c>
      <c r="Q49" s="75"/>
      <c r="R49" s="76"/>
      <c r="S49" s="77">
        <f t="shared" si="92"/>
        <v>0</v>
      </c>
      <c r="T49" s="75"/>
      <c r="U49" s="76"/>
      <c r="V49" s="77">
        <f t="shared" si="93"/>
        <v>0</v>
      </c>
      <c r="W49" s="75"/>
      <c r="X49" s="76"/>
      <c r="Y49" s="77">
        <f t="shared" si="94"/>
        <v>0</v>
      </c>
      <c r="Z49" s="75"/>
      <c r="AA49" s="76"/>
      <c r="AB49" s="77">
        <f t="shared" si="95"/>
        <v>0</v>
      </c>
      <c r="AC49" s="75"/>
      <c r="AD49" s="76"/>
      <c r="AE49" s="77">
        <f t="shared" si="96"/>
        <v>0</v>
      </c>
      <c r="AF49" s="75"/>
      <c r="AG49" s="76"/>
      <c r="AH49" s="77">
        <f t="shared" si="97"/>
        <v>0</v>
      </c>
      <c r="AI49" s="57">
        <f t="shared" si="98"/>
        <v>0</v>
      </c>
      <c r="AJ49" s="254">
        <f t="shared" si="99"/>
        <v>0</v>
      </c>
      <c r="AK49" s="254">
        <f t="shared" si="100"/>
        <v>0</v>
      </c>
      <c r="AL49" s="261" t="e">
        <f t="shared" si="101"/>
        <v>#DIV/0!</v>
      </c>
      <c r="AM49" s="223"/>
      <c r="AN49" s="59"/>
      <c r="AO49" s="59"/>
      <c r="AP49" s="59"/>
      <c r="AQ49" s="59"/>
      <c r="AR49" s="59"/>
      <c r="AS49" s="59"/>
    </row>
    <row r="50" spans="1:45" ht="30" customHeight="1" x14ac:dyDescent="0.2">
      <c r="A50" s="41" t="s">
        <v>15</v>
      </c>
      <c r="B50" s="80" t="s">
        <v>62</v>
      </c>
      <c r="C50" s="78" t="s">
        <v>63</v>
      </c>
      <c r="D50" s="68"/>
      <c r="E50" s="69">
        <f>SUM(E51:E53)</f>
        <v>0</v>
      </c>
      <c r="F50" s="70"/>
      <c r="G50" s="71">
        <f>SUM(G51:G53)</f>
        <v>0</v>
      </c>
      <c r="H50" s="69">
        <f>SUM(H51:H53)</f>
        <v>0</v>
      </c>
      <c r="I50" s="70"/>
      <c r="J50" s="71">
        <f>SUM(J51:J53)</f>
        <v>0</v>
      </c>
      <c r="K50" s="69">
        <f>SUM(K51:K53)</f>
        <v>0</v>
      </c>
      <c r="L50" s="70"/>
      <c r="M50" s="71">
        <f>SUM(M51:M53)</f>
        <v>0</v>
      </c>
      <c r="N50" s="69">
        <f>SUM(N51:N53)</f>
        <v>0</v>
      </c>
      <c r="O50" s="70"/>
      <c r="P50" s="71">
        <f>SUM(P51:P53)</f>
        <v>0</v>
      </c>
      <c r="Q50" s="69">
        <f>SUM(Q51:Q53)</f>
        <v>0</v>
      </c>
      <c r="R50" s="70"/>
      <c r="S50" s="71">
        <f>SUM(S51:S53)</f>
        <v>0</v>
      </c>
      <c r="T50" s="69">
        <f>SUM(T51:T53)</f>
        <v>0</v>
      </c>
      <c r="U50" s="70"/>
      <c r="V50" s="71">
        <f>SUM(V51:V53)</f>
        <v>0</v>
      </c>
      <c r="W50" s="69">
        <f>SUM(W51:W53)</f>
        <v>0</v>
      </c>
      <c r="X50" s="70"/>
      <c r="Y50" s="71">
        <f>SUM(Y51:Y53)</f>
        <v>0</v>
      </c>
      <c r="Z50" s="69">
        <f>SUM(Z51:Z53)</f>
        <v>0</v>
      </c>
      <c r="AA50" s="70"/>
      <c r="AB50" s="71">
        <f>SUM(AB51:AB53)</f>
        <v>0</v>
      </c>
      <c r="AC50" s="69">
        <f>SUM(AC51:AC53)</f>
        <v>0</v>
      </c>
      <c r="AD50" s="70"/>
      <c r="AE50" s="71">
        <f>SUM(AE51:AE53)</f>
        <v>0</v>
      </c>
      <c r="AF50" s="69">
        <f>SUM(AF51:AF53)</f>
        <v>0</v>
      </c>
      <c r="AG50" s="70"/>
      <c r="AH50" s="71">
        <f>SUM(AH51:AH53)</f>
        <v>0</v>
      </c>
      <c r="AI50" s="71">
        <f>SUM(AI51:AI53)</f>
        <v>0</v>
      </c>
      <c r="AJ50" s="71">
        <f>SUM(AJ51:AJ53)</f>
        <v>0</v>
      </c>
      <c r="AK50" s="70">
        <f t="shared" si="10"/>
        <v>0</v>
      </c>
      <c r="AL50" s="70" t="e">
        <f>AK50/AI50</f>
        <v>#DIV/0!</v>
      </c>
      <c r="AM50" s="233"/>
      <c r="AN50" s="49"/>
      <c r="AO50" s="49"/>
      <c r="AP50" s="49"/>
      <c r="AQ50" s="49"/>
      <c r="AR50" s="49"/>
      <c r="AS50" s="49"/>
    </row>
    <row r="51" spans="1:45" ht="30" customHeight="1" x14ac:dyDescent="0.2">
      <c r="A51" s="50" t="s">
        <v>17</v>
      </c>
      <c r="B51" s="51" t="s">
        <v>64</v>
      </c>
      <c r="C51" s="52" t="s">
        <v>65</v>
      </c>
      <c r="D51" s="53" t="s">
        <v>59</v>
      </c>
      <c r="E51" s="54"/>
      <c r="F51" s="55"/>
      <c r="G51" s="56">
        <f t="shared" ref="G51:G53" si="102">E51*F51</f>
        <v>0</v>
      </c>
      <c r="H51" s="54"/>
      <c r="I51" s="55"/>
      <c r="J51" s="56">
        <f t="shared" ref="J51:J53" si="103">H51*I51</f>
        <v>0</v>
      </c>
      <c r="K51" s="54"/>
      <c r="L51" s="55"/>
      <c r="M51" s="56">
        <f t="shared" ref="M51:M53" si="104">K51*L51</f>
        <v>0</v>
      </c>
      <c r="N51" s="54"/>
      <c r="O51" s="55"/>
      <c r="P51" s="56">
        <f t="shared" ref="P51:P53" si="105">N51*O51</f>
        <v>0</v>
      </c>
      <c r="Q51" s="54"/>
      <c r="R51" s="55"/>
      <c r="S51" s="56">
        <f t="shared" ref="S51:S53" si="106">Q51*R51</f>
        <v>0</v>
      </c>
      <c r="T51" s="54"/>
      <c r="U51" s="55"/>
      <c r="V51" s="56">
        <f t="shared" ref="V51:V53" si="107">T51*U51</f>
        <v>0</v>
      </c>
      <c r="W51" s="54"/>
      <c r="X51" s="55"/>
      <c r="Y51" s="56">
        <f t="shared" ref="Y51:Y53" si="108">W51*X51</f>
        <v>0</v>
      </c>
      <c r="Z51" s="54"/>
      <c r="AA51" s="55"/>
      <c r="AB51" s="56">
        <f t="shared" ref="AB51:AB53" si="109">Z51*AA51</f>
        <v>0</v>
      </c>
      <c r="AC51" s="54"/>
      <c r="AD51" s="55"/>
      <c r="AE51" s="56">
        <f t="shared" ref="AE51:AE53" si="110">AC51*AD51</f>
        <v>0</v>
      </c>
      <c r="AF51" s="54"/>
      <c r="AG51" s="55"/>
      <c r="AH51" s="56">
        <f t="shared" ref="AH51:AH53" si="111">AF51*AG51</f>
        <v>0</v>
      </c>
      <c r="AI51" s="57">
        <f>G51+M51+AE51+S51+Y51</f>
        <v>0</v>
      </c>
      <c r="AJ51" s="254">
        <f>J51+P51+AH51+V51+AB51</f>
        <v>0</v>
      </c>
      <c r="AK51" s="254">
        <f t="shared" si="10"/>
        <v>0</v>
      </c>
      <c r="AL51" s="261" t="e">
        <f t="shared" si="83"/>
        <v>#DIV/0!</v>
      </c>
      <c r="AM51" s="223"/>
      <c r="AN51" s="58"/>
      <c r="AO51" s="59"/>
      <c r="AP51" s="59"/>
      <c r="AQ51" s="59"/>
      <c r="AR51" s="59"/>
      <c r="AS51" s="59"/>
    </row>
    <row r="52" spans="1:45" ht="30" customHeight="1" x14ac:dyDescent="0.2">
      <c r="A52" s="50" t="s">
        <v>17</v>
      </c>
      <c r="B52" s="51" t="s">
        <v>66</v>
      </c>
      <c r="C52" s="52" t="s">
        <v>67</v>
      </c>
      <c r="D52" s="53" t="s">
        <v>59</v>
      </c>
      <c r="E52" s="54"/>
      <c r="F52" s="55"/>
      <c r="G52" s="56">
        <f t="shared" si="102"/>
        <v>0</v>
      </c>
      <c r="H52" s="54"/>
      <c r="I52" s="55"/>
      <c r="J52" s="56">
        <f t="shared" si="103"/>
        <v>0</v>
      </c>
      <c r="K52" s="54"/>
      <c r="L52" s="55"/>
      <c r="M52" s="56">
        <f t="shared" si="104"/>
        <v>0</v>
      </c>
      <c r="N52" s="54"/>
      <c r="O52" s="55"/>
      <c r="P52" s="56">
        <f t="shared" si="105"/>
        <v>0</v>
      </c>
      <c r="Q52" s="54"/>
      <c r="R52" s="55"/>
      <c r="S52" s="56">
        <f t="shared" si="106"/>
        <v>0</v>
      </c>
      <c r="T52" s="54"/>
      <c r="U52" s="55"/>
      <c r="V52" s="56">
        <f t="shared" si="107"/>
        <v>0</v>
      </c>
      <c r="W52" s="54"/>
      <c r="X52" s="55"/>
      <c r="Y52" s="56">
        <f t="shared" si="108"/>
        <v>0</v>
      </c>
      <c r="Z52" s="54"/>
      <c r="AA52" s="55"/>
      <c r="AB52" s="56">
        <f t="shared" si="109"/>
        <v>0</v>
      </c>
      <c r="AC52" s="54"/>
      <c r="AD52" s="55"/>
      <c r="AE52" s="56">
        <f t="shared" si="110"/>
        <v>0</v>
      </c>
      <c r="AF52" s="54"/>
      <c r="AG52" s="55"/>
      <c r="AH52" s="56">
        <f t="shared" si="111"/>
        <v>0</v>
      </c>
      <c r="AI52" s="57">
        <f t="shared" ref="AI52:AI53" si="112">G52+M52+AE52+S52+Y52</f>
        <v>0</v>
      </c>
      <c r="AJ52" s="254">
        <f t="shared" ref="AJ52:AJ53" si="113">J52+P52+AH52+V52+AB52</f>
        <v>0</v>
      </c>
      <c r="AK52" s="254">
        <f t="shared" ref="AK52:AK53" si="114">AI52-AJ52</f>
        <v>0</v>
      </c>
      <c r="AL52" s="261" t="e">
        <f t="shared" ref="AL52:AL53" si="115">AK52/AI52</f>
        <v>#DIV/0!</v>
      </c>
      <c r="AM52" s="223"/>
      <c r="AN52" s="59"/>
      <c r="AO52" s="59"/>
      <c r="AP52" s="59"/>
      <c r="AQ52" s="59"/>
      <c r="AR52" s="59"/>
      <c r="AS52" s="59"/>
    </row>
    <row r="53" spans="1:45" ht="30" customHeight="1" thickBot="1" x14ac:dyDescent="0.25">
      <c r="A53" s="60" t="s">
        <v>17</v>
      </c>
      <c r="B53" s="61" t="s">
        <v>68</v>
      </c>
      <c r="C53" s="199" t="s">
        <v>65</v>
      </c>
      <c r="D53" s="62" t="s">
        <v>59</v>
      </c>
      <c r="E53" s="75"/>
      <c r="F53" s="76"/>
      <c r="G53" s="77">
        <f t="shared" si="102"/>
        <v>0</v>
      </c>
      <c r="H53" s="75"/>
      <c r="I53" s="76"/>
      <c r="J53" s="77">
        <f t="shared" si="103"/>
        <v>0</v>
      </c>
      <c r="K53" s="75"/>
      <c r="L53" s="76"/>
      <c r="M53" s="77">
        <f t="shared" si="104"/>
        <v>0</v>
      </c>
      <c r="N53" s="75"/>
      <c r="O53" s="76"/>
      <c r="P53" s="77">
        <f t="shared" si="105"/>
        <v>0</v>
      </c>
      <c r="Q53" s="75"/>
      <c r="R53" s="76"/>
      <c r="S53" s="77">
        <f t="shared" si="106"/>
        <v>0</v>
      </c>
      <c r="T53" s="75"/>
      <c r="U53" s="76"/>
      <c r="V53" s="77">
        <f t="shared" si="107"/>
        <v>0</v>
      </c>
      <c r="W53" s="75"/>
      <c r="X53" s="76"/>
      <c r="Y53" s="77">
        <f t="shared" si="108"/>
        <v>0</v>
      </c>
      <c r="Z53" s="75"/>
      <c r="AA53" s="76"/>
      <c r="AB53" s="77">
        <f t="shared" si="109"/>
        <v>0</v>
      </c>
      <c r="AC53" s="75"/>
      <c r="AD53" s="76"/>
      <c r="AE53" s="77">
        <f t="shared" si="110"/>
        <v>0</v>
      </c>
      <c r="AF53" s="75"/>
      <c r="AG53" s="76"/>
      <c r="AH53" s="77">
        <f t="shared" si="111"/>
        <v>0</v>
      </c>
      <c r="AI53" s="57">
        <f t="shared" si="112"/>
        <v>0</v>
      </c>
      <c r="AJ53" s="254">
        <f t="shared" si="113"/>
        <v>0</v>
      </c>
      <c r="AK53" s="254">
        <f t="shared" si="114"/>
        <v>0</v>
      </c>
      <c r="AL53" s="261" t="e">
        <f t="shared" si="115"/>
        <v>#DIV/0!</v>
      </c>
      <c r="AM53" s="223"/>
      <c r="AN53" s="59"/>
      <c r="AO53" s="59"/>
      <c r="AP53" s="59"/>
      <c r="AQ53" s="59"/>
      <c r="AR53" s="59"/>
      <c r="AS53" s="59"/>
    </row>
    <row r="54" spans="1:45" ht="30" customHeight="1" thickBot="1" x14ac:dyDescent="0.25">
      <c r="A54" s="209" t="s">
        <v>240</v>
      </c>
      <c r="B54" s="205"/>
      <c r="C54" s="206"/>
      <c r="D54" s="207"/>
      <c r="E54" s="109">
        <f>E50+E46+E42</f>
        <v>0</v>
      </c>
      <c r="F54" s="90"/>
      <c r="G54" s="89">
        <f>G50+G46+G42</f>
        <v>0</v>
      </c>
      <c r="H54" s="109">
        <f>H50+H46+H42</f>
        <v>0</v>
      </c>
      <c r="I54" s="90"/>
      <c r="J54" s="89">
        <f>J50+J46+J42</f>
        <v>0</v>
      </c>
      <c r="K54" s="91">
        <f>K50+K46+K42</f>
        <v>0</v>
      </c>
      <c r="L54" s="90"/>
      <c r="M54" s="89">
        <f>M50+M46+M42</f>
        <v>0</v>
      </c>
      <c r="N54" s="91">
        <f>N50+N46+N42</f>
        <v>0</v>
      </c>
      <c r="O54" s="90"/>
      <c r="P54" s="89">
        <f>P50+P46+P42</f>
        <v>0</v>
      </c>
      <c r="Q54" s="91">
        <f>Q50+Q46+Q42</f>
        <v>0</v>
      </c>
      <c r="R54" s="90"/>
      <c r="S54" s="89">
        <f>S50+S46+S42</f>
        <v>0</v>
      </c>
      <c r="T54" s="91">
        <f>T50+T46+T42</f>
        <v>0</v>
      </c>
      <c r="U54" s="90"/>
      <c r="V54" s="89">
        <f>V50+V46+V42</f>
        <v>0</v>
      </c>
      <c r="W54" s="91">
        <f>W50+W46+W42</f>
        <v>0</v>
      </c>
      <c r="X54" s="90"/>
      <c r="Y54" s="89">
        <f>Y50+Y46+Y42</f>
        <v>0</v>
      </c>
      <c r="Z54" s="91">
        <f>Z50+Z46+Z42</f>
        <v>0</v>
      </c>
      <c r="AA54" s="90"/>
      <c r="AB54" s="89">
        <f>AB50+AB46+AB42</f>
        <v>0</v>
      </c>
      <c r="AC54" s="91">
        <f>AC50+AC46+AC42</f>
        <v>0</v>
      </c>
      <c r="AD54" s="90"/>
      <c r="AE54" s="89">
        <f>AE50+AE46+AE42</f>
        <v>0</v>
      </c>
      <c r="AF54" s="91">
        <f>AF50+AF46+AF42</f>
        <v>0</v>
      </c>
      <c r="AG54" s="90"/>
      <c r="AH54" s="89">
        <f>AH50+AH46+AH42</f>
        <v>0</v>
      </c>
      <c r="AI54" s="98">
        <f>AI50+AI46+AI42</f>
        <v>0</v>
      </c>
      <c r="AJ54" s="98">
        <f>AJ50+AJ46+AJ42</f>
        <v>0</v>
      </c>
      <c r="AK54" s="98">
        <f t="shared" si="10"/>
        <v>0</v>
      </c>
      <c r="AL54" s="98" t="e">
        <f>AK54/AI54</f>
        <v>#DIV/0!</v>
      </c>
      <c r="AM54" s="235"/>
      <c r="AN54" s="5"/>
      <c r="AO54" s="5"/>
      <c r="AP54" s="5"/>
      <c r="AQ54" s="5"/>
      <c r="AR54" s="5"/>
      <c r="AS54" s="5"/>
    </row>
    <row r="55" spans="1:45" ht="30" customHeight="1" thickBot="1" x14ac:dyDescent="0.25">
      <c r="A55" s="200" t="s">
        <v>14</v>
      </c>
      <c r="B55" s="115">
        <v>3</v>
      </c>
      <c r="C55" s="201" t="s">
        <v>69</v>
      </c>
      <c r="D55" s="202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40"/>
      <c r="AJ55" s="40"/>
      <c r="AK55" s="40"/>
      <c r="AL55" s="40"/>
      <c r="AM55" s="230"/>
      <c r="AN55" s="5"/>
      <c r="AO55" s="5"/>
      <c r="AP55" s="5"/>
      <c r="AQ55" s="5"/>
      <c r="AR55" s="5"/>
      <c r="AS55" s="5"/>
    </row>
    <row r="56" spans="1:45" ht="45" customHeight="1" x14ac:dyDescent="0.2">
      <c r="A56" s="41" t="s">
        <v>15</v>
      </c>
      <c r="B56" s="80" t="s">
        <v>70</v>
      </c>
      <c r="C56" s="43" t="s">
        <v>71</v>
      </c>
      <c r="D56" s="44"/>
      <c r="E56" s="45">
        <f>SUM(E57:E59)</f>
        <v>0</v>
      </c>
      <c r="F56" s="46"/>
      <c r="G56" s="47">
        <f>SUM(G57:G59)</f>
        <v>0</v>
      </c>
      <c r="H56" s="45">
        <f>SUM(H57:H59)</f>
        <v>0</v>
      </c>
      <c r="I56" s="46"/>
      <c r="J56" s="47">
        <f>SUM(J57:J59)</f>
        <v>0</v>
      </c>
      <c r="K56" s="45">
        <f t="shared" ref="K56" si="116">SUM(K57:K59)</f>
        <v>0</v>
      </c>
      <c r="L56" s="46"/>
      <c r="M56" s="47">
        <f>SUM(M57:M59)</f>
        <v>0</v>
      </c>
      <c r="N56" s="45">
        <f t="shared" ref="N56" si="117">SUM(N57:N59)</f>
        <v>0</v>
      </c>
      <c r="O56" s="46"/>
      <c r="P56" s="47">
        <f>SUM(P57:P59)</f>
        <v>0</v>
      </c>
      <c r="Q56" s="45">
        <f t="shared" ref="Q56" si="118">SUM(Q57:Q59)</f>
        <v>0</v>
      </c>
      <c r="R56" s="46"/>
      <c r="S56" s="47">
        <f>SUM(S57:S59)</f>
        <v>0</v>
      </c>
      <c r="T56" s="45">
        <f t="shared" ref="T56" si="119">SUM(T57:T59)</f>
        <v>0</v>
      </c>
      <c r="U56" s="46"/>
      <c r="V56" s="47">
        <f>SUM(V57:V59)</f>
        <v>0</v>
      </c>
      <c r="W56" s="45">
        <f t="shared" ref="W56" si="120">SUM(W57:W59)</f>
        <v>0</v>
      </c>
      <c r="X56" s="46"/>
      <c r="Y56" s="47">
        <f>SUM(Y57:Y59)</f>
        <v>0</v>
      </c>
      <c r="Z56" s="45">
        <f t="shared" ref="Z56" si="121">SUM(Z57:Z59)</f>
        <v>0</v>
      </c>
      <c r="AA56" s="46"/>
      <c r="AB56" s="47">
        <f>SUM(AB57:AB59)</f>
        <v>0</v>
      </c>
      <c r="AC56" s="45">
        <f t="shared" ref="AC56" si="122">SUM(AC57:AC59)</f>
        <v>0</v>
      </c>
      <c r="AD56" s="46"/>
      <c r="AE56" s="47">
        <f>SUM(AE57:AE59)</f>
        <v>0</v>
      </c>
      <c r="AF56" s="45">
        <f t="shared" ref="AF56" si="123">SUM(AF57:AF59)</f>
        <v>0</v>
      </c>
      <c r="AG56" s="46"/>
      <c r="AH56" s="47">
        <f>SUM(AH57:AH59)</f>
        <v>0</v>
      </c>
      <c r="AI56" s="47">
        <f>SUM(AI57:AI59)</f>
        <v>0</v>
      </c>
      <c r="AJ56" s="47">
        <f>SUM(AJ57:AJ59)</f>
        <v>0</v>
      </c>
      <c r="AK56" s="48">
        <f t="shared" si="10"/>
        <v>0</v>
      </c>
      <c r="AL56" s="256" t="e">
        <f>AK56/AI56</f>
        <v>#DIV/0!</v>
      </c>
      <c r="AM56" s="231"/>
      <c r="AN56" s="49"/>
      <c r="AO56" s="49"/>
      <c r="AP56" s="49"/>
      <c r="AQ56" s="49"/>
      <c r="AR56" s="49"/>
      <c r="AS56" s="49"/>
    </row>
    <row r="57" spans="1:45" ht="30" customHeight="1" x14ac:dyDescent="0.2">
      <c r="A57" s="50" t="s">
        <v>17</v>
      </c>
      <c r="B57" s="51" t="s">
        <v>72</v>
      </c>
      <c r="C57" s="96" t="s">
        <v>73</v>
      </c>
      <c r="D57" s="53" t="s">
        <v>52</v>
      </c>
      <c r="E57" s="54"/>
      <c r="F57" s="55"/>
      <c r="G57" s="56">
        <f t="shared" ref="G57:G59" si="124">E57*F57</f>
        <v>0</v>
      </c>
      <c r="H57" s="54"/>
      <c r="I57" s="55"/>
      <c r="J57" s="56">
        <f t="shared" ref="J57:J59" si="125">H57*I57</f>
        <v>0</v>
      </c>
      <c r="K57" s="54"/>
      <c r="L57" s="55"/>
      <c r="M57" s="56">
        <f t="shared" ref="M57:M59" si="126">K57*L57</f>
        <v>0</v>
      </c>
      <c r="N57" s="54"/>
      <c r="O57" s="55"/>
      <c r="P57" s="56">
        <f t="shared" ref="P57:P59" si="127">N57*O57</f>
        <v>0</v>
      </c>
      <c r="Q57" s="54"/>
      <c r="R57" s="55"/>
      <c r="S57" s="56">
        <f t="shared" ref="S57:S59" si="128">Q57*R57</f>
        <v>0</v>
      </c>
      <c r="T57" s="54"/>
      <c r="U57" s="55"/>
      <c r="V57" s="56">
        <f t="shared" ref="V57:V59" si="129">T57*U57</f>
        <v>0</v>
      </c>
      <c r="W57" s="54"/>
      <c r="X57" s="55"/>
      <c r="Y57" s="56">
        <f t="shared" ref="Y57:Y59" si="130">W57*X57</f>
        <v>0</v>
      </c>
      <c r="Z57" s="54"/>
      <c r="AA57" s="55"/>
      <c r="AB57" s="56">
        <f t="shared" ref="AB57:AB59" si="131">Z57*AA57</f>
        <v>0</v>
      </c>
      <c r="AC57" s="54"/>
      <c r="AD57" s="55"/>
      <c r="AE57" s="56">
        <f t="shared" ref="AE57:AE59" si="132">AC57*AD57</f>
        <v>0</v>
      </c>
      <c r="AF57" s="54"/>
      <c r="AG57" s="55"/>
      <c r="AH57" s="56">
        <f t="shared" ref="AH57:AH59" si="133">AF57*AG57</f>
        <v>0</v>
      </c>
      <c r="AI57" s="57">
        <f>G57+M57+AE57+S57+Y57</f>
        <v>0</v>
      </c>
      <c r="AJ57" s="254">
        <f>J57+P57+AH57+V57+AB57</f>
        <v>0</v>
      </c>
      <c r="AK57" s="254">
        <f t="shared" si="10"/>
        <v>0</v>
      </c>
      <c r="AL57" s="261" t="e">
        <f t="shared" ref="AL57:AL61" si="134">AK57/AI57</f>
        <v>#DIV/0!</v>
      </c>
      <c r="AM57" s="223"/>
      <c r="AN57" s="59"/>
      <c r="AO57" s="59"/>
      <c r="AP57" s="59"/>
      <c r="AQ57" s="59"/>
      <c r="AR57" s="59"/>
      <c r="AS57" s="59"/>
    </row>
    <row r="58" spans="1:45" ht="30" customHeight="1" x14ac:dyDescent="0.2">
      <c r="A58" s="50" t="s">
        <v>17</v>
      </c>
      <c r="B58" s="51" t="s">
        <v>74</v>
      </c>
      <c r="C58" s="175" t="s">
        <v>75</v>
      </c>
      <c r="D58" s="53" t="s">
        <v>52</v>
      </c>
      <c r="E58" s="54"/>
      <c r="F58" s="55"/>
      <c r="G58" s="56">
        <f t="shared" si="124"/>
        <v>0</v>
      </c>
      <c r="H58" s="54"/>
      <c r="I58" s="55"/>
      <c r="J58" s="56">
        <f t="shared" si="125"/>
        <v>0</v>
      </c>
      <c r="K58" s="54"/>
      <c r="L58" s="55"/>
      <c r="M58" s="56">
        <f t="shared" si="126"/>
        <v>0</v>
      </c>
      <c r="N58" s="54"/>
      <c r="O58" s="55"/>
      <c r="P58" s="56">
        <f t="shared" si="127"/>
        <v>0</v>
      </c>
      <c r="Q58" s="54"/>
      <c r="R58" s="55"/>
      <c r="S58" s="56">
        <f t="shared" si="128"/>
        <v>0</v>
      </c>
      <c r="T58" s="54"/>
      <c r="U58" s="55"/>
      <c r="V58" s="56">
        <f t="shared" si="129"/>
        <v>0</v>
      </c>
      <c r="W58" s="54"/>
      <c r="X58" s="55"/>
      <c r="Y58" s="56">
        <f t="shared" si="130"/>
        <v>0</v>
      </c>
      <c r="Z58" s="54"/>
      <c r="AA58" s="55"/>
      <c r="AB58" s="56">
        <f t="shared" si="131"/>
        <v>0</v>
      </c>
      <c r="AC58" s="54"/>
      <c r="AD58" s="55"/>
      <c r="AE58" s="56">
        <f t="shared" si="132"/>
        <v>0</v>
      </c>
      <c r="AF58" s="54"/>
      <c r="AG58" s="55"/>
      <c r="AH58" s="56">
        <f t="shared" si="133"/>
        <v>0</v>
      </c>
      <c r="AI58" s="57">
        <f t="shared" ref="AI58:AI59" si="135">G58+M58+AE58+S58+Y58</f>
        <v>0</v>
      </c>
      <c r="AJ58" s="254">
        <f t="shared" ref="AJ58:AJ59" si="136">J58+P58+AH58+V58+AB58</f>
        <v>0</v>
      </c>
      <c r="AK58" s="254">
        <f t="shared" ref="AK58:AK59" si="137">AI58-AJ58</f>
        <v>0</v>
      </c>
      <c r="AL58" s="261" t="e">
        <f t="shared" ref="AL58:AL59" si="138">AK58/AI58</f>
        <v>#DIV/0!</v>
      </c>
      <c r="AM58" s="223"/>
      <c r="AN58" s="59"/>
      <c r="AO58" s="59"/>
      <c r="AP58" s="59"/>
      <c r="AQ58" s="59"/>
      <c r="AR58" s="59"/>
      <c r="AS58" s="59"/>
    </row>
    <row r="59" spans="1:45" ht="30" customHeight="1" thickBot="1" x14ac:dyDescent="0.25">
      <c r="A59" s="60" t="s">
        <v>17</v>
      </c>
      <c r="B59" s="61" t="s">
        <v>76</v>
      </c>
      <c r="C59" s="88" t="s">
        <v>77</v>
      </c>
      <c r="D59" s="62" t="s">
        <v>52</v>
      </c>
      <c r="E59" s="63"/>
      <c r="F59" s="64"/>
      <c r="G59" s="65">
        <f t="shared" si="124"/>
        <v>0</v>
      </c>
      <c r="H59" s="63"/>
      <c r="I59" s="64"/>
      <c r="J59" s="65">
        <f t="shared" si="125"/>
        <v>0</v>
      </c>
      <c r="K59" s="63"/>
      <c r="L59" s="64"/>
      <c r="M59" s="65">
        <f t="shared" si="126"/>
        <v>0</v>
      </c>
      <c r="N59" s="63"/>
      <c r="O59" s="64"/>
      <c r="P59" s="65">
        <f t="shared" si="127"/>
        <v>0</v>
      </c>
      <c r="Q59" s="63"/>
      <c r="R59" s="64"/>
      <c r="S59" s="65">
        <f t="shared" si="128"/>
        <v>0</v>
      </c>
      <c r="T59" s="63"/>
      <c r="U59" s="64"/>
      <c r="V59" s="65">
        <f t="shared" si="129"/>
        <v>0</v>
      </c>
      <c r="W59" s="63"/>
      <c r="X59" s="64"/>
      <c r="Y59" s="65">
        <f t="shared" si="130"/>
        <v>0</v>
      </c>
      <c r="Z59" s="63"/>
      <c r="AA59" s="64"/>
      <c r="AB59" s="65">
        <f t="shared" si="131"/>
        <v>0</v>
      </c>
      <c r="AC59" s="63"/>
      <c r="AD59" s="64"/>
      <c r="AE59" s="65">
        <f t="shared" si="132"/>
        <v>0</v>
      </c>
      <c r="AF59" s="63"/>
      <c r="AG59" s="64"/>
      <c r="AH59" s="65">
        <f t="shared" si="133"/>
        <v>0</v>
      </c>
      <c r="AI59" s="57">
        <f t="shared" si="135"/>
        <v>0</v>
      </c>
      <c r="AJ59" s="254">
        <f t="shared" si="136"/>
        <v>0</v>
      </c>
      <c r="AK59" s="254">
        <f t="shared" si="137"/>
        <v>0</v>
      </c>
      <c r="AL59" s="261" t="e">
        <f t="shared" si="138"/>
        <v>#DIV/0!</v>
      </c>
      <c r="AM59" s="223"/>
      <c r="AN59" s="59"/>
      <c r="AO59" s="59"/>
      <c r="AP59" s="59"/>
      <c r="AQ59" s="59"/>
      <c r="AR59" s="59"/>
      <c r="AS59" s="59"/>
    </row>
    <row r="60" spans="1:45" ht="47.25" customHeight="1" x14ac:dyDescent="0.2">
      <c r="A60" s="41" t="s">
        <v>15</v>
      </c>
      <c r="B60" s="80" t="s">
        <v>78</v>
      </c>
      <c r="C60" s="67" t="s">
        <v>79</v>
      </c>
      <c r="D60" s="68"/>
      <c r="E60" s="69"/>
      <c r="F60" s="70"/>
      <c r="G60" s="71"/>
      <c r="H60" s="69"/>
      <c r="I60" s="70"/>
      <c r="J60" s="71"/>
      <c r="K60" s="69">
        <f>SUM(K61:K62)</f>
        <v>0</v>
      </c>
      <c r="L60" s="70"/>
      <c r="M60" s="71">
        <f>SUM(M61:M62)</f>
        <v>0</v>
      </c>
      <c r="N60" s="69">
        <f>SUM(N61:N62)</f>
        <v>0</v>
      </c>
      <c r="O60" s="70"/>
      <c r="P60" s="71">
        <f>SUM(P61:P62)</f>
        <v>0</v>
      </c>
      <c r="Q60" s="69">
        <f>SUM(Q61:Q62)</f>
        <v>0</v>
      </c>
      <c r="R60" s="70"/>
      <c r="S60" s="71">
        <f>SUM(S61:S62)</f>
        <v>0</v>
      </c>
      <c r="T60" s="69">
        <f>SUM(T61:T62)</f>
        <v>0</v>
      </c>
      <c r="U60" s="70"/>
      <c r="V60" s="71">
        <f>SUM(V61:V62)</f>
        <v>0</v>
      </c>
      <c r="W60" s="69">
        <f>SUM(W61:W62)</f>
        <v>0</v>
      </c>
      <c r="X60" s="70"/>
      <c r="Y60" s="71">
        <f>SUM(Y61:Y62)</f>
        <v>0</v>
      </c>
      <c r="Z60" s="69">
        <f>SUM(Z61:Z62)</f>
        <v>0</v>
      </c>
      <c r="AA60" s="70"/>
      <c r="AB60" s="71">
        <f>SUM(AB61:AB62)</f>
        <v>0</v>
      </c>
      <c r="AC60" s="69">
        <f>SUM(AC61:AC62)</f>
        <v>0</v>
      </c>
      <c r="AD60" s="70"/>
      <c r="AE60" s="71">
        <f>SUM(AE61:AE62)</f>
        <v>0</v>
      </c>
      <c r="AF60" s="69">
        <f>SUM(AF61:AF62)</f>
        <v>0</v>
      </c>
      <c r="AG60" s="70"/>
      <c r="AH60" s="71">
        <f>SUM(AH61:AH62)</f>
        <v>0</v>
      </c>
      <c r="AI60" s="71">
        <f>SUM(AI61:AI62)</f>
        <v>0</v>
      </c>
      <c r="AJ60" s="71">
        <f>SUM(AJ61:AJ62)</f>
        <v>0</v>
      </c>
      <c r="AK60" s="71">
        <f t="shared" si="10"/>
        <v>0</v>
      </c>
      <c r="AL60" s="71" t="e">
        <f>AK60/AI60</f>
        <v>#DIV/0!</v>
      </c>
      <c r="AM60" s="233"/>
      <c r="AN60" s="49"/>
      <c r="AO60" s="49"/>
      <c r="AP60" s="49"/>
      <c r="AQ60" s="49"/>
      <c r="AR60" s="49"/>
      <c r="AS60" s="49"/>
    </row>
    <row r="61" spans="1:45" ht="30" customHeight="1" x14ac:dyDescent="0.2">
      <c r="A61" s="50" t="s">
        <v>17</v>
      </c>
      <c r="B61" s="51" t="s">
        <v>80</v>
      </c>
      <c r="C61" s="96" t="s">
        <v>81</v>
      </c>
      <c r="D61" s="53" t="s">
        <v>82</v>
      </c>
      <c r="E61" s="591" t="s">
        <v>83</v>
      </c>
      <c r="F61" s="592"/>
      <c r="G61" s="593"/>
      <c r="H61" s="591" t="s">
        <v>83</v>
      </c>
      <c r="I61" s="592"/>
      <c r="J61" s="593"/>
      <c r="K61" s="54"/>
      <c r="L61" s="55"/>
      <c r="M61" s="56">
        <f t="shared" ref="M61:M62" si="139">K61*L61</f>
        <v>0</v>
      </c>
      <c r="N61" s="54"/>
      <c r="O61" s="55"/>
      <c r="P61" s="56">
        <f t="shared" ref="P61:P62" si="140">N61*O61</f>
        <v>0</v>
      </c>
      <c r="Q61" s="54"/>
      <c r="R61" s="55"/>
      <c r="S61" s="56">
        <f t="shared" ref="S61:S62" si="141">Q61*R61</f>
        <v>0</v>
      </c>
      <c r="T61" s="54"/>
      <c r="U61" s="55"/>
      <c r="V61" s="56">
        <f t="shared" ref="V61:V62" si="142">T61*U61</f>
        <v>0</v>
      </c>
      <c r="W61" s="54"/>
      <c r="X61" s="55"/>
      <c r="Y61" s="56">
        <f t="shared" ref="Y61:Y62" si="143">W61*X61</f>
        <v>0</v>
      </c>
      <c r="Z61" s="54"/>
      <c r="AA61" s="55"/>
      <c r="AB61" s="56">
        <f t="shared" ref="AB61:AB62" si="144">Z61*AA61</f>
        <v>0</v>
      </c>
      <c r="AC61" s="54"/>
      <c r="AD61" s="55"/>
      <c r="AE61" s="56">
        <f t="shared" ref="AE61:AE62" si="145">AC61*AD61</f>
        <v>0</v>
      </c>
      <c r="AF61" s="54"/>
      <c r="AG61" s="55"/>
      <c r="AH61" s="56">
        <f t="shared" ref="AH61:AH62" si="146">AF61*AG61</f>
        <v>0</v>
      </c>
      <c r="AI61" s="66">
        <f>G61+M61+AE61+S61+Y61</f>
        <v>0</v>
      </c>
      <c r="AJ61" s="254">
        <f>J61+P61+AH61+V61+AB61</f>
        <v>0</v>
      </c>
      <c r="AK61" s="254">
        <f t="shared" si="10"/>
        <v>0</v>
      </c>
      <c r="AL61" s="261" t="e">
        <f t="shared" si="134"/>
        <v>#DIV/0!</v>
      </c>
      <c r="AM61" s="223"/>
      <c r="AN61" s="59"/>
      <c r="AO61" s="59"/>
      <c r="AP61" s="59"/>
      <c r="AQ61" s="59"/>
      <c r="AR61" s="59"/>
      <c r="AS61" s="59"/>
    </row>
    <row r="62" spans="1:45" ht="30" customHeight="1" thickBot="1" x14ac:dyDescent="0.25">
      <c r="A62" s="60" t="s">
        <v>17</v>
      </c>
      <c r="B62" s="61" t="s">
        <v>84</v>
      </c>
      <c r="C62" s="88" t="s">
        <v>85</v>
      </c>
      <c r="D62" s="62" t="s">
        <v>82</v>
      </c>
      <c r="E62" s="594"/>
      <c r="F62" s="595"/>
      <c r="G62" s="596"/>
      <c r="H62" s="594"/>
      <c r="I62" s="595"/>
      <c r="J62" s="596"/>
      <c r="K62" s="75"/>
      <c r="L62" s="76"/>
      <c r="M62" s="77">
        <f t="shared" si="139"/>
        <v>0</v>
      </c>
      <c r="N62" s="75"/>
      <c r="O62" s="76"/>
      <c r="P62" s="77">
        <f t="shared" si="140"/>
        <v>0</v>
      </c>
      <c r="Q62" s="75"/>
      <c r="R62" s="76"/>
      <c r="S62" s="77">
        <f t="shared" si="141"/>
        <v>0</v>
      </c>
      <c r="T62" s="75"/>
      <c r="U62" s="76"/>
      <c r="V62" s="77">
        <f t="shared" si="142"/>
        <v>0</v>
      </c>
      <c r="W62" s="75"/>
      <c r="X62" s="76"/>
      <c r="Y62" s="77">
        <f t="shared" si="143"/>
        <v>0</v>
      </c>
      <c r="Z62" s="75"/>
      <c r="AA62" s="76"/>
      <c r="AB62" s="77">
        <f t="shared" si="144"/>
        <v>0</v>
      </c>
      <c r="AC62" s="75"/>
      <c r="AD62" s="76"/>
      <c r="AE62" s="77">
        <f t="shared" si="145"/>
        <v>0</v>
      </c>
      <c r="AF62" s="75"/>
      <c r="AG62" s="76"/>
      <c r="AH62" s="77">
        <f t="shared" si="146"/>
        <v>0</v>
      </c>
      <c r="AI62" s="66">
        <f>G62+M62+AE62+S62+Y62</f>
        <v>0</v>
      </c>
      <c r="AJ62" s="254">
        <f>J62+P62+AH62+V62+AB62</f>
        <v>0</v>
      </c>
      <c r="AK62" s="254">
        <f t="shared" ref="AK62" si="147">AI62-AJ62</f>
        <v>0</v>
      </c>
      <c r="AL62" s="261" t="e">
        <f t="shared" ref="AL62" si="148">AK62/AI62</f>
        <v>#DIV/0!</v>
      </c>
      <c r="AM62" s="223"/>
      <c r="AN62" s="59"/>
      <c r="AO62" s="59"/>
      <c r="AP62" s="59"/>
      <c r="AQ62" s="59"/>
      <c r="AR62" s="59"/>
      <c r="AS62" s="59"/>
    </row>
    <row r="63" spans="1:45" ht="30" customHeight="1" thickBot="1" x14ac:dyDescent="0.25">
      <c r="A63" s="204" t="s">
        <v>86</v>
      </c>
      <c r="B63" s="205"/>
      <c r="C63" s="206"/>
      <c r="D63" s="207"/>
      <c r="E63" s="109">
        <f>E56</f>
        <v>0</v>
      </c>
      <c r="F63" s="90"/>
      <c r="G63" s="89">
        <f>G56</f>
        <v>0</v>
      </c>
      <c r="H63" s="109">
        <f>H56</f>
        <v>0</v>
      </c>
      <c r="I63" s="90"/>
      <c r="J63" s="89">
        <f>J56</f>
        <v>0</v>
      </c>
      <c r="K63" s="91">
        <f>K60+K56</f>
        <v>0</v>
      </c>
      <c r="L63" s="90"/>
      <c r="M63" s="89">
        <f>M60+M56</f>
        <v>0</v>
      </c>
      <c r="N63" s="91">
        <f>N60+N56</f>
        <v>0</v>
      </c>
      <c r="O63" s="90"/>
      <c r="P63" s="89">
        <f>P60+P56</f>
        <v>0</v>
      </c>
      <c r="Q63" s="91">
        <f>Q60+Q56</f>
        <v>0</v>
      </c>
      <c r="R63" s="90"/>
      <c r="S63" s="89">
        <f>S60+S56</f>
        <v>0</v>
      </c>
      <c r="T63" s="91">
        <f>T60+T56</f>
        <v>0</v>
      </c>
      <c r="U63" s="90"/>
      <c r="V63" s="89">
        <f>V60+V56</f>
        <v>0</v>
      </c>
      <c r="W63" s="91">
        <f>W60+W56</f>
        <v>0</v>
      </c>
      <c r="X63" s="90"/>
      <c r="Y63" s="89">
        <f>Y60+Y56</f>
        <v>0</v>
      </c>
      <c r="Z63" s="91">
        <f>Z60+Z56</f>
        <v>0</v>
      </c>
      <c r="AA63" s="90"/>
      <c r="AB63" s="89">
        <f>AB60+AB56</f>
        <v>0</v>
      </c>
      <c r="AC63" s="91">
        <f>AC60+AC56</f>
        <v>0</v>
      </c>
      <c r="AD63" s="90"/>
      <c r="AE63" s="89">
        <f>AE60+AE56</f>
        <v>0</v>
      </c>
      <c r="AF63" s="91">
        <f>AF60+AF56</f>
        <v>0</v>
      </c>
      <c r="AG63" s="90"/>
      <c r="AH63" s="89">
        <f>AH60+AH56</f>
        <v>0</v>
      </c>
      <c r="AI63" s="98">
        <f>AI60+AI56</f>
        <v>0</v>
      </c>
      <c r="AJ63" s="257">
        <f>AJ60+AJ56</f>
        <v>0</v>
      </c>
      <c r="AK63" s="434">
        <f t="shared" si="10"/>
        <v>0</v>
      </c>
      <c r="AL63" s="98" t="e">
        <f>AK63/AI63</f>
        <v>#DIV/0!</v>
      </c>
      <c r="AM63" s="235"/>
      <c r="AN63" s="59"/>
      <c r="AO63" s="59"/>
      <c r="AP63" s="59"/>
      <c r="AQ63" s="5"/>
      <c r="AR63" s="5"/>
      <c r="AS63" s="5"/>
    </row>
    <row r="64" spans="1:45" ht="30" customHeight="1" thickBot="1" x14ac:dyDescent="0.25">
      <c r="A64" s="200" t="s">
        <v>14</v>
      </c>
      <c r="B64" s="115">
        <v>4</v>
      </c>
      <c r="C64" s="201" t="s">
        <v>87</v>
      </c>
      <c r="D64" s="202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40"/>
      <c r="AJ64" s="40"/>
      <c r="AK64" s="303"/>
      <c r="AL64" s="40"/>
      <c r="AM64" s="230"/>
      <c r="AN64" s="5"/>
      <c r="AO64" s="5"/>
      <c r="AP64" s="5"/>
      <c r="AQ64" s="5"/>
      <c r="AR64" s="5"/>
      <c r="AS64" s="5"/>
    </row>
    <row r="65" spans="1:45" ht="30" customHeight="1" thickBot="1" x14ac:dyDescent="0.25">
      <c r="A65" s="41" t="s">
        <v>15</v>
      </c>
      <c r="B65" s="80" t="s">
        <v>88</v>
      </c>
      <c r="C65" s="99" t="s">
        <v>89</v>
      </c>
      <c r="D65" s="44"/>
      <c r="E65" s="45">
        <f>SUM(E66:E69)</f>
        <v>47</v>
      </c>
      <c r="F65" s="46"/>
      <c r="G65" s="47">
        <f>SUM(G66:G69)</f>
        <v>256000</v>
      </c>
      <c r="H65" s="45">
        <f>SUM(H66:H69)</f>
        <v>72</v>
      </c>
      <c r="I65" s="46"/>
      <c r="J65" s="47">
        <f>SUM(J66:J69)</f>
        <v>243550</v>
      </c>
      <c r="K65" s="45">
        <f>SUM(K66:K69)</f>
        <v>0</v>
      </c>
      <c r="L65" s="46"/>
      <c r="M65" s="47">
        <f>SUM(M66:M69)</f>
        <v>0</v>
      </c>
      <c r="N65" s="45">
        <f>SUM(N66:N69)</f>
        <v>0</v>
      </c>
      <c r="O65" s="46"/>
      <c r="P65" s="47">
        <f>SUM(P66:P69)</f>
        <v>0</v>
      </c>
      <c r="Q65" s="45">
        <f>SUM(Q66:Q69)</f>
        <v>0</v>
      </c>
      <c r="R65" s="46"/>
      <c r="S65" s="47">
        <f>SUM(S66:S69)</f>
        <v>0</v>
      </c>
      <c r="T65" s="45">
        <f>SUM(T66:T69)</f>
        <v>0</v>
      </c>
      <c r="U65" s="46"/>
      <c r="V65" s="47">
        <f>SUM(V66:V69)</f>
        <v>0</v>
      </c>
      <c r="W65" s="45">
        <f>SUM(W66:W69)</f>
        <v>0</v>
      </c>
      <c r="X65" s="46"/>
      <c r="Y65" s="47">
        <f>SUM(Y66:Y69)</f>
        <v>0</v>
      </c>
      <c r="Z65" s="45">
        <f>SUM(Z66:Z69)</f>
        <v>0</v>
      </c>
      <c r="AA65" s="46"/>
      <c r="AB65" s="47">
        <f>SUM(AB66:AB69)</f>
        <v>0</v>
      </c>
      <c r="AC65" s="45">
        <f>SUM(AC66:AC69)</f>
        <v>0</v>
      </c>
      <c r="AD65" s="46"/>
      <c r="AE65" s="47">
        <f>SUM(AE66:AE69)</f>
        <v>0</v>
      </c>
      <c r="AF65" s="45">
        <f>SUM(AF66:AF69)</f>
        <v>0</v>
      </c>
      <c r="AG65" s="46"/>
      <c r="AH65" s="47">
        <f>SUM(AH66:AH69)</f>
        <v>0</v>
      </c>
      <c r="AI65" s="47">
        <f>SUM(AI66:AI69)</f>
        <v>256000</v>
      </c>
      <c r="AJ65" s="297">
        <f>SUM(AJ66:AJ69)</f>
        <v>243550</v>
      </c>
      <c r="AK65" s="435">
        <f t="shared" si="10"/>
        <v>12450</v>
      </c>
      <c r="AL65" s="256">
        <f>AK65/AI65</f>
        <v>4.8632812499999997E-2</v>
      </c>
      <c r="AM65" s="231"/>
      <c r="AN65" s="49"/>
      <c r="AO65" s="49"/>
      <c r="AP65" s="49"/>
      <c r="AQ65" s="49"/>
      <c r="AR65" s="49"/>
      <c r="AS65" s="49"/>
    </row>
    <row r="66" spans="1:45" ht="30" customHeight="1" x14ac:dyDescent="0.2">
      <c r="A66" s="50" t="s">
        <v>17</v>
      </c>
      <c r="B66" s="51" t="s">
        <v>90</v>
      </c>
      <c r="C66" s="364" t="s">
        <v>338</v>
      </c>
      <c r="D66" s="365" t="s">
        <v>197</v>
      </c>
      <c r="E66" s="366">
        <v>6</v>
      </c>
      <c r="F66" s="370">
        <v>2000</v>
      </c>
      <c r="G66" s="101">
        <f t="shared" ref="G66" si="149">E66*F66</f>
        <v>12000</v>
      </c>
      <c r="H66" s="366">
        <v>6</v>
      </c>
      <c r="I66" s="370">
        <v>2000</v>
      </c>
      <c r="J66" s="101">
        <f t="shared" ref="J66" si="150">H66*I66</f>
        <v>12000</v>
      </c>
      <c r="K66" s="54"/>
      <c r="L66" s="100"/>
      <c r="M66" s="56">
        <f t="shared" ref="M66" si="151">K66*L66</f>
        <v>0</v>
      </c>
      <c r="N66" s="54"/>
      <c r="O66" s="100"/>
      <c r="P66" s="56">
        <f t="shared" ref="P66" si="152">N66*O66</f>
        <v>0</v>
      </c>
      <c r="Q66" s="54"/>
      <c r="R66" s="100"/>
      <c r="S66" s="56">
        <f t="shared" ref="S66:S69" si="153">Q66*R66</f>
        <v>0</v>
      </c>
      <c r="T66" s="54"/>
      <c r="U66" s="100"/>
      <c r="V66" s="56">
        <f t="shared" ref="V66:V69" si="154">T66*U66</f>
        <v>0</v>
      </c>
      <c r="W66" s="54"/>
      <c r="X66" s="100"/>
      <c r="Y66" s="56">
        <f t="shared" ref="Y66:Y69" si="155">W66*X66</f>
        <v>0</v>
      </c>
      <c r="Z66" s="54"/>
      <c r="AA66" s="100"/>
      <c r="AB66" s="56">
        <f t="shared" ref="AB66:AB69" si="156">Z66*AA66</f>
        <v>0</v>
      </c>
      <c r="AC66" s="54"/>
      <c r="AD66" s="100"/>
      <c r="AE66" s="56">
        <f t="shared" ref="AE66" si="157">AC66*AD66</f>
        <v>0</v>
      </c>
      <c r="AF66" s="54"/>
      <c r="AG66" s="100"/>
      <c r="AH66" s="56">
        <f t="shared" ref="AH66" si="158">AF66*AG66</f>
        <v>0</v>
      </c>
      <c r="AI66" s="57">
        <f>G66+M66+AE66+S66+Y66</f>
        <v>12000</v>
      </c>
      <c r="AJ66" s="254">
        <f>J66+P66+AH66+V66+AB66</f>
        <v>12000</v>
      </c>
      <c r="AK66" s="254">
        <f t="shared" si="10"/>
        <v>0</v>
      </c>
      <c r="AL66" s="261">
        <f t="shared" ref="AL66:AL143" si="159">AK66/AI66</f>
        <v>0</v>
      </c>
      <c r="AM66" s="223"/>
      <c r="AN66" s="59"/>
      <c r="AO66" s="59"/>
      <c r="AP66" s="59"/>
      <c r="AQ66" s="59"/>
      <c r="AR66" s="59"/>
      <c r="AS66" s="59"/>
    </row>
    <row r="67" spans="1:45" s="304" customFormat="1" ht="114.75" x14ac:dyDescent="0.2">
      <c r="A67" s="50" t="s">
        <v>17</v>
      </c>
      <c r="B67" s="51" t="s">
        <v>91</v>
      </c>
      <c r="C67" s="367" t="s">
        <v>923</v>
      </c>
      <c r="D67" s="368" t="s">
        <v>197</v>
      </c>
      <c r="E67" s="369">
        <v>20</v>
      </c>
      <c r="F67" s="371">
        <v>2000</v>
      </c>
      <c r="G67" s="101">
        <f t="shared" ref="G67:G69" si="160">E67*F67</f>
        <v>40000</v>
      </c>
      <c r="H67" s="366">
        <v>7</v>
      </c>
      <c r="I67" s="370">
        <v>5400</v>
      </c>
      <c r="J67" s="101">
        <f t="shared" ref="J67:J69" si="161">H67*I67</f>
        <v>37800</v>
      </c>
      <c r="K67" s="54"/>
      <c r="L67" s="100"/>
      <c r="M67" s="56">
        <f t="shared" ref="M67:M69" si="162">K67*L67</f>
        <v>0</v>
      </c>
      <c r="N67" s="54"/>
      <c r="O67" s="100"/>
      <c r="P67" s="56">
        <f t="shared" ref="P67:P69" si="163">N67*O67</f>
        <v>0</v>
      </c>
      <c r="Q67" s="54"/>
      <c r="R67" s="100"/>
      <c r="S67" s="56">
        <f t="shared" si="153"/>
        <v>0</v>
      </c>
      <c r="T67" s="54"/>
      <c r="U67" s="100"/>
      <c r="V67" s="56">
        <f t="shared" si="154"/>
        <v>0</v>
      </c>
      <c r="W67" s="54"/>
      <c r="X67" s="100"/>
      <c r="Y67" s="56">
        <f t="shared" si="155"/>
        <v>0</v>
      </c>
      <c r="Z67" s="54"/>
      <c r="AA67" s="100"/>
      <c r="AB67" s="56">
        <f t="shared" si="156"/>
        <v>0</v>
      </c>
      <c r="AC67" s="54"/>
      <c r="AD67" s="100"/>
      <c r="AE67" s="56">
        <f t="shared" ref="AE67:AE69" si="164">AC67*AD67</f>
        <v>0</v>
      </c>
      <c r="AF67" s="54"/>
      <c r="AG67" s="100"/>
      <c r="AH67" s="56">
        <f t="shared" ref="AH67:AH69" si="165">AF67*AG67</f>
        <v>0</v>
      </c>
      <c r="AI67" s="57">
        <f t="shared" ref="AI67:AI69" si="166">G67+M67+AE67+S67+Y67</f>
        <v>40000</v>
      </c>
      <c r="AJ67" s="254">
        <f t="shared" ref="AJ67:AJ69" si="167">J67+P67+AH67+V67+AB67</f>
        <v>37800</v>
      </c>
      <c r="AK67" s="254">
        <f t="shared" ref="AK67:AK69" si="168">AI67-AJ67</f>
        <v>2200</v>
      </c>
      <c r="AL67" s="261">
        <f t="shared" ref="AL67:AL69" si="169">AK67/AI67</f>
        <v>5.5E-2</v>
      </c>
      <c r="AM67" s="223" t="s">
        <v>342</v>
      </c>
      <c r="AN67" s="59"/>
      <c r="AO67" s="59"/>
      <c r="AP67" s="59"/>
      <c r="AQ67" s="59"/>
      <c r="AR67" s="59"/>
      <c r="AS67" s="59"/>
    </row>
    <row r="68" spans="1:45" s="304" customFormat="1" ht="30" customHeight="1" x14ac:dyDescent="0.2">
      <c r="A68" s="50" t="s">
        <v>17</v>
      </c>
      <c r="B68" s="51" t="s">
        <v>92</v>
      </c>
      <c r="C68" s="364" t="s">
        <v>339</v>
      </c>
      <c r="D68" s="365" t="s">
        <v>340</v>
      </c>
      <c r="E68" s="366">
        <v>9</v>
      </c>
      <c r="F68" s="370">
        <v>20000</v>
      </c>
      <c r="G68" s="101">
        <f t="shared" si="160"/>
        <v>180000</v>
      </c>
      <c r="H68" s="366">
        <v>9</v>
      </c>
      <c r="I68" s="370">
        <v>20000</v>
      </c>
      <c r="J68" s="101">
        <f t="shared" si="161"/>
        <v>180000</v>
      </c>
      <c r="K68" s="54"/>
      <c r="L68" s="100"/>
      <c r="M68" s="56">
        <f t="shared" si="162"/>
        <v>0</v>
      </c>
      <c r="N68" s="54"/>
      <c r="O68" s="100"/>
      <c r="P68" s="56">
        <f t="shared" si="163"/>
        <v>0</v>
      </c>
      <c r="Q68" s="54"/>
      <c r="R68" s="100"/>
      <c r="S68" s="56">
        <f t="shared" si="153"/>
        <v>0</v>
      </c>
      <c r="T68" s="54"/>
      <c r="U68" s="100"/>
      <c r="V68" s="56">
        <f t="shared" si="154"/>
        <v>0</v>
      </c>
      <c r="W68" s="54"/>
      <c r="X68" s="100"/>
      <c r="Y68" s="56">
        <f t="shared" si="155"/>
        <v>0</v>
      </c>
      <c r="Z68" s="54"/>
      <c r="AA68" s="100"/>
      <c r="AB68" s="56">
        <f t="shared" si="156"/>
        <v>0</v>
      </c>
      <c r="AC68" s="54"/>
      <c r="AD68" s="100"/>
      <c r="AE68" s="56">
        <f t="shared" si="164"/>
        <v>0</v>
      </c>
      <c r="AF68" s="54"/>
      <c r="AG68" s="100"/>
      <c r="AH68" s="56">
        <f t="shared" si="165"/>
        <v>0</v>
      </c>
      <c r="AI68" s="57">
        <f t="shared" si="166"/>
        <v>180000</v>
      </c>
      <c r="AJ68" s="254">
        <f t="shared" si="167"/>
        <v>180000</v>
      </c>
      <c r="AK68" s="254">
        <f t="shared" si="168"/>
        <v>0</v>
      </c>
      <c r="AL68" s="261">
        <f t="shared" si="169"/>
        <v>0</v>
      </c>
      <c r="AM68" s="223"/>
      <c r="AN68" s="59"/>
      <c r="AO68" s="59"/>
      <c r="AP68" s="59"/>
      <c r="AQ68" s="59"/>
      <c r="AR68" s="59"/>
      <c r="AS68" s="59"/>
    </row>
    <row r="69" spans="1:45" s="304" customFormat="1" ht="141" thickBot="1" x14ac:dyDescent="0.25">
      <c r="A69" s="50" t="s">
        <v>17</v>
      </c>
      <c r="B69" s="51" t="s">
        <v>337</v>
      </c>
      <c r="C69" s="364" t="s">
        <v>341</v>
      </c>
      <c r="D69" s="365" t="s">
        <v>197</v>
      </c>
      <c r="E69" s="366">
        <v>12</v>
      </c>
      <c r="F69" s="370">
        <v>2000</v>
      </c>
      <c r="G69" s="101">
        <f t="shared" si="160"/>
        <v>24000</v>
      </c>
      <c r="H69" s="366">
        <v>50</v>
      </c>
      <c r="I69" s="370">
        <v>275</v>
      </c>
      <c r="J69" s="101">
        <f t="shared" si="161"/>
        <v>13750</v>
      </c>
      <c r="K69" s="54"/>
      <c r="L69" s="100"/>
      <c r="M69" s="56">
        <f t="shared" si="162"/>
        <v>0</v>
      </c>
      <c r="N69" s="54"/>
      <c r="O69" s="100"/>
      <c r="P69" s="56">
        <f t="shared" si="163"/>
        <v>0</v>
      </c>
      <c r="Q69" s="54"/>
      <c r="R69" s="100"/>
      <c r="S69" s="56">
        <f t="shared" si="153"/>
        <v>0</v>
      </c>
      <c r="T69" s="54"/>
      <c r="U69" s="100"/>
      <c r="V69" s="56">
        <f t="shared" si="154"/>
        <v>0</v>
      </c>
      <c r="W69" s="54"/>
      <c r="X69" s="100"/>
      <c r="Y69" s="56">
        <f t="shared" si="155"/>
        <v>0</v>
      </c>
      <c r="Z69" s="54"/>
      <c r="AA69" s="100"/>
      <c r="AB69" s="56">
        <f t="shared" si="156"/>
        <v>0</v>
      </c>
      <c r="AC69" s="54"/>
      <c r="AD69" s="100"/>
      <c r="AE69" s="56">
        <f t="shared" si="164"/>
        <v>0</v>
      </c>
      <c r="AF69" s="54"/>
      <c r="AG69" s="100"/>
      <c r="AH69" s="56">
        <f t="shared" si="165"/>
        <v>0</v>
      </c>
      <c r="AI69" s="57">
        <f t="shared" si="166"/>
        <v>24000</v>
      </c>
      <c r="AJ69" s="254">
        <f t="shared" si="167"/>
        <v>13750</v>
      </c>
      <c r="AK69" s="254">
        <f t="shared" si="168"/>
        <v>10250</v>
      </c>
      <c r="AL69" s="261">
        <f t="shared" si="169"/>
        <v>0.42708333333333331</v>
      </c>
      <c r="AM69" s="223" t="s">
        <v>343</v>
      </c>
      <c r="AN69" s="59"/>
      <c r="AO69" s="59"/>
      <c r="AP69" s="59"/>
      <c r="AQ69" s="59"/>
      <c r="AR69" s="59"/>
      <c r="AS69" s="59"/>
    </row>
    <row r="70" spans="1:45" ht="30" customHeight="1" x14ac:dyDescent="0.2">
      <c r="A70" s="41" t="s">
        <v>15</v>
      </c>
      <c r="B70" s="80" t="s">
        <v>93</v>
      </c>
      <c r="C70" s="78" t="s">
        <v>94</v>
      </c>
      <c r="D70" s="68"/>
      <c r="E70" s="69">
        <f>SUM(E71:E120)</f>
        <v>67</v>
      </c>
      <c r="F70" s="70"/>
      <c r="G70" s="71">
        <f>SUM(G71:G120)</f>
        <v>353000</v>
      </c>
      <c r="H70" s="69">
        <f>SUM(H71:H120)</f>
        <v>63</v>
      </c>
      <c r="I70" s="70"/>
      <c r="J70" s="71">
        <f>SUM(J71:J120)</f>
        <v>419900</v>
      </c>
      <c r="K70" s="69">
        <f>SUM(K71:K120)</f>
        <v>0</v>
      </c>
      <c r="L70" s="70"/>
      <c r="M70" s="71">
        <f>SUM(M71:M120)</f>
        <v>0</v>
      </c>
      <c r="N70" s="69">
        <f>SUM(N71:N120)</f>
        <v>1</v>
      </c>
      <c r="O70" s="70"/>
      <c r="P70" s="71">
        <f>SUM(P71:P120)</f>
        <v>49800</v>
      </c>
      <c r="Q70" s="69">
        <f>SUM(Q71:Q120)</f>
        <v>0</v>
      </c>
      <c r="R70" s="70"/>
      <c r="S70" s="71">
        <f>SUM(S71:S120)</f>
        <v>0</v>
      </c>
      <c r="T70" s="69">
        <f>SUM(T71:T120)</f>
        <v>0</v>
      </c>
      <c r="U70" s="70"/>
      <c r="V70" s="71">
        <f>SUM(V71:V120)</f>
        <v>0</v>
      </c>
      <c r="W70" s="69">
        <f>SUM(W71:W120)</f>
        <v>0</v>
      </c>
      <c r="X70" s="70"/>
      <c r="Y70" s="71">
        <f>SUM(Y71:Y120)</f>
        <v>0</v>
      </c>
      <c r="Z70" s="69">
        <f>SUM(Z71:Z120)</f>
        <v>0</v>
      </c>
      <c r="AA70" s="70"/>
      <c r="AB70" s="71">
        <f>SUM(AB71:AB120)</f>
        <v>0</v>
      </c>
      <c r="AC70" s="69">
        <f>SUM(AC71:AC120)</f>
        <v>0</v>
      </c>
      <c r="AD70" s="70"/>
      <c r="AE70" s="71">
        <f>SUM(AE71:AE120)</f>
        <v>0</v>
      </c>
      <c r="AF70" s="69">
        <f>SUM(AF71:AF120)</f>
        <v>0</v>
      </c>
      <c r="AG70" s="70"/>
      <c r="AH70" s="71">
        <f>SUM(AH71:AH120)</f>
        <v>0</v>
      </c>
      <c r="AI70" s="71">
        <f>SUM(AI71:AI120)</f>
        <v>353000</v>
      </c>
      <c r="AJ70" s="71">
        <f>SUM(AJ71:AJ120)</f>
        <v>469700</v>
      </c>
      <c r="AK70" s="71">
        <f t="shared" si="10"/>
        <v>-116700</v>
      </c>
      <c r="AL70" s="71">
        <f>AK70/AI70</f>
        <v>-0.33059490084985838</v>
      </c>
      <c r="AM70" s="233"/>
      <c r="AN70" s="49"/>
      <c r="AO70" s="49"/>
      <c r="AP70" s="49"/>
      <c r="AQ70" s="49"/>
      <c r="AR70" s="49"/>
      <c r="AS70" s="49"/>
    </row>
    <row r="71" spans="1:45" ht="30" customHeight="1" x14ac:dyDescent="0.2">
      <c r="A71" s="50" t="s">
        <v>17</v>
      </c>
      <c r="B71" s="51" t="s">
        <v>95</v>
      </c>
      <c r="C71" s="372" t="s">
        <v>373</v>
      </c>
      <c r="D71" s="373" t="s">
        <v>59</v>
      </c>
      <c r="E71" s="374">
        <v>2</v>
      </c>
      <c r="F71" s="375">
        <v>20000</v>
      </c>
      <c r="G71" s="56">
        <f t="shared" ref="G71:G120" si="170">E71*F71</f>
        <v>40000</v>
      </c>
      <c r="H71" s="54">
        <v>1</v>
      </c>
      <c r="I71" s="55">
        <v>16000</v>
      </c>
      <c r="J71" s="56">
        <f t="shared" ref="J71:J72" si="171">H71*I71</f>
        <v>16000</v>
      </c>
      <c r="K71" s="54"/>
      <c r="L71" s="55"/>
      <c r="M71" s="56">
        <f t="shared" ref="M71" si="172">K71*L71</f>
        <v>0</v>
      </c>
      <c r="N71" s="54"/>
      <c r="O71" s="55"/>
      <c r="P71" s="56">
        <f t="shared" ref="P71" si="173">N71*O71</f>
        <v>0</v>
      </c>
      <c r="Q71" s="54"/>
      <c r="R71" s="55"/>
      <c r="S71" s="56">
        <f t="shared" ref="S71:S92" si="174">Q71*R71</f>
        <v>0</v>
      </c>
      <c r="T71" s="54"/>
      <c r="U71" s="55"/>
      <c r="V71" s="56">
        <f t="shared" ref="V71:V92" si="175">T71*U71</f>
        <v>0</v>
      </c>
      <c r="W71" s="54"/>
      <c r="X71" s="55"/>
      <c r="Y71" s="56">
        <f t="shared" ref="Y71:Y92" si="176">W71*X71</f>
        <v>0</v>
      </c>
      <c r="Z71" s="54"/>
      <c r="AA71" s="55"/>
      <c r="AB71" s="56">
        <f t="shared" ref="AB71:AB92" si="177">Z71*AA71</f>
        <v>0</v>
      </c>
      <c r="AC71" s="54"/>
      <c r="AD71" s="55"/>
      <c r="AE71" s="56">
        <f t="shared" ref="AE71" si="178">AC71*AD71</f>
        <v>0</v>
      </c>
      <c r="AF71" s="54"/>
      <c r="AG71" s="55"/>
      <c r="AH71" s="56">
        <f t="shared" ref="AH71" si="179">AF71*AG71</f>
        <v>0</v>
      </c>
      <c r="AI71" s="57">
        <f>G71+M71+AE71+S71+Y71</f>
        <v>40000</v>
      </c>
      <c r="AJ71" s="254">
        <f>J71+P71+AH71+V71+AB71</f>
        <v>16000</v>
      </c>
      <c r="AK71" s="254">
        <f t="shared" si="10"/>
        <v>24000</v>
      </c>
      <c r="AL71" s="261">
        <f t="shared" si="159"/>
        <v>0.6</v>
      </c>
      <c r="AM71" s="223"/>
      <c r="AN71" s="59"/>
      <c r="AO71" s="59"/>
      <c r="AP71" s="59"/>
      <c r="AQ71" s="59"/>
      <c r="AR71" s="59"/>
      <c r="AS71" s="59"/>
    </row>
    <row r="72" spans="1:45" s="360" customFormat="1" ht="30" customHeight="1" x14ac:dyDescent="0.2">
      <c r="A72" s="50" t="s">
        <v>17</v>
      </c>
      <c r="B72" s="51" t="s">
        <v>96</v>
      </c>
      <c r="C72" s="372" t="s">
        <v>465</v>
      </c>
      <c r="D72" s="373"/>
      <c r="E72" s="374"/>
      <c r="F72" s="375"/>
      <c r="G72" s="56">
        <f t="shared" si="170"/>
        <v>0</v>
      </c>
      <c r="H72" s="54">
        <v>1</v>
      </c>
      <c r="I72" s="55">
        <v>32000</v>
      </c>
      <c r="J72" s="56">
        <f t="shared" si="171"/>
        <v>32000</v>
      </c>
      <c r="K72" s="54"/>
      <c r="L72" s="55"/>
      <c r="M72" s="56">
        <f t="shared" ref="M72" si="180">K72*L72</f>
        <v>0</v>
      </c>
      <c r="N72" s="54"/>
      <c r="O72" s="55"/>
      <c r="P72" s="56">
        <f t="shared" ref="P72" si="181">N72*O72</f>
        <v>0</v>
      </c>
      <c r="Q72" s="54"/>
      <c r="R72" s="55"/>
      <c r="S72" s="56">
        <f t="shared" ref="S72" si="182">Q72*R72</f>
        <v>0</v>
      </c>
      <c r="T72" s="54"/>
      <c r="U72" s="55"/>
      <c r="V72" s="56">
        <f t="shared" ref="V72" si="183">T72*U72</f>
        <v>0</v>
      </c>
      <c r="W72" s="54"/>
      <c r="X72" s="55"/>
      <c r="Y72" s="56">
        <f t="shared" ref="Y72" si="184">W72*X72</f>
        <v>0</v>
      </c>
      <c r="Z72" s="54"/>
      <c r="AA72" s="55"/>
      <c r="AB72" s="56">
        <f t="shared" ref="AB72" si="185">Z72*AA72</f>
        <v>0</v>
      </c>
      <c r="AC72" s="54"/>
      <c r="AD72" s="55"/>
      <c r="AE72" s="56">
        <f t="shared" ref="AE72" si="186">AC72*AD72</f>
        <v>0</v>
      </c>
      <c r="AF72" s="54"/>
      <c r="AG72" s="55"/>
      <c r="AH72" s="56">
        <f t="shared" ref="AH72" si="187">AF72*AG72</f>
        <v>0</v>
      </c>
      <c r="AI72" s="57">
        <f t="shared" ref="AI72:AI120" si="188">G72+M72+AE72+S72+Y72</f>
        <v>0</v>
      </c>
      <c r="AJ72" s="254">
        <f t="shared" ref="AJ72:AJ120" si="189">J72+P72+AH72+V72+AB72</f>
        <v>32000</v>
      </c>
      <c r="AK72" s="254">
        <f t="shared" ref="AK72:AK120" si="190">AI72-AJ72</f>
        <v>-32000</v>
      </c>
      <c r="AL72" s="261" t="e">
        <f t="shared" ref="AL72:AL120" si="191">AK72/AI72</f>
        <v>#DIV/0!</v>
      </c>
      <c r="AM72" s="223"/>
      <c r="AN72" s="59"/>
      <c r="AO72" s="59"/>
      <c r="AP72" s="59"/>
      <c r="AQ72" s="59"/>
      <c r="AR72" s="59"/>
      <c r="AS72" s="59"/>
    </row>
    <row r="73" spans="1:45" s="360" customFormat="1" ht="30" customHeight="1" x14ac:dyDescent="0.2">
      <c r="A73" s="50" t="s">
        <v>17</v>
      </c>
      <c r="B73" s="51" t="s">
        <v>97</v>
      </c>
      <c r="C73" s="372" t="s">
        <v>466</v>
      </c>
      <c r="D73" s="373" t="s">
        <v>59</v>
      </c>
      <c r="E73" s="374">
        <v>2</v>
      </c>
      <c r="F73" s="375">
        <v>6500</v>
      </c>
      <c r="G73" s="56">
        <f t="shared" si="170"/>
        <v>13000</v>
      </c>
      <c r="H73" s="54">
        <v>2</v>
      </c>
      <c r="I73" s="55">
        <v>8000</v>
      </c>
      <c r="J73" s="56">
        <f t="shared" ref="J73" si="192">H73*I73</f>
        <v>16000</v>
      </c>
      <c r="K73" s="54"/>
      <c r="L73" s="55"/>
      <c r="M73" s="56">
        <f t="shared" ref="M73" si="193">K73*L73</f>
        <v>0</v>
      </c>
      <c r="N73" s="54"/>
      <c r="O73" s="55"/>
      <c r="P73" s="56">
        <f t="shared" ref="P73" si="194">N73*O73</f>
        <v>0</v>
      </c>
      <c r="Q73" s="54"/>
      <c r="R73" s="55"/>
      <c r="S73" s="56">
        <f t="shared" ref="S73" si="195">Q73*R73</f>
        <v>0</v>
      </c>
      <c r="T73" s="54"/>
      <c r="U73" s="55"/>
      <c r="V73" s="56">
        <f t="shared" ref="V73" si="196">T73*U73</f>
        <v>0</v>
      </c>
      <c r="W73" s="54"/>
      <c r="X73" s="55"/>
      <c r="Y73" s="56">
        <f t="shared" ref="Y73" si="197">W73*X73</f>
        <v>0</v>
      </c>
      <c r="Z73" s="54"/>
      <c r="AA73" s="55"/>
      <c r="AB73" s="56">
        <f t="shared" ref="AB73" si="198">Z73*AA73</f>
        <v>0</v>
      </c>
      <c r="AC73" s="54"/>
      <c r="AD73" s="55"/>
      <c r="AE73" s="56">
        <f t="shared" ref="AE73" si="199">AC73*AD73</f>
        <v>0</v>
      </c>
      <c r="AF73" s="54"/>
      <c r="AG73" s="55"/>
      <c r="AH73" s="56">
        <f t="shared" ref="AH73" si="200">AF73*AG73</f>
        <v>0</v>
      </c>
      <c r="AI73" s="57">
        <f t="shared" si="188"/>
        <v>13000</v>
      </c>
      <c r="AJ73" s="254">
        <f t="shared" si="189"/>
        <v>16000</v>
      </c>
      <c r="AK73" s="254">
        <f t="shared" si="190"/>
        <v>-3000</v>
      </c>
      <c r="AL73" s="261">
        <f t="shared" si="191"/>
        <v>-0.23076923076923078</v>
      </c>
      <c r="AM73" s="223"/>
      <c r="AN73" s="59"/>
      <c r="AO73" s="59"/>
      <c r="AP73" s="59"/>
      <c r="AQ73" s="59"/>
      <c r="AR73" s="59"/>
      <c r="AS73" s="59"/>
    </row>
    <row r="74" spans="1:45" s="304" customFormat="1" ht="30" customHeight="1" x14ac:dyDescent="0.2">
      <c r="A74" s="50" t="s">
        <v>17</v>
      </c>
      <c r="B74" s="51" t="s">
        <v>344</v>
      </c>
      <c r="C74" s="372" t="s">
        <v>467</v>
      </c>
      <c r="D74" s="373" t="s">
        <v>59</v>
      </c>
      <c r="E74" s="374">
        <v>2</v>
      </c>
      <c r="F74" s="375">
        <v>6500</v>
      </c>
      <c r="G74" s="56">
        <f t="shared" si="170"/>
        <v>13000</v>
      </c>
      <c r="H74" s="54"/>
      <c r="I74" s="55"/>
      <c r="J74" s="56">
        <f t="shared" ref="J74:J120" si="201">H74*I74</f>
        <v>0</v>
      </c>
      <c r="K74" s="54"/>
      <c r="L74" s="55"/>
      <c r="M74" s="56">
        <f t="shared" ref="M74:M92" si="202">K74*L74</f>
        <v>0</v>
      </c>
      <c r="N74" s="54"/>
      <c r="O74" s="55"/>
      <c r="P74" s="56">
        <f t="shared" ref="P74:P92" si="203">N74*O74</f>
        <v>0</v>
      </c>
      <c r="Q74" s="54"/>
      <c r="R74" s="55"/>
      <c r="S74" s="56">
        <f t="shared" si="174"/>
        <v>0</v>
      </c>
      <c r="T74" s="54"/>
      <c r="U74" s="55"/>
      <c r="V74" s="56">
        <f t="shared" si="175"/>
        <v>0</v>
      </c>
      <c r="W74" s="54"/>
      <c r="X74" s="55"/>
      <c r="Y74" s="56">
        <f t="shared" si="176"/>
        <v>0</v>
      </c>
      <c r="Z74" s="54"/>
      <c r="AA74" s="55"/>
      <c r="AB74" s="56">
        <f t="shared" si="177"/>
        <v>0</v>
      </c>
      <c r="AC74" s="54"/>
      <c r="AD74" s="55"/>
      <c r="AE74" s="56">
        <f t="shared" ref="AE74:AE92" si="204">AC74*AD74</f>
        <v>0</v>
      </c>
      <c r="AF74" s="54"/>
      <c r="AG74" s="55"/>
      <c r="AH74" s="56">
        <f t="shared" ref="AH74:AH92" si="205">AF74*AG74</f>
        <v>0</v>
      </c>
      <c r="AI74" s="57">
        <f t="shared" si="188"/>
        <v>13000</v>
      </c>
      <c r="AJ74" s="254">
        <f t="shared" si="189"/>
        <v>0</v>
      </c>
      <c r="AK74" s="254">
        <f t="shared" si="190"/>
        <v>13000</v>
      </c>
      <c r="AL74" s="261">
        <f t="shared" si="191"/>
        <v>1</v>
      </c>
      <c r="AM74" s="223"/>
      <c r="AN74" s="59"/>
      <c r="AO74" s="59"/>
      <c r="AP74" s="59"/>
      <c r="AQ74" s="59"/>
      <c r="AR74" s="59"/>
      <c r="AS74" s="59"/>
    </row>
    <row r="75" spans="1:45" s="360" customFormat="1" ht="30" customHeight="1" x14ac:dyDescent="0.2">
      <c r="A75" s="50" t="s">
        <v>17</v>
      </c>
      <c r="B75" s="51" t="s">
        <v>345</v>
      </c>
      <c r="C75" s="372" t="s">
        <v>374</v>
      </c>
      <c r="D75" s="373"/>
      <c r="E75" s="374"/>
      <c r="F75" s="375"/>
      <c r="G75" s="56">
        <f t="shared" si="170"/>
        <v>0</v>
      </c>
      <c r="H75" s="54">
        <v>1</v>
      </c>
      <c r="I75" s="55">
        <v>8000</v>
      </c>
      <c r="J75" s="56">
        <f t="shared" si="201"/>
        <v>8000</v>
      </c>
      <c r="K75" s="54"/>
      <c r="L75" s="55"/>
      <c r="M75" s="56">
        <f t="shared" ref="M75:M84" si="206">K75*L75</f>
        <v>0</v>
      </c>
      <c r="N75" s="54"/>
      <c r="O75" s="55"/>
      <c r="P75" s="56">
        <f t="shared" ref="P75:P84" si="207">N75*O75</f>
        <v>0</v>
      </c>
      <c r="Q75" s="54"/>
      <c r="R75" s="55"/>
      <c r="S75" s="56">
        <f t="shared" ref="S75:S84" si="208">Q75*R75</f>
        <v>0</v>
      </c>
      <c r="T75" s="54"/>
      <c r="U75" s="55"/>
      <c r="V75" s="56">
        <f t="shared" ref="V75:V84" si="209">T75*U75</f>
        <v>0</v>
      </c>
      <c r="W75" s="54"/>
      <c r="X75" s="55"/>
      <c r="Y75" s="56">
        <f t="shared" ref="Y75:Y84" si="210">W75*X75</f>
        <v>0</v>
      </c>
      <c r="Z75" s="54"/>
      <c r="AA75" s="55"/>
      <c r="AB75" s="56">
        <f t="shared" ref="AB75:AB84" si="211">Z75*AA75</f>
        <v>0</v>
      </c>
      <c r="AC75" s="54"/>
      <c r="AD75" s="55"/>
      <c r="AE75" s="56">
        <f t="shared" ref="AE75:AE84" si="212">AC75*AD75</f>
        <v>0</v>
      </c>
      <c r="AF75" s="54"/>
      <c r="AG75" s="55"/>
      <c r="AH75" s="56">
        <f t="shared" ref="AH75:AH84" si="213">AF75*AG75</f>
        <v>0</v>
      </c>
      <c r="AI75" s="57">
        <f t="shared" si="188"/>
        <v>0</v>
      </c>
      <c r="AJ75" s="254">
        <f t="shared" si="189"/>
        <v>8000</v>
      </c>
      <c r="AK75" s="254">
        <f t="shared" si="190"/>
        <v>-8000</v>
      </c>
      <c r="AL75" s="261" t="e">
        <f t="shared" si="191"/>
        <v>#DIV/0!</v>
      </c>
      <c r="AM75" s="223"/>
      <c r="AN75" s="59"/>
      <c r="AO75" s="59"/>
      <c r="AP75" s="59"/>
      <c r="AQ75" s="59"/>
      <c r="AR75" s="59"/>
      <c r="AS75" s="59"/>
    </row>
    <row r="76" spans="1:45" s="360" customFormat="1" ht="30" customHeight="1" x14ac:dyDescent="0.2">
      <c r="A76" s="50" t="s">
        <v>17</v>
      </c>
      <c r="B76" s="51" t="s">
        <v>346</v>
      </c>
      <c r="C76" s="372" t="s">
        <v>468</v>
      </c>
      <c r="D76" s="373"/>
      <c r="E76" s="374"/>
      <c r="F76" s="375"/>
      <c r="G76" s="56">
        <f t="shared" si="170"/>
        <v>0</v>
      </c>
      <c r="H76" s="54">
        <v>1</v>
      </c>
      <c r="I76" s="55">
        <v>6000</v>
      </c>
      <c r="J76" s="56">
        <f t="shared" si="201"/>
        <v>6000</v>
      </c>
      <c r="K76" s="54"/>
      <c r="L76" s="55"/>
      <c r="M76" s="56">
        <f t="shared" si="206"/>
        <v>0</v>
      </c>
      <c r="N76" s="54"/>
      <c r="O76" s="55"/>
      <c r="P76" s="56">
        <f t="shared" si="207"/>
        <v>0</v>
      </c>
      <c r="Q76" s="54"/>
      <c r="R76" s="55"/>
      <c r="S76" s="56">
        <f t="shared" si="208"/>
        <v>0</v>
      </c>
      <c r="T76" s="54"/>
      <c r="U76" s="55"/>
      <c r="V76" s="56">
        <f t="shared" si="209"/>
        <v>0</v>
      </c>
      <c r="W76" s="54"/>
      <c r="X76" s="55"/>
      <c r="Y76" s="56">
        <f t="shared" si="210"/>
        <v>0</v>
      </c>
      <c r="Z76" s="54"/>
      <c r="AA76" s="55"/>
      <c r="AB76" s="56">
        <f t="shared" si="211"/>
        <v>0</v>
      </c>
      <c r="AC76" s="54"/>
      <c r="AD76" s="55"/>
      <c r="AE76" s="56">
        <f t="shared" si="212"/>
        <v>0</v>
      </c>
      <c r="AF76" s="54"/>
      <c r="AG76" s="55"/>
      <c r="AH76" s="56">
        <f t="shared" si="213"/>
        <v>0</v>
      </c>
      <c r="AI76" s="57">
        <f t="shared" si="188"/>
        <v>0</v>
      </c>
      <c r="AJ76" s="254">
        <f t="shared" si="189"/>
        <v>6000</v>
      </c>
      <c r="AK76" s="254">
        <f t="shared" si="190"/>
        <v>-6000</v>
      </c>
      <c r="AL76" s="261" t="e">
        <f t="shared" si="191"/>
        <v>#DIV/0!</v>
      </c>
      <c r="AM76" s="223"/>
      <c r="AN76" s="59"/>
      <c r="AO76" s="59"/>
      <c r="AP76" s="59"/>
      <c r="AQ76" s="59"/>
      <c r="AR76" s="59"/>
      <c r="AS76" s="59"/>
    </row>
    <row r="77" spans="1:45" s="304" customFormat="1" ht="30" customHeight="1" x14ac:dyDescent="0.2">
      <c r="A77" s="50" t="s">
        <v>17</v>
      </c>
      <c r="B77" s="51" t="s">
        <v>347</v>
      </c>
      <c r="C77" s="372" t="s">
        <v>375</v>
      </c>
      <c r="D77" s="373" t="s">
        <v>59</v>
      </c>
      <c r="E77" s="374">
        <v>2</v>
      </c>
      <c r="F77" s="375">
        <v>2000</v>
      </c>
      <c r="G77" s="56">
        <f t="shared" si="170"/>
        <v>4000</v>
      </c>
      <c r="H77" s="54"/>
      <c r="I77" s="55"/>
      <c r="J77" s="56">
        <f t="shared" si="201"/>
        <v>0</v>
      </c>
      <c r="K77" s="54"/>
      <c r="L77" s="55"/>
      <c r="M77" s="56">
        <f t="shared" si="206"/>
        <v>0</v>
      </c>
      <c r="N77" s="54"/>
      <c r="O77" s="55"/>
      <c r="P77" s="56">
        <f t="shared" si="207"/>
        <v>0</v>
      </c>
      <c r="Q77" s="54"/>
      <c r="R77" s="55"/>
      <c r="S77" s="56">
        <f t="shared" si="208"/>
        <v>0</v>
      </c>
      <c r="T77" s="54"/>
      <c r="U77" s="55"/>
      <c r="V77" s="56">
        <f t="shared" si="209"/>
        <v>0</v>
      </c>
      <c r="W77" s="54"/>
      <c r="X77" s="55"/>
      <c r="Y77" s="56">
        <f t="shared" si="210"/>
        <v>0</v>
      </c>
      <c r="Z77" s="54"/>
      <c r="AA77" s="55"/>
      <c r="AB77" s="56">
        <f t="shared" si="211"/>
        <v>0</v>
      </c>
      <c r="AC77" s="54"/>
      <c r="AD77" s="55"/>
      <c r="AE77" s="56">
        <f t="shared" si="212"/>
        <v>0</v>
      </c>
      <c r="AF77" s="54"/>
      <c r="AG77" s="55"/>
      <c r="AH77" s="56">
        <f t="shared" si="213"/>
        <v>0</v>
      </c>
      <c r="AI77" s="57">
        <f t="shared" si="188"/>
        <v>4000</v>
      </c>
      <c r="AJ77" s="254">
        <f t="shared" si="189"/>
        <v>0</v>
      </c>
      <c r="AK77" s="254">
        <f t="shared" si="190"/>
        <v>4000</v>
      </c>
      <c r="AL77" s="261">
        <f t="shared" si="191"/>
        <v>1</v>
      </c>
      <c r="AM77" s="223"/>
      <c r="AN77" s="59"/>
      <c r="AO77" s="59"/>
      <c r="AP77" s="59"/>
      <c r="AQ77" s="59"/>
      <c r="AR77" s="59"/>
      <c r="AS77" s="59"/>
    </row>
    <row r="78" spans="1:45" s="360" customFormat="1" ht="30" customHeight="1" x14ac:dyDescent="0.2">
      <c r="A78" s="50" t="s">
        <v>17</v>
      </c>
      <c r="B78" s="51" t="s">
        <v>348</v>
      </c>
      <c r="C78" s="372" t="s">
        <v>469</v>
      </c>
      <c r="D78" s="373"/>
      <c r="E78" s="374"/>
      <c r="F78" s="375"/>
      <c r="G78" s="56">
        <f t="shared" si="170"/>
        <v>0</v>
      </c>
      <c r="H78" s="54">
        <v>2</v>
      </c>
      <c r="I78" s="55">
        <v>2000</v>
      </c>
      <c r="J78" s="56">
        <f t="shared" si="201"/>
        <v>4000</v>
      </c>
      <c r="K78" s="54"/>
      <c r="L78" s="55"/>
      <c r="M78" s="56">
        <f t="shared" si="206"/>
        <v>0</v>
      </c>
      <c r="N78" s="54"/>
      <c r="O78" s="55"/>
      <c r="P78" s="56">
        <f t="shared" si="207"/>
        <v>0</v>
      </c>
      <c r="Q78" s="54"/>
      <c r="R78" s="55"/>
      <c r="S78" s="56">
        <f t="shared" si="208"/>
        <v>0</v>
      </c>
      <c r="T78" s="54"/>
      <c r="U78" s="55"/>
      <c r="V78" s="56">
        <f t="shared" si="209"/>
        <v>0</v>
      </c>
      <c r="W78" s="54"/>
      <c r="X78" s="55"/>
      <c r="Y78" s="56">
        <f t="shared" si="210"/>
        <v>0</v>
      </c>
      <c r="Z78" s="54"/>
      <c r="AA78" s="55"/>
      <c r="AB78" s="56">
        <f t="shared" si="211"/>
        <v>0</v>
      </c>
      <c r="AC78" s="54"/>
      <c r="AD78" s="55"/>
      <c r="AE78" s="56">
        <f t="shared" si="212"/>
        <v>0</v>
      </c>
      <c r="AF78" s="54"/>
      <c r="AG78" s="55"/>
      <c r="AH78" s="56">
        <f t="shared" si="213"/>
        <v>0</v>
      </c>
      <c r="AI78" s="57">
        <f t="shared" si="188"/>
        <v>0</v>
      </c>
      <c r="AJ78" s="254">
        <f t="shared" si="189"/>
        <v>4000</v>
      </c>
      <c r="AK78" s="254">
        <f t="shared" si="190"/>
        <v>-4000</v>
      </c>
      <c r="AL78" s="261" t="e">
        <f t="shared" si="191"/>
        <v>#DIV/0!</v>
      </c>
      <c r="AM78" s="223"/>
      <c r="AN78" s="59"/>
      <c r="AO78" s="59"/>
      <c r="AP78" s="59"/>
      <c r="AQ78" s="59"/>
      <c r="AR78" s="59"/>
      <c r="AS78" s="59"/>
    </row>
    <row r="79" spans="1:45" s="304" customFormat="1" ht="30" customHeight="1" x14ac:dyDescent="0.2">
      <c r="A79" s="50" t="s">
        <v>17</v>
      </c>
      <c r="B79" s="51" t="s">
        <v>349</v>
      </c>
      <c r="C79" s="372" t="s">
        <v>376</v>
      </c>
      <c r="D79" s="373" t="s">
        <v>59</v>
      </c>
      <c r="E79" s="374">
        <v>2</v>
      </c>
      <c r="F79" s="375">
        <v>1500</v>
      </c>
      <c r="G79" s="56">
        <f t="shared" si="170"/>
        <v>3000</v>
      </c>
      <c r="H79" s="54"/>
      <c r="I79" s="55"/>
      <c r="J79" s="56">
        <f t="shared" si="201"/>
        <v>0</v>
      </c>
      <c r="K79" s="54"/>
      <c r="L79" s="55"/>
      <c r="M79" s="56">
        <f t="shared" si="206"/>
        <v>0</v>
      </c>
      <c r="N79" s="54"/>
      <c r="O79" s="55"/>
      <c r="P79" s="56">
        <f t="shared" si="207"/>
        <v>0</v>
      </c>
      <c r="Q79" s="54"/>
      <c r="R79" s="55"/>
      <c r="S79" s="56">
        <f t="shared" si="208"/>
        <v>0</v>
      </c>
      <c r="T79" s="54"/>
      <c r="U79" s="55"/>
      <c r="V79" s="56">
        <f t="shared" si="209"/>
        <v>0</v>
      </c>
      <c r="W79" s="54"/>
      <c r="X79" s="55"/>
      <c r="Y79" s="56">
        <f t="shared" si="210"/>
        <v>0</v>
      </c>
      <c r="Z79" s="54"/>
      <c r="AA79" s="55"/>
      <c r="AB79" s="56">
        <f t="shared" si="211"/>
        <v>0</v>
      </c>
      <c r="AC79" s="54"/>
      <c r="AD79" s="55"/>
      <c r="AE79" s="56">
        <f t="shared" si="212"/>
        <v>0</v>
      </c>
      <c r="AF79" s="54"/>
      <c r="AG79" s="55"/>
      <c r="AH79" s="56">
        <f t="shared" si="213"/>
        <v>0</v>
      </c>
      <c r="AI79" s="57">
        <f t="shared" si="188"/>
        <v>3000</v>
      </c>
      <c r="AJ79" s="254">
        <f t="shared" si="189"/>
        <v>0</v>
      </c>
      <c r="AK79" s="254">
        <f t="shared" si="190"/>
        <v>3000</v>
      </c>
      <c r="AL79" s="261">
        <f t="shared" si="191"/>
        <v>1</v>
      </c>
      <c r="AM79" s="223"/>
      <c r="AN79" s="59"/>
      <c r="AO79" s="59"/>
      <c r="AP79" s="59"/>
      <c r="AQ79" s="59"/>
      <c r="AR79" s="59"/>
      <c r="AS79" s="59"/>
    </row>
    <row r="80" spans="1:45" s="360" customFormat="1" ht="30" customHeight="1" x14ac:dyDescent="0.2">
      <c r="A80" s="50" t="s">
        <v>17</v>
      </c>
      <c r="B80" s="51" t="s">
        <v>350</v>
      </c>
      <c r="C80" s="372" t="s">
        <v>470</v>
      </c>
      <c r="D80" s="373"/>
      <c r="E80" s="374"/>
      <c r="F80" s="375"/>
      <c r="G80" s="56">
        <f t="shared" si="170"/>
        <v>0</v>
      </c>
      <c r="H80" s="54">
        <v>2</v>
      </c>
      <c r="I80" s="55">
        <v>1500</v>
      </c>
      <c r="J80" s="56">
        <f t="shared" si="201"/>
        <v>3000</v>
      </c>
      <c r="K80" s="54"/>
      <c r="L80" s="55"/>
      <c r="M80" s="56">
        <f t="shared" si="206"/>
        <v>0</v>
      </c>
      <c r="N80" s="54"/>
      <c r="O80" s="55"/>
      <c r="P80" s="56">
        <f t="shared" si="207"/>
        <v>0</v>
      </c>
      <c r="Q80" s="54"/>
      <c r="R80" s="55"/>
      <c r="S80" s="56">
        <f t="shared" si="208"/>
        <v>0</v>
      </c>
      <c r="T80" s="54"/>
      <c r="U80" s="55"/>
      <c r="V80" s="56">
        <f t="shared" si="209"/>
        <v>0</v>
      </c>
      <c r="W80" s="54"/>
      <c r="X80" s="55"/>
      <c r="Y80" s="56">
        <f t="shared" si="210"/>
        <v>0</v>
      </c>
      <c r="Z80" s="54"/>
      <c r="AA80" s="55"/>
      <c r="AB80" s="56">
        <f t="shared" si="211"/>
        <v>0</v>
      </c>
      <c r="AC80" s="54"/>
      <c r="AD80" s="55"/>
      <c r="AE80" s="56">
        <f t="shared" si="212"/>
        <v>0</v>
      </c>
      <c r="AF80" s="54"/>
      <c r="AG80" s="55"/>
      <c r="AH80" s="56">
        <f t="shared" si="213"/>
        <v>0</v>
      </c>
      <c r="AI80" s="57">
        <f t="shared" si="188"/>
        <v>0</v>
      </c>
      <c r="AJ80" s="254">
        <f t="shared" si="189"/>
        <v>3000</v>
      </c>
      <c r="AK80" s="254">
        <f t="shared" si="190"/>
        <v>-3000</v>
      </c>
      <c r="AL80" s="261" t="e">
        <f t="shared" si="191"/>
        <v>#DIV/0!</v>
      </c>
      <c r="AM80" s="223"/>
      <c r="AN80" s="59"/>
      <c r="AO80" s="59"/>
      <c r="AP80" s="59"/>
      <c r="AQ80" s="59"/>
      <c r="AR80" s="59"/>
      <c r="AS80" s="59"/>
    </row>
    <row r="81" spans="1:45" s="304" customFormat="1" ht="30" customHeight="1" x14ac:dyDescent="0.2">
      <c r="A81" s="50" t="s">
        <v>17</v>
      </c>
      <c r="B81" s="51" t="s">
        <v>351</v>
      </c>
      <c r="C81" s="372" t="s">
        <v>377</v>
      </c>
      <c r="D81" s="373" t="s">
        <v>59</v>
      </c>
      <c r="E81" s="374">
        <v>2</v>
      </c>
      <c r="F81" s="375">
        <v>4000</v>
      </c>
      <c r="G81" s="56">
        <f t="shared" si="170"/>
        <v>8000</v>
      </c>
      <c r="H81" s="54">
        <v>1</v>
      </c>
      <c r="I81" s="55">
        <v>4800</v>
      </c>
      <c r="J81" s="56">
        <f t="shared" si="201"/>
        <v>4800</v>
      </c>
      <c r="K81" s="54"/>
      <c r="L81" s="55"/>
      <c r="M81" s="56">
        <f t="shared" si="206"/>
        <v>0</v>
      </c>
      <c r="N81" s="54"/>
      <c r="O81" s="55"/>
      <c r="P81" s="56">
        <f t="shared" si="207"/>
        <v>0</v>
      </c>
      <c r="Q81" s="54"/>
      <c r="R81" s="55"/>
      <c r="S81" s="56">
        <f t="shared" si="208"/>
        <v>0</v>
      </c>
      <c r="T81" s="54"/>
      <c r="U81" s="55"/>
      <c r="V81" s="56">
        <f t="shared" si="209"/>
        <v>0</v>
      </c>
      <c r="W81" s="54"/>
      <c r="X81" s="55"/>
      <c r="Y81" s="56">
        <f t="shared" si="210"/>
        <v>0</v>
      </c>
      <c r="Z81" s="54"/>
      <c r="AA81" s="55"/>
      <c r="AB81" s="56">
        <f t="shared" si="211"/>
        <v>0</v>
      </c>
      <c r="AC81" s="54"/>
      <c r="AD81" s="55"/>
      <c r="AE81" s="56">
        <f t="shared" si="212"/>
        <v>0</v>
      </c>
      <c r="AF81" s="54"/>
      <c r="AG81" s="55"/>
      <c r="AH81" s="56">
        <f t="shared" si="213"/>
        <v>0</v>
      </c>
      <c r="AI81" s="57">
        <f t="shared" si="188"/>
        <v>8000</v>
      </c>
      <c r="AJ81" s="254">
        <f t="shared" si="189"/>
        <v>4800</v>
      </c>
      <c r="AK81" s="254">
        <f t="shared" si="190"/>
        <v>3200</v>
      </c>
      <c r="AL81" s="261">
        <f t="shared" si="191"/>
        <v>0.4</v>
      </c>
      <c r="AM81" s="223"/>
      <c r="AN81" s="59"/>
      <c r="AO81" s="59"/>
      <c r="AP81" s="59"/>
      <c r="AQ81" s="59"/>
      <c r="AR81" s="59"/>
      <c r="AS81" s="59"/>
    </row>
    <row r="82" spans="1:45" s="360" customFormat="1" ht="30" customHeight="1" x14ac:dyDescent="0.2">
      <c r="A82" s="50" t="s">
        <v>17</v>
      </c>
      <c r="B82" s="51" t="s">
        <v>352</v>
      </c>
      <c r="C82" s="372" t="s">
        <v>471</v>
      </c>
      <c r="D82" s="373"/>
      <c r="E82" s="374"/>
      <c r="F82" s="375"/>
      <c r="G82" s="56">
        <f t="shared" si="170"/>
        <v>0</v>
      </c>
      <c r="H82" s="54">
        <v>1</v>
      </c>
      <c r="I82" s="55">
        <v>7200</v>
      </c>
      <c r="J82" s="56">
        <f t="shared" si="201"/>
        <v>7200</v>
      </c>
      <c r="K82" s="54"/>
      <c r="L82" s="55"/>
      <c r="M82" s="56">
        <f t="shared" si="206"/>
        <v>0</v>
      </c>
      <c r="N82" s="54"/>
      <c r="O82" s="55"/>
      <c r="P82" s="56">
        <f t="shared" si="207"/>
        <v>0</v>
      </c>
      <c r="Q82" s="54"/>
      <c r="R82" s="55"/>
      <c r="S82" s="56">
        <f t="shared" si="208"/>
        <v>0</v>
      </c>
      <c r="T82" s="54"/>
      <c r="U82" s="55"/>
      <c r="V82" s="56">
        <f t="shared" si="209"/>
        <v>0</v>
      </c>
      <c r="W82" s="54"/>
      <c r="X82" s="55"/>
      <c r="Y82" s="56">
        <f t="shared" si="210"/>
        <v>0</v>
      </c>
      <c r="Z82" s="54"/>
      <c r="AA82" s="55"/>
      <c r="AB82" s="56">
        <f t="shared" si="211"/>
        <v>0</v>
      </c>
      <c r="AC82" s="54"/>
      <c r="AD82" s="55"/>
      <c r="AE82" s="56">
        <f t="shared" si="212"/>
        <v>0</v>
      </c>
      <c r="AF82" s="54"/>
      <c r="AG82" s="55"/>
      <c r="AH82" s="56">
        <f t="shared" si="213"/>
        <v>0</v>
      </c>
      <c r="AI82" s="57">
        <f t="shared" si="188"/>
        <v>0</v>
      </c>
      <c r="AJ82" s="254">
        <f t="shared" si="189"/>
        <v>7200</v>
      </c>
      <c r="AK82" s="254">
        <f t="shared" si="190"/>
        <v>-7200</v>
      </c>
      <c r="AL82" s="261" t="e">
        <f t="shared" si="191"/>
        <v>#DIV/0!</v>
      </c>
      <c r="AM82" s="223"/>
      <c r="AN82" s="59"/>
      <c r="AO82" s="59"/>
      <c r="AP82" s="59"/>
      <c r="AQ82" s="59"/>
      <c r="AR82" s="59"/>
      <c r="AS82" s="59"/>
    </row>
    <row r="83" spans="1:45" s="304" customFormat="1" ht="30" customHeight="1" x14ac:dyDescent="0.2">
      <c r="A83" s="50" t="s">
        <v>17</v>
      </c>
      <c r="B83" s="51" t="s">
        <v>353</v>
      </c>
      <c r="C83" s="372" t="s">
        <v>378</v>
      </c>
      <c r="D83" s="373" t="s">
        <v>59</v>
      </c>
      <c r="E83" s="374">
        <v>2</v>
      </c>
      <c r="F83" s="375">
        <v>1500</v>
      </c>
      <c r="G83" s="56">
        <f t="shared" si="170"/>
        <v>3000</v>
      </c>
      <c r="H83" s="54"/>
      <c r="I83" s="55"/>
      <c r="J83" s="56">
        <f t="shared" si="201"/>
        <v>0</v>
      </c>
      <c r="K83" s="54"/>
      <c r="L83" s="55"/>
      <c r="M83" s="56">
        <f t="shared" si="206"/>
        <v>0</v>
      </c>
      <c r="N83" s="54"/>
      <c r="O83" s="55"/>
      <c r="P83" s="56">
        <f t="shared" si="207"/>
        <v>0</v>
      </c>
      <c r="Q83" s="54"/>
      <c r="R83" s="55"/>
      <c r="S83" s="56">
        <f t="shared" si="208"/>
        <v>0</v>
      </c>
      <c r="T83" s="54"/>
      <c r="U83" s="55"/>
      <c r="V83" s="56">
        <f t="shared" si="209"/>
        <v>0</v>
      </c>
      <c r="W83" s="54"/>
      <c r="X83" s="55"/>
      <c r="Y83" s="56">
        <f t="shared" si="210"/>
        <v>0</v>
      </c>
      <c r="Z83" s="54"/>
      <c r="AA83" s="55"/>
      <c r="AB83" s="56">
        <f t="shared" si="211"/>
        <v>0</v>
      </c>
      <c r="AC83" s="54"/>
      <c r="AD83" s="55"/>
      <c r="AE83" s="56">
        <f t="shared" si="212"/>
        <v>0</v>
      </c>
      <c r="AF83" s="54"/>
      <c r="AG83" s="55"/>
      <c r="AH83" s="56">
        <f t="shared" si="213"/>
        <v>0</v>
      </c>
      <c r="AI83" s="57">
        <f t="shared" si="188"/>
        <v>3000</v>
      </c>
      <c r="AJ83" s="254">
        <f t="shared" si="189"/>
        <v>0</v>
      </c>
      <c r="AK83" s="254">
        <f t="shared" si="190"/>
        <v>3000</v>
      </c>
      <c r="AL83" s="261">
        <f t="shared" si="191"/>
        <v>1</v>
      </c>
      <c r="AM83" s="223"/>
      <c r="AN83" s="59"/>
      <c r="AO83" s="59"/>
      <c r="AP83" s="59"/>
      <c r="AQ83" s="59"/>
      <c r="AR83" s="59"/>
      <c r="AS83" s="59"/>
    </row>
    <row r="84" spans="1:45" s="360" customFormat="1" ht="30" customHeight="1" x14ac:dyDescent="0.2">
      <c r="A84" s="50" t="s">
        <v>17</v>
      </c>
      <c r="B84" s="51" t="s">
        <v>354</v>
      </c>
      <c r="C84" s="372" t="s">
        <v>472</v>
      </c>
      <c r="D84" s="373"/>
      <c r="E84" s="374"/>
      <c r="F84" s="375"/>
      <c r="G84" s="56">
        <f t="shared" si="170"/>
        <v>0</v>
      </c>
      <c r="H84" s="54">
        <v>2</v>
      </c>
      <c r="I84" s="55">
        <v>1500</v>
      </c>
      <c r="J84" s="56">
        <f t="shared" si="201"/>
        <v>3000</v>
      </c>
      <c r="K84" s="54"/>
      <c r="L84" s="55"/>
      <c r="M84" s="56">
        <f t="shared" si="206"/>
        <v>0</v>
      </c>
      <c r="N84" s="54"/>
      <c r="O84" s="55"/>
      <c r="P84" s="56">
        <f t="shared" si="207"/>
        <v>0</v>
      </c>
      <c r="Q84" s="54"/>
      <c r="R84" s="55"/>
      <c r="S84" s="56">
        <f t="shared" si="208"/>
        <v>0</v>
      </c>
      <c r="T84" s="54"/>
      <c r="U84" s="55"/>
      <c r="V84" s="56">
        <f t="shared" si="209"/>
        <v>0</v>
      </c>
      <c r="W84" s="54"/>
      <c r="X84" s="55"/>
      <c r="Y84" s="56">
        <f t="shared" si="210"/>
        <v>0</v>
      </c>
      <c r="Z84" s="54"/>
      <c r="AA84" s="55"/>
      <c r="AB84" s="56">
        <f t="shared" si="211"/>
        <v>0</v>
      </c>
      <c r="AC84" s="54"/>
      <c r="AD84" s="55"/>
      <c r="AE84" s="56">
        <f t="shared" si="212"/>
        <v>0</v>
      </c>
      <c r="AF84" s="54"/>
      <c r="AG84" s="55"/>
      <c r="AH84" s="56">
        <f t="shared" si="213"/>
        <v>0</v>
      </c>
      <c r="AI84" s="57">
        <f t="shared" si="188"/>
        <v>0</v>
      </c>
      <c r="AJ84" s="254">
        <f t="shared" si="189"/>
        <v>3000</v>
      </c>
      <c r="AK84" s="254">
        <f t="shared" si="190"/>
        <v>-3000</v>
      </c>
      <c r="AL84" s="261" t="e">
        <f t="shared" si="191"/>
        <v>#DIV/0!</v>
      </c>
      <c r="AM84" s="223"/>
      <c r="AN84" s="59"/>
      <c r="AO84" s="59"/>
      <c r="AP84" s="59"/>
      <c r="AQ84" s="59"/>
      <c r="AR84" s="59"/>
      <c r="AS84" s="59"/>
    </row>
    <row r="85" spans="1:45" s="304" customFormat="1" ht="30" customHeight="1" x14ac:dyDescent="0.2">
      <c r="A85" s="50" t="s">
        <v>17</v>
      </c>
      <c r="B85" s="51" t="s">
        <v>355</v>
      </c>
      <c r="C85" s="372" t="s">
        <v>379</v>
      </c>
      <c r="D85" s="373" t="s">
        <v>59</v>
      </c>
      <c r="E85" s="374">
        <v>2</v>
      </c>
      <c r="F85" s="375">
        <v>8000</v>
      </c>
      <c r="G85" s="56">
        <f t="shared" si="170"/>
        <v>16000</v>
      </c>
      <c r="H85" s="54">
        <v>2</v>
      </c>
      <c r="I85" s="55">
        <v>8000</v>
      </c>
      <c r="J85" s="56">
        <f t="shared" si="201"/>
        <v>16000</v>
      </c>
      <c r="K85" s="54"/>
      <c r="L85" s="55"/>
      <c r="M85" s="56">
        <f t="shared" si="202"/>
        <v>0</v>
      </c>
      <c r="N85" s="54"/>
      <c r="O85" s="55"/>
      <c r="P85" s="56">
        <f t="shared" si="203"/>
        <v>0</v>
      </c>
      <c r="Q85" s="54"/>
      <c r="R85" s="55"/>
      <c r="S85" s="56">
        <f t="shared" si="174"/>
        <v>0</v>
      </c>
      <c r="T85" s="54"/>
      <c r="U85" s="55"/>
      <c r="V85" s="56">
        <f t="shared" si="175"/>
        <v>0</v>
      </c>
      <c r="W85" s="54"/>
      <c r="X85" s="55"/>
      <c r="Y85" s="56">
        <f t="shared" si="176"/>
        <v>0</v>
      </c>
      <c r="Z85" s="54"/>
      <c r="AA85" s="55"/>
      <c r="AB85" s="56">
        <f t="shared" si="177"/>
        <v>0</v>
      </c>
      <c r="AC85" s="54"/>
      <c r="AD85" s="55"/>
      <c r="AE85" s="56">
        <f t="shared" si="204"/>
        <v>0</v>
      </c>
      <c r="AF85" s="54"/>
      <c r="AG85" s="55"/>
      <c r="AH85" s="56">
        <f t="shared" si="205"/>
        <v>0</v>
      </c>
      <c r="AI85" s="57">
        <f t="shared" si="188"/>
        <v>16000</v>
      </c>
      <c r="AJ85" s="254">
        <f t="shared" si="189"/>
        <v>16000</v>
      </c>
      <c r="AK85" s="254">
        <f t="shared" si="190"/>
        <v>0</v>
      </c>
      <c r="AL85" s="261">
        <f t="shared" si="191"/>
        <v>0</v>
      </c>
      <c r="AM85" s="223"/>
      <c r="AN85" s="59"/>
      <c r="AO85" s="59"/>
      <c r="AP85" s="59"/>
      <c r="AQ85" s="59"/>
      <c r="AR85" s="59"/>
      <c r="AS85" s="59"/>
    </row>
    <row r="86" spans="1:45" s="304" customFormat="1" ht="30" customHeight="1" x14ac:dyDescent="0.2">
      <c r="A86" s="50" t="s">
        <v>17</v>
      </c>
      <c r="B86" s="51" t="s">
        <v>356</v>
      </c>
      <c r="C86" s="372" t="s">
        <v>380</v>
      </c>
      <c r="D86" s="373" t="s">
        <v>59</v>
      </c>
      <c r="E86" s="374">
        <v>2</v>
      </c>
      <c r="F86" s="375">
        <v>500</v>
      </c>
      <c r="G86" s="56">
        <f t="shared" si="170"/>
        <v>1000</v>
      </c>
      <c r="H86" s="54">
        <v>2</v>
      </c>
      <c r="I86" s="55">
        <v>500</v>
      </c>
      <c r="J86" s="56">
        <f t="shared" si="201"/>
        <v>1000</v>
      </c>
      <c r="K86" s="54"/>
      <c r="L86" s="55"/>
      <c r="M86" s="56">
        <f t="shared" si="202"/>
        <v>0</v>
      </c>
      <c r="N86" s="54"/>
      <c r="O86" s="55"/>
      <c r="P86" s="56">
        <f t="shared" si="203"/>
        <v>0</v>
      </c>
      <c r="Q86" s="54"/>
      <c r="R86" s="55"/>
      <c r="S86" s="56">
        <f t="shared" si="174"/>
        <v>0</v>
      </c>
      <c r="T86" s="54"/>
      <c r="U86" s="55"/>
      <c r="V86" s="56">
        <f t="shared" si="175"/>
        <v>0</v>
      </c>
      <c r="W86" s="54"/>
      <c r="X86" s="55"/>
      <c r="Y86" s="56">
        <f t="shared" si="176"/>
        <v>0</v>
      </c>
      <c r="Z86" s="54"/>
      <c r="AA86" s="55"/>
      <c r="AB86" s="56">
        <f t="shared" si="177"/>
        <v>0</v>
      </c>
      <c r="AC86" s="54"/>
      <c r="AD86" s="55"/>
      <c r="AE86" s="56">
        <f t="shared" si="204"/>
        <v>0</v>
      </c>
      <c r="AF86" s="54"/>
      <c r="AG86" s="55"/>
      <c r="AH86" s="56">
        <f t="shared" si="205"/>
        <v>0</v>
      </c>
      <c r="AI86" s="57">
        <f t="shared" si="188"/>
        <v>1000</v>
      </c>
      <c r="AJ86" s="254">
        <f t="shared" si="189"/>
        <v>1000</v>
      </c>
      <c r="AK86" s="254">
        <f t="shared" si="190"/>
        <v>0</v>
      </c>
      <c r="AL86" s="261">
        <f t="shared" si="191"/>
        <v>0</v>
      </c>
      <c r="AM86" s="223"/>
      <c r="AN86" s="59"/>
      <c r="AO86" s="59"/>
      <c r="AP86" s="59"/>
      <c r="AQ86" s="59"/>
      <c r="AR86" s="59"/>
      <c r="AS86" s="59"/>
    </row>
    <row r="87" spans="1:45" s="304" customFormat="1" ht="30" customHeight="1" x14ac:dyDescent="0.2">
      <c r="A87" s="50" t="s">
        <v>17</v>
      </c>
      <c r="B87" s="51" t="s">
        <v>357</v>
      </c>
      <c r="C87" s="372" t="s">
        <v>381</v>
      </c>
      <c r="D87" s="373" t="s">
        <v>59</v>
      </c>
      <c r="E87" s="374">
        <v>2</v>
      </c>
      <c r="F87" s="375">
        <v>400</v>
      </c>
      <c r="G87" s="56">
        <f t="shared" si="170"/>
        <v>800</v>
      </c>
      <c r="H87" s="54">
        <v>2</v>
      </c>
      <c r="I87" s="55">
        <v>2000</v>
      </c>
      <c r="J87" s="56">
        <f t="shared" si="201"/>
        <v>4000</v>
      </c>
      <c r="K87" s="54"/>
      <c r="L87" s="55"/>
      <c r="M87" s="56">
        <f t="shared" si="202"/>
        <v>0</v>
      </c>
      <c r="N87" s="54"/>
      <c r="O87" s="55"/>
      <c r="P87" s="56">
        <f t="shared" si="203"/>
        <v>0</v>
      </c>
      <c r="Q87" s="54"/>
      <c r="R87" s="55"/>
      <c r="S87" s="56">
        <f t="shared" si="174"/>
        <v>0</v>
      </c>
      <c r="T87" s="54"/>
      <c r="U87" s="55"/>
      <c r="V87" s="56">
        <f t="shared" si="175"/>
        <v>0</v>
      </c>
      <c r="W87" s="54"/>
      <c r="X87" s="55"/>
      <c r="Y87" s="56">
        <f t="shared" si="176"/>
        <v>0</v>
      </c>
      <c r="Z87" s="54"/>
      <c r="AA87" s="55"/>
      <c r="AB87" s="56">
        <f t="shared" si="177"/>
        <v>0</v>
      </c>
      <c r="AC87" s="54"/>
      <c r="AD87" s="55"/>
      <c r="AE87" s="56">
        <f t="shared" si="204"/>
        <v>0</v>
      </c>
      <c r="AF87" s="54"/>
      <c r="AG87" s="55"/>
      <c r="AH87" s="56">
        <f t="shared" si="205"/>
        <v>0</v>
      </c>
      <c r="AI87" s="57">
        <f t="shared" si="188"/>
        <v>800</v>
      </c>
      <c r="AJ87" s="254">
        <f t="shared" si="189"/>
        <v>4000</v>
      </c>
      <c r="AK87" s="254">
        <f t="shared" si="190"/>
        <v>-3200</v>
      </c>
      <c r="AL87" s="261">
        <f t="shared" si="191"/>
        <v>-4</v>
      </c>
      <c r="AM87" s="223"/>
      <c r="AN87" s="59"/>
      <c r="AO87" s="59"/>
      <c r="AP87" s="59"/>
      <c r="AQ87" s="59"/>
      <c r="AR87" s="59"/>
      <c r="AS87" s="59"/>
    </row>
    <row r="88" spans="1:45" s="304" customFormat="1" ht="30" customHeight="1" x14ac:dyDescent="0.2">
      <c r="A88" s="50" t="s">
        <v>17</v>
      </c>
      <c r="B88" s="51" t="s">
        <v>358</v>
      </c>
      <c r="C88" s="372" t="s">
        <v>382</v>
      </c>
      <c r="D88" s="373" t="s">
        <v>59</v>
      </c>
      <c r="E88" s="374">
        <v>2</v>
      </c>
      <c r="F88" s="375">
        <v>1200</v>
      </c>
      <c r="G88" s="56">
        <f t="shared" si="170"/>
        <v>2400</v>
      </c>
      <c r="H88" s="54">
        <v>2</v>
      </c>
      <c r="I88" s="55">
        <v>1200</v>
      </c>
      <c r="J88" s="56">
        <f t="shared" si="201"/>
        <v>2400</v>
      </c>
      <c r="K88" s="54"/>
      <c r="L88" s="55"/>
      <c r="M88" s="56">
        <f t="shared" si="202"/>
        <v>0</v>
      </c>
      <c r="N88" s="54"/>
      <c r="O88" s="55"/>
      <c r="P88" s="56">
        <f t="shared" si="203"/>
        <v>0</v>
      </c>
      <c r="Q88" s="54"/>
      <c r="R88" s="55"/>
      <c r="S88" s="56">
        <f t="shared" si="174"/>
        <v>0</v>
      </c>
      <c r="T88" s="54"/>
      <c r="U88" s="55"/>
      <c r="V88" s="56">
        <f t="shared" si="175"/>
        <v>0</v>
      </c>
      <c r="W88" s="54"/>
      <c r="X88" s="55"/>
      <c r="Y88" s="56">
        <f t="shared" si="176"/>
        <v>0</v>
      </c>
      <c r="Z88" s="54"/>
      <c r="AA88" s="55"/>
      <c r="AB88" s="56">
        <f t="shared" si="177"/>
        <v>0</v>
      </c>
      <c r="AC88" s="54"/>
      <c r="AD88" s="55"/>
      <c r="AE88" s="56">
        <f t="shared" si="204"/>
        <v>0</v>
      </c>
      <c r="AF88" s="54"/>
      <c r="AG88" s="55"/>
      <c r="AH88" s="56">
        <f t="shared" si="205"/>
        <v>0</v>
      </c>
      <c r="AI88" s="57">
        <f t="shared" si="188"/>
        <v>2400</v>
      </c>
      <c r="AJ88" s="254">
        <f t="shared" si="189"/>
        <v>2400</v>
      </c>
      <c r="AK88" s="254">
        <f t="shared" si="190"/>
        <v>0</v>
      </c>
      <c r="AL88" s="261">
        <f t="shared" si="191"/>
        <v>0</v>
      </c>
      <c r="AM88" s="223"/>
      <c r="AN88" s="59"/>
      <c r="AO88" s="59"/>
      <c r="AP88" s="59"/>
      <c r="AQ88" s="59"/>
      <c r="AR88" s="59"/>
      <c r="AS88" s="59"/>
    </row>
    <row r="89" spans="1:45" s="304" customFormat="1" ht="30" customHeight="1" x14ac:dyDescent="0.2">
      <c r="A89" s="50" t="s">
        <v>17</v>
      </c>
      <c r="B89" s="51" t="s">
        <v>359</v>
      </c>
      <c r="C89" s="372" t="s">
        <v>383</v>
      </c>
      <c r="D89" s="373" t="s">
        <v>59</v>
      </c>
      <c r="E89" s="374">
        <v>2</v>
      </c>
      <c r="F89" s="375">
        <v>1200</v>
      </c>
      <c r="G89" s="56">
        <f t="shared" si="170"/>
        <v>2400</v>
      </c>
      <c r="H89" s="54"/>
      <c r="I89" s="55"/>
      <c r="J89" s="56">
        <f t="shared" si="201"/>
        <v>0</v>
      </c>
      <c r="K89" s="54"/>
      <c r="L89" s="55"/>
      <c r="M89" s="56">
        <f t="shared" si="202"/>
        <v>0</v>
      </c>
      <c r="N89" s="54"/>
      <c r="O89" s="55"/>
      <c r="P89" s="56">
        <f t="shared" si="203"/>
        <v>0</v>
      </c>
      <c r="Q89" s="54"/>
      <c r="R89" s="55"/>
      <c r="S89" s="56">
        <f t="shared" si="174"/>
        <v>0</v>
      </c>
      <c r="T89" s="54"/>
      <c r="U89" s="55"/>
      <c r="V89" s="56">
        <f t="shared" si="175"/>
        <v>0</v>
      </c>
      <c r="W89" s="54"/>
      <c r="X89" s="55"/>
      <c r="Y89" s="56">
        <f t="shared" si="176"/>
        <v>0</v>
      </c>
      <c r="Z89" s="54"/>
      <c r="AA89" s="55"/>
      <c r="AB89" s="56">
        <f t="shared" si="177"/>
        <v>0</v>
      </c>
      <c r="AC89" s="54"/>
      <c r="AD89" s="55"/>
      <c r="AE89" s="56">
        <f t="shared" si="204"/>
        <v>0</v>
      </c>
      <c r="AF89" s="54"/>
      <c r="AG89" s="55"/>
      <c r="AH89" s="56">
        <f t="shared" si="205"/>
        <v>0</v>
      </c>
      <c r="AI89" s="57">
        <f t="shared" si="188"/>
        <v>2400</v>
      </c>
      <c r="AJ89" s="254">
        <f t="shared" si="189"/>
        <v>0</v>
      </c>
      <c r="AK89" s="254">
        <f t="shared" si="190"/>
        <v>2400</v>
      </c>
      <c r="AL89" s="261">
        <f t="shared" si="191"/>
        <v>1</v>
      </c>
      <c r="AM89" s="223"/>
      <c r="AN89" s="59"/>
      <c r="AO89" s="59"/>
      <c r="AP89" s="59"/>
      <c r="AQ89" s="59"/>
      <c r="AR89" s="59"/>
      <c r="AS89" s="59"/>
    </row>
    <row r="90" spans="1:45" s="304" customFormat="1" ht="30" customHeight="1" x14ac:dyDescent="0.2">
      <c r="A90" s="50" t="s">
        <v>17</v>
      </c>
      <c r="B90" s="51" t="s">
        <v>360</v>
      </c>
      <c r="C90" s="372" t="s">
        <v>384</v>
      </c>
      <c r="D90" s="373" t="s">
        <v>59</v>
      </c>
      <c r="E90" s="374">
        <v>2</v>
      </c>
      <c r="F90" s="375">
        <v>1200</v>
      </c>
      <c r="G90" s="56">
        <f t="shared" si="170"/>
        <v>2400</v>
      </c>
      <c r="H90" s="54">
        <v>2</v>
      </c>
      <c r="I90" s="55">
        <v>1200</v>
      </c>
      <c r="J90" s="56">
        <f t="shared" si="201"/>
        <v>2400</v>
      </c>
      <c r="K90" s="54"/>
      <c r="L90" s="55"/>
      <c r="M90" s="56">
        <f t="shared" si="202"/>
        <v>0</v>
      </c>
      <c r="N90" s="54"/>
      <c r="O90" s="55"/>
      <c r="P90" s="56">
        <f t="shared" si="203"/>
        <v>0</v>
      </c>
      <c r="Q90" s="54"/>
      <c r="R90" s="55"/>
      <c r="S90" s="56">
        <f t="shared" si="174"/>
        <v>0</v>
      </c>
      <c r="T90" s="54"/>
      <c r="U90" s="55"/>
      <c r="V90" s="56">
        <f t="shared" si="175"/>
        <v>0</v>
      </c>
      <c r="W90" s="54"/>
      <c r="X90" s="55"/>
      <c r="Y90" s="56">
        <f t="shared" si="176"/>
        <v>0</v>
      </c>
      <c r="Z90" s="54"/>
      <c r="AA90" s="55"/>
      <c r="AB90" s="56">
        <f t="shared" si="177"/>
        <v>0</v>
      </c>
      <c r="AC90" s="54"/>
      <c r="AD90" s="55"/>
      <c r="AE90" s="56">
        <f t="shared" si="204"/>
        <v>0</v>
      </c>
      <c r="AF90" s="54"/>
      <c r="AG90" s="55"/>
      <c r="AH90" s="56">
        <f t="shared" si="205"/>
        <v>0</v>
      </c>
      <c r="AI90" s="57">
        <f t="shared" si="188"/>
        <v>2400</v>
      </c>
      <c r="AJ90" s="254">
        <f t="shared" si="189"/>
        <v>2400</v>
      </c>
      <c r="AK90" s="254">
        <f t="shared" si="190"/>
        <v>0</v>
      </c>
      <c r="AL90" s="261">
        <f t="shared" si="191"/>
        <v>0</v>
      </c>
      <c r="AM90" s="223"/>
      <c r="AN90" s="59"/>
      <c r="AO90" s="59"/>
      <c r="AP90" s="59"/>
      <c r="AQ90" s="59"/>
      <c r="AR90" s="59"/>
      <c r="AS90" s="59"/>
    </row>
    <row r="91" spans="1:45" s="304" customFormat="1" ht="36" x14ac:dyDescent="0.2">
      <c r="A91" s="50" t="s">
        <v>17</v>
      </c>
      <c r="B91" s="51" t="s">
        <v>361</v>
      </c>
      <c r="C91" s="372" t="s">
        <v>385</v>
      </c>
      <c r="D91" s="373" t="s">
        <v>59</v>
      </c>
      <c r="E91" s="374">
        <v>2</v>
      </c>
      <c r="F91" s="375">
        <v>3500</v>
      </c>
      <c r="G91" s="56">
        <f t="shared" si="170"/>
        <v>7000</v>
      </c>
      <c r="H91" s="54">
        <v>2</v>
      </c>
      <c r="I91" s="55">
        <v>4000</v>
      </c>
      <c r="J91" s="56">
        <f t="shared" si="201"/>
        <v>8000</v>
      </c>
      <c r="K91" s="54"/>
      <c r="L91" s="55"/>
      <c r="M91" s="56">
        <f t="shared" si="202"/>
        <v>0</v>
      </c>
      <c r="N91" s="54"/>
      <c r="O91" s="55"/>
      <c r="P91" s="56">
        <f t="shared" si="203"/>
        <v>0</v>
      </c>
      <c r="Q91" s="54"/>
      <c r="R91" s="55"/>
      <c r="S91" s="56">
        <f t="shared" si="174"/>
        <v>0</v>
      </c>
      <c r="T91" s="54"/>
      <c r="U91" s="55"/>
      <c r="V91" s="56">
        <f t="shared" si="175"/>
        <v>0</v>
      </c>
      <c r="W91" s="54"/>
      <c r="X91" s="55"/>
      <c r="Y91" s="56">
        <f t="shared" si="176"/>
        <v>0</v>
      </c>
      <c r="Z91" s="54"/>
      <c r="AA91" s="55"/>
      <c r="AB91" s="56">
        <f t="shared" si="177"/>
        <v>0</v>
      </c>
      <c r="AC91" s="54"/>
      <c r="AD91" s="55"/>
      <c r="AE91" s="56">
        <f t="shared" si="204"/>
        <v>0</v>
      </c>
      <c r="AF91" s="54"/>
      <c r="AG91" s="55"/>
      <c r="AH91" s="56">
        <f t="shared" si="205"/>
        <v>0</v>
      </c>
      <c r="AI91" s="57">
        <f t="shared" si="188"/>
        <v>7000</v>
      </c>
      <c r="AJ91" s="254">
        <f t="shared" si="189"/>
        <v>8000</v>
      </c>
      <c r="AK91" s="254">
        <f t="shared" si="190"/>
        <v>-1000</v>
      </c>
      <c r="AL91" s="261">
        <f t="shared" si="191"/>
        <v>-0.14285714285714285</v>
      </c>
      <c r="AM91" s="223"/>
      <c r="AN91" s="59"/>
      <c r="AO91" s="59"/>
      <c r="AP91" s="59"/>
      <c r="AQ91" s="59"/>
      <c r="AR91" s="59"/>
      <c r="AS91" s="59"/>
    </row>
    <row r="92" spans="1:45" s="304" customFormat="1" ht="30" customHeight="1" x14ac:dyDescent="0.2">
      <c r="A92" s="50" t="s">
        <v>17</v>
      </c>
      <c r="B92" s="51" t="s">
        <v>362</v>
      </c>
      <c r="C92" s="372" t="s">
        <v>386</v>
      </c>
      <c r="D92" s="373" t="s">
        <v>59</v>
      </c>
      <c r="E92" s="374">
        <v>2</v>
      </c>
      <c r="F92" s="375">
        <v>600</v>
      </c>
      <c r="G92" s="56">
        <f t="shared" si="170"/>
        <v>1200</v>
      </c>
      <c r="H92" s="54"/>
      <c r="I92" s="55"/>
      <c r="J92" s="56">
        <f t="shared" si="201"/>
        <v>0</v>
      </c>
      <c r="K92" s="54"/>
      <c r="L92" s="55"/>
      <c r="M92" s="56">
        <f t="shared" si="202"/>
        <v>0</v>
      </c>
      <c r="N92" s="54"/>
      <c r="O92" s="55"/>
      <c r="P92" s="56">
        <f t="shared" si="203"/>
        <v>0</v>
      </c>
      <c r="Q92" s="54"/>
      <c r="R92" s="55"/>
      <c r="S92" s="56">
        <f t="shared" si="174"/>
        <v>0</v>
      </c>
      <c r="T92" s="54"/>
      <c r="U92" s="55"/>
      <c r="V92" s="56">
        <f t="shared" si="175"/>
        <v>0</v>
      </c>
      <c r="W92" s="54"/>
      <c r="X92" s="55"/>
      <c r="Y92" s="56">
        <f t="shared" si="176"/>
        <v>0</v>
      </c>
      <c r="Z92" s="54"/>
      <c r="AA92" s="55"/>
      <c r="AB92" s="56">
        <f t="shared" si="177"/>
        <v>0</v>
      </c>
      <c r="AC92" s="54"/>
      <c r="AD92" s="55"/>
      <c r="AE92" s="56">
        <f t="shared" si="204"/>
        <v>0</v>
      </c>
      <c r="AF92" s="54"/>
      <c r="AG92" s="55"/>
      <c r="AH92" s="56">
        <f t="shared" si="205"/>
        <v>0</v>
      </c>
      <c r="AI92" s="57">
        <f t="shared" si="188"/>
        <v>1200</v>
      </c>
      <c r="AJ92" s="254">
        <f t="shared" si="189"/>
        <v>0</v>
      </c>
      <c r="AK92" s="254">
        <f t="shared" si="190"/>
        <v>1200</v>
      </c>
      <c r="AL92" s="261">
        <f t="shared" si="191"/>
        <v>1</v>
      </c>
      <c r="AM92" s="223"/>
      <c r="AN92" s="59"/>
      <c r="AO92" s="59"/>
      <c r="AP92" s="59"/>
      <c r="AQ92" s="59"/>
      <c r="AR92" s="59"/>
      <c r="AS92" s="59"/>
    </row>
    <row r="93" spans="1:45" s="360" customFormat="1" ht="30" customHeight="1" x14ac:dyDescent="0.2">
      <c r="A93" s="50" t="s">
        <v>17</v>
      </c>
      <c r="B93" s="51" t="s">
        <v>363</v>
      </c>
      <c r="C93" s="372" t="s">
        <v>473</v>
      </c>
      <c r="D93" s="373" t="s">
        <v>59</v>
      </c>
      <c r="E93" s="374"/>
      <c r="F93" s="375"/>
      <c r="G93" s="56">
        <f t="shared" si="170"/>
        <v>0</v>
      </c>
      <c r="H93" s="54">
        <v>2</v>
      </c>
      <c r="I93" s="55">
        <v>600</v>
      </c>
      <c r="J93" s="56">
        <f t="shared" si="201"/>
        <v>1200</v>
      </c>
      <c r="K93" s="54"/>
      <c r="L93" s="55"/>
      <c r="M93" s="56">
        <f t="shared" ref="M93:M120" si="214">K93*L93</f>
        <v>0</v>
      </c>
      <c r="N93" s="54"/>
      <c r="O93" s="55"/>
      <c r="P93" s="56">
        <f t="shared" ref="P93:P120" si="215">N93*O93</f>
        <v>0</v>
      </c>
      <c r="Q93" s="54"/>
      <c r="R93" s="55"/>
      <c r="S93" s="56">
        <f t="shared" ref="S93:S120" si="216">Q93*R93</f>
        <v>0</v>
      </c>
      <c r="T93" s="54"/>
      <c r="U93" s="55"/>
      <c r="V93" s="56">
        <f t="shared" ref="V93:V120" si="217">T93*U93</f>
        <v>0</v>
      </c>
      <c r="W93" s="54"/>
      <c r="X93" s="55"/>
      <c r="Y93" s="56">
        <f t="shared" ref="Y93:Y120" si="218">W93*X93</f>
        <v>0</v>
      </c>
      <c r="Z93" s="54"/>
      <c r="AA93" s="55"/>
      <c r="AB93" s="56">
        <f t="shared" ref="AB93:AB120" si="219">Z93*AA93</f>
        <v>0</v>
      </c>
      <c r="AC93" s="54"/>
      <c r="AD93" s="55"/>
      <c r="AE93" s="56">
        <f t="shared" ref="AE93:AE120" si="220">AC93*AD93</f>
        <v>0</v>
      </c>
      <c r="AF93" s="54"/>
      <c r="AG93" s="55"/>
      <c r="AH93" s="56">
        <f t="shared" ref="AH93:AH120" si="221">AF93*AG93</f>
        <v>0</v>
      </c>
      <c r="AI93" s="57">
        <f t="shared" si="188"/>
        <v>0</v>
      </c>
      <c r="AJ93" s="254">
        <f t="shared" si="189"/>
        <v>1200</v>
      </c>
      <c r="AK93" s="254">
        <f t="shared" si="190"/>
        <v>-1200</v>
      </c>
      <c r="AL93" s="261" t="e">
        <f t="shared" si="191"/>
        <v>#DIV/0!</v>
      </c>
      <c r="AM93" s="223"/>
      <c r="AN93" s="59"/>
      <c r="AO93" s="59"/>
      <c r="AP93" s="59"/>
      <c r="AQ93" s="59"/>
      <c r="AR93" s="59"/>
      <c r="AS93" s="59"/>
    </row>
    <row r="94" spans="1:45" s="304" customFormat="1" ht="30" customHeight="1" x14ac:dyDescent="0.2">
      <c r="A94" s="50" t="s">
        <v>17</v>
      </c>
      <c r="B94" s="51" t="s">
        <v>364</v>
      </c>
      <c r="C94" s="372" t="s">
        <v>387</v>
      </c>
      <c r="D94" s="373" t="s">
        <v>59</v>
      </c>
      <c r="E94" s="374">
        <v>2</v>
      </c>
      <c r="F94" s="375">
        <v>600</v>
      </c>
      <c r="G94" s="56">
        <f t="shared" si="170"/>
        <v>1200</v>
      </c>
      <c r="H94" s="54">
        <v>2</v>
      </c>
      <c r="I94" s="55">
        <v>600</v>
      </c>
      <c r="J94" s="56">
        <f t="shared" si="201"/>
        <v>1200</v>
      </c>
      <c r="K94" s="54"/>
      <c r="L94" s="55"/>
      <c r="M94" s="56">
        <f t="shared" si="214"/>
        <v>0</v>
      </c>
      <c r="N94" s="54"/>
      <c r="O94" s="55"/>
      <c r="P94" s="56">
        <f t="shared" si="215"/>
        <v>0</v>
      </c>
      <c r="Q94" s="54"/>
      <c r="R94" s="55"/>
      <c r="S94" s="56">
        <f t="shared" si="216"/>
        <v>0</v>
      </c>
      <c r="T94" s="54"/>
      <c r="U94" s="55"/>
      <c r="V94" s="56">
        <f t="shared" si="217"/>
        <v>0</v>
      </c>
      <c r="W94" s="54"/>
      <c r="X94" s="55"/>
      <c r="Y94" s="56">
        <f t="shared" si="218"/>
        <v>0</v>
      </c>
      <c r="Z94" s="54"/>
      <c r="AA94" s="55"/>
      <c r="AB94" s="56">
        <f t="shared" si="219"/>
        <v>0</v>
      </c>
      <c r="AC94" s="54"/>
      <c r="AD94" s="55"/>
      <c r="AE94" s="56">
        <f t="shared" si="220"/>
        <v>0</v>
      </c>
      <c r="AF94" s="54"/>
      <c r="AG94" s="55"/>
      <c r="AH94" s="56">
        <f t="shared" si="221"/>
        <v>0</v>
      </c>
      <c r="AI94" s="57">
        <f t="shared" si="188"/>
        <v>1200</v>
      </c>
      <c r="AJ94" s="254">
        <f t="shared" si="189"/>
        <v>1200</v>
      </c>
      <c r="AK94" s="254">
        <f t="shared" si="190"/>
        <v>0</v>
      </c>
      <c r="AL94" s="261">
        <f t="shared" si="191"/>
        <v>0</v>
      </c>
      <c r="AM94" s="223"/>
      <c r="AN94" s="59"/>
      <c r="AO94" s="59"/>
      <c r="AP94" s="59"/>
      <c r="AQ94" s="59"/>
      <c r="AR94" s="59"/>
      <c r="AS94" s="59"/>
    </row>
    <row r="95" spans="1:45" s="304" customFormat="1" ht="30" customHeight="1" x14ac:dyDescent="0.2">
      <c r="A95" s="50" t="s">
        <v>17</v>
      </c>
      <c r="B95" s="51" t="s">
        <v>365</v>
      </c>
      <c r="C95" s="372" t="s">
        <v>388</v>
      </c>
      <c r="D95" s="373" t="s">
        <v>59</v>
      </c>
      <c r="E95" s="374">
        <v>2</v>
      </c>
      <c r="F95" s="375">
        <v>400</v>
      </c>
      <c r="G95" s="56">
        <f t="shared" si="170"/>
        <v>800</v>
      </c>
      <c r="H95" s="54"/>
      <c r="I95" s="55"/>
      <c r="J95" s="56">
        <f t="shared" si="201"/>
        <v>0</v>
      </c>
      <c r="K95" s="54"/>
      <c r="L95" s="55"/>
      <c r="M95" s="56">
        <f t="shared" si="214"/>
        <v>0</v>
      </c>
      <c r="N95" s="54"/>
      <c r="O95" s="55"/>
      <c r="P95" s="56">
        <f t="shared" si="215"/>
        <v>0</v>
      </c>
      <c r="Q95" s="54"/>
      <c r="R95" s="55"/>
      <c r="S95" s="56">
        <f t="shared" si="216"/>
        <v>0</v>
      </c>
      <c r="T95" s="54"/>
      <c r="U95" s="55"/>
      <c r="V95" s="56">
        <f t="shared" si="217"/>
        <v>0</v>
      </c>
      <c r="W95" s="54"/>
      <c r="X95" s="55"/>
      <c r="Y95" s="56">
        <f t="shared" si="218"/>
        <v>0</v>
      </c>
      <c r="Z95" s="54"/>
      <c r="AA95" s="55"/>
      <c r="AB95" s="56">
        <f t="shared" si="219"/>
        <v>0</v>
      </c>
      <c r="AC95" s="54"/>
      <c r="AD95" s="55"/>
      <c r="AE95" s="56">
        <f t="shared" si="220"/>
        <v>0</v>
      </c>
      <c r="AF95" s="54"/>
      <c r="AG95" s="55"/>
      <c r="AH95" s="56">
        <f t="shared" si="221"/>
        <v>0</v>
      </c>
      <c r="AI95" s="57">
        <f t="shared" si="188"/>
        <v>800</v>
      </c>
      <c r="AJ95" s="254">
        <f t="shared" si="189"/>
        <v>0</v>
      </c>
      <c r="AK95" s="254">
        <f t="shared" si="190"/>
        <v>800</v>
      </c>
      <c r="AL95" s="261">
        <f t="shared" si="191"/>
        <v>1</v>
      </c>
      <c r="AM95" s="223"/>
      <c r="AN95" s="59"/>
      <c r="AO95" s="59"/>
      <c r="AP95" s="59"/>
      <c r="AQ95" s="59"/>
      <c r="AR95" s="59"/>
      <c r="AS95" s="59"/>
    </row>
    <row r="96" spans="1:45" s="360" customFormat="1" ht="30" customHeight="1" x14ac:dyDescent="0.2">
      <c r="A96" s="50" t="s">
        <v>17</v>
      </c>
      <c r="B96" s="51" t="s">
        <v>366</v>
      </c>
      <c r="C96" s="372" t="s">
        <v>474</v>
      </c>
      <c r="D96" s="373" t="s">
        <v>59</v>
      </c>
      <c r="E96" s="374"/>
      <c r="F96" s="375"/>
      <c r="G96" s="56">
        <f t="shared" si="170"/>
        <v>0</v>
      </c>
      <c r="H96" s="54">
        <v>2</v>
      </c>
      <c r="I96" s="55">
        <v>400</v>
      </c>
      <c r="J96" s="56">
        <f t="shared" si="201"/>
        <v>800</v>
      </c>
      <c r="K96" s="54"/>
      <c r="L96" s="55"/>
      <c r="M96" s="56">
        <f t="shared" si="214"/>
        <v>0</v>
      </c>
      <c r="N96" s="54"/>
      <c r="O96" s="55"/>
      <c r="P96" s="56">
        <f t="shared" si="215"/>
        <v>0</v>
      </c>
      <c r="Q96" s="54"/>
      <c r="R96" s="55"/>
      <c r="S96" s="56">
        <f t="shared" si="216"/>
        <v>0</v>
      </c>
      <c r="T96" s="54"/>
      <c r="U96" s="55"/>
      <c r="V96" s="56">
        <f t="shared" si="217"/>
        <v>0</v>
      </c>
      <c r="W96" s="54"/>
      <c r="X96" s="55"/>
      <c r="Y96" s="56">
        <f t="shared" si="218"/>
        <v>0</v>
      </c>
      <c r="Z96" s="54"/>
      <c r="AA96" s="55"/>
      <c r="AB96" s="56">
        <f t="shared" si="219"/>
        <v>0</v>
      </c>
      <c r="AC96" s="54"/>
      <c r="AD96" s="55"/>
      <c r="AE96" s="56">
        <f t="shared" si="220"/>
        <v>0</v>
      </c>
      <c r="AF96" s="54"/>
      <c r="AG96" s="55"/>
      <c r="AH96" s="56">
        <f t="shared" si="221"/>
        <v>0</v>
      </c>
      <c r="AI96" s="57">
        <f t="shared" si="188"/>
        <v>0</v>
      </c>
      <c r="AJ96" s="254">
        <f t="shared" si="189"/>
        <v>800</v>
      </c>
      <c r="AK96" s="254">
        <f t="shared" si="190"/>
        <v>-800</v>
      </c>
      <c r="AL96" s="261" t="e">
        <f t="shared" si="191"/>
        <v>#DIV/0!</v>
      </c>
      <c r="AM96" s="223"/>
      <c r="AN96" s="59"/>
      <c r="AO96" s="59"/>
      <c r="AP96" s="59"/>
      <c r="AQ96" s="59"/>
      <c r="AR96" s="59"/>
      <c r="AS96" s="59"/>
    </row>
    <row r="97" spans="1:45" s="304" customFormat="1" ht="30" customHeight="1" x14ac:dyDescent="0.2">
      <c r="A97" s="50" t="s">
        <v>17</v>
      </c>
      <c r="B97" s="51" t="s">
        <v>367</v>
      </c>
      <c r="C97" s="372" t="s">
        <v>389</v>
      </c>
      <c r="D97" s="373" t="s">
        <v>59</v>
      </c>
      <c r="E97" s="374">
        <v>2</v>
      </c>
      <c r="F97" s="375">
        <v>400</v>
      </c>
      <c r="G97" s="56">
        <f t="shared" si="170"/>
        <v>800</v>
      </c>
      <c r="H97" s="54">
        <v>2</v>
      </c>
      <c r="I97" s="55">
        <v>1000</v>
      </c>
      <c r="J97" s="56">
        <f t="shared" si="201"/>
        <v>2000</v>
      </c>
      <c r="K97" s="54"/>
      <c r="L97" s="55"/>
      <c r="M97" s="56">
        <f t="shared" si="214"/>
        <v>0</v>
      </c>
      <c r="N97" s="54"/>
      <c r="O97" s="55"/>
      <c r="P97" s="56">
        <f t="shared" si="215"/>
        <v>0</v>
      </c>
      <c r="Q97" s="54"/>
      <c r="R97" s="55"/>
      <c r="S97" s="56">
        <f t="shared" si="216"/>
        <v>0</v>
      </c>
      <c r="T97" s="54"/>
      <c r="U97" s="55"/>
      <c r="V97" s="56">
        <f t="shared" si="217"/>
        <v>0</v>
      </c>
      <c r="W97" s="54"/>
      <c r="X97" s="55"/>
      <c r="Y97" s="56">
        <f t="shared" si="218"/>
        <v>0</v>
      </c>
      <c r="Z97" s="54"/>
      <c r="AA97" s="55"/>
      <c r="AB97" s="56">
        <f t="shared" si="219"/>
        <v>0</v>
      </c>
      <c r="AC97" s="54"/>
      <c r="AD97" s="55"/>
      <c r="AE97" s="56">
        <f t="shared" si="220"/>
        <v>0</v>
      </c>
      <c r="AF97" s="54"/>
      <c r="AG97" s="55"/>
      <c r="AH97" s="56">
        <f t="shared" si="221"/>
        <v>0</v>
      </c>
      <c r="AI97" s="57">
        <f t="shared" si="188"/>
        <v>800</v>
      </c>
      <c r="AJ97" s="254">
        <f t="shared" si="189"/>
        <v>2000</v>
      </c>
      <c r="AK97" s="254">
        <f t="shared" si="190"/>
        <v>-1200</v>
      </c>
      <c r="AL97" s="261">
        <f t="shared" si="191"/>
        <v>-1.5</v>
      </c>
      <c r="AM97" s="223"/>
      <c r="AN97" s="59"/>
      <c r="AO97" s="59"/>
      <c r="AP97" s="59"/>
      <c r="AQ97" s="59"/>
      <c r="AR97" s="59"/>
      <c r="AS97" s="59"/>
    </row>
    <row r="98" spans="1:45" s="304" customFormat="1" ht="30" customHeight="1" x14ac:dyDescent="0.2">
      <c r="A98" s="50" t="s">
        <v>17</v>
      </c>
      <c r="B98" s="51" t="s">
        <v>368</v>
      </c>
      <c r="C98" s="372" t="s">
        <v>390</v>
      </c>
      <c r="D98" s="373" t="s">
        <v>59</v>
      </c>
      <c r="E98" s="374">
        <v>2</v>
      </c>
      <c r="F98" s="375">
        <v>9000</v>
      </c>
      <c r="G98" s="56">
        <f t="shared" si="170"/>
        <v>18000</v>
      </c>
      <c r="H98" s="54">
        <v>2</v>
      </c>
      <c r="I98" s="55">
        <v>9000</v>
      </c>
      <c r="J98" s="56">
        <f t="shared" si="201"/>
        <v>18000</v>
      </c>
      <c r="K98" s="54"/>
      <c r="L98" s="55"/>
      <c r="M98" s="56">
        <f t="shared" si="214"/>
        <v>0</v>
      </c>
      <c r="N98" s="54"/>
      <c r="O98" s="55"/>
      <c r="P98" s="56">
        <f t="shared" si="215"/>
        <v>0</v>
      </c>
      <c r="Q98" s="54"/>
      <c r="R98" s="55"/>
      <c r="S98" s="56">
        <f t="shared" si="216"/>
        <v>0</v>
      </c>
      <c r="T98" s="54"/>
      <c r="U98" s="55"/>
      <c r="V98" s="56">
        <f t="shared" si="217"/>
        <v>0</v>
      </c>
      <c r="W98" s="54"/>
      <c r="X98" s="55"/>
      <c r="Y98" s="56">
        <f t="shared" si="218"/>
        <v>0</v>
      </c>
      <c r="Z98" s="54"/>
      <c r="AA98" s="55"/>
      <c r="AB98" s="56">
        <f t="shared" si="219"/>
        <v>0</v>
      </c>
      <c r="AC98" s="54"/>
      <c r="AD98" s="55"/>
      <c r="AE98" s="56">
        <f t="shared" si="220"/>
        <v>0</v>
      </c>
      <c r="AF98" s="54"/>
      <c r="AG98" s="55"/>
      <c r="AH98" s="56">
        <f t="shared" si="221"/>
        <v>0</v>
      </c>
      <c r="AI98" s="57">
        <f t="shared" si="188"/>
        <v>18000</v>
      </c>
      <c r="AJ98" s="254">
        <f t="shared" si="189"/>
        <v>18000</v>
      </c>
      <c r="AK98" s="254">
        <f t="shared" si="190"/>
        <v>0</v>
      </c>
      <c r="AL98" s="261">
        <f t="shared" si="191"/>
        <v>0</v>
      </c>
      <c r="AM98" s="223"/>
      <c r="AN98" s="59"/>
      <c r="AO98" s="59"/>
      <c r="AP98" s="59"/>
      <c r="AQ98" s="59"/>
      <c r="AR98" s="59"/>
      <c r="AS98" s="59"/>
    </row>
    <row r="99" spans="1:45" s="304" customFormat="1" ht="30" customHeight="1" x14ac:dyDescent="0.2">
      <c r="A99" s="50" t="s">
        <v>17</v>
      </c>
      <c r="B99" s="51" t="s">
        <v>369</v>
      </c>
      <c r="C99" s="372" t="s">
        <v>391</v>
      </c>
      <c r="D99" s="373" t="s">
        <v>59</v>
      </c>
      <c r="E99" s="374">
        <v>2</v>
      </c>
      <c r="F99" s="375">
        <v>6000</v>
      </c>
      <c r="G99" s="56">
        <f t="shared" si="170"/>
        <v>12000</v>
      </c>
      <c r="H99" s="54">
        <v>2</v>
      </c>
      <c r="I99" s="55">
        <v>6000</v>
      </c>
      <c r="J99" s="56">
        <f t="shared" si="201"/>
        <v>12000</v>
      </c>
      <c r="K99" s="54"/>
      <c r="L99" s="55"/>
      <c r="M99" s="56">
        <f t="shared" si="214"/>
        <v>0</v>
      </c>
      <c r="N99" s="54"/>
      <c r="O99" s="55"/>
      <c r="P99" s="56">
        <f t="shared" si="215"/>
        <v>0</v>
      </c>
      <c r="Q99" s="54"/>
      <c r="R99" s="55"/>
      <c r="S99" s="56">
        <f t="shared" si="216"/>
        <v>0</v>
      </c>
      <c r="T99" s="54"/>
      <c r="U99" s="55"/>
      <c r="V99" s="56">
        <f t="shared" si="217"/>
        <v>0</v>
      </c>
      <c r="W99" s="54"/>
      <c r="X99" s="55"/>
      <c r="Y99" s="56">
        <f t="shared" si="218"/>
        <v>0</v>
      </c>
      <c r="Z99" s="54"/>
      <c r="AA99" s="55"/>
      <c r="AB99" s="56">
        <f t="shared" si="219"/>
        <v>0</v>
      </c>
      <c r="AC99" s="54"/>
      <c r="AD99" s="55"/>
      <c r="AE99" s="56">
        <f t="shared" si="220"/>
        <v>0</v>
      </c>
      <c r="AF99" s="54"/>
      <c r="AG99" s="55"/>
      <c r="AH99" s="56">
        <f t="shared" si="221"/>
        <v>0</v>
      </c>
      <c r="AI99" s="57">
        <f t="shared" si="188"/>
        <v>12000</v>
      </c>
      <c r="AJ99" s="254">
        <f t="shared" si="189"/>
        <v>12000</v>
      </c>
      <c r="AK99" s="254">
        <f t="shared" si="190"/>
        <v>0</v>
      </c>
      <c r="AL99" s="261">
        <f t="shared" si="191"/>
        <v>0</v>
      </c>
      <c r="AM99" s="223"/>
      <c r="AN99" s="59"/>
      <c r="AO99" s="59"/>
      <c r="AP99" s="59"/>
      <c r="AQ99" s="59"/>
      <c r="AR99" s="59"/>
      <c r="AS99" s="59"/>
    </row>
    <row r="100" spans="1:45" s="304" customFormat="1" ht="30" customHeight="1" x14ac:dyDescent="0.2">
      <c r="A100" s="50" t="s">
        <v>17</v>
      </c>
      <c r="B100" s="51" t="s">
        <v>370</v>
      </c>
      <c r="C100" s="372" t="s">
        <v>392</v>
      </c>
      <c r="D100" s="373" t="s">
        <v>59</v>
      </c>
      <c r="E100" s="374">
        <v>2</v>
      </c>
      <c r="F100" s="375">
        <v>5000</v>
      </c>
      <c r="G100" s="56">
        <f t="shared" si="170"/>
        <v>10000</v>
      </c>
      <c r="H100" s="54">
        <v>1</v>
      </c>
      <c r="I100" s="55">
        <v>4800</v>
      </c>
      <c r="J100" s="56">
        <f t="shared" si="201"/>
        <v>4800</v>
      </c>
      <c r="K100" s="54"/>
      <c r="L100" s="55"/>
      <c r="M100" s="56">
        <f t="shared" si="214"/>
        <v>0</v>
      </c>
      <c r="N100" s="54"/>
      <c r="O100" s="55"/>
      <c r="P100" s="56">
        <f t="shared" si="215"/>
        <v>0</v>
      </c>
      <c r="Q100" s="54"/>
      <c r="R100" s="55"/>
      <c r="S100" s="56">
        <f t="shared" si="216"/>
        <v>0</v>
      </c>
      <c r="T100" s="54"/>
      <c r="U100" s="55"/>
      <c r="V100" s="56">
        <f t="shared" si="217"/>
        <v>0</v>
      </c>
      <c r="W100" s="54"/>
      <c r="X100" s="55"/>
      <c r="Y100" s="56">
        <f t="shared" si="218"/>
        <v>0</v>
      </c>
      <c r="Z100" s="54"/>
      <c r="AA100" s="55"/>
      <c r="AB100" s="56">
        <f t="shared" si="219"/>
        <v>0</v>
      </c>
      <c r="AC100" s="54"/>
      <c r="AD100" s="55"/>
      <c r="AE100" s="56">
        <f t="shared" si="220"/>
        <v>0</v>
      </c>
      <c r="AF100" s="54"/>
      <c r="AG100" s="55"/>
      <c r="AH100" s="56">
        <f t="shared" si="221"/>
        <v>0</v>
      </c>
      <c r="AI100" s="57">
        <f t="shared" si="188"/>
        <v>10000</v>
      </c>
      <c r="AJ100" s="254">
        <f t="shared" si="189"/>
        <v>4800</v>
      </c>
      <c r="AK100" s="254">
        <f t="shared" si="190"/>
        <v>5200</v>
      </c>
      <c r="AL100" s="261">
        <f t="shared" si="191"/>
        <v>0.52</v>
      </c>
      <c r="AM100" s="223"/>
      <c r="AN100" s="59"/>
      <c r="AO100" s="59"/>
      <c r="AP100" s="59"/>
      <c r="AQ100" s="59"/>
      <c r="AR100" s="59"/>
      <c r="AS100" s="59"/>
    </row>
    <row r="101" spans="1:45" s="360" customFormat="1" ht="30" customHeight="1" x14ac:dyDescent="0.2">
      <c r="A101" s="50" t="s">
        <v>17</v>
      </c>
      <c r="B101" s="51" t="s">
        <v>371</v>
      </c>
      <c r="C101" s="372" t="s">
        <v>475</v>
      </c>
      <c r="D101" s="373" t="s">
        <v>59</v>
      </c>
      <c r="E101" s="374"/>
      <c r="F101" s="375"/>
      <c r="G101" s="56">
        <f t="shared" si="170"/>
        <v>0</v>
      </c>
      <c r="H101" s="54">
        <v>1</v>
      </c>
      <c r="I101" s="55">
        <v>3600</v>
      </c>
      <c r="J101" s="56">
        <f t="shared" si="201"/>
        <v>3600</v>
      </c>
      <c r="K101" s="54"/>
      <c r="L101" s="55"/>
      <c r="M101" s="56">
        <f t="shared" si="214"/>
        <v>0</v>
      </c>
      <c r="N101" s="54"/>
      <c r="O101" s="55"/>
      <c r="P101" s="56">
        <f t="shared" si="215"/>
        <v>0</v>
      </c>
      <c r="Q101" s="54"/>
      <c r="R101" s="55"/>
      <c r="S101" s="56">
        <f t="shared" si="216"/>
        <v>0</v>
      </c>
      <c r="T101" s="54"/>
      <c r="U101" s="55"/>
      <c r="V101" s="56">
        <f t="shared" si="217"/>
        <v>0</v>
      </c>
      <c r="W101" s="54"/>
      <c r="X101" s="55"/>
      <c r="Y101" s="56">
        <f t="shared" si="218"/>
        <v>0</v>
      </c>
      <c r="Z101" s="54"/>
      <c r="AA101" s="55"/>
      <c r="AB101" s="56">
        <f t="shared" si="219"/>
        <v>0</v>
      </c>
      <c r="AC101" s="54"/>
      <c r="AD101" s="55"/>
      <c r="AE101" s="56">
        <f t="shared" si="220"/>
        <v>0</v>
      </c>
      <c r="AF101" s="54"/>
      <c r="AG101" s="55"/>
      <c r="AH101" s="56">
        <f t="shared" si="221"/>
        <v>0</v>
      </c>
      <c r="AI101" s="57">
        <f t="shared" si="188"/>
        <v>0</v>
      </c>
      <c r="AJ101" s="254">
        <f t="shared" si="189"/>
        <v>3600</v>
      </c>
      <c r="AK101" s="254">
        <f t="shared" si="190"/>
        <v>-3600</v>
      </c>
      <c r="AL101" s="261" t="e">
        <f t="shared" si="191"/>
        <v>#DIV/0!</v>
      </c>
      <c r="AM101" s="223"/>
      <c r="AN101" s="59"/>
      <c r="AO101" s="59"/>
      <c r="AP101" s="59"/>
      <c r="AQ101" s="59"/>
      <c r="AR101" s="59"/>
      <c r="AS101" s="59"/>
    </row>
    <row r="102" spans="1:45" s="304" customFormat="1" ht="30" customHeight="1" x14ac:dyDescent="0.2">
      <c r="A102" s="50" t="s">
        <v>17</v>
      </c>
      <c r="B102" s="51" t="s">
        <v>372</v>
      </c>
      <c r="C102" s="372" t="s">
        <v>393</v>
      </c>
      <c r="D102" s="373" t="s">
        <v>59</v>
      </c>
      <c r="E102" s="374">
        <v>2</v>
      </c>
      <c r="F102" s="375">
        <v>11200</v>
      </c>
      <c r="G102" s="56">
        <f t="shared" si="170"/>
        <v>22400</v>
      </c>
      <c r="H102" s="54">
        <v>2</v>
      </c>
      <c r="I102" s="55">
        <v>12000</v>
      </c>
      <c r="J102" s="56">
        <f t="shared" si="201"/>
        <v>24000</v>
      </c>
      <c r="K102" s="54"/>
      <c r="L102" s="55"/>
      <c r="M102" s="56">
        <f t="shared" si="214"/>
        <v>0</v>
      </c>
      <c r="N102" s="54"/>
      <c r="O102" s="55"/>
      <c r="P102" s="56">
        <f t="shared" si="215"/>
        <v>0</v>
      </c>
      <c r="Q102" s="54"/>
      <c r="R102" s="55"/>
      <c r="S102" s="56">
        <f t="shared" si="216"/>
        <v>0</v>
      </c>
      <c r="T102" s="54"/>
      <c r="U102" s="55"/>
      <c r="V102" s="56">
        <f t="shared" si="217"/>
        <v>0</v>
      </c>
      <c r="W102" s="54"/>
      <c r="X102" s="55"/>
      <c r="Y102" s="56">
        <f t="shared" si="218"/>
        <v>0</v>
      </c>
      <c r="Z102" s="54"/>
      <c r="AA102" s="55"/>
      <c r="AB102" s="56">
        <f t="shared" si="219"/>
        <v>0</v>
      </c>
      <c r="AC102" s="54"/>
      <c r="AD102" s="55"/>
      <c r="AE102" s="56">
        <f t="shared" si="220"/>
        <v>0</v>
      </c>
      <c r="AF102" s="54"/>
      <c r="AG102" s="55"/>
      <c r="AH102" s="56">
        <f t="shared" si="221"/>
        <v>0</v>
      </c>
      <c r="AI102" s="57">
        <f t="shared" si="188"/>
        <v>22400</v>
      </c>
      <c r="AJ102" s="254">
        <f t="shared" si="189"/>
        <v>24000</v>
      </c>
      <c r="AK102" s="254">
        <f t="shared" si="190"/>
        <v>-1600</v>
      </c>
      <c r="AL102" s="261">
        <f t="shared" si="191"/>
        <v>-7.1428571428571425E-2</v>
      </c>
      <c r="AM102" s="223"/>
      <c r="AN102" s="59"/>
      <c r="AO102" s="59"/>
      <c r="AP102" s="59"/>
      <c r="AQ102" s="59"/>
      <c r="AR102" s="59"/>
      <c r="AS102" s="59"/>
    </row>
    <row r="103" spans="1:45" s="304" customFormat="1" ht="30" customHeight="1" x14ac:dyDescent="0.2">
      <c r="A103" s="50" t="s">
        <v>17</v>
      </c>
      <c r="B103" s="51" t="s">
        <v>405</v>
      </c>
      <c r="C103" s="372" t="s">
        <v>476</v>
      </c>
      <c r="D103" s="373" t="s">
        <v>59</v>
      </c>
      <c r="E103" s="374">
        <v>2</v>
      </c>
      <c r="F103" s="375">
        <v>11200</v>
      </c>
      <c r="G103" s="56">
        <f t="shared" si="170"/>
        <v>22400</v>
      </c>
      <c r="H103" s="54">
        <v>2</v>
      </c>
      <c r="I103" s="55">
        <v>12000</v>
      </c>
      <c r="J103" s="56">
        <f t="shared" si="201"/>
        <v>24000</v>
      </c>
      <c r="K103" s="54"/>
      <c r="L103" s="55"/>
      <c r="M103" s="56">
        <f t="shared" si="214"/>
        <v>0</v>
      </c>
      <c r="N103" s="54"/>
      <c r="O103" s="55"/>
      <c r="P103" s="56">
        <f t="shared" si="215"/>
        <v>0</v>
      </c>
      <c r="Q103" s="54"/>
      <c r="R103" s="55"/>
      <c r="S103" s="56">
        <f t="shared" si="216"/>
        <v>0</v>
      </c>
      <c r="T103" s="54"/>
      <c r="U103" s="55"/>
      <c r="V103" s="56">
        <f t="shared" si="217"/>
        <v>0</v>
      </c>
      <c r="W103" s="54"/>
      <c r="X103" s="55"/>
      <c r="Y103" s="56">
        <f t="shared" si="218"/>
        <v>0</v>
      </c>
      <c r="Z103" s="54"/>
      <c r="AA103" s="55"/>
      <c r="AB103" s="56">
        <f t="shared" si="219"/>
        <v>0</v>
      </c>
      <c r="AC103" s="54"/>
      <c r="AD103" s="55"/>
      <c r="AE103" s="56">
        <f t="shared" si="220"/>
        <v>0</v>
      </c>
      <c r="AF103" s="54"/>
      <c r="AG103" s="55"/>
      <c r="AH103" s="56">
        <f t="shared" si="221"/>
        <v>0</v>
      </c>
      <c r="AI103" s="57">
        <f t="shared" si="188"/>
        <v>22400</v>
      </c>
      <c r="AJ103" s="254">
        <f t="shared" si="189"/>
        <v>24000</v>
      </c>
      <c r="AK103" s="254">
        <f t="shared" si="190"/>
        <v>-1600</v>
      </c>
      <c r="AL103" s="261">
        <f t="shared" si="191"/>
        <v>-7.1428571428571425E-2</v>
      </c>
      <c r="AM103" s="223"/>
      <c r="AN103" s="59"/>
      <c r="AO103" s="59"/>
      <c r="AP103" s="59"/>
      <c r="AQ103" s="59"/>
      <c r="AR103" s="59"/>
      <c r="AS103" s="59"/>
    </row>
    <row r="104" spans="1:45" s="304" customFormat="1" ht="30" customHeight="1" x14ac:dyDescent="0.2">
      <c r="A104" s="50" t="s">
        <v>17</v>
      </c>
      <c r="B104" s="51" t="s">
        <v>406</v>
      </c>
      <c r="C104" s="372" t="s">
        <v>394</v>
      </c>
      <c r="D104" s="373" t="s">
        <v>59</v>
      </c>
      <c r="E104" s="374">
        <v>2</v>
      </c>
      <c r="F104" s="375">
        <v>11200</v>
      </c>
      <c r="G104" s="56">
        <f t="shared" si="170"/>
        <v>22400</v>
      </c>
      <c r="H104" s="54">
        <v>1</v>
      </c>
      <c r="I104" s="55">
        <v>12000</v>
      </c>
      <c r="J104" s="56">
        <f t="shared" si="201"/>
        <v>12000</v>
      </c>
      <c r="K104" s="54"/>
      <c r="L104" s="55"/>
      <c r="M104" s="56">
        <f t="shared" si="214"/>
        <v>0</v>
      </c>
      <c r="N104" s="54"/>
      <c r="O104" s="55"/>
      <c r="P104" s="56">
        <f t="shared" si="215"/>
        <v>0</v>
      </c>
      <c r="Q104" s="54"/>
      <c r="R104" s="55"/>
      <c r="S104" s="56">
        <f t="shared" si="216"/>
        <v>0</v>
      </c>
      <c r="T104" s="54"/>
      <c r="U104" s="55"/>
      <c r="V104" s="56">
        <f t="shared" si="217"/>
        <v>0</v>
      </c>
      <c r="W104" s="54"/>
      <c r="X104" s="55"/>
      <c r="Y104" s="56">
        <f t="shared" si="218"/>
        <v>0</v>
      </c>
      <c r="Z104" s="54"/>
      <c r="AA104" s="55"/>
      <c r="AB104" s="56">
        <f t="shared" si="219"/>
        <v>0</v>
      </c>
      <c r="AC104" s="54"/>
      <c r="AD104" s="55"/>
      <c r="AE104" s="56">
        <f t="shared" si="220"/>
        <v>0</v>
      </c>
      <c r="AF104" s="54"/>
      <c r="AG104" s="55"/>
      <c r="AH104" s="56">
        <f t="shared" si="221"/>
        <v>0</v>
      </c>
      <c r="AI104" s="57">
        <f t="shared" si="188"/>
        <v>22400</v>
      </c>
      <c r="AJ104" s="254">
        <f t="shared" si="189"/>
        <v>12000</v>
      </c>
      <c r="AK104" s="254">
        <f t="shared" si="190"/>
        <v>10400</v>
      </c>
      <c r="AL104" s="261">
        <f t="shared" si="191"/>
        <v>0.4642857142857143</v>
      </c>
      <c r="AM104" s="223"/>
      <c r="AN104" s="59"/>
      <c r="AO104" s="59"/>
      <c r="AP104" s="59"/>
      <c r="AQ104" s="59"/>
      <c r="AR104" s="59"/>
      <c r="AS104" s="59"/>
    </row>
    <row r="105" spans="1:45" s="360" customFormat="1" ht="30" customHeight="1" x14ac:dyDescent="0.2">
      <c r="A105" s="50" t="s">
        <v>17</v>
      </c>
      <c r="B105" s="51" t="s">
        <v>482</v>
      </c>
      <c r="C105" s="372" t="s">
        <v>477</v>
      </c>
      <c r="D105" s="373" t="s">
        <v>59</v>
      </c>
      <c r="E105" s="374"/>
      <c r="F105" s="375"/>
      <c r="G105" s="56">
        <f t="shared" si="170"/>
        <v>0</v>
      </c>
      <c r="H105" s="54">
        <v>1</v>
      </c>
      <c r="I105" s="55">
        <v>8000</v>
      </c>
      <c r="J105" s="56">
        <f t="shared" si="201"/>
        <v>8000</v>
      </c>
      <c r="K105" s="54"/>
      <c r="L105" s="55"/>
      <c r="M105" s="56">
        <f t="shared" si="214"/>
        <v>0</v>
      </c>
      <c r="N105" s="54"/>
      <c r="O105" s="55"/>
      <c r="P105" s="56">
        <f t="shared" si="215"/>
        <v>0</v>
      </c>
      <c r="Q105" s="54"/>
      <c r="R105" s="55"/>
      <c r="S105" s="56">
        <f t="shared" si="216"/>
        <v>0</v>
      </c>
      <c r="T105" s="54"/>
      <c r="U105" s="55"/>
      <c r="V105" s="56">
        <f t="shared" si="217"/>
        <v>0</v>
      </c>
      <c r="W105" s="54"/>
      <c r="X105" s="55"/>
      <c r="Y105" s="56">
        <f t="shared" si="218"/>
        <v>0</v>
      </c>
      <c r="Z105" s="54"/>
      <c r="AA105" s="55"/>
      <c r="AB105" s="56">
        <f t="shared" si="219"/>
        <v>0</v>
      </c>
      <c r="AC105" s="54"/>
      <c r="AD105" s="55"/>
      <c r="AE105" s="56">
        <f t="shared" si="220"/>
        <v>0</v>
      </c>
      <c r="AF105" s="54"/>
      <c r="AG105" s="55"/>
      <c r="AH105" s="56">
        <f t="shared" si="221"/>
        <v>0</v>
      </c>
      <c r="AI105" s="57">
        <f t="shared" si="188"/>
        <v>0</v>
      </c>
      <c r="AJ105" s="254">
        <f t="shared" si="189"/>
        <v>8000</v>
      </c>
      <c r="AK105" s="254">
        <f t="shared" si="190"/>
        <v>-8000</v>
      </c>
      <c r="AL105" s="261" t="e">
        <f t="shared" si="191"/>
        <v>#DIV/0!</v>
      </c>
      <c r="AM105" s="223"/>
      <c r="AN105" s="59"/>
      <c r="AO105" s="59"/>
      <c r="AP105" s="59"/>
      <c r="AQ105" s="59"/>
      <c r="AR105" s="59"/>
      <c r="AS105" s="59"/>
    </row>
    <row r="106" spans="1:45" s="304" customFormat="1" ht="30" customHeight="1" x14ac:dyDescent="0.2">
      <c r="A106" s="50" t="s">
        <v>17</v>
      </c>
      <c r="B106" s="51" t="s">
        <v>483</v>
      </c>
      <c r="C106" s="372" t="s">
        <v>395</v>
      </c>
      <c r="D106" s="373" t="s">
        <v>59</v>
      </c>
      <c r="E106" s="374">
        <v>2</v>
      </c>
      <c r="F106" s="375">
        <v>2000</v>
      </c>
      <c r="G106" s="56">
        <f t="shared" si="170"/>
        <v>4000</v>
      </c>
      <c r="H106" s="54">
        <v>2</v>
      </c>
      <c r="I106" s="55">
        <v>2000</v>
      </c>
      <c r="J106" s="56">
        <f t="shared" si="201"/>
        <v>4000</v>
      </c>
      <c r="K106" s="54"/>
      <c r="L106" s="55"/>
      <c r="M106" s="56">
        <f t="shared" si="214"/>
        <v>0</v>
      </c>
      <c r="N106" s="54"/>
      <c r="O106" s="55"/>
      <c r="P106" s="56">
        <f t="shared" si="215"/>
        <v>0</v>
      </c>
      <c r="Q106" s="54"/>
      <c r="R106" s="55"/>
      <c r="S106" s="56">
        <f t="shared" si="216"/>
        <v>0</v>
      </c>
      <c r="T106" s="54"/>
      <c r="U106" s="55"/>
      <c r="V106" s="56">
        <f t="shared" si="217"/>
        <v>0</v>
      </c>
      <c r="W106" s="54"/>
      <c r="X106" s="55"/>
      <c r="Y106" s="56">
        <f t="shared" si="218"/>
        <v>0</v>
      </c>
      <c r="Z106" s="54"/>
      <c r="AA106" s="55"/>
      <c r="AB106" s="56">
        <f t="shared" si="219"/>
        <v>0</v>
      </c>
      <c r="AC106" s="54"/>
      <c r="AD106" s="55"/>
      <c r="AE106" s="56">
        <f t="shared" si="220"/>
        <v>0</v>
      </c>
      <c r="AF106" s="54"/>
      <c r="AG106" s="55"/>
      <c r="AH106" s="56">
        <f t="shared" si="221"/>
        <v>0</v>
      </c>
      <c r="AI106" s="57">
        <f t="shared" si="188"/>
        <v>4000</v>
      </c>
      <c r="AJ106" s="254">
        <f t="shared" si="189"/>
        <v>4000</v>
      </c>
      <c r="AK106" s="254">
        <f t="shared" si="190"/>
        <v>0</v>
      </c>
      <c r="AL106" s="261">
        <f t="shared" si="191"/>
        <v>0</v>
      </c>
      <c r="AM106" s="223"/>
      <c r="AN106" s="59"/>
      <c r="AO106" s="59"/>
      <c r="AP106" s="59"/>
      <c r="AQ106" s="59"/>
      <c r="AR106" s="59"/>
      <c r="AS106" s="59"/>
    </row>
    <row r="107" spans="1:45" s="304" customFormat="1" ht="30" customHeight="1" x14ac:dyDescent="0.2">
      <c r="A107" s="50" t="s">
        <v>17</v>
      </c>
      <c r="B107" s="51" t="s">
        <v>484</v>
      </c>
      <c r="C107" s="372" t="s">
        <v>396</v>
      </c>
      <c r="D107" s="373" t="s">
        <v>59</v>
      </c>
      <c r="E107" s="374">
        <v>2</v>
      </c>
      <c r="F107" s="375">
        <v>4000</v>
      </c>
      <c r="G107" s="56">
        <f t="shared" si="170"/>
        <v>8000</v>
      </c>
      <c r="H107" s="54">
        <v>2</v>
      </c>
      <c r="I107" s="55">
        <v>4000</v>
      </c>
      <c r="J107" s="56">
        <f t="shared" si="201"/>
        <v>8000</v>
      </c>
      <c r="K107" s="54"/>
      <c r="L107" s="55"/>
      <c r="M107" s="56">
        <f t="shared" si="214"/>
        <v>0</v>
      </c>
      <c r="N107" s="54"/>
      <c r="O107" s="55"/>
      <c r="P107" s="56">
        <f t="shared" si="215"/>
        <v>0</v>
      </c>
      <c r="Q107" s="54"/>
      <c r="R107" s="55"/>
      <c r="S107" s="56">
        <f t="shared" si="216"/>
        <v>0</v>
      </c>
      <c r="T107" s="54"/>
      <c r="U107" s="55"/>
      <c r="V107" s="56">
        <f t="shared" si="217"/>
        <v>0</v>
      </c>
      <c r="W107" s="54"/>
      <c r="X107" s="55"/>
      <c r="Y107" s="56">
        <f t="shared" si="218"/>
        <v>0</v>
      </c>
      <c r="Z107" s="54"/>
      <c r="AA107" s="55"/>
      <c r="AB107" s="56">
        <f t="shared" si="219"/>
        <v>0</v>
      </c>
      <c r="AC107" s="54"/>
      <c r="AD107" s="55"/>
      <c r="AE107" s="56">
        <f t="shared" si="220"/>
        <v>0</v>
      </c>
      <c r="AF107" s="54"/>
      <c r="AG107" s="55"/>
      <c r="AH107" s="56">
        <f t="shared" si="221"/>
        <v>0</v>
      </c>
      <c r="AI107" s="57">
        <f t="shared" si="188"/>
        <v>8000</v>
      </c>
      <c r="AJ107" s="254">
        <f t="shared" si="189"/>
        <v>8000</v>
      </c>
      <c r="AK107" s="254">
        <f t="shared" si="190"/>
        <v>0</v>
      </c>
      <c r="AL107" s="261">
        <f t="shared" si="191"/>
        <v>0</v>
      </c>
      <c r="AM107" s="223"/>
      <c r="AN107" s="59"/>
      <c r="AO107" s="59"/>
      <c r="AP107" s="59"/>
      <c r="AQ107" s="59"/>
      <c r="AR107" s="59"/>
      <c r="AS107" s="59"/>
    </row>
    <row r="108" spans="1:45" s="304" customFormat="1" ht="30" customHeight="1" x14ac:dyDescent="0.2">
      <c r="A108" s="50" t="s">
        <v>17</v>
      </c>
      <c r="B108" s="51" t="s">
        <v>485</v>
      </c>
      <c r="C108" s="372" t="s">
        <v>397</v>
      </c>
      <c r="D108" s="373" t="s">
        <v>59</v>
      </c>
      <c r="E108" s="374">
        <v>2</v>
      </c>
      <c r="F108" s="375">
        <v>400</v>
      </c>
      <c r="G108" s="56">
        <f t="shared" si="170"/>
        <v>800</v>
      </c>
      <c r="H108" s="54">
        <v>2</v>
      </c>
      <c r="I108" s="55">
        <v>3000</v>
      </c>
      <c r="J108" s="56">
        <f t="shared" si="201"/>
        <v>6000</v>
      </c>
      <c r="K108" s="54"/>
      <c r="L108" s="55"/>
      <c r="M108" s="56">
        <f t="shared" si="214"/>
        <v>0</v>
      </c>
      <c r="N108" s="54"/>
      <c r="O108" s="55"/>
      <c r="P108" s="56">
        <f t="shared" si="215"/>
        <v>0</v>
      </c>
      <c r="Q108" s="54"/>
      <c r="R108" s="55"/>
      <c r="S108" s="56">
        <f t="shared" si="216"/>
        <v>0</v>
      </c>
      <c r="T108" s="54"/>
      <c r="U108" s="55"/>
      <c r="V108" s="56">
        <f t="shared" si="217"/>
        <v>0</v>
      </c>
      <c r="W108" s="54"/>
      <c r="X108" s="55"/>
      <c r="Y108" s="56">
        <f t="shared" si="218"/>
        <v>0</v>
      </c>
      <c r="Z108" s="54"/>
      <c r="AA108" s="55"/>
      <c r="AB108" s="56">
        <f t="shared" si="219"/>
        <v>0</v>
      </c>
      <c r="AC108" s="54"/>
      <c r="AD108" s="55"/>
      <c r="AE108" s="56">
        <f t="shared" si="220"/>
        <v>0</v>
      </c>
      <c r="AF108" s="54"/>
      <c r="AG108" s="55"/>
      <c r="AH108" s="56">
        <f t="shared" si="221"/>
        <v>0</v>
      </c>
      <c r="AI108" s="57">
        <f t="shared" si="188"/>
        <v>800</v>
      </c>
      <c r="AJ108" s="254">
        <f t="shared" si="189"/>
        <v>6000</v>
      </c>
      <c r="AK108" s="254">
        <f t="shared" si="190"/>
        <v>-5200</v>
      </c>
      <c r="AL108" s="261">
        <f t="shared" si="191"/>
        <v>-6.5</v>
      </c>
      <c r="AM108" s="223"/>
      <c r="AN108" s="59"/>
      <c r="AO108" s="59"/>
      <c r="AP108" s="59"/>
      <c r="AQ108" s="59"/>
      <c r="AR108" s="59"/>
      <c r="AS108" s="59"/>
    </row>
    <row r="109" spans="1:45" s="304" customFormat="1" ht="30" customHeight="1" x14ac:dyDescent="0.2">
      <c r="A109" s="50" t="s">
        <v>17</v>
      </c>
      <c r="B109" s="51" t="s">
        <v>486</v>
      </c>
      <c r="C109" s="372" t="s">
        <v>398</v>
      </c>
      <c r="D109" s="373" t="s">
        <v>59</v>
      </c>
      <c r="E109" s="374">
        <v>2</v>
      </c>
      <c r="F109" s="375">
        <v>40000</v>
      </c>
      <c r="G109" s="56">
        <f t="shared" si="170"/>
        <v>80000</v>
      </c>
      <c r="H109" s="54"/>
      <c r="I109" s="55"/>
      <c r="J109" s="56">
        <f t="shared" si="201"/>
        <v>0</v>
      </c>
      <c r="K109" s="54"/>
      <c r="L109" s="55"/>
      <c r="M109" s="56">
        <f t="shared" si="214"/>
        <v>0</v>
      </c>
      <c r="N109" s="54"/>
      <c r="O109" s="55"/>
      <c r="P109" s="56">
        <f t="shared" si="215"/>
        <v>0</v>
      </c>
      <c r="Q109" s="54"/>
      <c r="R109" s="55"/>
      <c r="S109" s="56">
        <f t="shared" si="216"/>
        <v>0</v>
      </c>
      <c r="T109" s="54"/>
      <c r="U109" s="55"/>
      <c r="V109" s="56">
        <f t="shared" si="217"/>
        <v>0</v>
      </c>
      <c r="W109" s="54"/>
      <c r="X109" s="55"/>
      <c r="Y109" s="56">
        <f t="shared" si="218"/>
        <v>0</v>
      </c>
      <c r="Z109" s="54"/>
      <c r="AA109" s="55"/>
      <c r="AB109" s="56">
        <f t="shared" si="219"/>
        <v>0</v>
      </c>
      <c r="AC109" s="54"/>
      <c r="AD109" s="55"/>
      <c r="AE109" s="56">
        <f t="shared" si="220"/>
        <v>0</v>
      </c>
      <c r="AF109" s="54"/>
      <c r="AG109" s="55"/>
      <c r="AH109" s="56">
        <f t="shared" si="221"/>
        <v>0</v>
      </c>
      <c r="AI109" s="57">
        <f t="shared" si="188"/>
        <v>80000</v>
      </c>
      <c r="AJ109" s="254">
        <f t="shared" si="189"/>
        <v>0</v>
      </c>
      <c r="AK109" s="254">
        <f t="shared" si="190"/>
        <v>80000</v>
      </c>
      <c r="AL109" s="261">
        <f t="shared" si="191"/>
        <v>1</v>
      </c>
      <c r="AM109" s="223"/>
      <c r="AN109" s="59"/>
      <c r="AO109" s="59"/>
      <c r="AP109" s="59"/>
      <c r="AQ109" s="59"/>
      <c r="AR109" s="59"/>
      <c r="AS109" s="59"/>
    </row>
    <row r="110" spans="1:45" s="360" customFormat="1" ht="30" customHeight="1" x14ac:dyDescent="0.2">
      <c r="A110" s="50" t="s">
        <v>17</v>
      </c>
      <c r="B110" s="51" t="s">
        <v>487</v>
      </c>
      <c r="C110" s="372" t="s">
        <v>479</v>
      </c>
      <c r="D110" s="373" t="s">
        <v>59</v>
      </c>
      <c r="E110" s="374"/>
      <c r="F110" s="375"/>
      <c r="G110" s="56">
        <f t="shared" si="170"/>
        <v>0</v>
      </c>
      <c r="H110" s="54">
        <v>1</v>
      </c>
      <c r="I110" s="55">
        <v>80000</v>
      </c>
      <c r="J110" s="56">
        <f t="shared" si="201"/>
        <v>80000</v>
      </c>
      <c r="K110" s="54"/>
      <c r="L110" s="55"/>
      <c r="M110" s="56">
        <f t="shared" si="214"/>
        <v>0</v>
      </c>
      <c r="N110" s="54"/>
      <c r="O110" s="55"/>
      <c r="P110" s="56">
        <f t="shared" si="215"/>
        <v>0</v>
      </c>
      <c r="Q110" s="54"/>
      <c r="R110" s="55"/>
      <c r="S110" s="56">
        <f t="shared" si="216"/>
        <v>0</v>
      </c>
      <c r="T110" s="54"/>
      <c r="U110" s="55"/>
      <c r="V110" s="56">
        <f t="shared" si="217"/>
        <v>0</v>
      </c>
      <c r="W110" s="54"/>
      <c r="X110" s="55"/>
      <c r="Y110" s="56">
        <f t="shared" si="218"/>
        <v>0</v>
      </c>
      <c r="Z110" s="54"/>
      <c r="AA110" s="55"/>
      <c r="AB110" s="56">
        <f t="shared" si="219"/>
        <v>0</v>
      </c>
      <c r="AC110" s="54"/>
      <c r="AD110" s="55"/>
      <c r="AE110" s="56">
        <f t="shared" si="220"/>
        <v>0</v>
      </c>
      <c r="AF110" s="54"/>
      <c r="AG110" s="55"/>
      <c r="AH110" s="56">
        <f t="shared" si="221"/>
        <v>0</v>
      </c>
      <c r="AI110" s="57">
        <f t="shared" si="188"/>
        <v>0</v>
      </c>
      <c r="AJ110" s="254">
        <f t="shared" si="189"/>
        <v>80000</v>
      </c>
      <c r="AK110" s="254">
        <f t="shared" si="190"/>
        <v>-80000</v>
      </c>
      <c r="AL110" s="261" t="e">
        <f t="shared" si="191"/>
        <v>#DIV/0!</v>
      </c>
      <c r="AM110" s="223"/>
      <c r="AN110" s="59"/>
      <c r="AO110" s="59"/>
      <c r="AP110" s="59"/>
      <c r="AQ110" s="59"/>
      <c r="AR110" s="59"/>
      <c r="AS110" s="59"/>
    </row>
    <row r="111" spans="1:45" s="304" customFormat="1" ht="30" customHeight="1" x14ac:dyDescent="0.2">
      <c r="A111" s="50" t="s">
        <v>17</v>
      </c>
      <c r="B111" s="51" t="s">
        <v>488</v>
      </c>
      <c r="C111" s="372" t="s">
        <v>399</v>
      </c>
      <c r="D111" s="373" t="s">
        <v>59</v>
      </c>
      <c r="E111" s="374">
        <v>2</v>
      </c>
      <c r="F111" s="375">
        <v>1500</v>
      </c>
      <c r="G111" s="56">
        <f t="shared" si="170"/>
        <v>3000</v>
      </c>
      <c r="H111" s="54">
        <v>1</v>
      </c>
      <c r="I111" s="55">
        <v>1500</v>
      </c>
      <c r="J111" s="56">
        <f t="shared" si="201"/>
        <v>1500</v>
      </c>
      <c r="K111" s="54"/>
      <c r="L111" s="55"/>
      <c r="M111" s="56">
        <f t="shared" si="214"/>
        <v>0</v>
      </c>
      <c r="N111" s="54"/>
      <c r="O111" s="55"/>
      <c r="P111" s="56">
        <f t="shared" si="215"/>
        <v>0</v>
      </c>
      <c r="Q111" s="54"/>
      <c r="R111" s="55"/>
      <c r="S111" s="56">
        <f t="shared" si="216"/>
        <v>0</v>
      </c>
      <c r="T111" s="54"/>
      <c r="U111" s="55"/>
      <c r="V111" s="56">
        <f t="shared" si="217"/>
        <v>0</v>
      </c>
      <c r="W111" s="54"/>
      <c r="X111" s="55"/>
      <c r="Y111" s="56">
        <f t="shared" si="218"/>
        <v>0</v>
      </c>
      <c r="Z111" s="54"/>
      <c r="AA111" s="55"/>
      <c r="AB111" s="56">
        <f t="shared" si="219"/>
        <v>0</v>
      </c>
      <c r="AC111" s="54"/>
      <c r="AD111" s="55"/>
      <c r="AE111" s="56">
        <f t="shared" si="220"/>
        <v>0</v>
      </c>
      <c r="AF111" s="54"/>
      <c r="AG111" s="55"/>
      <c r="AH111" s="56">
        <f t="shared" si="221"/>
        <v>0</v>
      </c>
      <c r="AI111" s="57">
        <f t="shared" si="188"/>
        <v>3000</v>
      </c>
      <c r="AJ111" s="254">
        <f t="shared" si="189"/>
        <v>1500</v>
      </c>
      <c r="AK111" s="254">
        <f t="shared" si="190"/>
        <v>1500</v>
      </c>
      <c r="AL111" s="261">
        <f t="shared" si="191"/>
        <v>0.5</v>
      </c>
      <c r="AM111" s="223"/>
      <c r="AN111" s="59"/>
      <c r="AO111" s="59"/>
      <c r="AP111" s="59"/>
      <c r="AQ111" s="59"/>
      <c r="AR111" s="59"/>
      <c r="AS111" s="59"/>
    </row>
    <row r="112" spans="1:45" s="304" customFormat="1" ht="30" customHeight="1" x14ac:dyDescent="0.2">
      <c r="A112" s="50" t="s">
        <v>17</v>
      </c>
      <c r="B112" s="51" t="s">
        <v>489</v>
      </c>
      <c r="C112" s="372" t="s">
        <v>400</v>
      </c>
      <c r="D112" s="373" t="s">
        <v>59</v>
      </c>
      <c r="E112" s="374">
        <v>2</v>
      </c>
      <c r="F112" s="375">
        <v>2000</v>
      </c>
      <c r="G112" s="56">
        <f t="shared" si="170"/>
        <v>4000</v>
      </c>
      <c r="H112" s="54">
        <v>1</v>
      </c>
      <c r="I112" s="55">
        <v>2000</v>
      </c>
      <c r="J112" s="56">
        <f t="shared" si="201"/>
        <v>2000</v>
      </c>
      <c r="K112" s="54"/>
      <c r="L112" s="55"/>
      <c r="M112" s="56">
        <f t="shared" si="214"/>
        <v>0</v>
      </c>
      <c r="N112" s="54"/>
      <c r="O112" s="55"/>
      <c r="P112" s="56">
        <f t="shared" si="215"/>
        <v>0</v>
      </c>
      <c r="Q112" s="54"/>
      <c r="R112" s="55"/>
      <c r="S112" s="56">
        <f t="shared" si="216"/>
        <v>0</v>
      </c>
      <c r="T112" s="54"/>
      <c r="U112" s="55"/>
      <c r="V112" s="56">
        <f t="shared" si="217"/>
        <v>0</v>
      </c>
      <c r="W112" s="54"/>
      <c r="X112" s="55"/>
      <c r="Y112" s="56">
        <f t="shared" si="218"/>
        <v>0</v>
      </c>
      <c r="Z112" s="54"/>
      <c r="AA112" s="55"/>
      <c r="AB112" s="56">
        <f t="shared" si="219"/>
        <v>0</v>
      </c>
      <c r="AC112" s="54"/>
      <c r="AD112" s="55"/>
      <c r="AE112" s="56">
        <f t="shared" si="220"/>
        <v>0</v>
      </c>
      <c r="AF112" s="54"/>
      <c r="AG112" s="55"/>
      <c r="AH112" s="56">
        <f t="shared" si="221"/>
        <v>0</v>
      </c>
      <c r="AI112" s="57">
        <f t="shared" si="188"/>
        <v>4000</v>
      </c>
      <c r="AJ112" s="254">
        <f t="shared" si="189"/>
        <v>2000</v>
      </c>
      <c r="AK112" s="254">
        <f t="shared" si="190"/>
        <v>2000</v>
      </c>
      <c r="AL112" s="261">
        <f t="shared" si="191"/>
        <v>0.5</v>
      </c>
      <c r="AM112" s="223"/>
      <c r="AN112" s="59"/>
      <c r="AO112" s="59"/>
      <c r="AP112" s="59"/>
      <c r="AQ112" s="59"/>
      <c r="AR112" s="59"/>
      <c r="AS112" s="59"/>
    </row>
    <row r="113" spans="1:45" s="304" customFormat="1" ht="30" customHeight="1" x14ac:dyDescent="0.2">
      <c r="A113" s="50" t="s">
        <v>17</v>
      </c>
      <c r="B113" s="51" t="s">
        <v>490</v>
      </c>
      <c r="C113" s="372" t="s">
        <v>401</v>
      </c>
      <c r="D113" s="373" t="s">
        <v>59</v>
      </c>
      <c r="E113" s="374">
        <v>2</v>
      </c>
      <c r="F113" s="375">
        <v>4500</v>
      </c>
      <c r="G113" s="56">
        <f t="shared" si="170"/>
        <v>9000</v>
      </c>
      <c r="H113" s="54">
        <v>1</v>
      </c>
      <c r="I113" s="55">
        <v>4500</v>
      </c>
      <c r="J113" s="56">
        <f t="shared" ref="J113:J116" si="222">H113*I113</f>
        <v>4500</v>
      </c>
      <c r="K113" s="54"/>
      <c r="L113" s="55"/>
      <c r="M113" s="56">
        <f t="shared" si="214"/>
        <v>0</v>
      </c>
      <c r="N113" s="54"/>
      <c r="O113" s="55"/>
      <c r="P113" s="56">
        <f t="shared" si="215"/>
        <v>0</v>
      </c>
      <c r="Q113" s="54"/>
      <c r="R113" s="55"/>
      <c r="S113" s="56">
        <f t="shared" si="216"/>
        <v>0</v>
      </c>
      <c r="T113" s="54"/>
      <c r="U113" s="55"/>
      <c r="V113" s="56">
        <f t="shared" si="217"/>
        <v>0</v>
      </c>
      <c r="W113" s="54"/>
      <c r="X113" s="55"/>
      <c r="Y113" s="56">
        <f t="shared" si="218"/>
        <v>0</v>
      </c>
      <c r="Z113" s="54"/>
      <c r="AA113" s="55"/>
      <c r="AB113" s="56">
        <f t="shared" si="219"/>
        <v>0</v>
      </c>
      <c r="AC113" s="54"/>
      <c r="AD113" s="55"/>
      <c r="AE113" s="56">
        <f t="shared" si="220"/>
        <v>0</v>
      </c>
      <c r="AF113" s="54"/>
      <c r="AG113" s="55"/>
      <c r="AH113" s="56">
        <f t="shared" si="221"/>
        <v>0</v>
      </c>
      <c r="AI113" s="57">
        <f t="shared" si="188"/>
        <v>9000</v>
      </c>
      <c r="AJ113" s="254">
        <f t="shared" si="189"/>
        <v>4500</v>
      </c>
      <c r="AK113" s="254">
        <f t="shared" si="190"/>
        <v>4500</v>
      </c>
      <c r="AL113" s="261">
        <f t="shared" si="191"/>
        <v>0.5</v>
      </c>
      <c r="AM113" s="223"/>
      <c r="AN113" s="59"/>
      <c r="AO113" s="59"/>
      <c r="AP113" s="59"/>
      <c r="AQ113" s="59"/>
      <c r="AR113" s="59"/>
      <c r="AS113" s="59"/>
    </row>
    <row r="114" spans="1:45" s="360" customFormat="1" ht="30" customHeight="1" x14ac:dyDescent="0.2">
      <c r="A114" s="50" t="s">
        <v>17</v>
      </c>
      <c r="B114" s="51" t="s">
        <v>491</v>
      </c>
      <c r="C114" s="372" t="s">
        <v>480</v>
      </c>
      <c r="D114" s="373" t="s">
        <v>59</v>
      </c>
      <c r="E114" s="374"/>
      <c r="F114" s="375"/>
      <c r="G114" s="56">
        <f t="shared" si="170"/>
        <v>0</v>
      </c>
      <c r="H114" s="54">
        <v>1</v>
      </c>
      <c r="I114" s="55">
        <v>20000</v>
      </c>
      <c r="J114" s="56">
        <f t="shared" si="222"/>
        <v>20000</v>
      </c>
      <c r="K114" s="54"/>
      <c r="L114" s="55"/>
      <c r="M114" s="56">
        <f t="shared" si="214"/>
        <v>0</v>
      </c>
      <c r="N114" s="54"/>
      <c r="O114" s="55"/>
      <c r="P114" s="56">
        <f t="shared" si="215"/>
        <v>0</v>
      </c>
      <c r="Q114" s="54"/>
      <c r="R114" s="55"/>
      <c r="S114" s="56">
        <f t="shared" si="216"/>
        <v>0</v>
      </c>
      <c r="T114" s="54"/>
      <c r="U114" s="55"/>
      <c r="V114" s="56">
        <f t="shared" si="217"/>
        <v>0</v>
      </c>
      <c r="W114" s="54"/>
      <c r="X114" s="55"/>
      <c r="Y114" s="56">
        <f t="shared" si="218"/>
        <v>0</v>
      </c>
      <c r="Z114" s="54"/>
      <c r="AA114" s="55"/>
      <c r="AB114" s="56">
        <f t="shared" si="219"/>
        <v>0</v>
      </c>
      <c r="AC114" s="54"/>
      <c r="AD114" s="55"/>
      <c r="AE114" s="56">
        <f t="shared" si="220"/>
        <v>0</v>
      </c>
      <c r="AF114" s="54"/>
      <c r="AG114" s="55"/>
      <c r="AH114" s="56">
        <f t="shared" si="221"/>
        <v>0</v>
      </c>
      <c r="AI114" s="57">
        <f t="shared" si="188"/>
        <v>0</v>
      </c>
      <c r="AJ114" s="254">
        <f t="shared" si="189"/>
        <v>20000</v>
      </c>
      <c r="AK114" s="254">
        <f t="shared" si="190"/>
        <v>-20000</v>
      </c>
      <c r="AL114" s="261" t="e">
        <f t="shared" si="191"/>
        <v>#DIV/0!</v>
      </c>
      <c r="AM114" s="223"/>
      <c r="AN114" s="59"/>
      <c r="AO114" s="59"/>
      <c r="AP114" s="59"/>
      <c r="AQ114" s="59"/>
      <c r="AR114" s="59"/>
      <c r="AS114" s="59"/>
    </row>
    <row r="115" spans="1:45" s="360" customFormat="1" ht="30" customHeight="1" x14ac:dyDescent="0.2">
      <c r="A115" s="50" t="s">
        <v>17</v>
      </c>
      <c r="B115" s="51" t="s">
        <v>492</v>
      </c>
      <c r="C115" s="372" t="s">
        <v>481</v>
      </c>
      <c r="D115" s="373" t="s">
        <v>59</v>
      </c>
      <c r="E115" s="54"/>
      <c r="F115" s="55"/>
      <c r="G115" s="56">
        <f t="shared" si="170"/>
        <v>0</v>
      </c>
      <c r="H115" s="54">
        <v>1</v>
      </c>
      <c r="I115" s="55">
        <v>1500</v>
      </c>
      <c r="J115" s="56">
        <f t="shared" si="222"/>
        <v>1500</v>
      </c>
      <c r="K115" s="54"/>
      <c r="L115" s="55"/>
      <c r="M115" s="56">
        <f t="shared" si="214"/>
        <v>0</v>
      </c>
      <c r="N115" s="54"/>
      <c r="O115" s="55"/>
      <c r="P115" s="56">
        <f t="shared" si="215"/>
        <v>0</v>
      </c>
      <c r="Q115" s="54"/>
      <c r="R115" s="55"/>
      <c r="S115" s="56">
        <f t="shared" si="216"/>
        <v>0</v>
      </c>
      <c r="T115" s="54"/>
      <c r="U115" s="55"/>
      <c r="V115" s="56">
        <f t="shared" si="217"/>
        <v>0</v>
      </c>
      <c r="W115" s="54"/>
      <c r="X115" s="55"/>
      <c r="Y115" s="56">
        <f t="shared" si="218"/>
        <v>0</v>
      </c>
      <c r="Z115" s="54"/>
      <c r="AA115" s="55"/>
      <c r="AB115" s="56">
        <f t="shared" si="219"/>
        <v>0</v>
      </c>
      <c r="AC115" s="54"/>
      <c r="AD115" s="55"/>
      <c r="AE115" s="56">
        <f t="shared" si="220"/>
        <v>0</v>
      </c>
      <c r="AF115" s="54"/>
      <c r="AG115" s="55"/>
      <c r="AH115" s="56">
        <f t="shared" si="221"/>
        <v>0</v>
      </c>
      <c r="AI115" s="57">
        <f t="shared" si="188"/>
        <v>0</v>
      </c>
      <c r="AJ115" s="254">
        <f t="shared" si="189"/>
        <v>1500</v>
      </c>
      <c r="AK115" s="254">
        <f t="shared" si="190"/>
        <v>-1500</v>
      </c>
      <c r="AL115" s="261" t="e">
        <f t="shared" si="191"/>
        <v>#DIV/0!</v>
      </c>
      <c r="AM115" s="223"/>
      <c r="AN115" s="59"/>
      <c r="AO115" s="59"/>
      <c r="AP115" s="59"/>
      <c r="AQ115" s="59"/>
      <c r="AR115" s="59"/>
      <c r="AS115" s="59"/>
    </row>
    <row r="116" spans="1:45" s="304" customFormat="1" ht="30" customHeight="1" x14ac:dyDescent="0.2">
      <c r="A116" s="50" t="s">
        <v>17</v>
      </c>
      <c r="B116" s="51" t="s">
        <v>493</v>
      </c>
      <c r="C116" s="372" t="s">
        <v>402</v>
      </c>
      <c r="D116" s="373" t="s">
        <v>59</v>
      </c>
      <c r="E116" s="54">
        <v>2</v>
      </c>
      <c r="F116" s="55">
        <v>400</v>
      </c>
      <c r="G116" s="56">
        <f t="shared" si="170"/>
        <v>800</v>
      </c>
      <c r="H116" s="54">
        <v>1</v>
      </c>
      <c r="I116" s="55">
        <v>3000</v>
      </c>
      <c r="J116" s="56">
        <f t="shared" si="222"/>
        <v>3000</v>
      </c>
      <c r="K116" s="54"/>
      <c r="L116" s="55"/>
      <c r="M116" s="56">
        <f t="shared" si="214"/>
        <v>0</v>
      </c>
      <c r="N116" s="54"/>
      <c r="O116" s="55"/>
      <c r="P116" s="56">
        <f t="shared" si="215"/>
        <v>0</v>
      </c>
      <c r="Q116" s="54"/>
      <c r="R116" s="55"/>
      <c r="S116" s="56">
        <f t="shared" si="216"/>
        <v>0</v>
      </c>
      <c r="T116" s="54"/>
      <c r="U116" s="55"/>
      <c r="V116" s="56">
        <f t="shared" si="217"/>
        <v>0</v>
      </c>
      <c r="W116" s="54"/>
      <c r="X116" s="55"/>
      <c r="Y116" s="56">
        <f t="shared" si="218"/>
        <v>0</v>
      </c>
      <c r="Z116" s="54"/>
      <c r="AA116" s="55"/>
      <c r="AB116" s="56">
        <f t="shared" si="219"/>
        <v>0</v>
      </c>
      <c r="AC116" s="54"/>
      <c r="AD116" s="55"/>
      <c r="AE116" s="56">
        <f t="shared" si="220"/>
        <v>0</v>
      </c>
      <c r="AF116" s="54"/>
      <c r="AG116" s="55"/>
      <c r="AH116" s="56">
        <f t="shared" si="221"/>
        <v>0</v>
      </c>
      <c r="AI116" s="57">
        <f t="shared" si="188"/>
        <v>800</v>
      </c>
      <c r="AJ116" s="254">
        <f t="shared" si="189"/>
        <v>3000</v>
      </c>
      <c r="AK116" s="254">
        <f t="shared" si="190"/>
        <v>-2200</v>
      </c>
      <c r="AL116" s="261">
        <f t="shared" si="191"/>
        <v>-2.75</v>
      </c>
      <c r="AM116" s="223"/>
      <c r="AN116" s="59"/>
      <c r="AO116" s="59"/>
      <c r="AP116" s="59"/>
      <c r="AQ116" s="59"/>
      <c r="AR116" s="59"/>
      <c r="AS116" s="59"/>
    </row>
    <row r="117" spans="1:45" ht="30" customHeight="1" x14ac:dyDescent="0.2">
      <c r="A117" s="50" t="s">
        <v>17</v>
      </c>
      <c r="B117" s="51" t="s">
        <v>494</v>
      </c>
      <c r="C117" s="425" t="s">
        <v>403</v>
      </c>
      <c r="D117" s="373" t="s">
        <v>59</v>
      </c>
      <c r="E117" s="54">
        <v>2</v>
      </c>
      <c r="F117" s="55">
        <v>600</v>
      </c>
      <c r="G117" s="56">
        <f t="shared" si="170"/>
        <v>1200</v>
      </c>
      <c r="H117" s="54">
        <v>2</v>
      </c>
      <c r="I117" s="55">
        <v>2000</v>
      </c>
      <c r="J117" s="56">
        <f t="shared" si="201"/>
        <v>4000</v>
      </c>
      <c r="K117" s="54"/>
      <c r="L117" s="55"/>
      <c r="M117" s="56">
        <f t="shared" si="214"/>
        <v>0</v>
      </c>
      <c r="N117" s="54"/>
      <c r="O117" s="55"/>
      <c r="P117" s="56">
        <f t="shared" si="215"/>
        <v>0</v>
      </c>
      <c r="Q117" s="54"/>
      <c r="R117" s="55"/>
      <c r="S117" s="56">
        <f t="shared" si="216"/>
        <v>0</v>
      </c>
      <c r="T117" s="54"/>
      <c r="U117" s="55"/>
      <c r="V117" s="56">
        <f t="shared" si="217"/>
        <v>0</v>
      </c>
      <c r="W117" s="54"/>
      <c r="X117" s="55"/>
      <c r="Y117" s="56">
        <f t="shared" si="218"/>
        <v>0</v>
      </c>
      <c r="Z117" s="54"/>
      <c r="AA117" s="55"/>
      <c r="AB117" s="56">
        <f t="shared" si="219"/>
        <v>0</v>
      </c>
      <c r="AC117" s="54"/>
      <c r="AD117" s="55"/>
      <c r="AE117" s="56">
        <f t="shared" si="220"/>
        <v>0</v>
      </c>
      <c r="AF117" s="54"/>
      <c r="AG117" s="55"/>
      <c r="AH117" s="56">
        <f t="shared" si="221"/>
        <v>0</v>
      </c>
      <c r="AI117" s="57">
        <f t="shared" si="188"/>
        <v>1200</v>
      </c>
      <c r="AJ117" s="254">
        <f t="shared" si="189"/>
        <v>4000</v>
      </c>
      <c r="AK117" s="254">
        <f t="shared" si="190"/>
        <v>-2800</v>
      </c>
      <c r="AL117" s="261">
        <f t="shared" si="191"/>
        <v>-2.3333333333333335</v>
      </c>
      <c r="AM117" s="223"/>
      <c r="AN117" s="59"/>
      <c r="AO117" s="59"/>
      <c r="AP117" s="59"/>
      <c r="AQ117" s="59"/>
      <c r="AR117" s="59"/>
      <c r="AS117" s="59"/>
    </row>
    <row r="118" spans="1:45" s="360" customFormat="1" ht="30" customHeight="1" x14ac:dyDescent="0.2">
      <c r="A118" s="50" t="s">
        <v>17</v>
      </c>
      <c r="B118" s="51" t="s">
        <v>495</v>
      </c>
      <c r="C118" s="426" t="s">
        <v>404</v>
      </c>
      <c r="D118" s="373" t="s">
        <v>59</v>
      </c>
      <c r="E118" s="374">
        <v>1</v>
      </c>
      <c r="F118" s="375">
        <v>15000</v>
      </c>
      <c r="G118" s="56">
        <f t="shared" si="170"/>
        <v>15000</v>
      </c>
      <c r="H118" s="54"/>
      <c r="I118" s="55"/>
      <c r="J118" s="56">
        <f t="shared" si="201"/>
        <v>0</v>
      </c>
      <c r="K118" s="54"/>
      <c r="L118" s="55"/>
      <c r="M118" s="56">
        <f t="shared" si="214"/>
        <v>0</v>
      </c>
      <c r="N118" s="54"/>
      <c r="O118" s="55"/>
      <c r="P118" s="56">
        <f t="shared" si="215"/>
        <v>0</v>
      </c>
      <c r="Q118" s="54"/>
      <c r="R118" s="55"/>
      <c r="S118" s="56">
        <f t="shared" si="216"/>
        <v>0</v>
      </c>
      <c r="T118" s="54"/>
      <c r="U118" s="55"/>
      <c r="V118" s="56">
        <f t="shared" si="217"/>
        <v>0</v>
      </c>
      <c r="W118" s="54"/>
      <c r="X118" s="55"/>
      <c r="Y118" s="56">
        <f t="shared" si="218"/>
        <v>0</v>
      </c>
      <c r="Z118" s="54"/>
      <c r="AA118" s="55"/>
      <c r="AB118" s="56">
        <f t="shared" si="219"/>
        <v>0</v>
      </c>
      <c r="AC118" s="54"/>
      <c r="AD118" s="55"/>
      <c r="AE118" s="56">
        <f t="shared" si="220"/>
        <v>0</v>
      </c>
      <c r="AF118" s="54"/>
      <c r="AG118" s="55"/>
      <c r="AH118" s="56">
        <f t="shared" si="221"/>
        <v>0</v>
      </c>
      <c r="AI118" s="57">
        <f t="shared" si="188"/>
        <v>15000</v>
      </c>
      <c r="AJ118" s="254">
        <f t="shared" si="189"/>
        <v>0</v>
      </c>
      <c r="AK118" s="254">
        <f t="shared" si="190"/>
        <v>15000</v>
      </c>
      <c r="AL118" s="261">
        <f t="shared" si="191"/>
        <v>1</v>
      </c>
      <c r="AM118" s="223"/>
      <c r="AN118" s="59"/>
      <c r="AO118" s="59"/>
      <c r="AP118" s="59"/>
      <c r="AQ118" s="59"/>
      <c r="AR118" s="59"/>
      <c r="AS118" s="59"/>
    </row>
    <row r="119" spans="1:45" s="415" customFormat="1" ht="30" customHeight="1" x14ac:dyDescent="0.2">
      <c r="A119" s="50"/>
      <c r="B119" s="51" t="s">
        <v>496</v>
      </c>
      <c r="C119" s="427" t="s">
        <v>478</v>
      </c>
      <c r="D119" s="373" t="s">
        <v>59</v>
      </c>
      <c r="E119" s="374"/>
      <c r="F119" s="375"/>
      <c r="G119" s="56">
        <f t="shared" si="170"/>
        <v>0</v>
      </c>
      <c r="H119" s="54">
        <v>2</v>
      </c>
      <c r="I119" s="55">
        <v>20000</v>
      </c>
      <c r="J119" s="56">
        <f t="shared" ref="J119" si="223">H119*I119</f>
        <v>40000</v>
      </c>
      <c r="K119" s="54"/>
      <c r="L119" s="55"/>
      <c r="M119" s="56">
        <f t="shared" ref="M119" si="224">K119*L119</f>
        <v>0</v>
      </c>
      <c r="N119" s="54"/>
      <c r="O119" s="55"/>
      <c r="P119" s="56">
        <f t="shared" ref="P119" si="225">N119*O119</f>
        <v>0</v>
      </c>
      <c r="Q119" s="54"/>
      <c r="R119" s="55"/>
      <c r="S119" s="56">
        <f t="shared" ref="S119" si="226">Q119*R119</f>
        <v>0</v>
      </c>
      <c r="T119" s="54"/>
      <c r="U119" s="55"/>
      <c r="V119" s="56">
        <f t="shared" ref="V119" si="227">T119*U119</f>
        <v>0</v>
      </c>
      <c r="W119" s="54"/>
      <c r="X119" s="55"/>
      <c r="Y119" s="56">
        <f t="shared" ref="Y119" si="228">W119*X119</f>
        <v>0</v>
      </c>
      <c r="Z119" s="54"/>
      <c r="AA119" s="55"/>
      <c r="AB119" s="56">
        <f t="shared" ref="AB119" si="229">Z119*AA119</f>
        <v>0</v>
      </c>
      <c r="AC119" s="54"/>
      <c r="AD119" s="55"/>
      <c r="AE119" s="56">
        <f t="shared" ref="AE119" si="230">AC119*AD119</f>
        <v>0</v>
      </c>
      <c r="AF119" s="54"/>
      <c r="AG119" s="55"/>
      <c r="AH119" s="56">
        <f t="shared" ref="AH119" si="231">AF119*AG119</f>
        <v>0</v>
      </c>
      <c r="AI119" s="57">
        <f t="shared" si="188"/>
        <v>0</v>
      </c>
      <c r="AJ119" s="254">
        <f t="shared" si="189"/>
        <v>40000</v>
      </c>
      <c r="AK119" s="254">
        <f t="shared" si="190"/>
        <v>-40000</v>
      </c>
      <c r="AL119" s="261" t="e">
        <f t="shared" si="191"/>
        <v>#DIV/0!</v>
      </c>
      <c r="AM119" s="223"/>
      <c r="AN119" s="59"/>
      <c r="AO119" s="59"/>
      <c r="AP119" s="59"/>
      <c r="AQ119" s="59"/>
      <c r="AR119" s="59"/>
      <c r="AS119" s="59"/>
    </row>
    <row r="120" spans="1:45" ht="30" customHeight="1" thickBot="1" x14ac:dyDescent="0.25">
      <c r="A120" s="50" t="s">
        <v>17</v>
      </c>
      <c r="B120" s="51" t="s">
        <v>510</v>
      </c>
      <c r="C120" s="414" t="s">
        <v>511</v>
      </c>
      <c r="D120" s="373" t="s">
        <v>512</v>
      </c>
      <c r="E120" s="374"/>
      <c r="F120" s="375"/>
      <c r="G120" s="56">
        <f t="shared" si="170"/>
        <v>0</v>
      </c>
      <c r="H120" s="54"/>
      <c r="I120" s="55"/>
      <c r="J120" s="56">
        <f t="shared" si="201"/>
        <v>0</v>
      </c>
      <c r="K120" s="54"/>
      <c r="L120" s="55"/>
      <c r="M120" s="56">
        <f t="shared" si="214"/>
        <v>0</v>
      </c>
      <c r="N120" s="54">
        <v>1</v>
      </c>
      <c r="O120" s="55">
        <v>49800</v>
      </c>
      <c r="P120" s="56">
        <f t="shared" si="215"/>
        <v>49800</v>
      </c>
      <c r="Q120" s="54"/>
      <c r="R120" s="55"/>
      <c r="S120" s="56">
        <f t="shared" si="216"/>
        <v>0</v>
      </c>
      <c r="T120" s="54"/>
      <c r="U120" s="55"/>
      <c r="V120" s="56">
        <f t="shared" si="217"/>
        <v>0</v>
      </c>
      <c r="W120" s="54"/>
      <c r="X120" s="55"/>
      <c r="Y120" s="56">
        <f t="shared" si="218"/>
        <v>0</v>
      </c>
      <c r="Z120" s="54"/>
      <c r="AA120" s="55"/>
      <c r="AB120" s="56">
        <f t="shared" si="219"/>
        <v>0</v>
      </c>
      <c r="AC120" s="54"/>
      <c r="AD120" s="55"/>
      <c r="AE120" s="56">
        <f t="shared" si="220"/>
        <v>0</v>
      </c>
      <c r="AF120" s="54"/>
      <c r="AG120" s="55"/>
      <c r="AH120" s="56">
        <f t="shared" si="221"/>
        <v>0</v>
      </c>
      <c r="AI120" s="57">
        <f t="shared" si="188"/>
        <v>0</v>
      </c>
      <c r="AJ120" s="254">
        <f t="shared" si="189"/>
        <v>49800</v>
      </c>
      <c r="AK120" s="254">
        <f t="shared" si="190"/>
        <v>-49800</v>
      </c>
      <c r="AL120" s="261" t="e">
        <f t="shared" si="191"/>
        <v>#DIV/0!</v>
      </c>
      <c r="AM120" s="223"/>
      <c r="AN120" s="59"/>
      <c r="AO120" s="59"/>
      <c r="AP120" s="59"/>
      <c r="AQ120" s="59"/>
      <c r="AR120" s="59"/>
      <c r="AS120" s="59"/>
    </row>
    <row r="121" spans="1:45" ht="30" customHeight="1" x14ac:dyDescent="0.2">
      <c r="A121" s="41" t="s">
        <v>15</v>
      </c>
      <c r="B121" s="80" t="s">
        <v>98</v>
      </c>
      <c r="C121" s="78" t="s">
        <v>99</v>
      </c>
      <c r="D121" s="68"/>
      <c r="E121" s="69">
        <f>SUM(E122:E124)</f>
        <v>0</v>
      </c>
      <c r="F121" s="70"/>
      <c r="G121" s="71">
        <f>SUM(G122:G124)</f>
        <v>0</v>
      </c>
      <c r="H121" s="69">
        <f>SUM(H122:H124)</f>
        <v>0</v>
      </c>
      <c r="I121" s="70"/>
      <c r="J121" s="71">
        <f>SUM(J122:J124)</f>
        <v>0</v>
      </c>
      <c r="K121" s="69">
        <f>SUM(K122:K124)</f>
        <v>7</v>
      </c>
      <c r="L121" s="70"/>
      <c r="M121" s="71">
        <f>SUM(M122:M124)</f>
        <v>140000</v>
      </c>
      <c r="N121" s="69">
        <f>SUM(N122:N124)</f>
        <v>2</v>
      </c>
      <c r="O121" s="70"/>
      <c r="P121" s="71">
        <f>SUM(P122:P124)</f>
        <v>99375</v>
      </c>
      <c r="Q121" s="69">
        <f>SUM(Q122:Q124)</f>
        <v>7</v>
      </c>
      <c r="R121" s="70"/>
      <c r="S121" s="71">
        <f>SUM(S122:S124)</f>
        <v>140000</v>
      </c>
      <c r="T121" s="69">
        <f>SUM(T122:T124)</f>
        <v>0</v>
      </c>
      <c r="U121" s="70"/>
      <c r="V121" s="71">
        <f>SUM(V122:V124)</f>
        <v>0</v>
      </c>
      <c r="W121" s="69">
        <f>SUM(W122:W124)</f>
        <v>0</v>
      </c>
      <c r="X121" s="70"/>
      <c r="Y121" s="71">
        <f>SUM(Y122:Y124)</f>
        <v>0</v>
      </c>
      <c r="Z121" s="69">
        <f>SUM(Z122:Z124)</f>
        <v>7</v>
      </c>
      <c r="AA121" s="70"/>
      <c r="AB121" s="71">
        <f>SUM(AB122:AB124)</f>
        <v>125400</v>
      </c>
      <c r="AC121" s="69">
        <f>SUM(AC122:AC124)</f>
        <v>0</v>
      </c>
      <c r="AD121" s="70"/>
      <c r="AE121" s="71">
        <f>SUM(AE122:AE124)</f>
        <v>0</v>
      </c>
      <c r="AF121" s="69">
        <f>SUM(AF122:AF124)</f>
        <v>1</v>
      </c>
      <c r="AG121" s="70"/>
      <c r="AH121" s="71">
        <f>SUM(AH122:AH124)</f>
        <v>19700</v>
      </c>
      <c r="AI121" s="71">
        <f>SUM(AI122:AI124)</f>
        <v>280000</v>
      </c>
      <c r="AJ121" s="71">
        <f>SUM(AJ122:AJ124)</f>
        <v>244475</v>
      </c>
      <c r="AK121" s="71">
        <f t="shared" si="10"/>
        <v>35525</v>
      </c>
      <c r="AL121" s="71">
        <f>AK121/AI121</f>
        <v>0.12687499999999999</v>
      </c>
      <c r="AM121" s="233"/>
      <c r="AN121" s="49"/>
      <c r="AO121" s="49"/>
      <c r="AP121" s="49"/>
      <c r="AQ121" s="49"/>
      <c r="AR121" s="49"/>
      <c r="AS121" s="49"/>
    </row>
    <row r="122" spans="1:45" ht="30" customHeight="1" x14ac:dyDescent="0.2">
      <c r="A122" s="50" t="s">
        <v>17</v>
      </c>
      <c r="B122" s="51" t="s">
        <v>100</v>
      </c>
      <c r="C122" s="418" t="s">
        <v>659</v>
      </c>
      <c r="D122" s="102" t="s">
        <v>82</v>
      </c>
      <c r="E122" s="54"/>
      <c r="F122" s="55"/>
      <c r="G122" s="56">
        <f t="shared" ref="G122:G124" si="232">E122*F122</f>
        <v>0</v>
      </c>
      <c r="H122" s="54"/>
      <c r="I122" s="55"/>
      <c r="J122" s="56">
        <f t="shared" ref="J122:J124" si="233">H122*I122</f>
        <v>0</v>
      </c>
      <c r="K122" s="420">
        <v>3</v>
      </c>
      <c r="L122" s="421">
        <v>20000</v>
      </c>
      <c r="M122" s="56">
        <f t="shared" ref="M122:M124" si="234">K122*L122</f>
        <v>60000</v>
      </c>
      <c r="N122" s="420">
        <v>1</v>
      </c>
      <c r="O122" s="421">
        <v>49895</v>
      </c>
      <c r="P122" s="56">
        <f t="shared" ref="P122:P124" si="235">N122*O122</f>
        <v>49895</v>
      </c>
      <c r="Q122" s="54">
        <v>4</v>
      </c>
      <c r="R122" s="55">
        <v>20000</v>
      </c>
      <c r="S122" s="56">
        <f t="shared" ref="S122:S124" si="236">Q122*R122</f>
        <v>80000</v>
      </c>
      <c r="T122" s="54"/>
      <c r="U122" s="55"/>
      <c r="V122" s="56">
        <f t="shared" ref="V122:V124" si="237">T122*U122</f>
        <v>0</v>
      </c>
      <c r="W122" s="54"/>
      <c r="X122" s="55"/>
      <c r="Y122" s="56">
        <f t="shared" ref="Y122:Y124" si="238">W122*X122</f>
        <v>0</v>
      </c>
      <c r="Z122" s="54">
        <v>5</v>
      </c>
      <c r="AA122" s="55">
        <v>16080</v>
      </c>
      <c r="AB122" s="56">
        <f t="shared" ref="AB122:AB124" si="239">Z122*AA122</f>
        <v>80400</v>
      </c>
      <c r="AC122" s="54"/>
      <c r="AD122" s="55"/>
      <c r="AE122" s="56">
        <f t="shared" ref="AE122:AE124" si="240">AC122*AD122</f>
        <v>0</v>
      </c>
      <c r="AF122" s="54"/>
      <c r="AG122" s="55"/>
      <c r="AH122" s="56">
        <f t="shared" ref="AH122:AH124" si="241">AF122*AG122</f>
        <v>0</v>
      </c>
      <c r="AI122" s="57">
        <f>G122+M122+AE122+S122+Y122</f>
        <v>140000</v>
      </c>
      <c r="AJ122" s="254">
        <f>J122+P122+AH122+V122+AB122</f>
        <v>130295</v>
      </c>
      <c r="AK122" s="254">
        <f t="shared" si="10"/>
        <v>9705</v>
      </c>
      <c r="AL122" s="261">
        <f t="shared" si="159"/>
        <v>6.9321428571428576E-2</v>
      </c>
      <c r="AM122" s="223"/>
      <c r="AN122" s="59"/>
      <c r="AO122" s="59"/>
      <c r="AP122" s="59"/>
      <c r="AQ122" s="59"/>
      <c r="AR122" s="59"/>
      <c r="AS122" s="59"/>
    </row>
    <row r="123" spans="1:45" ht="30" customHeight="1" x14ac:dyDescent="0.2">
      <c r="A123" s="50" t="s">
        <v>17</v>
      </c>
      <c r="B123" s="51" t="s">
        <v>102</v>
      </c>
      <c r="C123" s="419" t="s">
        <v>509</v>
      </c>
      <c r="D123" s="102" t="s">
        <v>82</v>
      </c>
      <c r="E123" s="54"/>
      <c r="F123" s="55"/>
      <c r="G123" s="56">
        <f t="shared" ref="G123" si="242">E123*F123</f>
        <v>0</v>
      </c>
      <c r="H123" s="54"/>
      <c r="I123" s="55"/>
      <c r="J123" s="56">
        <f t="shared" ref="J123" si="243">H123*I123</f>
        <v>0</v>
      </c>
      <c r="K123" s="422">
        <v>4</v>
      </c>
      <c r="L123" s="423">
        <v>20000</v>
      </c>
      <c r="M123" s="56">
        <f t="shared" si="234"/>
        <v>80000</v>
      </c>
      <c r="N123" s="422">
        <v>1</v>
      </c>
      <c r="O123" s="423">
        <v>49480</v>
      </c>
      <c r="P123" s="56">
        <f t="shared" si="235"/>
        <v>49480</v>
      </c>
      <c r="Q123" s="63">
        <v>3</v>
      </c>
      <c r="R123" s="64">
        <v>20000</v>
      </c>
      <c r="S123" s="56">
        <f t="shared" si="236"/>
        <v>60000</v>
      </c>
      <c r="T123" s="54"/>
      <c r="U123" s="55"/>
      <c r="V123" s="56">
        <f t="shared" ref="V123" si="244">T123*U123</f>
        <v>0</v>
      </c>
      <c r="W123" s="54"/>
      <c r="X123" s="55"/>
      <c r="Y123" s="56">
        <f t="shared" ref="Y123" si="245">W123*X123</f>
        <v>0</v>
      </c>
      <c r="Z123" s="63">
        <v>2</v>
      </c>
      <c r="AA123" s="64">
        <v>22500</v>
      </c>
      <c r="AB123" s="56">
        <f t="shared" si="239"/>
        <v>45000</v>
      </c>
      <c r="AC123" s="54"/>
      <c r="AD123" s="55"/>
      <c r="AE123" s="56">
        <f t="shared" si="240"/>
        <v>0</v>
      </c>
      <c r="AF123" s="63">
        <v>1</v>
      </c>
      <c r="AG123" s="64">
        <v>19700</v>
      </c>
      <c r="AH123" s="56">
        <f t="shared" si="241"/>
        <v>19700</v>
      </c>
      <c r="AI123" s="57">
        <f t="shared" ref="AI123:AI124" si="246">G123+M123+AE123+S123+Y123</f>
        <v>140000</v>
      </c>
      <c r="AJ123" s="254">
        <f t="shared" ref="AJ123:AJ124" si="247">J123+P123+AH123+V123+AB123</f>
        <v>114180</v>
      </c>
      <c r="AK123" s="254">
        <f t="shared" ref="AK123:AK124" si="248">AI123-AJ123</f>
        <v>25820</v>
      </c>
      <c r="AL123" s="261">
        <f t="shared" ref="AL123:AL124" si="249">AK123/AI123</f>
        <v>0.18442857142857144</v>
      </c>
      <c r="AM123" s="223"/>
      <c r="AN123" s="59"/>
      <c r="AO123" s="59"/>
      <c r="AP123" s="59"/>
      <c r="AQ123" s="59"/>
      <c r="AR123" s="59"/>
      <c r="AS123" s="59"/>
    </row>
    <row r="124" spans="1:45" ht="30" customHeight="1" thickBot="1" x14ac:dyDescent="0.25">
      <c r="A124" s="60" t="s">
        <v>17</v>
      </c>
      <c r="B124" s="51" t="s">
        <v>103</v>
      </c>
      <c r="C124" s="103" t="s">
        <v>104</v>
      </c>
      <c r="D124" s="104" t="s">
        <v>101</v>
      </c>
      <c r="E124" s="63"/>
      <c r="F124" s="64"/>
      <c r="G124" s="65">
        <f t="shared" si="232"/>
        <v>0</v>
      </c>
      <c r="H124" s="63"/>
      <c r="I124" s="64"/>
      <c r="J124" s="65">
        <f t="shared" si="233"/>
        <v>0</v>
      </c>
      <c r="K124" s="63"/>
      <c r="L124" s="64"/>
      <c r="M124" s="56">
        <f t="shared" si="234"/>
        <v>0</v>
      </c>
      <c r="N124" s="63"/>
      <c r="O124" s="64"/>
      <c r="P124" s="56">
        <f t="shared" si="235"/>
        <v>0</v>
      </c>
      <c r="Q124" s="63"/>
      <c r="R124" s="64"/>
      <c r="S124" s="56">
        <f t="shared" si="236"/>
        <v>0</v>
      </c>
      <c r="T124" s="63"/>
      <c r="U124" s="64"/>
      <c r="V124" s="65">
        <f t="shared" si="237"/>
        <v>0</v>
      </c>
      <c r="W124" s="63"/>
      <c r="X124" s="64"/>
      <c r="Y124" s="65">
        <f t="shared" si="238"/>
        <v>0</v>
      </c>
      <c r="Z124" s="63"/>
      <c r="AA124" s="64"/>
      <c r="AB124" s="65">
        <f t="shared" si="239"/>
        <v>0</v>
      </c>
      <c r="AC124" s="63"/>
      <c r="AD124" s="64"/>
      <c r="AE124" s="65">
        <f t="shared" si="240"/>
        <v>0</v>
      </c>
      <c r="AF124" s="63"/>
      <c r="AG124" s="64"/>
      <c r="AH124" s="65">
        <f t="shared" si="241"/>
        <v>0</v>
      </c>
      <c r="AI124" s="57">
        <f t="shared" si="246"/>
        <v>0</v>
      </c>
      <c r="AJ124" s="254">
        <f t="shared" si="247"/>
        <v>0</v>
      </c>
      <c r="AK124" s="254">
        <f t="shared" si="248"/>
        <v>0</v>
      </c>
      <c r="AL124" s="261" t="e">
        <f t="shared" si="249"/>
        <v>#DIV/0!</v>
      </c>
      <c r="AM124" s="223"/>
      <c r="AN124" s="59"/>
      <c r="AO124" s="59"/>
      <c r="AP124" s="59"/>
      <c r="AQ124" s="59"/>
      <c r="AR124" s="59"/>
      <c r="AS124" s="59"/>
    </row>
    <row r="125" spans="1:45" ht="30" customHeight="1" x14ac:dyDescent="0.2">
      <c r="A125" s="41" t="s">
        <v>15</v>
      </c>
      <c r="B125" s="80" t="s">
        <v>105</v>
      </c>
      <c r="C125" s="78" t="s">
        <v>106</v>
      </c>
      <c r="D125" s="68"/>
      <c r="E125" s="69">
        <f>SUM(E126:E141)</f>
        <v>20</v>
      </c>
      <c r="F125" s="70"/>
      <c r="G125" s="71">
        <f>SUM(G126:G141)</f>
        <v>209000</v>
      </c>
      <c r="H125" s="69">
        <f>SUM(H126:H141)</f>
        <v>18</v>
      </c>
      <c r="I125" s="70"/>
      <c r="J125" s="71">
        <f>SUM(J126:J141)</f>
        <v>159700</v>
      </c>
      <c r="K125" s="69">
        <f>SUM(K126:K141)</f>
        <v>0</v>
      </c>
      <c r="L125" s="70"/>
      <c r="M125" s="71">
        <f>SUM(M126:M141)</f>
        <v>0</v>
      </c>
      <c r="N125" s="69">
        <f>SUM(N126:N141)</f>
        <v>0</v>
      </c>
      <c r="O125" s="70"/>
      <c r="P125" s="71">
        <f>SUM(P126:P141)</f>
        <v>0</v>
      </c>
      <c r="Q125" s="69">
        <f>SUM(Q126:Q141)</f>
        <v>0</v>
      </c>
      <c r="R125" s="70"/>
      <c r="S125" s="71">
        <f>SUM(S126:S141)</f>
        <v>0</v>
      </c>
      <c r="T125" s="69">
        <f>SUM(T126:T141)</f>
        <v>0</v>
      </c>
      <c r="U125" s="70"/>
      <c r="V125" s="71">
        <f>SUM(V126:V141)</f>
        <v>0</v>
      </c>
      <c r="W125" s="69">
        <f>SUM(W126:W141)</f>
        <v>0</v>
      </c>
      <c r="X125" s="70"/>
      <c r="Y125" s="71">
        <f>SUM(Y126:Y141)</f>
        <v>0</v>
      </c>
      <c r="Z125" s="69">
        <f>SUM(Z126:Z141)</f>
        <v>0</v>
      </c>
      <c r="AA125" s="70"/>
      <c r="AB125" s="71">
        <f>SUM(AB126:AB141)</f>
        <v>0</v>
      </c>
      <c r="AC125" s="69">
        <f>SUM(AC126:AC141)</f>
        <v>0</v>
      </c>
      <c r="AD125" s="70"/>
      <c r="AE125" s="71">
        <f>SUM(AE126:AE141)</f>
        <v>0</v>
      </c>
      <c r="AF125" s="69">
        <f>SUM(AF126:AF141)</f>
        <v>0</v>
      </c>
      <c r="AG125" s="70"/>
      <c r="AH125" s="71">
        <f>SUM(AH126:AH141)</f>
        <v>0</v>
      </c>
      <c r="AI125" s="71">
        <f>SUM(AI126:AI141)</f>
        <v>209000</v>
      </c>
      <c r="AJ125" s="71">
        <f>SUM(AJ126:AJ141)</f>
        <v>159700</v>
      </c>
      <c r="AK125" s="71">
        <f t="shared" si="10"/>
        <v>49300</v>
      </c>
      <c r="AL125" s="71">
        <f>AK125/AI125</f>
        <v>0.23588516746411484</v>
      </c>
      <c r="AM125" s="233"/>
      <c r="AN125" s="49"/>
      <c r="AO125" s="49"/>
      <c r="AP125" s="49"/>
      <c r="AQ125" s="49"/>
      <c r="AR125" s="49"/>
      <c r="AS125" s="49"/>
    </row>
    <row r="126" spans="1:45" ht="30" customHeight="1" x14ac:dyDescent="0.2">
      <c r="A126" s="50" t="s">
        <v>17</v>
      </c>
      <c r="B126" s="51" t="s">
        <v>107</v>
      </c>
      <c r="C126" s="362" t="s">
        <v>417</v>
      </c>
      <c r="D126" s="377" t="s">
        <v>418</v>
      </c>
      <c r="E126" s="378">
        <v>2</v>
      </c>
      <c r="F126" s="379">
        <v>45000</v>
      </c>
      <c r="G126" s="56">
        <f t="shared" ref="G126:G141" si="250">E126*F126</f>
        <v>90000</v>
      </c>
      <c r="H126" s="54"/>
      <c r="I126" s="55"/>
      <c r="J126" s="56">
        <f t="shared" ref="J126:J141" si="251">H126*I126</f>
        <v>0</v>
      </c>
      <c r="K126" s="54"/>
      <c r="L126" s="55"/>
      <c r="M126" s="56">
        <f t="shared" ref="M126:M141" si="252">K126*L126</f>
        <v>0</v>
      </c>
      <c r="N126" s="54"/>
      <c r="O126" s="55"/>
      <c r="P126" s="56">
        <f t="shared" ref="P126" si="253">N126*O126</f>
        <v>0</v>
      </c>
      <c r="Q126" s="54"/>
      <c r="R126" s="55"/>
      <c r="S126" s="56">
        <f t="shared" ref="S126" si="254">Q126*R126</f>
        <v>0</v>
      </c>
      <c r="T126" s="54"/>
      <c r="U126" s="55"/>
      <c r="V126" s="56">
        <f t="shared" ref="V126" si="255">T126*U126</f>
        <v>0</v>
      </c>
      <c r="W126" s="54"/>
      <c r="X126" s="55"/>
      <c r="Y126" s="56">
        <f t="shared" ref="Y126" si="256">W126*X126</f>
        <v>0</v>
      </c>
      <c r="Z126" s="54"/>
      <c r="AA126" s="55"/>
      <c r="AB126" s="56">
        <f t="shared" ref="AB126" si="257">Z126*AA126</f>
        <v>0</v>
      </c>
      <c r="AC126" s="54"/>
      <c r="AD126" s="55"/>
      <c r="AE126" s="56">
        <f t="shared" ref="AE126" si="258">AC126*AD126</f>
        <v>0</v>
      </c>
      <c r="AF126" s="54"/>
      <c r="AG126" s="55"/>
      <c r="AH126" s="56">
        <f t="shared" ref="AH126" si="259">AF126*AG126</f>
        <v>0</v>
      </c>
      <c r="AI126" s="57">
        <f>G126+M126+AE126+S126+Y126</f>
        <v>90000</v>
      </c>
      <c r="AJ126" s="254">
        <f>J126+P126+AH126+V126+AB126</f>
        <v>0</v>
      </c>
      <c r="AK126" s="254">
        <f t="shared" si="10"/>
        <v>90000</v>
      </c>
      <c r="AL126" s="261">
        <f t="shared" si="159"/>
        <v>1</v>
      </c>
      <c r="AM126" s="223"/>
      <c r="AN126" s="59"/>
      <c r="AO126" s="59"/>
      <c r="AP126" s="59"/>
      <c r="AQ126" s="59"/>
      <c r="AR126" s="59"/>
      <c r="AS126" s="59"/>
    </row>
    <row r="127" spans="1:45" s="385" customFormat="1" ht="30" customHeight="1" x14ac:dyDescent="0.2">
      <c r="A127" s="50" t="s">
        <v>17</v>
      </c>
      <c r="B127" s="51" t="s">
        <v>407</v>
      </c>
      <c r="C127" s="362" t="s">
        <v>497</v>
      </c>
      <c r="D127" s="377" t="s">
        <v>418</v>
      </c>
      <c r="E127" s="378"/>
      <c r="F127" s="379"/>
      <c r="G127" s="56">
        <f t="shared" si="250"/>
        <v>0</v>
      </c>
      <c r="H127" s="54">
        <v>1</v>
      </c>
      <c r="I127" s="55">
        <v>60000</v>
      </c>
      <c r="J127" s="56">
        <f t="shared" si="251"/>
        <v>60000</v>
      </c>
      <c r="K127" s="54"/>
      <c r="L127" s="55"/>
      <c r="M127" s="56"/>
      <c r="N127" s="54"/>
      <c r="O127" s="55"/>
      <c r="P127" s="56">
        <f t="shared" ref="P127:P141" si="260">N127*O127</f>
        <v>0</v>
      </c>
      <c r="Q127" s="54"/>
      <c r="R127" s="55"/>
      <c r="S127" s="56">
        <f t="shared" ref="S127:S141" si="261">Q127*R127</f>
        <v>0</v>
      </c>
      <c r="T127" s="54"/>
      <c r="U127" s="55"/>
      <c r="V127" s="56">
        <f t="shared" ref="V127:V141" si="262">T127*U127</f>
        <v>0</v>
      </c>
      <c r="W127" s="54"/>
      <c r="X127" s="55"/>
      <c r="Y127" s="56">
        <f t="shared" ref="Y127:Y141" si="263">W127*X127</f>
        <v>0</v>
      </c>
      <c r="Z127" s="54"/>
      <c r="AA127" s="55"/>
      <c r="AB127" s="56">
        <f t="shared" ref="AB127:AB141" si="264">Z127*AA127</f>
        <v>0</v>
      </c>
      <c r="AC127" s="54"/>
      <c r="AD127" s="55"/>
      <c r="AE127" s="56">
        <f t="shared" ref="AE127:AE141" si="265">AC127*AD127</f>
        <v>0</v>
      </c>
      <c r="AF127" s="54"/>
      <c r="AG127" s="55"/>
      <c r="AH127" s="56">
        <f t="shared" ref="AH127:AH141" si="266">AF127*AG127</f>
        <v>0</v>
      </c>
      <c r="AI127" s="57">
        <f t="shared" ref="AI127:AI141" si="267">G127+M127+AE127+S127+Y127</f>
        <v>0</v>
      </c>
      <c r="AJ127" s="254">
        <f t="shared" ref="AJ127:AJ141" si="268">J127+P127+AH127+V127+AB127</f>
        <v>60000</v>
      </c>
      <c r="AK127" s="254">
        <f t="shared" ref="AK127:AK141" si="269">AI127-AJ127</f>
        <v>-60000</v>
      </c>
      <c r="AL127" s="261" t="e">
        <f t="shared" ref="AL127:AL141" si="270">AK127/AI127</f>
        <v>#DIV/0!</v>
      </c>
      <c r="AM127" s="223"/>
      <c r="AN127" s="59"/>
      <c r="AO127" s="59"/>
      <c r="AP127" s="59"/>
      <c r="AQ127" s="59"/>
      <c r="AR127" s="59"/>
      <c r="AS127" s="59"/>
    </row>
    <row r="128" spans="1:45" s="304" customFormat="1" ht="30" customHeight="1" x14ac:dyDescent="0.2">
      <c r="A128" s="50" t="s">
        <v>17</v>
      </c>
      <c r="B128" s="51" t="s">
        <v>408</v>
      </c>
      <c r="C128" s="417" t="s">
        <v>419</v>
      </c>
      <c r="D128" s="377" t="s">
        <v>418</v>
      </c>
      <c r="E128" s="378">
        <v>2</v>
      </c>
      <c r="F128" s="379">
        <v>6000</v>
      </c>
      <c r="G128" s="56">
        <f t="shared" si="250"/>
        <v>12000</v>
      </c>
      <c r="H128" s="54">
        <v>1</v>
      </c>
      <c r="I128" s="55">
        <v>6800</v>
      </c>
      <c r="J128" s="56">
        <f t="shared" ref="J128:J139" si="271">H128*I128</f>
        <v>6800</v>
      </c>
      <c r="K128" s="54"/>
      <c r="L128" s="55"/>
      <c r="M128" s="56">
        <f t="shared" ref="M128:M139" si="272">K128*L128</f>
        <v>0</v>
      </c>
      <c r="N128" s="54"/>
      <c r="O128" s="55"/>
      <c r="P128" s="56">
        <f t="shared" si="260"/>
        <v>0</v>
      </c>
      <c r="Q128" s="54"/>
      <c r="R128" s="55"/>
      <c r="S128" s="56">
        <f t="shared" si="261"/>
        <v>0</v>
      </c>
      <c r="T128" s="54"/>
      <c r="U128" s="55"/>
      <c r="V128" s="56">
        <f t="shared" si="262"/>
        <v>0</v>
      </c>
      <c r="W128" s="54"/>
      <c r="X128" s="55"/>
      <c r="Y128" s="56">
        <f t="shared" si="263"/>
        <v>0</v>
      </c>
      <c r="Z128" s="54"/>
      <c r="AA128" s="55"/>
      <c r="AB128" s="56">
        <f t="shared" si="264"/>
        <v>0</v>
      </c>
      <c r="AC128" s="54"/>
      <c r="AD128" s="55"/>
      <c r="AE128" s="56">
        <f t="shared" si="265"/>
        <v>0</v>
      </c>
      <c r="AF128" s="54"/>
      <c r="AG128" s="55"/>
      <c r="AH128" s="56">
        <f t="shared" si="266"/>
        <v>0</v>
      </c>
      <c r="AI128" s="57">
        <f t="shared" si="267"/>
        <v>12000</v>
      </c>
      <c r="AJ128" s="254">
        <f t="shared" si="268"/>
        <v>6800</v>
      </c>
      <c r="AK128" s="254">
        <f t="shared" si="269"/>
        <v>5200</v>
      </c>
      <c r="AL128" s="261">
        <f t="shared" si="270"/>
        <v>0.43333333333333335</v>
      </c>
      <c r="AM128" s="223"/>
      <c r="AN128" s="59"/>
      <c r="AO128" s="59"/>
      <c r="AP128" s="59"/>
      <c r="AQ128" s="59"/>
      <c r="AR128" s="59"/>
      <c r="AS128" s="59"/>
    </row>
    <row r="129" spans="1:45" s="385" customFormat="1" ht="30" customHeight="1" x14ac:dyDescent="0.2">
      <c r="A129" s="50" t="s">
        <v>17</v>
      </c>
      <c r="B129" s="51" t="s">
        <v>409</v>
      </c>
      <c r="C129" s="417" t="s">
        <v>498</v>
      </c>
      <c r="D129" s="377" t="s">
        <v>418</v>
      </c>
      <c r="E129" s="378"/>
      <c r="F129" s="379"/>
      <c r="G129" s="56">
        <f t="shared" si="250"/>
        <v>0</v>
      </c>
      <c r="H129" s="54">
        <v>1</v>
      </c>
      <c r="I129" s="55">
        <v>13600</v>
      </c>
      <c r="J129" s="56">
        <f t="shared" si="271"/>
        <v>13600</v>
      </c>
      <c r="K129" s="54"/>
      <c r="L129" s="55"/>
      <c r="M129" s="56"/>
      <c r="N129" s="54"/>
      <c r="O129" s="55"/>
      <c r="P129" s="56">
        <f t="shared" si="260"/>
        <v>0</v>
      </c>
      <c r="Q129" s="54"/>
      <c r="R129" s="55"/>
      <c r="S129" s="56">
        <f t="shared" si="261"/>
        <v>0</v>
      </c>
      <c r="T129" s="54"/>
      <c r="U129" s="55"/>
      <c r="V129" s="56">
        <f t="shared" si="262"/>
        <v>0</v>
      </c>
      <c r="W129" s="54"/>
      <c r="X129" s="55"/>
      <c r="Y129" s="56">
        <f t="shared" si="263"/>
        <v>0</v>
      </c>
      <c r="Z129" s="54"/>
      <c r="AA129" s="55"/>
      <c r="AB129" s="56">
        <f t="shared" si="264"/>
        <v>0</v>
      </c>
      <c r="AC129" s="54"/>
      <c r="AD129" s="55"/>
      <c r="AE129" s="56">
        <f t="shared" si="265"/>
        <v>0</v>
      </c>
      <c r="AF129" s="54"/>
      <c r="AG129" s="55"/>
      <c r="AH129" s="56">
        <f t="shared" si="266"/>
        <v>0</v>
      </c>
      <c r="AI129" s="57">
        <f t="shared" si="267"/>
        <v>0</v>
      </c>
      <c r="AJ129" s="254">
        <f t="shared" si="268"/>
        <v>13600</v>
      </c>
      <c r="AK129" s="254">
        <f t="shared" si="269"/>
        <v>-13600</v>
      </c>
      <c r="AL129" s="261" t="e">
        <f t="shared" si="270"/>
        <v>#DIV/0!</v>
      </c>
      <c r="AM129" s="223"/>
      <c r="AN129" s="59"/>
      <c r="AO129" s="59"/>
      <c r="AP129" s="59"/>
      <c r="AQ129" s="59"/>
      <c r="AR129" s="59"/>
      <c r="AS129" s="59"/>
    </row>
    <row r="130" spans="1:45" s="385" customFormat="1" ht="30" customHeight="1" x14ac:dyDescent="0.2">
      <c r="A130" s="50" t="s">
        <v>17</v>
      </c>
      <c r="B130" s="51" t="s">
        <v>410</v>
      </c>
      <c r="C130" s="417" t="s">
        <v>499</v>
      </c>
      <c r="D130" s="377" t="s">
        <v>418</v>
      </c>
      <c r="E130" s="378"/>
      <c r="F130" s="379"/>
      <c r="G130" s="56">
        <f t="shared" si="250"/>
        <v>0</v>
      </c>
      <c r="H130" s="54">
        <v>1</v>
      </c>
      <c r="I130" s="55">
        <v>4500</v>
      </c>
      <c r="J130" s="56">
        <f t="shared" si="271"/>
        <v>4500</v>
      </c>
      <c r="K130" s="54"/>
      <c r="L130" s="55"/>
      <c r="M130" s="56"/>
      <c r="N130" s="54"/>
      <c r="O130" s="55"/>
      <c r="P130" s="56">
        <f t="shared" si="260"/>
        <v>0</v>
      </c>
      <c r="Q130" s="54"/>
      <c r="R130" s="55"/>
      <c r="S130" s="56">
        <f t="shared" si="261"/>
        <v>0</v>
      </c>
      <c r="T130" s="54"/>
      <c r="U130" s="55"/>
      <c r="V130" s="56">
        <f t="shared" si="262"/>
        <v>0</v>
      </c>
      <c r="W130" s="54"/>
      <c r="X130" s="55"/>
      <c r="Y130" s="56">
        <f t="shared" si="263"/>
        <v>0</v>
      </c>
      <c r="Z130" s="54"/>
      <c r="AA130" s="55"/>
      <c r="AB130" s="56">
        <f t="shared" si="264"/>
        <v>0</v>
      </c>
      <c r="AC130" s="54"/>
      <c r="AD130" s="55"/>
      <c r="AE130" s="56">
        <f t="shared" si="265"/>
        <v>0</v>
      </c>
      <c r="AF130" s="54"/>
      <c r="AG130" s="55"/>
      <c r="AH130" s="56">
        <f t="shared" si="266"/>
        <v>0</v>
      </c>
      <c r="AI130" s="57">
        <f t="shared" si="267"/>
        <v>0</v>
      </c>
      <c r="AJ130" s="254">
        <f t="shared" si="268"/>
        <v>4500</v>
      </c>
      <c r="AK130" s="254">
        <f t="shared" si="269"/>
        <v>-4500</v>
      </c>
      <c r="AL130" s="261" t="e">
        <f t="shared" si="270"/>
        <v>#DIV/0!</v>
      </c>
      <c r="AM130" s="223"/>
      <c r="AN130" s="59"/>
      <c r="AO130" s="59"/>
      <c r="AP130" s="59"/>
      <c r="AQ130" s="59"/>
      <c r="AR130" s="59"/>
      <c r="AS130" s="59"/>
    </row>
    <row r="131" spans="1:45" s="385" customFormat="1" ht="30" customHeight="1" x14ac:dyDescent="0.2">
      <c r="A131" s="50" t="s">
        <v>17</v>
      </c>
      <c r="B131" s="51" t="s">
        <v>411</v>
      </c>
      <c r="C131" s="417" t="s">
        <v>500</v>
      </c>
      <c r="D131" s="377" t="s">
        <v>418</v>
      </c>
      <c r="E131" s="378"/>
      <c r="F131" s="379"/>
      <c r="G131" s="56">
        <f t="shared" si="250"/>
        <v>0</v>
      </c>
      <c r="H131" s="54">
        <v>1</v>
      </c>
      <c r="I131" s="55">
        <v>3000</v>
      </c>
      <c r="J131" s="56">
        <f t="shared" si="271"/>
        <v>3000</v>
      </c>
      <c r="K131" s="54"/>
      <c r="L131" s="55"/>
      <c r="M131" s="56"/>
      <c r="N131" s="54"/>
      <c r="O131" s="55"/>
      <c r="P131" s="56">
        <f t="shared" si="260"/>
        <v>0</v>
      </c>
      <c r="Q131" s="54"/>
      <c r="R131" s="55"/>
      <c r="S131" s="56">
        <f t="shared" si="261"/>
        <v>0</v>
      </c>
      <c r="T131" s="54"/>
      <c r="U131" s="55"/>
      <c r="V131" s="56">
        <f t="shared" si="262"/>
        <v>0</v>
      </c>
      <c r="W131" s="54"/>
      <c r="X131" s="55"/>
      <c r="Y131" s="56">
        <f t="shared" si="263"/>
        <v>0</v>
      </c>
      <c r="Z131" s="54"/>
      <c r="AA131" s="55"/>
      <c r="AB131" s="56">
        <f t="shared" si="264"/>
        <v>0</v>
      </c>
      <c r="AC131" s="54"/>
      <c r="AD131" s="55"/>
      <c r="AE131" s="56">
        <f t="shared" si="265"/>
        <v>0</v>
      </c>
      <c r="AF131" s="54"/>
      <c r="AG131" s="55"/>
      <c r="AH131" s="56">
        <f t="shared" si="266"/>
        <v>0</v>
      </c>
      <c r="AI131" s="57">
        <f t="shared" si="267"/>
        <v>0</v>
      </c>
      <c r="AJ131" s="254">
        <f t="shared" si="268"/>
        <v>3000</v>
      </c>
      <c r="AK131" s="254">
        <f t="shared" si="269"/>
        <v>-3000</v>
      </c>
      <c r="AL131" s="261" t="e">
        <f t="shared" si="270"/>
        <v>#DIV/0!</v>
      </c>
      <c r="AM131" s="223"/>
      <c r="AN131" s="59"/>
      <c r="AO131" s="59"/>
      <c r="AP131" s="59"/>
      <c r="AQ131" s="59"/>
      <c r="AR131" s="59"/>
      <c r="AS131" s="59"/>
    </row>
    <row r="132" spans="1:45" s="304" customFormat="1" ht="30" customHeight="1" x14ac:dyDescent="0.2">
      <c r="A132" s="50" t="s">
        <v>17</v>
      </c>
      <c r="B132" s="51" t="s">
        <v>412</v>
      </c>
      <c r="C132" s="416" t="s">
        <v>420</v>
      </c>
      <c r="D132" s="377" t="s">
        <v>418</v>
      </c>
      <c r="E132" s="378">
        <v>2</v>
      </c>
      <c r="F132" s="379">
        <v>1500</v>
      </c>
      <c r="G132" s="56">
        <f t="shared" si="250"/>
        <v>3000</v>
      </c>
      <c r="H132" s="54">
        <v>2</v>
      </c>
      <c r="I132" s="55">
        <v>1500</v>
      </c>
      <c r="J132" s="56">
        <f t="shared" si="271"/>
        <v>3000</v>
      </c>
      <c r="K132" s="54"/>
      <c r="L132" s="55"/>
      <c r="M132" s="56">
        <f t="shared" si="272"/>
        <v>0</v>
      </c>
      <c r="N132" s="54"/>
      <c r="O132" s="55"/>
      <c r="P132" s="56">
        <f t="shared" si="260"/>
        <v>0</v>
      </c>
      <c r="Q132" s="54"/>
      <c r="R132" s="55"/>
      <c r="S132" s="56">
        <f t="shared" si="261"/>
        <v>0</v>
      </c>
      <c r="T132" s="54"/>
      <c r="U132" s="55"/>
      <c r="V132" s="56">
        <f t="shared" si="262"/>
        <v>0</v>
      </c>
      <c r="W132" s="54"/>
      <c r="X132" s="55"/>
      <c r="Y132" s="56">
        <f t="shared" si="263"/>
        <v>0</v>
      </c>
      <c r="Z132" s="54"/>
      <c r="AA132" s="55"/>
      <c r="AB132" s="56">
        <f t="shared" si="264"/>
        <v>0</v>
      </c>
      <c r="AC132" s="54"/>
      <c r="AD132" s="55"/>
      <c r="AE132" s="56">
        <f t="shared" si="265"/>
        <v>0</v>
      </c>
      <c r="AF132" s="54"/>
      <c r="AG132" s="55"/>
      <c r="AH132" s="56">
        <f t="shared" si="266"/>
        <v>0</v>
      </c>
      <c r="AI132" s="57">
        <f t="shared" si="267"/>
        <v>3000</v>
      </c>
      <c r="AJ132" s="254">
        <f t="shared" si="268"/>
        <v>3000</v>
      </c>
      <c r="AK132" s="254">
        <f t="shared" si="269"/>
        <v>0</v>
      </c>
      <c r="AL132" s="261">
        <f t="shared" si="270"/>
        <v>0</v>
      </c>
      <c r="AM132" s="223"/>
      <c r="AN132" s="59"/>
      <c r="AO132" s="59"/>
      <c r="AP132" s="59"/>
      <c r="AQ132" s="59"/>
      <c r="AR132" s="59"/>
      <c r="AS132" s="59"/>
    </row>
    <row r="133" spans="1:45" s="304" customFormat="1" ht="30" customHeight="1" x14ac:dyDescent="0.2">
      <c r="A133" s="50" t="s">
        <v>17</v>
      </c>
      <c r="B133" s="51" t="s">
        <v>413</v>
      </c>
      <c r="C133" s="364" t="s">
        <v>421</v>
      </c>
      <c r="D133" s="377" t="s">
        <v>418</v>
      </c>
      <c r="E133" s="378">
        <v>2</v>
      </c>
      <c r="F133" s="379">
        <v>1000</v>
      </c>
      <c r="G133" s="56">
        <f t="shared" ref="G133:G139" si="273">E133*F133</f>
        <v>2000</v>
      </c>
      <c r="H133" s="54">
        <v>2</v>
      </c>
      <c r="I133" s="55">
        <v>1000</v>
      </c>
      <c r="J133" s="56">
        <f t="shared" si="271"/>
        <v>2000</v>
      </c>
      <c r="K133" s="54"/>
      <c r="L133" s="55"/>
      <c r="M133" s="56">
        <f t="shared" si="272"/>
        <v>0</v>
      </c>
      <c r="N133" s="54"/>
      <c r="O133" s="55"/>
      <c r="P133" s="56">
        <f t="shared" si="260"/>
        <v>0</v>
      </c>
      <c r="Q133" s="54"/>
      <c r="R133" s="55"/>
      <c r="S133" s="56">
        <f t="shared" si="261"/>
        <v>0</v>
      </c>
      <c r="T133" s="54"/>
      <c r="U133" s="55"/>
      <c r="V133" s="56">
        <f t="shared" si="262"/>
        <v>0</v>
      </c>
      <c r="W133" s="54"/>
      <c r="X133" s="55"/>
      <c r="Y133" s="56">
        <f t="shared" si="263"/>
        <v>0</v>
      </c>
      <c r="Z133" s="54"/>
      <c r="AA133" s="55"/>
      <c r="AB133" s="56">
        <f t="shared" si="264"/>
        <v>0</v>
      </c>
      <c r="AC133" s="54"/>
      <c r="AD133" s="55"/>
      <c r="AE133" s="56">
        <f t="shared" si="265"/>
        <v>0</v>
      </c>
      <c r="AF133" s="54"/>
      <c r="AG133" s="55"/>
      <c r="AH133" s="56">
        <f t="shared" si="266"/>
        <v>0</v>
      </c>
      <c r="AI133" s="57">
        <f t="shared" si="267"/>
        <v>2000</v>
      </c>
      <c r="AJ133" s="254">
        <f t="shared" si="268"/>
        <v>2000</v>
      </c>
      <c r="AK133" s="254">
        <f t="shared" si="269"/>
        <v>0</v>
      </c>
      <c r="AL133" s="261">
        <f t="shared" si="270"/>
        <v>0</v>
      </c>
      <c r="AM133" s="223"/>
      <c r="AN133" s="59"/>
      <c r="AO133" s="59"/>
      <c r="AP133" s="59"/>
      <c r="AQ133" s="59"/>
      <c r="AR133" s="59"/>
      <c r="AS133" s="59"/>
    </row>
    <row r="134" spans="1:45" s="304" customFormat="1" ht="30" customHeight="1" x14ac:dyDescent="0.2">
      <c r="A134" s="50" t="s">
        <v>17</v>
      </c>
      <c r="B134" s="51" t="s">
        <v>414</v>
      </c>
      <c r="C134" s="364" t="s">
        <v>422</v>
      </c>
      <c r="D134" s="377" t="s">
        <v>418</v>
      </c>
      <c r="E134" s="378">
        <v>2</v>
      </c>
      <c r="F134" s="379">
        <v>14000</v>
      </c>
      <c r="G134" s="56">
        <f t="shared" si="273"/>
        <v>28000</v>
      </c>
      <c r="H134" s="54"/>
      <c r="I134" s="55"/>
      <c r="J134" s="56">
        <f t="shared" si="271"/>
        <v>0</v>
      </c>
      <c r="K134" s="54"/>
      <c r="L134" s="55"/>
      <c r="M134" s="56">
        <f t="shared" si="272"/>
        <v>0</v>
      </c>
      <c r="N134" s="54"/>
      <c r="O134" s="55"/>
      <c r="P134" s="56">
        <f t="shared" si="260"/>
        <v>0</v>
      </c>
      <c r="Q134" s="54"/>
      <c r="R134" s="55"/>
      <c r="S134" s="56">
        <f t="shared" si="261"/>
        <v>0</v>
      </c>
      <c r="T134" s="54"/>
      <c r="U134" s="55"/>
      <c r="V134" s="56">
        <f t="shared" si="262"/>
        <v>0</v>
      </c>
      <c r="W134" s="54"/>
      <c r="X134" s="55"/>
      <c r="Y134" s="56">
        <f t="shared" si="263"/>
        <v>0</v>
      </c>
      <c r="Z134" s="54"/>
      <c r="AA134" s="55"/>
      <c r="AB134" s="56">
        <f t="shared" si="264"/>
        <v>0</v>
      </c>
      <c r="AC134" s="54"/>
      <c r="AD134" s="55"/>
      <c r="AE134" s="56">
        <f t="shared" si="265"/>
        <v>0</v>
      </c>
      <c r="AF134" s="54"/>
      <c r="AG134" s="55"/>
      <c r="AH134" s="56">
        <f t="shared" si="266"/>
        <v>0</v>
      </c>
      <c r="AI134" s="57">
        <f t="shared" si="267"/>
        <v>28000</v>
      </c>
      <c r="AJ134" s="254">
        <f t="shared" si="268"/>
        <v>0</v>
      </c>
      <c r="AK134" s="254">
        <f t="shared" si="269"/>
        <v>28000</v>
      </c>
      <c r="AL134" s="261">
        <f t="shared" si="270"/>
        <v>1</v>
      </c>
      <c r="AM134" s="223"/>
      <c r="AN134" s="59"/>
      <c r="AO134" s="59"/>
      <c r="AP134" s="59"/>
      <c r="AQ134" s="59"/>
      <c r="AR134" s="59"/>
      <c r="AS134" s="59"/>
    </row>
    <row r="135" spans="1:45" s="304" customFormat="1" ht="30" customHeight="1" x14ac:dyDescent="0.2">
      <c r="A135" s="50" t="s">
        <v>17</v>
      </c>
      <c r="B135" s="51" t="s">
        <v>415</v>
      </c>
      <c r="C135" s="364" t="s">
        <v>423</v>
      </c>
      <c r="D135" s="377" t="s">
        <v>418</v>
      </c>
      <c r="E135" s="378">
        <v>2</v>
      </c>
      <c r="F135" s="379">
        <v>3000</v>
      </c>
      <c r="G135" s="56">
        <f t="shared" si="273"/>
        <v>6000</v>
      </c>
      <c r="H135" s="54">
        <v>1</v>
      </c>
      <c r="I135" s="55">
        <v>2000</v>
      </c>
      <c r="J135" s="56">
        <f t="shared" si="271"/>
        <v>2000</v>
      </c>
      <c r="K135" s="54"/>
      <c r="L135" s="55"/>
      <c r="M135" s="56">
        <f t="shared" si="272"/>
        <v>0</v>
      </c>
      <c r="N135" s="54"/>
      <c r="O135" s="55"/>
      <c r="P135" s="56">
        <f t="shared" si="260"/>
        <v>0</v>
      </c>
      <c r="Q135" s="54"/>
      <c r="R135" s="55"/>
      <c r="S135" s="56">
        <f t="shared" si="261"/>
        <v>0</v>
      </c>
      <c r="T135" s="54"/>
      <c r="U135" s="55"/>
      <c r="V135" s="56">
        <f t="shared" si="262"/>
        <v>0</v>
      </c>
      <c r="W135" s="54"/>
      <c r="X135" s="55"/>
      <c r="Y135" s="56">
        <f t="shared" si="263"/>
        <v>0</v>
      </c>
      <c r="Z135" s="54"/>
      <c r="AA135" s="55"/>
      <c r="AB135" s="56">
        <f t="shared" si="264"/>
        <v>0</v>
      </c>
      <c r="AC135" s="54"/>
      <c r="AD135" s="55"/>
      <c r="AE135" s="56">
        <f t="shared" si="265"/>
        <v>0</v>
      </c>
      <c r="AF135" s="54"/>
      <c r="AG135" s="55"/>
      <c r="AH135" s="56">
        <f t="shared" si="266"/>
        <v>0</v>
      </c>
      <c r="AI135" s="57">
        <f t="shared" si="267"/>
        <v>6000</v>
      </c>
      <c r="AJ135" s="254">
        <f t="shared" si="268"/>
        <v>2000</v>
      </c>
      <c r="AK135" s="254">
        <f t="shared" si="269"/>
        <v>4000</v>
      </c>
      <c r="AL135" s="261">
        <f t="shared" si="270"/>
        <v>0.66666666666666663</v>
      </c>
      <c r="AM135" s="223"/>
      <c r="AN135" s="59"/>
      <c r="AO135" s="59"/>
      <c r="AP135" s="59"/>
      <c r="AQ135" s="59"/>
      <c r="AR135" s="59"/>
      <c r="AS135" s="59"/>
    </row>
    <row r="136" spans="1:45" s="304" customFormat="1" ht="30" customHeight="1" x14ac:dyDescent="0.2">
      <c r="A136" s="50" t="s">
        <v>17</v>
      </c>
      <c r="B136" s="51" t="s">
        <v>416</v>
      </c>
      <c r="C136" s="364" t="s">
        <v>424</v>
      </c>
      <c r="D136" s="377" t="s">
        <v>418</v>
      </c>
      <c r="E136" s="378">
        <v>2</v>
      </c>
      <c r="F136" s="379">
        <v>8000</v>
      </c>
      <c r="G136" s="56">
        <f t="shared" si="273"/>
        <v>16000</v>
      </c>
      <c r="H136" s="54">
        <v>2</v>
      </c>
      <c r="I136" s="55">
        <v>8000</v>
      </c>
      <c r="J136" s="56">
        <f t="shared" si="271"/>
        <v>16000</v>
      </c>
      <c r="K136" s="54"/>
      <c r="L136" s="55"/>
      <c r="M136" s="56">
        <f t="shared" si="272"/>
        <v>0</v>
      </c>
      <c r="N136" s="54"/>
      <c r="O136" s="55"/>
      <c r="P136" s="56">
        <f t="shared" si="260"/>
        <v>0</v>
      </c>
      <c r="Q136" s="54"/>
      <c r="R136" s="55"/>
      <c r="S136" s="56">
        <f t="shared" si="261"/>
        <v>0</v>
      </c>
      <c r="T136" s="54"/>
      <c r="U136" s="55"/>
      <c r="V136" s="56">
        <f t="shared" si="262"/>
        <v>0</v>
      </c>
      <c r="W136" s="54"/>
      <c r="X136" s="55"/>
      <c r="Y136" s="56">
        <f t="shared" si="263"/>
        <v>0</v>
      </c>
      <c r="Z136" s="54"/>
      <c r="AA136" s="55"/>
      <c r="AB136" s="56">
        <f t="shared" si="264"/>
        <v>0</v>
      </c>
      <c r="AC136" s="54"/>
      <c r="AD136" s="55"/>
      <c r="AE136" s="56">
        <f t="shared" si="265"/>
        <v>0</v>
      </c>
      <c r="AF136" s="54"/>
      <c r="AG136" s="55"/>
      <c r="AH136" s="56">
        <f t="shared" si="266"/>
        <v>0</v>
      </c>
      <c r="AI136" s="57">
        <f t="shared" si="267"/>
        <v>16000</v>
      </c>
      <c r="AJ136" s="254">
        <f t="shared" si="268"/>
        <v>16000</v>
      </c>
      <c r="AK136" s="254">
        <f t="shared" si="269"/>
        <v>0</v>
      </c>
      <c r="AL136" s="261">
        <f t="shared" si="270"/>
        <v>0</v>
      </c>
      <c r="AM136" s="223"/>
      <c r="AN136" s="59"/>
      <c r="AO136" s="59"/>
      <c r="AP136" s="59"/>
      <c r="AQ136" s="59"/>
      <c r="AR136" s="59"/>
      <c r="AS136" s="59"/>
    </row>
    <row r="137" spans="1:45" s="304" customFormat="1" ht="30" customHeight="1" x14ac:dyDescent="0.2">
      <c r="A137" s="50" t="s">
        <v>17</v>
      </c>
      <c r="B137" s="51" t="s">
        <v>502</v>
      </c>
      <c r="C137" s="364" t="s">
        <v>425</v>
      </c>
      <c r="D137" s="377" t="s">
        <v>418</v>
      </c>
      <c r="E137" s="378">
        <v>2</v>
      </c>
      <c r="F137" s="379">
        <v>8000</v>
      </c>
      <c r="G137" s="56">
        <f t="shared" si="273"/>
        <v>16000</v>
      </c>
      <c r="H137" s="54">
        <v>1</v>
      </c>
      <c r="I137" s="55">
        <v>8000</v>
      </c>
      <c r="J137" s="56">
        <f t="shared" si="271"/>
        <v>8000</v>
      </c>
      <c r="K137" s="54"/>
      <c r="L137" s="55"/>
      <c r="M137" s="56">
        <f t="shared" si="272"/>
        <v>0</v>
      </c>
      <c r="N137" s="54"/>
      <c r="O137" s="55"/>
      <c r="P137" s="56">
        <f t="shared" si="260"/>
        <v>0</v>
      </c>
      <c r="Q137" s="54"/>
      <c r="R137" s="55"/>
      <c r="S137" s="56">
        <f t="shared" si="261"/>
        <v>0</v>
      </c>
      <c r="T137" s="54"/>
      <c r="U137" s="55"/>
      <c r="V137" s="56">
        <f t="shared" si="262"/>
        <v>0</v>
      </c>
      <c r="W137" s="54"/>
      <c r="X137" s="55"/>
      <c r="Y137" s="56">
        <f t="shared" si="263"/>
        <v>0</v>
      </c>
      <c r="Z137" s="54"/>
      <c r="AA137" s="55"/>
      <c r="AB137" s="56">
        <f t="shared" si="264"/>
        <v>0</v>
      </c>
      <c r="AC137" s="54"/>
      <c r="AD137" s="55"/>
      <c r="AE137" s="56">
        <f t="shared" si="265"/>
        <v>0</v>
      </c>
      <c r="AF137" s="54"/>
      <c r="AG137" s="55"/>
      <c r="AH137" s="56">
        <f t="shared" si="266"/>
        <v>0</v>
      </c>
      <c r="AI137" s="57">
        <f t="shared" si="267"/>
        <v>16000</v>
      </c>
      <c r="AJ137" s="254">
        <f t="shared" si="268"/>
        <v>8000</v>
      </c>
      <c r="AK137" s="254">
        <f t="shared" si="269"/>
        <v>8000</v>
      </c>
      <c r="AL137" s="261">
        <f t="shared" si="270"/>
        <v>0.5</v>
      </c>
      <c r="AM137" s="223"/>
      <c r="AN137" s="59"/>
      <c r="AO137" s="59"/>
      <c r="AP137" s="59"/>
      <c r="AQ137" s="59"/>
      <c r="AR137" s="59"/>
      <c r="AS137" s="59"/>
    </row>
    <row r="138" spans="1:45" s="385" customFormat="1" ht="30" customHeight="1" x14ac:dyDescent="0.2">
      <c r="A138" s="50" t="s">
        <v>17</v>
      </c>
      <c r="B138" s="51" t="s">
        <v>503</v>
      </c>
      <c r="C138" s="364" t="s">
        <v>501</v>
      </c>
      <c r="D138" s="377" t="s">
        <v>418</v>
      </c>
      <c r="E138" s="378"/>
      <c r="F138" s="379"/>
      <c r="G138" s="56">
        <f t="shared" si="273"/>
        <v>0</v>
      </c>
      <c r="H138" s="54">
        <v>1</v>
      </c>
      <c r="I138" s="55">
        <v>4800</v>
      </c>
      <c r="J138" s="56">
        <f t="shared" si="271"/>
        <v>4800</v>
      </c>
      <c r="K138" s="54"/>
      <c r="L138" s="55"/>
      <c r="M138" s="56"/>
      <c r="N138" s="54"/>
      <c r="O138" s="55"/>
      <c r="P138" s="56">
        <f t="shared" si="260"/>
        <v>0</v>
      </c>
      <c r="Q138" s="54"/>
      <c r="R138" s="55"/>
      <c r="S138" s="56">
        <f t="shared" si="261"/>
        <v>0</v>
      </c>
      <c r="T138" s="54"/>
      <c r="U138" s="55"/>
      <c r="V138" s="56">
        <f t="shared" si="262"/>
        <v>0</v>
      </c>
      <c r="W138" s="54"/>
      <c r="X138" s="55"/>
      <c r="Y138" s="56">
        <f t="shared" si="263"/>
        <v>0</v>
      </c>
      <c r="Z138" s="54"/>
      <c r="AA138" s="55"/>
      <c r="AB138" s="56">
        <f t="shared" si="264"/>
        <v>0</v>
      </c>
      <c r="AC138" s="54"/>
      <c r="AD138" s="55"/>
      <c r="AE138" s="56">
        <f t="shared" si="265"/>
        <v>0</v>
      </c>
      <c r="AF138" s="54"/>
      <c r="AG138" s="55"/>
      <c r="AH138" s="56">
        <f t="shared" si="266"/>
        <v>0</v>
      </c>
      <c r="AI138" s="57">
        <f t="shared" si="267"/>
        <v>0</v>
      </c>
      <c r="AJ138" s="254">
        <f t="shared" si="268"/>
        <v>4800</v>
      </c>
      <c r="AK138" s="254">
        <f t="shared" si="269"/>
        <v>-4800</v>
      </c>
      <c r="AL138" s="261" t="e">
        <f t="shared" si="270"/>
        <v>#DIV/0!</v>
      </c>
      <c r="AM138" s="223"/>
      <c r="AN138" s="59"/>
      <c r="AO138" s="59"/>
      <c r="AP138" s="59"/>
      <c r="AQ138" s="59"/>
      <c r="AR138" s="59"/>
      <c r="AS138" s="59"/>
    </row>
    <row r="139" spans="1:45" s="304" customFormat="1" ht="30" customHeight="1" x14ac:dyDescent="0.2">
      <c r="A139" s="50" t="s">
        <v>17</v>
      </c>
      <c r="B139" s="51" t="s">
        <v>504</v>
      </c>
      <c r="C139" s="364" t="s">
        <v>426</v>
      </c>
      <c r="D139" s="377" t="s">
        <v>418</v>
      </c>
      <c r="E139" s="378">
        <v>2</v>
      </c>
      <c r="F139" s="379">
        <v>3000</v>
      </c>
      <c r="G139" s="56">
        <f t="shared" si="273"/>
        <v>6000</v>
      </c>
      <c r="H139" s="54">
        <v>2</v>
      </c>
      <c r="I139" s="55">
        <v>3000</v>
      </c>
      <c r="J139" s="56">
        <f t="shared" si="271"/>
        <v>6000</v>
      </c>
      <c r="K139" s="54"/>
      <c r="L139" s="55"/>
      <c r="M139" s="56">
        <f t="shared" si="272"/>
        <v>0</v>
      </c>
      <c r="N139" s="54"/>
      <c r="O139" s="55"/>
      <c r="P139" s="56">
        <f t="shared" si="260"/>
        <v>0</v>
      </c>
      <c r="Q139" s="54"/>
      <c r="R139" s="55"/>
      <c r="S139" s="56">
        <f t="shared" si="261"/>
        <v>0</v>
      </c>
      <c r="T139" s="54"/>
      <c r="U139" s="55"/>
      <c r="V139" s="56">
        <f t="shared" si="262"/>
        <v>0</v>
      </c>
      <c r="W139" s="54"/>
      <c r="X139" s="55"/>
      <c r="Y139" s="56">
        <f t="shared" si="263"/>
        <v>0</v>
      </c>
      <c r="Z139" s="54"/>
      <c r="AA139" s="55"/>
      <c r="AB139" s="56">
        <f t="shared" si="264"/>
        <v>0</v>
      </c>
      <c r="AC139" s="54"/>
      <c r="AD139" s="55"/>
      <c r="AE139" s="56">
        <f t="shared" si="265"/>
        <v>0</v>
      </c>
      <c r="AF139" s="54"/>
      <c r="AG139" s="55"/>
      <c r="AH139" s="56">
        <f t="shared" si="266"/>
        <v>0</v>
      </c>
      <c r="AI139" s="57">
        <f t="shared" si="267"/>
        <v>6000</v>
      </c>
      <c r="AJ139" s="254">
        <f t="shared" si="268"/>
        <v>6000</v>
      </c>
      <c r="AK139" s="254">
        <f t="shared" si="269"/>
        <v>0</v>
      </c>
      <c r="AL139" s="261">
        <f t="shared" si="270"/>
        <v>0</v>
      </c>
      <c r="AM139" s="223"/>
      <c r="AN139" s="59"/>
      <c r="AO139" s="59"/>
      <c r="AP139" s="59"/>
      <c r="AQ139" s="59"/>
      <c r="AR139" s="59"/>
      <c r="AS139" s="59"/>
    </row>
    <row r="140" spans="1:45" ht="30" customHeight="1" x14ac:dyDescent="0.2">
      <c r="A140" s="50" t="s">
        <v>17</v>
      </c>
      <c r="B140" s="51" t="s">
        <v>505</v>
      </c>
      <c r="C140" s="364" t="s">
        <v>427</v>
      </c>
      <c r="D140" s="377" t="s">
        <v>418</v>
      </c>
      <c r="E140" s="378">
        <v>2</v>
      </c>
      <c r="F140" s="379">
        <v>15000</v>
      </c>
      <c r="G140" s="56">
        <f t="shared" si="250"/>
        <v>30000</v>
      </c>
      <c r="H140" s="54">
        <v>2</v>
      </c>
      <c r="I140" s="55">
        <v>15000</v>
      </c>
      <c r="J140" s="56">
        <f t="shared" si="251"/>
        <v>30000</v>
      </c>
      <c r="K140" s="54"/>
      <c r="L140" s="55"/>
      <c r="M140" s="56">
        <f t="shared" si="252"/>
        <v>0</v>
      </c>
      <c r="N140" s="54"/>
      <c r="O140" s="55"/>
      <c r="P140" s="56">
        <f t="shared" si="260"/>
        <v>0</v>
      </c>
      <c r="Q140" s="54"/>
      <c r="R140" s="55"/>
      <c r="S140" s="56">
        <f t="shared" si="261"/>
        <v>0</v>
      </c>
      <c r="T140" s="54"/>
      <c r="U140" s="55"/>
      <c r="V140" s="56">
        <f t="shared" si="262"/>
        <v>0</v>
      </c>
      <c r="W140" s="54"/>
      <c r="X140" s="55"/>
      <c r="Y140" s="56">
        <f t="shared" si="263"/>
        <v>0</v>
      </c>
      <c r="Z140" s="54"/>
      <c r="AA140" s="55"/>
      <c r="AB140" s="56">
        <f t="shared" si="264"/>
        <v>0</v>
      </c>
      <c r="AC140" s="54"/>
      <c r="AD140" s="55"/>
      <c r="AE140" s="56">
        <f t="shared" si="265"/>
        <v>0</v>
      </c>
      <c r="AF140" s="54"/>
      <c r="AG140" s="55"/>
      <c r="AH140" s="56">
        <f t="shared" si="266"/>
        <v>0</v>
      </c>
      <c r="AI140" s="57">
        <f t="shared" si="267"/>
        <v>30000</v>
      </c>
      <c r="AJ140" s="254">
        <f t="shared" si="268"/>
        <v>30000</v>
      </c>
      <c r="AK140" s="254">
        <f t="shared" si="269"/>
        <v>0</v>
      </c>
      <c r="AL140" s="261">
        <f t="shared" si="270"/>
        <v>0</v>
      </c>
      <c r="AM140" s="223"/>
      <c r="AN140" s="59"/>
      <c r="AO140" s="59"/>
      <c r="AP140" s="59"/>
      <c r="AQ140" s="59"/>
      <c r="AR140" s="59"/>
      <c r="AS140" s="59"/>
    </row>
    <row r="141" spans="1:45" ht="30" customHeight="1" thickBot="1" x14ac:dyDescent="0.25">
      <c r="A141" s="60" t="s">
        <v>17</v>
      </c>
      <c r="B141" s="51" t="s">
        <v>506</v>
      </c>
      <c r="C141" s="88" t="s">
        <v>108</v>
      </c>
      <c r="D141" s="104" t="s">
        <v>52</v>
      </c>
      <c r="E141" s="63"/>
      <c r="F141" s="64"/>
      <c r="G141" s="65">
        <f t="shared" si="250"/>
        <v>0</v>
      </c>
      <c r="H141" s="63"/>
      <c r="I141" s="64"/>
      <c r="J141" s="65">
        <f t="shared" si="251"/>
        <v>0</v>
      </c>
      <c r="K141" s="63"/>
      <c r="L141" s="64"/>
      <c r="M141" s="65">
        <f t="shared" si="252"/>
        <v>0</v>
      </c>
      <c r="N141" s="54"/>
      <c r="O141" s="55"/>
      <c r="P141" s="56">
        <f t="shared" si="260"/>
        <v>0</v>
      </c>
      <c r="Q141" s="54"/>
      <c r="R141" s="55"/>
      <c r="S141" s="56">
        <f t="shared" si="261"/>
        <v>0</v>
      </c>
      <c r="T141" s="54"/>
      <c r="U141" s="55"/>
      <c r="V141" s="56">
        <f t="shared" si="262"/>
        <v>0</v>
      </c>
      <c r="W141" s="54"/>
      <c r="X141" s="55"/>
      <c r="Y141" s="56">
        <f t="shared" si="263"/>
        <v>0</v>
      </c>
      <c r="Z141" s="54"/>
      <c r="AA141" s="55"/>
      <c r="AB141" s="56">
        <f t="shared" si="264"/>
        <v>0</v>
      </c>
      <c r="AC141" s="54"/>
      <c r="AD141" s="55"/>
      <c r="AE141" s="56">
        <f t="shared" si="265"/>
        <v>0</v>
      </c>
      <c r="AF141" s="54"/>
      <c r="AG141" s="55"/>
      <c r="AH141" s="56">
        <f t="shared" si="266"/>
        <v>0</v>
      </c>
      <c r="AI141" s="57">
        <f t="shared" si="267"/>
        <v>0</v>
      </c>
      <c r="AJ141" s="254">
        <f t="shared" si="268"/>
        <v>0</v>
      </c>
      <c r="AK141" s="254">
        <f t="shared" si="269"/>
        <v>0</v>
      </c>
      <c r="AL141" s="261" t="e">
        <f t="shared" si="270"/>
        <v>#DIV/0!</v>
      </c>
      <c r="AM141" s="223"/>
      <c r="AN141" s="59"/>
      <c r="AO141" s="59"/>
      <c r="AP141" s="59"/>
      <c r="AQ141" s="59"/>
      <c r="AR141" s="59"/>
      <c r="AS141" s="59"/>
    </row>
    <row r="142" spans="1:45" ht="30" customHeight="1" x14ac:dyDescent="0.2">
      <c r="A142" s="41" t="s">
        <v>15</v>
      </c>
      <c r="B142" s="80" t="s">
        <v>109</v>
      </c>
      <c r="C142" s="78" t="s">
        <v>110</v>
      </c>
      <c r="D142" s="68"/>
      <c r="E142" s="69">
        <f>SUM(E143:E145)</f>
        <v>10</v>
      </c>
      <c r="F142" s="70"/>
      <c r="G142" s="71">
        <f>SUM(G143:G145)</f>
        <v>20000</v>
      </c>
      <c r="H142" s="69">
        <f>SUM(H143:H145)</f>
        <v>0</v>
      </c>
      <c r="I142" s="70"/>
      <c r="J142" s="71">
        <f>SUM(J143:J145)</f>
        <v>0</v>
      </c>
      <c r="K142" s="69">
        <f>SUM(K143:K145)</f>
        <v>0</v>
      </c>
      <c r="L142" s="70"/>
      <c r="M142" s="71">
        <f>SUM(M143:M145)</f>
        <v>0</v>
      </c>
      <c r="N142" s="69">
        <f>SUM(N143:N145)</f>
        <v>1</v>
      </c>
      <c r="O142" s="70"/>
      <c r="P142" s="71">
        <f>SUM(P143:P145)</f>
        <v>42501</v>
      </c>
      <c r="Q142" s="69">
        <f>SUM(Q143:Q145)</f>
        <v>0</v>
      </c>
      <c r="R142" s="70"/>
      <c r="S142" s="71">
        <f>SUM(S143:S145)</f>
        <v>0</v>
      </c>
      <c r="T142" s="69">
        <f>SUM(T143:T145)</f>
        <v>0</v>
      </c>
      <c r="U142" s="70"/>
      <c r="V142" s="71">
        <f>SUM(V143:V145)</f>
        <v>0</v>
      </c>
      <c r="W142" s="69">
        <f>SUM(W143:W145)</f>
        <v>0</v>
      </c>
      <c r="X142" s="70"/>
      <c r="Y142" s="71">
        <f>SUM(Y143:Y145)</f>
        <v>0</v>
      </c>
      <c r="Z142" s="69">
        <f>SUM(Z143:Z145)</f>
        <v>0</v>
      </c>
      <c r="AA142" s="70"/>
      <c r="AB142" s="71">
        <f>SUM(AB143:AB145)</f>
        <v>0</v>
      </c>
      <c r="AC142" s="69">
        <f>SUM(AC143:AC145)</f>
        <v>1</v>
      </c>
      <c r="AD142" s="70"/>
      <c r="AE142" s="71">
        <f>SUM(AE143:AE145)</f>
        <v>9000</v>
      </c>
      <c r="AF142" s="69">
        <f>SUM(AF143:AF145)</f>
        <v>0</v>
      </c>
      <c r="AG142" s="70"/>
      <c r="AH142" s="71">
        <f>SUM(AH143:AH145)</f>
        <v>0</v>
      </c>
      <c r="AI142" s="71">
        <f>SUM(AI143:AI145)</f>
        <v>29000</v>
      </c>
      <c r="AJ142" s="71">
        <f>SUM(AJ143:AJ145)</f>
        <v>42501</v>
      </c>
      <c r="AK142" s="71">
        <f t="shared" si="10"/>
        <v>-13501</v>
      </c>
      <c r="AL142" s="71">
        <f>AK142/AI142</f>
        <v>-0.46555172413793106</v>
      </c>
      <c r="AM142" s="233"/>
      <c r="AN142" s="49"/>
      <c r="AO142" s="49"/>
      <c r="AP142" s="49"/>
      <c r="AQ142" s="49"/>
      <c r="AR142" s="49"/>
      <c r="AS142" s="49"/>
    </row>
    <row r="143" spans="1:45" ht="30" customHeight="1" x14ac:dyDescent="0.2">
      <c r="A143" s="50" t="s">
        <v>17</v>
      </c>
      <c r="B143" s="51" t="s">
        <v>111</v>
      </c>
      <c r="C143" s="376" t="s">
        <v>434</v>
      </c>
      <c r="D143" s="377" t="s">
        <v>59</v>
      </c>
      <c r="E143" s="378">
        <v>5</v>
      </c>
      <c r="F143" s="379">
        <v>2000</v>
      </c>
      <c r="G143" s="56">
        <f t="shared" ref="G143:G145" si="274">E143*F143</f>
        <v>10000</v>
      </c>
      <c r="H143" s="54"/>
      <c r="I143" s="55"/>
      <c r="J143" s="56">
        <f t="shared" ref="J143:J145" si="275">H143*I143</f>
        <v>0</v>
      </c>
      <c r="K143" s="54"/>
      <c r="L143" s="55"/>
      <c r="M143" s="56">
        <f t="shared" ref="M143:M145" si="276">K143*L143</f>
        <v>0</v>
      </c>
      <c r="N143" s="54"/>
      <c r="O143" s="55"/>
      <c r="P143" s="56">
        <f t="shared" ref="P143:P145" si="277">N143*O143</f>
        <v>0</v>
      </c>
      <c r="Q143" s="54"/>
      <c r="R143" s="55"/>
      <c r="S143" s="56">
        <f t="shared" ref="S143:S145" si="278">Q143*R143</f>
        <v>0</v>
      </c>
      <c r="T143" s="54"/>
      <c r="U143" s="55"/>
      <c r="V143" s="56">
        <f t="shared" ref="V143:V145" si="279">T143*U143</f>
        <v>0</v>
      </c>
      <c r="W143" s="54"/>
      <c r="X143" s="55"/>
      <c r="Y143" s="56">
        <f t="shared" ref="Y143:Y145" si="280">W143*X143</f>
        <v>0</v>
      </c>
      <c r="Z143" s="54"/>
      <c r="AA143" s="55"/>
      <c r="AB143" s="56">
        <f t="shared" ref="AB143:AB145" si="281">Z143*AA143</f>
        <v>0</v>
      </c>
      <c r="AC143" s="54"/>
      <c r="AD143" s="55"/>
      <c r="AE143" s="56">
        <f t="shared" ref="AE143:AE145" si="282">AC143*AD143</f>
        <v>0</v>
      </c>
      <c r="AF143" s="54"/>
      <c r="AG143" s="55"/>
      <c r="AH143" s="56">
        <f t="shared" ref="AH143:AH145" si="283">AF143*AG143</f>
        <v>0</v>
      </c>
      <c r="AI143" s="57">
        <f>G143+M143+AE143+S143+Y143</f>
        <v>10000</v>
      </c>
      <c r="AJ143" s="254">
        <f>J143+P143+AH143+V143+AB143</f>
        <v>0</v>
      </c>
      <c r="AK143" s="254">
        <f t="shared" si="10"/>
        <v>10000</v>
      </c>
      <c r="AL143" s="261">
        <f t="shared" si="159"/>
        <v>1</v>
      </c>
      <c r="AM143" s="223"/>
      <c r="AN143" s="59"/>
      <c r="AO143" s="59"/>
      <c r="AP143" s="59"/>
      <c r="AQ143" s="59"/>
      <c r="AR143" s="59"/>
      <c r="AS143" s="59"/>
    </row>
    <row r="144" spans="1:45" ht="30" customHeight="1" x14ac:dyDescent="0.2">
      <c r="A144" s="50" t="s">
        <v>17</v>
      </c>
      <c r="B144" s="51" t="s">
        <v>112</v>
      </c>
      <c r="C144" s="376" t="s">
        <v>435</v>
      </c>
      <c r="D144" s="377" t="s">
        <v>59</v>
      </c>
      <c r="E144" s="378">
        <v>5</v>
      </c>
      <c r="F144" s="379">
        <v>2000</v>
      </c>
      <c r="G144" s="56">
        <f t="shared" si="274"/>
        <v>10000</v>
      </c>
      <c r="H144" s="54"/>
      <c r="I144" s="55"/>
      <c r="J144" s="56">
        <f t="shared" si="275"/>
        <v>0</v>
      </c>
      <c r="K144" s="54"/>
      <c r="L144" s="55"/>
      <c r="M144" s="56">
        <f t="shared" si="276"/>
        <v>0</v>
      </c>
      <c r="N144" s="54"/>
      <c r="O144" s="55"/>
      <c r="P144" s="56">
        <f t="shared" si="277"/>
        <v>0</v>
      </c>
      <c r="Q144" s="54"/>
      <c r="R144" s="55"/>
      <c r="S144" s="56">
        <f t="shared" si="278"/>
        <v>0</v>
      </c>
      <c r="T144" s="54"/>
      <c r="U144" s="55"/>
      <c r="V144" s="56">
        <f t="shared" si="279"/>
        <v>0</v>
      </c>
      <c r="W144" s="54"/>
      <c r="X144" s="55"/>
      <c r="Y144" s="56">
        <f t="shared" si="280"/>
        <v>0</v>
      </c>
      <c r="Z144" s="54"/>
      <c r="AA144" s="55"/>
      <c r="AB144" s="56">
        <f t="shared" si="281"/>
        <v>0</v>
      </c>
      <c r="AC144" s="54"/>
      <c r="AD144" s="55"/>
      <c r="AE144" s="56">
        <f t="shared" si="282"/>
        <v>0</v>
      </c>
      <c r="AF144" s="54"/>
      <c r="AG144" s="55"/>
      <c r="AH144" s="56">
        <f t="shared" si="283"/>
        <v>0</v>
      </c>
      <c r="AI144" s="57">
        <f t="shared" ref="AI144:AI145" si="284">G144+M144+AE144+S144+Y144</f>
        <v>10000</v>
      </c>
      <c r="AJ144" s="254">
        <f t="shared" ref="AJ144:AJ145" si="285">J144+P144+AH144+V144+AB144</f>
        <v>0</v>
      </c>
      <c r="AK144" s="254">
        <f t="shared" ref="AK144:AK145" si="286">AI144-AJ144</f>
        <v>10000</v>
      </c>
      <c r="AL144" s="261">
        <f t="shared" ref="AL144:AL145" si="287">AK144/AI144</f>
        <v>1</v>
      </c>
      <c r="AM144" s="223"/>
      <c r="AN144" s="59"/>
      <c r="AO144" s="59"/>
      <c r="AP144" s="59"/>
      <c r="AQ144" s="59"/>
      <c r="AR144" s="59"/>
      <c r="AS144" s="59"/>
    </row>
    <row r="145" spans="1:45" ht="30" customHeight="1" thickBot="1" x14ac:dyDescent="0.25">
      <c r="A145" s="60" t="s">
        <v>17</v>
      </c>
      <c r="B145" s="79" t="s">
        <v>113</v>
      </c>
      <c r="C145" s="381" t="s">
        <v>513</v>
      </c>
      <c r="D145" s="382" t="s">
        <v>59</v>
      </c>
      <c r="E145" s="383"/>
      <c r="F145" s="384"/>
      <c r="G145" s="65">
        <f t="shared" si="274"/>
        <v>0</v>
      </c>
      <c r="H145" s="63"/>
      <c r="I145" s="64"/>
      <c r="J145" s="65">
        <f t="shared" si="275"/>
        <v>0</v>
      </c>
      <c r="K145" s="63"/>
      <c r="L145" s="64"/>
      <c r="M145" s="65">
        <f t="shared" si="276"/>
        <v>0</v>
      </c>
      <c r="N145" s="63">
        <v>1</v>
      </c>
      <c r="O145" s="64">
        <v>42501</v>
      </c>
      <c r="P145" s="65">
        <f t="shared" si="277"/>
        <v>42501</v>
      </c>
      <c r="Q145" s="63"/>
      <c r="R145" s="64"/>
      <c r="S145" s="65">
        <f t="shared" si="278"/>
        <v>0</v>
      </c>
      <c r="T145" s="63"/>
      <c r="U145" s="64"/>
      <c r="V145" s="65">
        <f t="shared" si="279"/>
        <v>0</v>
      </c>
      <c r="W145" s="63"/>
      <c r="X145" s="64"/>
      <c r="Y145" s="65">
        <f t="shared" si="280"/>
        <v>0</v>
      </c>
      <c r="Z145" s="63"/>
      <c r="AA145" s="64"/>
      <c r="AB145" s="65">
        <f t="shared" si="281"/>
        <v>0</v>
      </c>
      <c r="AC145" s="63">
        <v>1</v>
      </c>
      <c r="AD145" s="64">
        <v>9000</v>
      </c>
      <c r="AE145" s="65">
        <f t="shared" si="282"/>
        <v>9000</v>
      </c>
      <c r="AF145" s="63"/>
      <c r="AG145" s="64"/>
      <c r="AH145" s="65">
        <f t="shared" si="283"/>
        <v>0</v>
      </c>
      <c r="AI145" s="57">
        <f t="shared" si="284"/>
        <v>9000</v>
      </c>
      <c r="AJ145" s="254">
        <f t="shared" si="285"/>
        <v>42501</v>
      </c>
      <c r="AK145" s="254">
        <f t="shared" si="286"/>
        <v>-33501</v>
      </c>
      <c r="AL145" s="261">
        <f t="shared" si="287"/>
        <v>-3.7223333333333333</v>
      </c>
      <c r="AM145" s="223"/>
      <c r="AN145" s="59"/>
      <c r="AO145" s="59"/>
      <c r="AP145" s="59"/>
      <c r="AQ145" s="59"/>
      <c r="AR145" s="59"/>
      <c r="AS145" s="59"/>
    </row>
    <row r="146" spans="1:45" ht="30" customHeight="1" thickBot="1" x14ac:dyDescent="0.25">
      <c r="A146" s="105" t="s">
        <v>114</v>
      </c>
      <c r="B146" s="106"/>
      <c r="C146" s="107"/>
      <c r="D146" s="108"/>
      <c r="E146" s="109">
        <f>E142+E125+E121+E70+E65</f>
        <v>144</v>
      </c>
      <c r="F146" s="90"/>
      <c r="G146" s="89">
        <f>G142+G125+G121+G70+G65</f>
        <v>838000</v>
      </c>
      <c r="H146" s="109">
        <f>H142+H125+H121+H70+H65</f>
        <v>153</v>
      </c>
      <c r="I146" s="90"/>
      <c r="J146" s="89">
        <f>J142+J125+J121+J70+J65</f>
        <v>823150</v>
      </c>
      <c r="K146" s="91">
        <f>K142+K125+K121+K70+K65</f>
        <v>7</v>
      </c>
      <c r="L146" s="90"/>
      <c r="M146" s="89">
        <f>M142+M125+M121+M70+M65</f>
        <v>140000</v>
      </c>
      <c r="N146" s="91">
        <f>N142+N125+N121+N70+N65</f>
        <v>4</v>
      </c>
      <c r="O146" s="90"/>
      <c r="P146" s="89">
        <f>P142+P125+P121+P70+P65</f>
        <v>191676</v>
      </c>
      <c r="Q146" s="91">
        <f>Q142+Q125+Q121+Q70+Q65</f>
        <v>7</v>
      </c>
      <c r="R146" s="90"/>
      <c r="S146" s="89">
        <f>S142+S125+S121+S70+S65</f>
        <v>140000</v>
      </c>
      <c r="T146" s="91">
        <f>T142+T125+T121+T70+T65</f>
        <v>0</v>
      </c>
      <c r="U146" s="90"/>
      <c r="V146" s="89">
        <f>V142+V125+V121+V70+V65</f>
        <v>0</v>
      </c>
      <c r="W146" s="91">
        <f>W142+W125+W121+W70+W65</f>
        <v>0</v>
      </c>
      <c r="X146" s="90"/>
      <c r="Y146" s="89">
        <f>Y142+Y125+Y121+Y70+Y65</f>
        <v>0</v>
      </c>
      <c r="Z146" s="91">
        <f>Z142+Z125+Z121+Z70+Z65</f>
        <v>7</v>
      </c>
      <c r="AA146" s="90"/>
      <c r="AB146" s="89">
        <f>AB142+AB125+AB121+AB70+AB65</f>
        <v>125400</v>
      </c>
      <c r="AC146" s="91">
        <f>AC142+AC125+AC121+AC70+AC65</f>
        <v>1</v>
      </c>
      <c r="AD146" s="90"/>
      <c r="AE146" s="89">
        <f>AE142+AE125+AE121+AE70+AE65</f>
        <v>9000</v>
      </c>
      <c r="AF146" s="91">
        <f>AF142+AF125+AF121+AF70+AF65</f>
        <v>1</v>
      </c>
      <c r="AG146" s="90"/>
      <c r="AH146" s="89">
        <f>AH142+AH125+AH121+AH70+AH65</f>
        <v>19700</v>
      </c>
      <c r="AI146" s="98">
        <f>AI142+AI125+AI121+AI70+AI65</f>
        <v>1127000</v>
      </c>
      <c r="AJ146" s="257">
        <f>AJ142+AJ125+AJ121+AJ70+AJ65</f>
        <v>1159926</v>
      </c>
      <c r="AK146" s="258">
        <f t="shared" ref="AK146:AK219" si="288">AI146-AJ146</f>
        <v>-32926</v>
      </c>
      <c r="AL146" s="258">
        <f>AK146/AI146</f>
        <v>-2.9215616681455191E-2</v>
      </c>
      <c r="AM146" s="235"/>
      <c r="AN146" s="5"/>
      <c r="AO146" s="5"/>
      <c r="AP146" s="5"/>
      <c r="AQ146" s="5"/>
      <c r="AR146" s="5"/>
      <c r="AS146" s="5"/>
    </row>
    <row r="147" spans="1:45" s="171" customFormat="1" ht="30" customHeight="1" thickBot="1" x14ac:dyDescent="0.25">
      <c r="A147" s="92" t="s">
        <v>14</v>
      </c>
      <c r="B147" s="93">
        <v>5</v>
      </c>
      <c r="C147" s="94" t="s">
        <v>243</v>
      </c>
      <c r="D147" s="3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40"/>
      <c r="AJ147" s="40"/>
      <c r="AK147" s="259"/>
      <c r="AL147" s="40"/>
      <c r="AM147" s="230"/>
      <c r="AN147" s="5"/>
      <c r="AO147" s="5"/>
      <c r="AP147" s="5"/>
      <c r="AQ147" s="5"/>
      <c r="AR147" s="5"/>
      <c r="AS147" s="5"/>
    </row>
    <row r="148" spans="1:45" ht="30" customHeight="1" x14ac:dyDescent="0.2">
      <c r="A148" s="41" t="s">
        <v>15</v>
      </c>
      <c r="B148" s="80" t="s">
        <v>115</v>
      </c>
      <c r="C148" s="67" t="s">
        <v>116</v>
      </c>
      <c r="D148" s="68"/>
      <c r="E148" s="69">
        <f>SUM(E149:E152)</f>
        <v>450</v>
      </c>
      <c r="F148" s="70"/>
      <c r="G148" s="71">
        <f>SUM(G149:G152)</f>
        <v>92500</v>
      </c>
      <c r="H148" s="69">
        <f>SUM(H149:H152)</f>
        <v>180</v>
      </c>
      <c r="I148" s="70"/>
      <c r="J148" s="71">
        <f>SUM(J149:J152)</f>
        <v>45000</v>
      </c>
      <c r="K148" s="69">
        <f>SUM(K149:K152)</f>
        <v>100</v>
      </c>
      <c r="L148" s="70"/>
      <c r="M148" s="71">
        <f>SUM(M149:M152)</f>
        <v>50000</v>
      </c>
      <c r="N148" s="69">
        <f>SUM(N149:N152)</f>
        <v>12</v>
      </c>
      <c r="O148" s="70"/>
      <c r="P148" s="71">
        <f>SUM(P149:P152)</f>
        <v>49983.999600000003</v>
      </c>
      <c r="Q148" s="69">
        <f>SUM(Q149:Q152)</f>
        <v>120</v>
      </c>
      <c r="R148" s="70"/>
      <c r="S148" s="71">
        <f>SUM(S149:S152)</f>
        <v>60000</v>
      </c>
      <c r="T148" s="69">
        <f>SUM(T149:T152)</f>
        <v>0</v>
      </c>
      <c r="U148" s="70"/>
      <c r="V148" s="71">
        <f>SUM(V149:V152)</f>
        <v>0</v>
      </c>
      <c r="W148" s="69">
        <f>SUM(W149:W152)</f>
        <v>0</v>
      </c>
      <c r="X148" s="70"/>
      <c r="Y148" s="71">
        <f>SUM(Y149:Y152)</f>
        <v>0</v>
      </c>
      <c r="Z148" s="69">
        <f>SUM(Z149:Z152)</f>
        <v>300</v>
      </c>
      <c r="AA148" s="70"/>
      <c r="AB148" s="71">
        <f>SUM(AB149:AB152)</f>
        <v>150000</v>
      </c>
      <c r="AC148" s="69">
        <f>SUM(AC149:AC152)</f>
        <v>530</v>
      </c>
      <c r="AD148" s="70"/>
      <c r="AE148" s="71">
        <f>SUM(AE149:AE152)</f>
        <v>185000</v>
      </c>
      <c r="AF148" s="69">
        <f>SUM(AF149:AF152)</f>
        <v>1</v>
      </c>
      <c r="AG148" s="70"/>
      <c r="AH148" s="71">
        <f>SUM(AH149:AH152)</f>
        <v>36500</v>
      </c>
      <c r="AI148" s="72">
        <f>SUM(AI149:AI152)</f>
        <v>387500</v>
      </c>
      <c r="AJ148" s="72">
        <f>SUM(AJ149:AJ152)</f>
        <v>281483.99959999998</v>
      </c>
      <c r="AK148" s="72">
        <f t="shared" si="288"/>
        <v>106016.00040000002</v>
      </c>
      <c r="AL148" s="256">
        <f>AK148/AI148</f>
        <v>0.27358967845161297</v>
      </c>
      <c r="AM148" s="233"/>
      <c r="AN148" s="59"/>
      <c r="AO148" s="59"/>
      <c r="AP148" s="59"/>
      <c r="AQ148" s="59"/>
      <c r="AR148" s="59"/>
      <c r="AS148" s="59"/>
    </row>
    <row r="149" spans="1:45" ht="30" customHeight="1" x14ac:dyDescent="0.2">
      <c r="A149" s="50" t="s">
        <v>17</v>
      </c>
      <c r="B149" s="51" t="s">
        <v>117</v>
      </c>
      <c r="C149" s="406" t="s">
        <v>429</v>
      </c>
      <c r="D149" s="407" t="s">
        <v>433</v>
      </c>
      <c r="E149" s="408">
        <v>250</v>
      </c>
      <c r="F149" s="409">
        <v>250</v>
      </c>
      <c r="G149" s="56">
        <f t="shared" ref="G149:G152" si="289">E149*F149</f>
        <v>62500</v>
      </c>
      <c r="H149" s="54">
        <v>180</v>
      </c>
      <c r="I149" s="55">
        <v>250</v>
      </c>
      <c r="J149" s="56">
        <f t="shared" ref="J149:J152" si="290">H149*I149</f>
        <v>45000</v>
      </c>
      <c r="K149" s="54"/>
      <c r="L149" s="55"/>
      <c r="M149" s="56">
        <f t="shared" ref="M149:M152" si="291">K149*L149</f>
        <v>0</v>
      </c>
      <c r="N149" s="54"/>
      <c r="O149" s="55"/>
      <c r="P149" s="56">
        <f t="shared" ref="P149:P152" si="292">N149*O149</f>
        <v>0</v>
      </c>
      <c r="Q149" s="54"/>
      <c r="R149" s="55"/>
      <c r="S149" s="56">
        <f t="shared" ref="S149:S152" si="293">Q149*R149</f>
        <v>0</v>
      </c>
      <c r="T149" s="54"/>
      <c r="U149" s="55"/>
      <c r="V149" s="56">
        <f t="shared" ref="V149:V152" si="294">T149*U149</f>
        <v>0</v>
      </c>
      <c r="W149" s="54"/>
      <c r="X149" s="55"/>
      <c r="Y149" s="56">
        <f t="shared" ref="Y149:Y152" si="295">W149*X149</f>
        <v>0</v>
      </c>
      <c r="Z149" s="54"/>
      <c r="AA149" s="55"/>
      <c r="AB149" s="56">
        <f t="shared" ref="AB149:AB152" si="296">Z149*AA149</f>
        <v>0</v>
      </c>
      <c r="AC149" s="54"/>
      <c r="AD149" s="55"/>
      <c r="AE149" s="56">
        <f t="shared" ref="AE149:AE152" si="297">AC149*AD149</f>
        <v>0</v>
      </c>
      <c r="AF149" s="54"/>
      <c r="AG149" s="55"/>
      <c r="AH149" s="56">
        <f t="shared" ref="AH149:AH152" si="298">AF149*AG149</f>
        <v>0</v>
      </c>
      <c r="AI149" s="57">
        <f>G149+M149+AE149+S149+Y149</f>
        <v>62500</v>
      </c>
      <c r="AJ149" s="254">
        <f>J149+P149+AH149+V149+AB149</f>
        <v>45000</v>
      </c>
      <c r="AK149" s="254">
        <f t="shared" si="288"/>
        <v>17500</v>
      </c>
      <c r="AL149" s="261">
        <f t="shared" ref="AL149:AL158" si="299">AK149/AI149</f>
        <v>0.28000000000000003</v>
      </c>
      <c r="AM149" s="223"/>
      <c r="AN149" s="59"/>
      <c r="AO149" s="59"/>
      <c r="AP149" s="59"/>
      <c r="AQ149" s="59"/>
      <c r="AR149" s="59"/>
      <c r="AS149" s="59"/>
    </row>
    <row r="150" spans="1:45" ht="30" customHeight="1" x14ac:dyDescent="0.2">
      <c r="A150" s="50" t="s">
        <v>17</v>
      </c>
      <c r="B150" s="51" t="s">
        <v>118</v>
      </c>
      <c r="C150" s="406" t="s">
        <v>430</v>
      </c>
      <c r="D150" s="407" t="s">
        <v>433</v>
      </c>
      <c r="E150" s="408"/>
      <c r="F150" s="409"/>
      <c r="G150" s="56">
        <f t="shared" si="289"/>
        <v>0</v>
      </c>
      <c r="H150" s="54"/>
      <c r="I150" s="55"/>
      <c r="J150" s="56">
        <f t="shared" si="290"/>
        <v>0</v>
      </c>
      <c r="K150" s="54">
        <v>100</v>
      </c>
      <c r="L150" s="55">
        <v>500</v>
      </c>
      <c r="M150" s="56">
        <f t="shared" si="291"/>
        <v>50000</v>
      </c>
      <c r="N150" s="54"/>
      <c r="O150" s="55"/>
      <c r="P150" s="56">
        <f t="shared" si="292"/>
        <v>0</v>
      </c>
      <c r="Q150" s="54">
        <v>120</v>
      </c>
      <c r="R150" s="55">
        <v>500</v>
      </c>
      <c r="S150" s="56">
        <f t="shared" si="293"/>
        <v>60000</v>
      </c>
      <c r="T150" s="54"/>
      <c r="U150" s="55"/>
      <c r="V150" s="56">
        <f t="shared" si="294"/>
        <v>0</v>
      </c>
      <c r="W150" s="54"/>
      <c r="X150" s="55"/>
      <c r="Y150" s="56">
        <f t="shared" si="295"/>
        <v>0</v>
      </c>
      <c r="Z150" s="54">
        <v>300</v>
      </c>
      <c r="AA150" s="55">
        <v>500</v>
      </c>
      <c r="AB150" s="56">
        <f t="shared" si="296"/>
        <v>150000</v>
      </c>
      <c r="AC150" s="54">
        <v>330</v>
      </c>
      <c r="AD150" s="55">
        <v>500</v>
      </c>
      <c r="AE150" s="56">
        <f t="shared" si="297"/>
        <v>165000</v>
      </c>
      <c r="AF150" s="54">
        <v>1</v>
      </c>
      <c r="AG150" s="55">
        <v>36500</v>
      </c>
      <c r="AH150" s="56">
        <f t="shared" si="298"/>
        <v>36500</v>
      </c>
      <c r="AI150" s="57">
        <f t="shared" ref="AI150:AI152" si="300">G150+M150+AE150+S150+Y150</f>
        <v>275000</v>
      </c>
      <c r="AJ150" s="254">
        <f t="shared" ref="AJ150:AJ152" si="301">J150+P150+AH150+V150+AB150</f>
        <v>186500</v>
      </c>
      <c r="AK150" s="254">
        <f t="shared" ref="AK150:AK152" si="302">AI150-AJ150</f>
        <v>88500</v>
      </c>
      <c r="AL150" s="261">
        <f t="shared" ref="AL150:AL152" si="303">AK150/AI150</f>
        <v>0.32181818181818184</v>
      </c>
      <c r="AM150" s="223"/>
      <c r="AN150" s="59"/>
      <c r="AO150" s="59"/>
      <c r="AP150" s="59"/>
      <c r="AQ150" s="59"/>
      <c r="AR150" s="59"/>
      <c r="AS150" s="59"/>
    </row>
    <row r="151" spans="1:45" s="304" customFormat="1" ht="30" customHeight="1" x14ac:dyDescent="0.2">
      <c r="A151" s="50" t="s">
        <v>17</v>
      </c>
      <c r="B151" s="51" t="s">
        <v>119</v>
      </c>
      <c r="C151" s="406" t="s">
        <v>431</v>
      </c>
      <c r="D151" s="407" t="s">
        <v>433</v>
      </c>
      <c r="E151" s="408">
        <v>200</v>
      </c>
      <c r="F151" s="409">
        <v>150</v>
      </c>
      <c r="G151" s="56">
        <f t="shared" ref="G151" si="304">E151*F151</f>
        <v>30000</v>
      </c>
      <c r="H151" s="54"/>
      <c r="I151" s="55"/>
      <c r="J151" s="56">
        <f t="shared" ref="J151" si="305">H151*I151</f>
        <v>0</v>
      </c>
      <c r="K151" s="54"/>
      <c r="L151" s="55"/>
      <c r="M151" s="56">
        <f t="shared" ref="M151" si="306">K151*L151</f>
        <v>0</v>
      </c>
      <c r="N151" s="54">
        <v>12</v>
      </c>
      <c r="O151" s="55">
        <v>4165.3333000000002</v>
      </c>
      <c r="P151" s="56">
        <f t="shared" ref="P151" si="307">N151*O151</f>
        <v>49983.999600000003</v>
      </c>
      <c r="Q151" s="54"/>
      <c r="R151" s="55"/>
      <c r="S151" s="56">
        <f t="shared" si="293"/>
        <v>0</v>
      </c>
      <c r="T151" s="54"/>
      <c r="U151" s="55"/>
      <c r="V151" s="56">
        <f t="shared" si="294"/>
        <v>0</v>
      </c>
      <c r="W151" s="54"/>
      <c r="X151" s="55"/>
      <c r="Y151" s="56">
        <f t="shared" si="295"/>
        <v>0</v>
      </c>
      <c r="Z151" s="54"/>
      <c r="AA151" s="55"/>
      <c r="AB151" s="56">
        <f t="shared" si="296"/>
        <v>0</v>
      </c>
      <c r="AC151" s="54"/>
      <c r="AD151" s="55"/>
      <c r="AE151" s="56">
        <f t="shared" ref="AE151" si="308">AC151*AD151</f>
        <v>0</v>
      </c>
      <c r="AF151" s="54"/>
      <c r="AG151" s="55"/>
      <c r="AH151" s="56">
        <f t="shared" ref="AH151" si="309">AF151*AG151</f>
        <v>0</v>
      </c>
      <c r="AI151" s="57">
        <f t="shared" si="300"/>
        <v>30000</v>
      </c>
      <c r="AJ151" s="254">
        <f t="shared" si="301"/>
        <v>49983.999600000003</v>
      </c>
      <c r="AK151" s="254">
        <f t="shared" si="302"/>
        <v>-19983.999600000003</v>
      </c>
      <c r="AL151" s="261">
        <f t="shared" si="303"/>
        <v>-0.66613332000000014</v>
      </c>
      <c r="AM151" s="223"/>
      <c r="AN151" s="59"/>
      <c r="AO151" s="59"/>
      <c r="AP151" s="59"/>
      <c r="AQ151" s="59"/>
      <c r="AR151" s="59"/>
      <c r="AS151" s="59"/>
    </row>
    <row r="152" spans="1:45" ht="30" customHeight="1" thickBot="1" x14ac:dyDescent="0.25">
      <c r="A152" s="60" t="s">
        <v>17</v>
      </c>
      <c r="B152" s="51" t="s">
        <v>428</v>
      </c>
      <c r="C152" s="410" t="s">
        <v>432</v>
      </c>
      <c r="D152" s="407" t="s">
        <v>433</v>
      </c>
      <c r="E152" s="411"/>
      <c r="F152" s="412"/>
      <c r="G152" s="65">
        <f t="shared" si="289"/>
        <v>0</v>
      </c>
      <c r="H152" s="63"/>
      <c r="I152" s="64"/>
      <c r="J152" s="65">
        <f t="shared" si="290"/>
        <v>0</v>
      </c>
      <c r="K152" s="63"/>
      <c r="L152" s="64"/>
      <c r="M152" s="65">
        <f t="shared" si="291"/>
        <v>0</v>
      </c>
      <c r="N152" s="63"/>
      <c r="O152" s="64"/>
      <c r="P152" s="65">
        <f t="shared" si="292"/>
        <v>0</v>
      </c>
      <c r="Q152" s="63"/>
      <c r="R152" s="64"/>
      <c r="S152" s="65">
        <f t="shared" si="293"/>
        <v>0</v>
      </c>
      <c r="T152" s="63"/>
      <c r="U152" s="64"/>
      <c r="V152" s="65">
        <f t="shared" si="294"/>
        <v>0</v>
      </c>
      <c r="W152" s="63"/>
      <c r="X152" s="64"/>
      <c r="Y152" s="65">
        <f t="shared" si="295"/>
        <v>0</v>
      </c>
      <c r="Z152" s="63"/>
      <c r="AA152" s="64"/>
      <c r="AB152" s="65">
        <f t="shared" si="296"/>
        <v>0</v>
      </c>
      <c r="AC152" s="63">
        <v>200</v>
      </c>
      <c r="AD152" s="64">
        <v>100</v>
      </c>
      <c r="AE152" s="65">
        <f t="shared" si="297"/>
        <v>20000</v>
      </c>
      <c r="AF152" s="63"/>
      <c r="AG152" s="64"/>
      <c r="AH152" s="65">
        <f t="shared" si="298"/>
        <v>0</v>
      </c>
      <c r="AI152" s="57">
        <f t="shared" si="300"/>
        <v>20000</v>
      </c>
      <c r="AJ152" s="254">
        <f t="shared" si="301"/>
        <v>0</v>
      </c>
      <c r="AK152" s="254">
        <f t="shared" si="302"/>
        <v>20000</v>
      </c>
      <c r="AL152" s="261">
        <f t="shared" si="303"/>
        <v>1</v>
      </c>
      <c r="AM152" s="223"/>
      <c r="AN152" s="59"/>
      <c r="AO152" s="59"/>
      <c r="AP152" s="59"/>
      <c r="AQ152" s="59"/>
      <c r="AR152" s="59"/>
      <c r="AS152" s="59"/>
    </row>
    <row r="153" spans="1:45" ht="30" customHeight="1" thickBot="1" x14ac:dyDescent="0.25">
      <c r="A153" s="41" t="s">
        <v>15</v>
      </c>
      <c r="B153" s="80" t="s">
        <v>120</v>
      </c>
      <c r="C153" s="67" t="s">
        <v>121</v>
      </c>
      <c r="D153" s="248"/>
      <c r="E153" s="247">
        <f>SUM(E154:E156)</f>
        <v>0</v>
      </c>
      <c r="F153" s="70"/>
      <c r="G153" s="71">
        <f>SUM(G154:G156)</f>
        <v>0</v>
      </c>
      <c r="H153" s="247">
        <f>SUM(H154:H156)</f>
        <v>88</v>
      </c>
      <c r="I153" s="70"/>
      <c r="J153" s="71">
        <f>SUM(J154:J156)</f>
        <v>40911.679599999996</v>
      </c>
      <c r="K153" s="247">
        <f>SUM(K154:K156)</f>
        <v>0</v>
      </c>
      <c r="L153" s="70"/>
      <c r="M153" s="71">
        <f>SUM(M154:M156)</f>
        <v>0</v>
      </c>
      <c r="N153" s="247">
        <f>SUM(N154:N156)</f>
        <v>0</v>
      </c>
      <c r="O153" s="70"/>
      <c r="P153" s="71">
        <f>SUM(P154:P156)</f>
        <v>0</v>
      </c>
      <c r="Q153" s="247">
        <f>SUM(Q154:Q156)</f>
        <v>0</v>
      </c>
      <c r="R153" s="70"/>
      <c r="S153" s="71">
        <f>SUM(S154:S156)</f>
        <v>0</v>
      </c>
      <c r="T153" s="247">
        <f>SUM(T154:T156)</f>
        <v>0</v>
      </c>
      <c r="U153" s="70"/>
      <c r="V153" s="71">
        <f>SUM(V154:V156)</f>
        <v>0</v>
      </c>
      <c r="W153" s="247">
        <f>SUM(W154:W156)</f>
        <v>0</v>
      </c>
      <c r="X153" s="70"/>
      <c r="Y153" s="71">
        <f>SUM(Y154:Y156)</f>
        <v>0</v>
      </c>
      <c r="Z153" s="247">
        <f>SUM(Z154:Z156)</f>
        <v>0</v>
      </c>
      <c r="AA153" s="70"/>
      <c r="AB153" s="71">
        <f>SUM(AB154:AB156)</f>
        <v>0</v>
      </c>
      <c r="AC153" s="247">
        <f>SUM(AC154:AC156)</f>
        <v>100</v>
      </c>
      <c r="AD153" s="70"/>
      <c r="AE153" s="71">
        <f>SUM(AE154:AE156)</f>
        <v>40000</v>
      </c>
      <c r="AF153" s="247">
        <f>SUM(AF154:AF156)</f>
        <v>104</v>
      </c>
      <c r="AG153" s="70"/>
      <c r="AH153" s="71">
        <f>SUM(AH154:AH156)</f>
        <v>43844.97</v>
      </c>
      <c r="AI153" s="72">
        <f>SUM(AI154:AI156)</f>
        <v>40000</v>
      </c>
      <c r="AJ153" s="72">
        <f>SUM(AJ154:AJ156)</f>
        <v>84756.649600000004</v>
      </c>
      <c r="AK153" s="72">
        <f t="shared" si="288"/>
        <v>-44756.649600000004</v>
      </c>
      <c r="AL153" s="72">
        <f>AK153/AI153</f>
        <v>-1.1189162400000001</v>
      </c>
      <c r="AM153" s="233"/>
      <c r="AN153" s="59"/>
      <c r="AO153" s="59"/>
      <c r="AP153" s="59"/>
      <c r="AQ153" s="59"/>
      <c r="AR153" s="59"/>
      <c r="AS153" s="59"/>
    </row>
    <row r="154" spans="1:45" s="171" customFormat="1" ht="45.75" customHeight="1" x14ac:dyDescent="0.2">
      <c r="A154" s="50" t="s">
        <v>17</v>
      </c>
      <c r="B154" s="51" t="s">
        <v>122</v>
      </c>
      <c r="C154" s="111" t="s">
        <v>641</v>
      </c>
      <c r="D154" s="246" t="s">
        <v>52</v>
      </c>
      <c r="E154" s="54"/>
      <c r="F154" s="55"/>
      <c r="G154" s="56">
        <f t="shared" ref="G154:G156" si="310">E154*F154</f>
        <v>0</v>
      </c>
      <c r="H154" s="54">
        <v>88</v>
      </c>
      <c r="I154" s="55">
        <v>464.90544999999997</v>
      </c>
      <c r="J154" s="56">
        <f t="shared" ref="J154:J156" si="311">H154*I154</f>
        <v>40911.679599999996</v>
      </c>
      <c r="K154" s="54"/>
      <c r="L154" s="55"/>
      <c r="M154" s="56">
        <f t="shared" ref="M154:M156" si="312">K154*L154</f>
        <v>0</v>
      </c>
      <c r="N154" s="54"/>
      <c r="O154" s="55"/>
      <c r="P154" s="56">
        <f t="shared" ref="P154:P156" si="313">N154*O154</f>
        <v>0</v>
      </c>
      <c r="Q154" s="54"/>
      <c r="R154" s="55"/>
      <c r="S154" s="56">
        <f t="shared" ref="S154:S156" si="314">Q154*R154</f>
        <v>0</v>
      </c>
      <c r="T154" s="54"/>
      <c r="U154" s="55"/>
      <c r="V154" s="56">
        <f t="shared" ref="V154:V156" si="315">T154*U154</f>
        <v>0</v>
      </c>
      <c r="W154" s="54"/>
      <c r="X154" s="55"/>
      <c r="Y154" s="56">
        <f t="shared" ref="Y154:Y156" si="316">W154*X154</f>
        <v>0</v>
      </c>
      <c r="Z154" s="54"/>
      <c r="AA154" s="55"/>
      <c r="AB154" s="56">
        <f t="shared" ref="AB154:AB156" si="317">Z154*AA154</f>
        <v>0</v>
      </c>
      <c r="AC154" s="54">
        <v>100</v>
      </c>
      <c r="AD154" s="55">
        <v>400</v>
      </c>
      <c r="AE154" s="56">
        <f t="shared" ref="AE154:AE156" si="318">AC154*AD154</f>
        <v>40000</v>
      </c>
      <c r="AF154" s="54">
        <v>104</v>
      </c>
      <c r="AG154" s="55">
        <v>421.58625000000001</v>
      </c>
      <c r="AH154" s="56">
        <f t="shared" ref="AH154:AH156" si="319">AF154*AG154</f>
        <v>43844.97</v>
      </c>
      <c r="AI154" s="57">
        <f>G154+M154+AE154+S154+Y154</f>
        <v>40000</v>
      </c>
      <c r="AJ154" s="254">
        <f>J154+P154+AH154+V154+AB154</f>
        <v>84756.649600000004</v>
      </c>
      <c r="AK154" s="254">
        <f t="shared" si="288"/>
        <v>-44756.649600000004</v>
      </c>
      <c r="AL154" s="261">
        <f t="shared" si="299"/>
        <v>-1.1189162400000001</v>
      </c>
      <c r="AM154" s="223"/>
      <c r="AN154" s="59"/>
      <c r="AO154" s="59"/>
      <c r="AP154" s="59"/>
      <c r="AQ154" s="59"/>
      <c r="AR154" s="59"/>
      <c r="AS154" s="59"/>
    </row>
    <row r="155" spans="1:45" s="415" customFormat="1" ht="44.25" customHeight="1" x14ac:dyDescent="0.2">
      <c r="A155" s="50" t="s">
        <v>17</v>
      </c>
      <c r="B155" s="51" t="s">
        <v>124</v>
      </c>
      <c r="C155" s="96" t="s">
        <v>123</v>
      </c>
      <c r="D155" s="102" t="s">
        <v>52</v>
      </c>
      <c r="E155" s="63"/>
      <c r="F155" s="64"/>
      <c r="G155" s="56">
        <f t="shared" si="310"/>
        <v>0</v>
      </c>
      <c r="H155" s="63"/>
      <c r="I155" s="64"/>
      <c r="J155" s="56">
        <f t="shared" si="311"/>
        <v>0</v>
      </c>
      <c r="K155" s="54"/>
      <c r="L155" s="55"/>
      <c r="M155" s="56">
        <f t="shared" ref="M155" si="320">K155*L155</f>
        <v>0</v>
      </c>
      <c r="N155" s="54"/>
      <c r="O155" s="55"/>
      <c r="P155" s="56">
        <f t="shared" ref="P155" si="321">N155*O155</f>
        <v>0</v>
      </c>
      <c r="Q155" s="54"/>
      <c r="R155" s="55"/>
      <c r="S155" s="56">
        <f t="shared" ref="S155" si="322">Q155*R155</f>
        <v>0</v>
      </c>
      <c r="T155" s="54"/>
      <c r="U155" s="55"/>
      <c r="V155" s="56">
        <f t="shared" ref="V155" si="323">T155*U155</f>
        <v>0</v>
      </c>
      <c r="W155" s="54"/>
      <c r="X155" s="55"/>
      <c r="Y155" s="56">
        <f t="shared" ref="Y155" si="324">W155*X155</f>
        <v>0</v>
      </c>
      <c r="Z155" s="54"/>
      <c r="AA155" s="55"/>
      <c r="AB155" s="56">
        <f t="shared" ref="AB155" si="325">Z155*AA155</f>
        <v>0</v>
      </c>
      <c r="AC155" s="54"/>
      <c r="AD155" s="55"/>
      <c r="AE155" s="56">
        <f t="shared" ref="AE155" si="326">AC155*AD155</f>
        <v>0</v>
      </c>
      <c r="AF155" s="54"/>
      <c r="AG155" s="55"/>
      <c r="AH155" s="56">
        <f t="shared" ref="AH155" si="327">AF155*AG155</f>
        <v>0</v>
      </c>
      <c r="AI155" s="57">
        <f t="shared" ref="AI155:AI156" si="328">G155+M155+AE155+S155+Y155</f>
        <v>0</v>
      </c>
      <c r="AJ155" s="254">
        <f t="shared" ref="AJ155:AJ156" si="329">J155+P155+AH155+V155+AB155</f>
        <v>0</v>
      </c>
      <c r="AK155" s="254">
        <f t="shared" ref="AK155:AK156" si="330">AI155-AJ155</f>
        <v>0</v>
      </c>
      <c r="AL155" s="261" t="e">
        <f t="shared" ref="AL155:AL156" si="331">AK155/AI155</f>
        <v>#DIV/0!</v>
      </c>
      <c r="AM155" s="223"/>
      <c r="AN155" s="59"/>
      <c r="AO155" s="59"/>
      <c r="AP155" s="59"/>
      <c r="AQ155" s="59"/>
      <c r="AR155" s="59"/>
      <c r="AS155" s="59"/>
    </row>
    <row r="156" spans="1:45" s="171" customFormat="1" ht="30" customHeight="1" thickBot="1" x14ac:dyDescent="0.25">
      <c r="A156" s="50" t="s">
        <v>17</v>
      </c>
      <c r="B156" s="51" t="s">
        <v>125</v>
      </c>
      <c r="C156" s="88" t="s">
        <v>123</v>
      </c>
      <c r="D156" s="104" t="s">
        <v>52</v>
      </c>
      <c r="E156" s="63"/>
      <c r="F156" s="64"/>
      <c r="G156" s="65">
        <f t="shared" si="310"/>
        <v>0</v>
      </c>
      <c r="H156" s="63"/>
      <c r="I156" s="64"/>
      <c r="J156" s="65">
        <f t="shared" si="311"/>
        <v>0</v>
      </c>
      <c r="K156" s="63"/>
      <c r="L156" s="64"/>
      <c r="M156" s="65">
        <f t="shared" si="312"/>
        <v>0</v>
      </c>
      <c r="N156" s="63"/>
      <c r="O156" s="64"/>
      <c r="P156" s="65">
        <f t="shared" si="313"/>
        <v>0</v>
      </c>
      <c r="Q156" s="63"/>
      <c r="R156" s="64"/>
      <c r="S156" s="65">
        <f t="shared" si="314"/>
        <v>0</v>
      </c>
      <c r="T156" s="63"/>
      <c r="U156" s="64"/>
      <c r="V156" s="65">
        <f t="shared" si="315"/>
        <v>0</v>
      </c>
      <c r="W156" s="63"/>
      <c r="X156" s="64"/>
      <c r="Y156" s="65">
        <f t="shared" si="316"/>
        <v>0</v>
      </c>
      <c r="Z156" s="63"/>
      <c r="AA156" s="64"/>
      <c r="AB156" s="65">
        <f t="shared" si="317"/>
        <v>0</v>
      </c>
      <c r="AC156" s="54"/>
      <c r="AD156" s="55"/>
      <c r="AE156" s="65">
        <f t="shared" si="318"/>
        <v>0</v>
      </c>
      <c r="AF156" s="54"/>
      <c r="AG156" s="55"/>
      <c r="AH156" s="65">
        <f t="shared" si="319"/>
        <v>0</v>
      </c>
      <c r="AI156" s="57">
        <f t="shared" si="328"/>
        <v>0</v>
      </c>
      <c r="AJ156" s="254">
        <f t="shared" si="329"/>
        <v>0</v>
      </c>
      <c r="AK156" s="254">
        <f t="shared" si="330"/>
        <v>0</v>
      </c>
      <c r="AL156" s="261" t="e">
        <f t="shared" si="331"/>
        <v>#DIV/0!</v>
      </c>
      <c r="AM156" s="223"/>
      <c r="AN156" s="59"/>
      <c r="AO156" s="59"/>
      <c r="AP156" s="59"/>
      <c r="AQ156" s="59"/>
      <c r="AR156" s="59"/>
      <c r="AS156" s="59"/>
    </row>
    <row r="157" spans="1:45" ht="30" customHeight="1" x14ac:dyDescent="0.2">
      <c r="A157" s="190" t="s">
        <v>15</v>
      </c>
      <c r="B157" s="191" t="s">
        <v>126</v>
      </c>
      <c r="C157" s="195" t="s">
        <v>127</v>
      </c>
      <c r="D157" s="193"/>
      <c r="E157" s="247">
        <f>SUM(E158:E160)</f>
        <v>250</v>
      </c>
      <c r="F157" s="70"/>
      <c r="G157" s="71">
        <f>SUM(G158:G160)</f>
        <v>150000</v>
      </c>
      <c r="H157" s="247">
        <f>SUM(H158:H160)</f>
        <v>393</v>
      </c>
      <c r="I157" s="70"/>
      <c r="J157" s="71">
        <f>SUM(J158:J160)</f>
        <v>235489.43174999999</v>
      </c>
      <c r="K157" s="247">
        <f>SUM(K158:K160)</f>
        <v>300</v>
      </c>
      <c r="L157" s="70"/>
      <c r="M157" s="71">
        <f>SUM(M158:M160)</f>
        <v>180000</v>
      </c>
      <c r="N157" s="247">
        <f>SUM(N158:N160)</f>
        <v>1</v>
      </c>
      <c r="O157" s="70"/>
      <c r="P157" s="71">
        <f>SUM(P158:P160)</f>
        <v>49800</v>
      </c>
      <c r="Q157" s="247">
        <f>SUM(Q158:Q160)</f>
        <v>250</v>
      </c>
      <c r="R157" s="70"/>
      <c r="S157" s="71">
        <f>SUM(S158:S160)</f>
        <v>150000</v>
      </c>
      <c r="T157" s="247">
        <f>SUM(T158:T160)</f>
        <v>0</v>
      </c>
      <c r="U157" s="70"/>
      <c r="V157" s="71">
        <f>SUM(V158:V160)</f>
        <v>0</v>
      </c>
      <c r="W157" s="247">
        <f>SUM(W158:W160)</f>
        <v>0</v>
      </c>
      <c r="X157" s="70"/>
      <c r="Y157" s="71">
        <f>SUM(Y158:Y160)</f>
        <v>0</v>
      </c>
      <c r="Z157" s="247">
        <f>SUM(Z158:Z160)</f>
        <v>1</v>
      </c>
      <c r="AA157" s="70"/>
      <c r="AB157" s="71">
        <f>SUM(AB158:AB160)</f>
        <v>164400</v>
      </c>
      <c r="AC157" s="247">
        <f>SUM(AC158:AC160)</f>
        <v>275</v>
      </c>
      <c r="AD157" s="70"/>
      <c r="AE157" s="71">
        <f>SUM(AE158:AE160)</f>
        <v>165000</v>
      </c>
      <c r="AF157" s="247">
        <f>SUM(AF158:AF160)</f>
        <v>1</v>
      </c>
      <c r="AG157" s="70"/>
      <c r="AH157" s="71">
        <f>SUM(AH158:AH160)</f>
        <v>140104</v>
      </c>
      <c r="AI157" s="72">
        <f>SUM(AI158:AI160)</f>
        <v>645000</v>
      </c>
      <c r="AJ157" s="72">
        <f>SUM(AJ158:AJ160)</f>
        <v>589793.43174999999</v>
      </c>
      <c r="AK157" s="72">
        <f t="shared" si="288"/>
        <v>55206.568250000011</v>
      </c>
      <c r="AL157" s="72">
        <f>AK157/AI157</f>
        <v>8.5591578682170558E-2</v>
      </c>
      <c r="AM157" s="233"/>
      <c r="AN157" s="59"/>
      <c r="AO157" s="59"/>
      <c r="AP157" s="59"/>
      <c r="AQ157" s="59"/>
      <c r="AR157" s="59"/>
      <c r="AS157" s="59"/>
    </row>
    <row r="158" spans="1:45" ht="30" customHeight="1" x14ac:dyDescent="0.2">
      <c r="A158" s="50" t="s">
        <v>17</v>
      </c>
      <c r="B158" s="192" t="s">
        <v>128</v>
      </c>
      <c r="C158" s="196" t="s">
        <v>436</v>
      </c>
      <c r="D158" s="194" t="s">
        <v>59</v>
      </c>
      <c r="E158" s="54">
        <v>250</v>
      </c>
      <c r="F158" s="55">
        <v>600</v>
      </c>
      <c r="G158" s="56">
        <f>E158*F158</f>
        <v>150000</v>
      </c>
      <c r="H158" s="54">
        <v>393</v>
      </c>
      <c r="I158" s="55">
        <v>599.20974999999999</v>
      </c>
      <c r="J158" s="56">
        <f t="shared" ref="J158:J160" si="332">H158*I158</f>
        <v>235489.43174999999</v>
      </c>
      <c r="K158" s="54"/>
      <c r="L158" s="55"/>
      <c r="M158" s="56">
        <f>K158*L158</f>
        <v>0</v>
      </c>
      <c r="N158" s="54"/>
      <c r="O158" s="55"/>
      <c r="P158" s="56">
        <f>N158*O158</f>
        <v>0</v>
      </c>
      <c r="Q158" s="54"/>
      <c r="R158" s="55"/>
      <c r="S158" s="56">
        <f>Q158*R158</f>
        <v>0</v>
      </c>
      <c r="T158" s="54"/>
      <c r="U158" s="55"/>
      <c r="V158" s="56">
        <f>T158*U158</f>
        <v>0</v>
      </c>
      <c r="W158" s="54"/>
      <c r="X158" s="55"/>
      <c r="Y158" s="56">
        <f>W158*X158</f>
        <v>0</v>
      </c>
      <c r="Z158" s="54"/>
      <c r="AA158" s="55"/>
      <c r="AB158" s="56">
        <f>Z158*AA158</f>
        <v>0</v>
      </c>
      <c r="AC158" s="54"/>
      <c r="AD158" s="55"/>
      <c r="AE158" s="56">
        <f t="shared" ref="AE158:AE159" si="333">AC158*AD158</f>
        <v>0</v>
      </c>
      <c r="AF158" s="54"/>
      <c r="AG158" s="55"/>
      <c r="AH158" s="56">
        <f t="shared" ref="AH158:AH159" si="334">AF158*AG158</f>
        <v>0</v>
      </c>
      <c r="AI158" s="57">
        <f>G158+M158+AE158+S158+Y158</f>
        <v>150000</v>
      </c>
      <c r="AJ158" s="254">
        <f>J158+P158+AH158+V158+AB158</f>
        <v>235489.43174999999</v>
      </c>
      <c r="AK158" s="254">
        <f t="shared" si="288"/>
        <v>-85489.431749999989</v>
      </c>
      <c r="AL158" s="261">
        <f t="shared" si="299"/>
        <v>-0.56992954499999993</v>
      </c>
      <c r="AM158" s="223"/>
      <c r="AN158" s="58"/>
      <c r="AO158" s="59"/>
      <c r="AP158" s="59"/>
      <c r="AQ158" s="59"/>
      <c r="AR158" s="59"/>
      <c r="AS158" s="59"/>
    </row>
    <row r="159" spans="1:45" s="385" customFormat="1" ht="30" customHeight="1" x14ac:dyDescent="0.2">
      <c r="A159" s="50" t="s">
        <v>17</v>
      </c>
      <c r="B159" s="192" t="s">
        <v>129</v>
      </c>
      <c r="C159" s="196" t="s">
        <v>436</v>
      </c>
      <c r="D159" s="194" t="s">
        <v>82</v>
      </c>
      <c r="E159" s="54"/>
      <c r="F159" s="55"/>
      <c r="G159" s="56">
        <f t="shared" ref="G159:G160" si="335">E159*F159</f>
        <v>0</v>
      </c>
      <c r="H159" s="54"/>
      <c r="I159" s="55"/>
      <c r="J159" s="56">
        <f t="shared" si="332"/>
        <v>0</v>
      </c>
      <c r="K159" s="54">
        <v>300</v>
      </c>
      <c r="L159" s="55">
        <v>600</v>
      </c>
      <c r="M159" s="56">
        <f>K159*L159</f>
        <v>180000</v>
      </c>
      <c r="N159" s="54">
        <v>1</v>
      </c>
      <c r="O159" s="55">
        <v>49800</v>
      </c>
      <c r="P159" s="56">
        <f>N159*O159</f>
        <v>49800</v>
      </c>
      <c r="Q159" s="54">
        <v>250</v>
      </c>
      <c r="R159" s="55">
        <v>600</v>
      </c>
      <c r="S159" s="56">
        <f>Q159*R159</f>
        <v>150000</v>
      </c>
      <c r="T159" s="54"/>
      <c r="U159" s="55"/>
      <c r="V159" s="56">
        <f>T159*U159</f>
        <v>0</v>
      </c>
      <c r="W159" s="54"/>
      <c r="X159" s="55"/>
      <c r="Y159" s="56">
        <f>W159*X159</f>
        <v>0</v>
      </c>
      <c r="Z159" s="54">
        <v>1</v>
      </c>
      <c r="AA159" s="55">
        <v>164400</v>
      </c>
      <c r="AB159" s="56">
        <f>Z159*AA159</f>
        <v>164400</v>
      </c>
      <c r="AC159" s="54">
        <v>275</v>
      </c>
      <c r="AD159" s="55">
        <v>600</v>
      </c>
      <c r="AE159" s="56">
        <f t="shared" si="333"/>
        <v>165000</v>
      </c>
      <c r="AF159" s="54">
        <v>1</v>
      </c>
      <c r="AG159" s="55">
        <v>140104</v>
      </c>
      <c r="AH159" s="56">
        <f t="shared" si="334"/>
        <v>140104</v>
      </c>
      <c r="AI159" s="57">
        <f t="shared" ref="AI159:AI160" si="336">G159+M159+AE159+S159+Y159</f>
        <v>495000</v>
      </c>
      <c r="AJ159" s="254">
        <f t="shared" ref="AJ159:AJ160" si="337">J159+P159+AH159+V159+AB159</f>
        <v>354304</v>
      </c>
      <c r="AK159" s="254">
        <f t="shared" ref="AK159:AK160" si="338">AI159-AJ159</f>
        <v>140696</v>
      </c>
      <c r="AL159" s="261">
        <f t="shared" ref="AL159:AL160" si="339">AK159/AI159</f>
        <v>0.28423434343434345</v>
      </c>
      <c r="AM159" s="223"/>
      <c r="AN159" s="58"/>
      <c r="AO159" s="59"/>
      <c r="AP159" s="59"/>
      <c r="AQ159" s="59"/>
      <c r="AR159" s="59"/>
      <c r="AS159" s="59"/>
    </row>
    <row r="160" spans="1:45" s="385" customFormat="1" ht="30" customHeight="1" thickBot="1" x14ac:dyDescent="0.25">
      <c r="A160" s="50" t="s">
        <v>17</v>
      </c>
      <c r="B160" s="192" t="s">
        <v>130</v>
      </c>
      <c r="C160" s="196" t="s">
        <v>436</v>
      </c>
      <c r="D160" s="194" t="s">
        <v>82</v>
      </c>
      <c r="E160" s="54"/>
      <c r="F160" s="55"/>
      <c r="G160" s="56">
        <f t="shared" si="335"/>
        <v>0</v>
      </c>
      <c r="H160" s="54"/>
      <c r="I160" s="55"/>
      <c r="J160" s="56">
        <f t="shared" si="332"/>
        <v>0</v>
      </c>
      <c r="K160" s="54"/>
      <c r="L160" s="55"/>
      <c r="M160" s="56">
        <f t="shared" ref="M160" si="340">K160*L160</f>
        <v>0</v>
      </c>
      <c r="N160" s="54"/>
      <c r="O160" s="55"/>
      <c r="P160" s="56">
        <f t="shared" ref="P160" si="341">N160*O160</f>
        <v>0</v>
      </c>
      <c r="Q160" s="54"/>
      <c r="R160" s="55"/>
      <c r="S160" s="56">
        <f t="shared" ref="S160" si="342">Q160*R160</f>
        <v>0</v>
      </c>
      <c r="T160" s="54"/>
      <c r="U160" s="55"/>
      <c r="V160" s="56">
        <f t="shared" ref="V160" si="343">T160*U160</f>
        <v>0</v>
      </c>
      <c r="W160" s="54"/>
      <c r="X160" s="55"/>
      <c r="Y160" s="56">
        <f t="shared" ref="Y160" si="344">W160*X160</f>
        <v>0</v>
      </c>
      <c r="Z160" s="54"/>
      <c r="AA160" s="55"/>
      <c r="AB160" s="56">
        <f t="shared" ref="AB160" si="345">Z160*AA160</f>
        <v>0</v>
      </c>
      <c r="AC160" s="54"/>
      <c r="AD160" s="55"/>
      <c r="AE160" s="56">
        <f t="shared" ref="AE160" si="346">AC160*AD160</f>
        <v>0</v>
      </c>
      <c r="AF160" s="54"/>
      <c r="AG160" s="55"/>
      <c r="AH160" s="56">
        <f t="shared" ref="AH160" si="347">AF160*AG160</f>
        <v>0</v>
      </c>
      <c r="AI160" s="57">
        <f t="shared" si="336"/>
        <v>0</v>
      </c>
      <c r="AJ160" s="254">
        <f t="shared" si="337"/>
        <v>0</v>
      </c>
      <c r="AK160" s="254">
        <f t="shared" si="338"/>
        <v>0</v>
      </c>
      <c r="AL160" s="261" t="e">
        <f t="shared" si="339"/>
        <v>#DIV/0!</v>
      </c>
      <c r="AM160" s="223"/>
      <c r="AN160" s="58"/>
      <c r="AO160" s="59"/>
      <c r="AP160" s="59"/>
      <c r="AQ160" s="59"/>
      <c r="AR160" s="59"/>
      <c r="AS160" s="59"/>
    </row>
    <row r="161" spans="1:45" ht="39.75" customHeight="1" thickBot="1" x14ac:dyDescent="0.25">
      <c r="A161" s="597" t="s">
        <v>253</v>
      </c>
      <c r="B161" s="598"/>
      <c r="C161" s="598"/>
      <c r="D161" s="599"/>
      <c r="E161" s="90"/>
      <c r="F161" s="90"/>
      <c r="G161" s="89">
        <f>G148+G153+G157</f>
        <v>242500</v>
      </c>
      <c r="H161" s="90"/>
      <c r="I161" s="90"/>
      <c r="J161" s="89">
        <f>J148+J153+J157</f>
        <v>321401.11135000002</v>
      </c>
      <c r="K161" s="90"/>
      <c r="L161" s="90"/>
      <c r="M161" s="89">
        <f>M148+M153+M157</f>
        <v>230000</v>
      </c>
      <c r="N161" s="90"/>
      <c r="O161" s="90"/>
      <c r="P161" s="89">
        <f>P148+P153+P157</f>
        <v>99783.99960000001</v>
      </c>
      <c r="Q161" s="90"/>
      <c r="R161" s="90"/>
      <c r="S161" s="89">
        <f>S148+S153+S157</f>
        <v>210000</v>
      </c>
      <c r="T161" s="90"/>
      <c r="U161" s="90"/>
      <c r="V161" s="89">
        <f>V148+V153+V157</f>
        <v>0</v>
      </c>
      <c r="W161" s="90"/>
      <c r="X161" s="90"/>
      <c r="Y161" s="89">
        <f>Y148+Y153+Y157</f>
        <v>0</v>
      </c>
      <c r="Z161" s="90"/>
      <c r="AA161" s="90"/>
      <c r="AB161" s="89">
        <f>AB148+AB153+AB157</f>
        <v>314400</v>
      </c>
      <c r="AC161" s="90"/>
      <c r="AD161" s="90"/>
      <c r="AE161" s="89">
        <f>AE148+AE153+AE157</f>
        <v>390000</v>
      </c>
      <c r="AF161" s="90"/>
      <c r="AG161" s="90"/>
      <c r="AH161" s="89">
        <f>AH148+AH153+AH157</f>
        <v>220448.97</v>
      </c>
      <c r="AI161" s="98">
        <f>AI148+AI153+AI157</f>
        <v>1072500</v>
      </c>
      <c r="AJ161" s="98">
        <f>AJ148+AJ153+AJ157</f>
        <v>956034.08094999997</v>
      </c>
      <c r="AK161" s="98">
        <f t="shared" si="288"/>
        <v>116465.91905000003</v>
      </c>
      <c r="AL161" s="98">
        <f>AK161/AI161</f>
        <v>0.10859293151515154</v>
      </c>
      <c r="AM161" s="235"/>
      <c r="AN161" s="251"/>
      <c r="AO161" s="5"/>
      <c r="AP161" s="5"/>
      <c r="AQ161" s="5"/>
      <c r="AR161" s="5"/>
      <c r="AS161" s="5"/>
    </row>
    <row r="162" spans="1:45" ht="30" customHeight="1" thickBot="1" x14ac:dyDescent="0.25">
      <c r="A162" s="114" t="s">
        <v>14</v>
      </c>
      <c r="B162" s="115">
        <v>6</v>
      </c>
      <c r="C162" s="116" t="s">
        <v>131</v>
      </c>
      <c r="D162" s="110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40"/>
      <c r="AJ162" s="40"/>
      <c r="AK162" s="259"/>
      <c r="AL162" s="40"/>
      <c r="AM162" s="230"/>
      <c r="AN162" s="5"/>
      <c r="AO162" s="5"/>
      <c r="AP162" s="5"/>
      <c r="AQ162" s="5"/>
      <c r="AR162" s="5"/>
      <c r="AS162" s="5"/>
    </row>
    <row r="163" spans="1:45" ht="30" customHeight="1" x14ac:dyDescent="0.2">
      <c r="A163" s="41" t="s">
        <v>15</v>
      </c>
      <c r="B163" s="80" t="s">
        <v>132</v>
      </c>
      <c r="C163" s="117" t="s">
        <v>133</v>
      </c>
      <c r="D163" s="44"/>
      <c r="E163" s="45">
        <f>SUM(E164:E166)</f>
        <v>0</v>
      </c>
      <c r="F163" s="46"/>
      <c r="G163" s="47">
        <f>SUM(G164:G166)</f>
        <v>0</v>
      </c>
      <c r="H163" s="45">
        <f>SUM(H164:H166)</f>
        <v>0</v>
      </c>
      <c r="I163" s="46"/>
      <c r="J163" s="47">
        <f>SUM(J164:J166)</f>
        <v>0</v>
      </c>
      <c r="K163" s="45">
        <f>SUM(K164:K166)</f>
        <v>0</v>
      </c>
      <c r="L163" s="46"/>
      <c r="M163" s="47">
        <f>SUM(M164:M166)</f>
        <v>0</v>
      </c>
      <c r="N163" s="45">
        <f>SUM(N164:N166)</f>
        <v>0</v>
      </c>
      <c r="O163" s="46"/>
      <c r="P163" s="47">
        <f>SUM(P164:P166)</f>
        <v>0</v>
      </c>
      <c r="Q163" s="45">
        <f>SUM(Q164:Q166)</f>
        <v>0</v>
      </c>
      <c r="R163" s="46"/>
      <c r="S163" s="47">
        <f>SUM(S164:S166)</f>
        <v>0</v>
      </c>
      <c r="T163" s="45">
        <f>SUM(T164:T166)</f>
        <v>0</v>
      </c>
      <c r="U163" s="46"/>
      <c r="V163" s="47">
        <f>SUM(V164:V166)</f>
        <v>0</v>
      </c>
      <c r="W163" s="45">
        <f>SUM(W164:W166)</f>
        <v>0</v>
      </c>
      <c r="X163" s="46"/>
      <c r="Y163" s="47">
        <f>SUM(Y164:Y166)</f>
        <v>0</v>
      </c>
      <c r="Z163" s="45">
        <f>SUM(Z164:Z166)</f>
        <v>0</v>
      </c>
      <c r="AA163" s="46"/>
      <c r="AB163" s="47">
        <f>SUM(AB164:AB166)</f>
        <v>0</v>
      </c>
      <c r="AC163" s="45">
        <f>SUM(AC164:AC166)</f>
        <v>0</v>
      </c>
      <c r="AD163" s="46"/>
      <c r="AE163" s="47">
        <f>SUM(AE164:AE166)</f>
        <v>0</v>
      </c>
      <c r="AF163" s="45">
        <f>SUM(AF164:AF166)</f>
        <v>0</v>
      </c>
      <c r="AG163" s="46"/>
      <c r="AH163" s="47">
        <f>SUM(AH164:AH166)</f>
        <v>0</v>
      </c>
      <c r="AI163" s="47">
        <f>SUM(AI164:AI166)</f>
        <v>0</v>
      </c>
      <c r="AJ163" s="47">
        <f>SUM(AJ164:AJ166)</f>
        <v>0</v>
      </c>
      <c r="AK163" s="47">
        <f t="shared" si="288"/>
        <v>0</v>
      </c>
      <c r="AL163" s="256" t="e">
        <f>AK163/AI163</f>
        <v>#DIV/0!</v>
      </c>
      <c r="AM163" s="231"/>
      <c r="AN163" s="49"/>
      <c r="AO163" s="49"/>
      <c r="AP163" s="49"/>
      <c r="AQ163" s="49"/>
      <c r="AR163" s="49"/>
      <c r="AS163" s="49"/>
    </row>
    <row r="164" spans="1:45" ht="30" customHeight="1" x14ac:dyDescent="0.2">
      <c r="A164" s="50" t="s">
        <v>17</v>
      </c>
      <c r="B164" s="51" t="s">
        <v>134</v>
      </c>
      <c r="C164" s="96" t="s">
        <v>135</v>
      </c>
      <c r="D164" s="53" t="s">
        <v>52</v>
      </c>
      <c r="E164" s="54"/>
      <c r="F164" s="55"/>
      <c r="G164" s="56">
        <f t="shared" ref="G164:G166" si="348">E164*F164</f>
        <v>0</v>
      </c>
      <c r="H164" s="54"/>
      <c r="I164" s="55"/>
      <c r="J164" s="56">
        <f t="shared" ref="J164:J166" si="349">H164*I164</f>
        <v>0</v>
      </c>
      <c r="K164" s="54"/>
      <c r="L164" s="55"/>
      <c r="M164" s="56">
        <f t="shared" ref="M164:M166" si="350">K164*L164</f>
        <v>0</v>
      </c>
      <c r="N164" s="54"/>
      <c r="O164" s="55"/>
      <c r="P164" s="56">
        <f t="shared" ref="P164:P166" si="351">N164*O164</f>
        <v>0</v>
      </c>
      <c r="Q164" s="54"/>
      <c r="R164" s="55"/>
      <c r="S164" s="56">
        <f t="shared" ref="S164:S166" si="352">Q164*R164</f>
        <v>0</v>
      </c>
      <c r="T164" s="54"/>
      <c r="U164" s="55"/>
      <c r="V164" s="56">
        <f t="shared" ref="V164:V166" si="353">T164*U164</f>
        <v>0</v>
      </c>
      <c r="W164" s="54"/>
      <c r="X164" s="55"/>
      <c r="Y164" s="56">
        <f t="shared" ref="Y164:Y166" si="354">W164*X164</f>
        <v>0</v>
      </c>
      <c r="Z164" s="54"/>
      <c r="AA164" s="55"/>
      <c r="AB164" s="56">
        <f t="shared" ref="AB164:AB166" si="355">Z164*AA164</f>
        <v>0</v>
      </c>
      <c r="AC164" s="54"/>
      <c r="AD164" s="55"/>
      <c r="AE164" s="56">
        <f t="shared" ref="AE164:AE166" si="356">AC164*AD164</f>
        <v>0</v>
      </c>
      <c r="AF164" s="54"/>
      <c r="AG164" s="55"/>
      <c r="AH164" s="56">
        <f t="shared" ref="AH164:AH166" si="357">AF164*AG164</f>
        <v>0</v>
      </c>
      <c r="AI164" s="57">
        <f>G164+M164+AE164+S164+Y164</f>
        <v>0</v>
      </c>
      <c r="AJ164" s="254">
        <f>J164+P164+AH164+V164+AB164</f>
        <v>0</v>
      </c>
      <c r="AK164" s="254">
        <f t="shared" si="288"/>
        <v>0</v>
      </c>
      <c r="AL164" s="261" t="e">
        <f t="shared" ref="AL164:AL172" si="358">AK164/AI164</f>
        <v>#DIV/0!</v>
      </c>
      <c r="AM164" s="223"/>
      <c r="AN164" s="59"/>
      <c r="AO164" s="59"/>
      <c r="AP164" s="59"/>
      <c r="AQ164" s="59"/>
      <c r="AR164" s="59"/>
      <c r="AS164" s="59"/>
    </row>
    <row r="165" spans="1:45" ht="30" customHeight="1" x14ac:dyDescent="0.2">
      <c r="A165" s="50" t="s">
        <v>17</v>
      </c>
      <c r="B165" s="51" t="s">
        <v>136</v>
      </c>
      <c r="C165" s="96" t="s">
        <v>135</v>
      </c>
      <c r="D165" s="53" t="s">
        <v>52</v>
      </c>
      <c r="E165" s="54"/>
      <c r="F165" s="55"/>
      <c r="G165" s="56">
        <f t="shared" si="348"/>
        <v>0</v>
      </c>
      <c r="H165" s="54"/>
      <c r="I165" s="55"/>
      <c r="J165" s="56">
        <f t="shared" si="349"/>
        <v>0</v>
      </c>
      <c r="K165" s="54"/>
      <c r="L165" s="55"/>
      <c r="M165" s="56">
        <f t="shared" si="350"/>
        <v>0</v>
      </c>
      <c r="N165" s="54"/>
      <c r="O165" s="55"/>
      <c r="P165" s="56">
        <f t="shared" si="351"/>
        <v>0</v>
      </c>
      <c r="Q165" s="54"/>
      <c r="R165" s="55"/>
      <c r="S165" s="56">
        <f t="shared" si="352"/>
        <v>0</v>
      </c>
      <c r="T165" s="54"/>
      <c r="U165" s="55"/>
      <c r="V165" s="56">
        <f t="shared" si="353"/>
        <v>0</v>
      </c>
      <c r="W165" s="54"/>
      <c r="X165" s="55"/>
      <c r="Y165" s="56">
        <f t="shared" si="354"/>
        <v>0</v>
      </c>
      <c r="Z165" s="54"/>
      <c r="AA165" s="55"/>
      <c r="AB165" s="56">
        <f t="shared" si="355"/>
        <v>0</v>
      </c>
      <c r="AC165" s="54"/>
      <c r="AD165" s="55"/>
      <c r="AE165" s="56">
        <f t="shared" si="356"/>
        <v>0</v>
      </c>
      <c r="AF165" s="54"/>
      <c r="AG165" s="55"/>
      <c r="AH165" s="56">
        <f t="shared" si="357"/>
        <v>0</v>
      </c>
      <c r="AI165" s="57">
        <f t="shared" ref="AI165:AI166" si="359">G165+M165+AE165+S165+Y165</f>
        <v>0</v>
      </c>
      <c r="AJ165" s="254">
        <f t="shared" ref="AJ165:AJ166" si="360">J165+P165+AH165+V165+AB165</f>
        <v>0</v>
      </c>
      <c r="AK165" s="254">
        <f t="shared" ref="AK165:AK166" si="361">AI165-AJ165</f>
        <v>0</v>
      </c>
      <c r="AL165" s="261" t="e">
        <f t="shared" ref="AL165:AL166" si="362">AK165/AI165</f>
        <v>#DIV/0!</v>
      </c>
      <c r="AM165" s="223"/>
      <c r="AN165" s="59"/>
      <c r="AO165" s="59"/>
      <c r="AP165" s="59"/>
      <c r="AQ165" s="59"/>
      <c r="AR165" s="59"/>
      <c r="AS165" s="59"/>
    </row>
    <row r="166" spans="1:45" ht="30" customHeight="1" thickBot="1" x14ac:dyDescent="0.25">
      <c r="A166" s="60" t="s">
        <v>17</v>
      </c>
      <c r="B166" s="61" t="s">
        <v>137</v>
      </c>
      <c r="C166" s="88" t="s">
        <v>135</v>
      </c>
      <c r="D166" s="62" t="s">
        <v>52</v>
      </c>
      <c r="E166" s="63"/>
      <c r="F166" s="64"/>
      <c r="G166" s="65">
        <f t="shared" si="348"/>
        <v>0</v>
      </c>
      <c r="H166" s="63"/>
      <c r="I166" s="64"/>
      <c r="J166" s="65">
        <f t="shared" si="349"/>
        <v>0</v>
      </c>
      <c r="K166" s="63"/>
      <c r="L166" s="64"/>
      <c r="M166" s="65">
        <f t="shared" si="350"/>
        <v>0</v>
      </c>
      <c r="N166" s="63"/>
      <c r="O166" s="64"/>
      <c r="P166" s="65">
        <f t="shared" si="351"/>
        <v>0</v>
      </c>
      <c r="Q166" s="63"/>
      <c r="R166" s="64"/>
      <c r="S166" s="65">
        <f t="shared" si="352"/>
        <v>0</v>
      </c>
      <c r="T166" s="63"/>
      <c r="U166" s="64"/>
      <c r="V166" s="65">
        <f t="shared" si="353"/>
        <v>0</v>
      </c>
      <c r="W166" s="63"/>
      <c r="X166" s="64"/>
      <c r="Y166" s="65">
        <f t="shared" si="354"/>
        <v>0</v>
      </c>
      <c r="Z166" s="63"/>
      <c r="AA166" s="64"/>
      <c r="AB166" s="65">
        <f t="shared" si="355"/>
        <v>0</v>
      </c>
      <c r="AC166" s="63"/>
      <c r="AD166" s="64"/>
      <c r="AE166" s="65">
        <f t="shared" si="356"/>
        <v>0</v>
      </c>
      <c r="AF166" s="63"/>
      <c r="AG166" s="64"/>
      <c r="AH166" s="65">
        <f t="shared" si="357"/>
        <v>0</v>
      </c>
      <c r="AI166" s="57">
        <f t="shared" si="359"/>
        <v>0</v>
      </c>
      <c r="AJ166" s="254">
        <f t="shared" si="360"/>
        <v>0</v>
      </c>
      <c r="AK166" s="254">
        <f t="shared" si="361"/>
        <v>0</v>
      </c>
      <c r="AL166" s="261" t="e">
        <f t="shared" si="362"/>
        <v>#DIV/0!</v>
      </c>
      <c r="AM166" s="223"/>
      <c r="AN166" s="59"/>
      <c r="AO166" s="59"/>
      <c r="AP166" s="59"/>
      <c r="AQ166" s="59"/>
      <c r="AR166" s="59"/>
      <c r="AS166" s="59"/>
    </row>
    <row r="167" spans="1:45" ht="30" customHeight="1" x14ac:dyDescent="0.2">
      <c r="A167" s="41" t="s">
        <v>14</v>
      </c>
      <c r="B167" s="80" t="s">
        <v>138</v>
      </c>
      <c r="C167" s="118" t="s">
        <v>139</v>
      </c>
      <c r="D167" s="68"/>
      <c r="E167" s="69">
        <f>SUM(E168:E170)</f>
        <v>0</v>
      </c>
      <c r="F167" s="70"/>
      <c r="G167" s="71">
        <f>SUM(G168:G170)</f>
        <v>0</v>
      </c>
      <c r="H167" s="69">
        <f>SUM(H168:H170)</f>
        <v>0</v>
      </c>
      <c r="I167" s="70"/>
      <c r="J167" s="71">
        <f>SUM(J168:J170)</f>
        <v>0</v>
      </c>
      <c r="K167" s="69">
        <f>SUM(K168:K170)</f>
        <v>0</v>
      </c>
      <c r="L167" s="70"/>
      <c r="M167" s="71">
        <f>SUM(M168:M170)</f>
        <v>0</v>
      </c>
      <c r="N167" s="69">
        <f>SUM(N168:N170)</f>
        <v>0</v>
      </c>
      <c r="O167" s="70"/>
      <c r="P167" s="71">
        <f>SUM(P168:P170)</f>
        <v>0</v>
      </c>
      <c r="Q167" s="69">
        <f>SUM(Q168:Q170)</f>
        <v>0</v>
      </c>
      <c r="R167" s="70"/>
      <c r="S167" s="71">
        <f>SUM(S168:S170)</f>
        <v>0</v>
      </c>
      <c r="T167" s="69">
        <f>SUM(T168:T170)</f>
        <v>0</v>
      </c>
      <c r="U167" s="70"/>
      <c r="V167" s="71">
        <f>SUM(V168:V170)</f>
        <v>0</v>
      </c>
      <c r="W167" s="69">
        <f>SUM(W168:W170)</f>
        <v>0</v>
      </c>
      <c r="X167" s="70"/>
      <c r="Y167" s="71">
        <f>SUM(Y168:Y170)</f>
        <v>0</v>
      </c>
      <c r="Z167" s="69">
        <f>SUM(Z168:Z170)</f>
        <v>0</v>
      </c>
      <c r="AA167" s="70"/>
      <c r="AB167" s="71">
        <f>SUM(AB168:AB170)</f>
        <v>0</v>
      </c>
      <c r="AC167" s="69">
        <f>SUM(AC168:AC170)</f>
        <v>0</v>
      </c>
      <c r="AD167" s="70"/>
      <c r="AE167" s="71">
        <f>SUM(AE168:AE170)</f>
        <v>0</v>
      </c>
      <c r="AF167" s="69">
        <f>SUM(AF168:AF170)</f>
        <v>0</v>
      </c>
      <c r="AG167" s="70"/>
      <c r="AH167" s="71">
        <f>SUM(AH168:AH170)</f>
        <v>0</v>
      </c>
      <c r="AI167" s="71">
        <f>SUM(AI168:AI170)</f>
        <v>0</v>
      </c>
      <c r="AJ167" s="71">
        <f>SUM(AJ168:AJ170)</f>
        <v>0</v>
      </c>
      <c r="AK167" s="71">
        <f t="shared" si="288"/>
        <v>0</v>
      </c>
      <c r="AL167" s="71" t="e">
        <f>AK167/AI167</f>
        <v>#DIV/0!</v>
      </c>
      <c r="AM167" s="233"/>
      <c r="AN167" s="49"/>
      <c r="AO167" s="49"/>
      <c r="AP167" s="49"/>
      <c r="AQ167" s="49"/>
      <c r="AR167" s="49"/>
      <c r="AS167" s="49"/>
    </row>
    <row r="168" spans="1:45" ht="30" customHeight="1" x14ac:dyDescent="0.2">
      <c r="A168" s="50" t="s">
        <v>17</v>
      </c>
      <c r="B168" s="51" t="s">
        <v>140</v>
      </c>
      <c r="C168" s="96" t="s">
        <v>135</v>
      </c>
      <c r="D168" s="53" t="s">
        <v>52</v>
      </c>
      <c r="E168" s="54"/>
      <c r="F168" s="55"/>
      <c r="G168" s="56">
        <f t="shared" ref="G168:G170" si="363">E168*F168</f>
        <v>0</v>
      </c>
      <c r="H168" s="54"/>
      <c r="I168" s="55"/>
      <c r="J168" s="56">
        <f t="shared" ref="J168:J170" si="364">H168*I168</f>
        <v>0</v>
      </c>
      <c r="K168" s="54"/>
      <c r="L168" s="55"/>
      <c r="M168" s="56">
        <f t="shared" ref="M168:M170" si="365">K168*L168</f>
        <v>0</v>
      </c>
      <c r="N168" s="54"/>
      <c r="O168" s="55"/>
      <c r="P168" s="56">
        <f t="shared" ref="P168:P170" si="366">N168*O168</f>
        <v>0</v>
      </c>
      <c r="Q168" s="54"/>
      <c r="R168" s="55"/>
      <c r="S168" s="56">
        <f t="shared" ref="S168:S170" si="367">Q168*R168</f>
        <v>0</v>
      </c>
      <c r="T168" s="54"/>
      <c r="U168" s="55"/>
      <c r="V168" s="56">
        <f t="shared" ref="V168:V170" si="368">T168*U168</f>
        <v>0</v>
      </c>
      <c r="W168" s="54"/>
      <c r="X168" s="55"/>
      <c r="Y168" s="56">
        <f t="shared" ref="Y168:Y170" si="369">W168*X168</f>
        <v>0</v>
      </c>
      <c r="Z168" s="54"/>
      <c r="AA168" s="55"/>
      <c r="AB168" s="56">
        <f t="shared" ref="AB168:AB170" si="370">Z168*AA168</f>
        <v>0</v>
      </c>
      <c r="AC168" s="54"/>
      <c r="AD168" s="55"/>
      <c r="AE168" s="56">
        <f t="shared" ref="AE168:AE170" si="371">AC168*AD168</f>
        <v>0</v>
      </c>
      <c r="AF168" s="54"/>
      <c r="AG168" s="55"/>
      <c r="AH168" s="56">
        <f t="shared" ref="AH168:AH170" si="372">AF168*AG168</f>
        <v>0</v>
      </c>
      <c r="AI168" s="57">
        <f>G168+M168+AE168+S168+Y164</f>
        <v>0</v>
      </c>
      <c r="AJ168" s="254">
        <f>J168+P168+AH168+V168+AB168</f>
        <v>0</v>
      </c>
      <c r="AK168" s="254">
        <f t="shared" si="288"/>
        <v>0</v>
      </c>
      <c r="AL168" s="261" t="e">
        <f t="shared" si="358"/>
        <v>#DIV/0!</v>
      </c>
      <c r="AM168" s="223"/>
      <c r="AN168" s="59"/>
      <c r="AO168" s="59"/>
      <c r="AP168" s="59"/>
      <c r="AQ168" s="59"/>
      <c r="AR168" s="59"/>
      <c r="AS168" s="59"/>
    </row>
    <row r="169" spans="1:45" ht="30" customHeight="1" x14ac:dyDescent="0.2">
      <c r="A169" s="50" t="s">
        <v>17</v>
      </c>
      <c r="B169" s="51" t="s">
        <v>141</v>
      </c>
      <c r="C169" s="96" t="s">
        <v>135</v>
      </c>
      <c r="D169" s="53" t="s">
        <v>52</v>
      </c>
      <c r="E169" s="54"/>
      <c r="F169" s="55"/>
      <c r="G169" s="56">
        <f t="shared" si="363"/>
        <v>0</v>
      </c>
      <c r="H169" s="54"/>
      <c r="I169" s="55"/>
      <c r="J169" s="56">
        <f t="shared" si="364"/>
        <v>0</v>
      </c>
      <c r="K169" s="54"/>
      <c r="L169" s="55"/>
      <c r="M169" s="56">
        <f t="shared" si="365"/>
        <v>0</v>
      </c>
      <c r="N169" s="54"/>
      <c r="O169" s="55"/>
      <c r="P169" s="56">
        <f t="shared" si="366"/>
        <v>0</v>
      </c>
      <c r="Q169" s="54"/>
      <c r="R169" s="55"/>
      <c r="S169" s="56">
        <f t="shared" si="367"/>
        <v>0</v>
      </c>
      <c r="T169" s="54"/>
      <c r="U169" s="55"/>
      <c r="V169" s="56">
        <f t="shared" si="368"/>
        <v>0</v>
      </c>
      <c r="W169" s="54"/>
      <c r="X169" s="55"/>
      <c r="Y169" s="56">
        <f t="shared" si="369"/>
        <v>0</v>
      </c>
      <c r="Z169" s="54"/>
      <c r="AA169" s="55"/>
      <c r="AB169" s="56">
        <f t="shared" si="370"/>
        <v>0</v>
      </c>
      <c r="AC169" s="54"/>
      <c r="AD169" s="55"/>
      <c r="AE169" s="56">
        <f t="shared" si="371"/>
        <v>0</v>
      </c>
      <c r="AF169" s="54"/>
      <c r="AG169" s="55"/>
      <c r="AH169" s="56">
        <f t="shared" si="372"/>
        <v>0</v>
      </c>
      <c r="AI169" s="57">
        <f t="shared" ref="AI169:AI170" si="373">G169+M169+AE169+S169+Y165</f>
        <v>0</v>
      </c>
      <c r="AJ169" s="254">
        <f t="shared" ref="AJ169:AJ170" si="374">J169+P169+AH169+V169+AB169</f>
        <v>0</v>
      </c>
      <c r="AK169" s="254">
        <f t="shared" ref="AK169:AK170" si="375">AI169-AJ169</f>
        <v>0</v>
      </c>
      <c r="AL169" s="261" t="e">
        <f t="shared" ref="AL169:AL170" si="376">AK169/AI169</f>
        <v>#DIV/0!</v>
      </c>
      <c r="AM169" s="223"/>
      <c r="AN169" s="59"/>
      <c r="AO169" s="59"/>
      <c r="AP169" s="59"/>
      <c r="AQ169" s="59"/>
      <c r="AR169" s="59"/>
      <c r="AS169" s="59"/>
    </row>
    <row r="170" spans="1:45" ht="30" customHeight="1" thickBot="1" x14ac:dyDescent="0.25">
      <c r="A170" s="60" t="s">
        <v>17</v>
      </c>
      <c r="B170" s="61" t="s">
        <v>142</v>
      </c>
      <c r="C170" s="88" t="s">
        <v>135</v>
      </c>
      <c r="D170" s="62" t="s">
        <v>52</v>
      </c>
      <c r="E170" s="63"/>
      <c r="F170" s="64"/>
      <c r="G170" s="65">
        <f t="shared" si="363"/>
        <v>0</v>
      </c>
      <c r="H170" s="63"/>
      <c r="I170" s="64"/>
      <c r="J170" s="65">
        <f t="shared" si="364"/>
        <v>0</v>
      </c>
      <c r="K170" s="63"/>
      <c r="L170" s="64"/>
      <c r="M170" s="65">
        <f t="shared" si="365"/>
        <v>0</v>
      </c>
      <c r="N170" s="63"/>
      <c r="O170" s="64"/>
      <c r="P170" s="65">
        <f t="shared" si="366"/>
        <v>0</v>
      </c>
      <c r="Q170" s="63"/>
      <c r="R170" s="64"/>
      <c r="S170" s="65">
        <f t="shared" si="367"/>
        <v>0</v>
      </c>
      <c r="T170" s="63"/>
      <c r="U170" s="64"/>
      <c r="V170" s="65">
        <f t="shared" si="368"/>
        <v>0</v>
      </c>
      <c r="W170" s="63"/>
      <c r="X170" s="64"/>
      <c r="Y170" s="65">
        <f t="shared" si="369"/>
        <v>0</v>
      </c>
      <c r="Z170" s="63"/>
      <c r="AA170" s="64"/>
      <c r="AB170" s="65">
        <f t="shared" si="370"/>
        <v>0</v>
      </c>
      <c r="AC170" s="63"/>
      <c r="AD170" s="64"/>
      <c r="AE170" s="65">
        <f t="shared" si="371"/>
        <v>0</v>
      </c>
      <c r="AF170" s="63"/>
      <c r="AG170" s="64"/>
      <c r="AH170" s="65">
        <f t="shared" si="372"/>
        <v>0</v>
      </c>
      <c r="AI170" s="57">
        <f t="shared" si="373"/>
        <v>0</v>
      </c>
      <c r="AJ170" s="254">
        <f t="shared" si="374"/>
        <v>0</v>
      </c>
      <c r="AK170" s="254">
        <f t="shared" si="375"/>
        <v>0</v>
      </c>
      <c r="AL170" s="261" t="e">
        <f t="shared" si="376"/>
        <v>#DIV/0!</v>
      </c>
      <c r="AM170" s="223"/>
      <c r="AN170" s="59"/>
      <c r="AO170" s="59"/>
      <c r="AP170" s="59"/>
      <c r="AQ170" s="59"/>
      <c r="AR170" s="59"/>
      <c r="AS170" s="59"/>
    </row>
    <row r="171" spans="1:45" ht="30" customHeight="1" x14ac:dyDescent="0.2">
      <c r="A171" s="41" t="s">
        <v>14</v>
      </c>
      <c r="B171" s="80" t="s">
        <v>143</v>
      </c>
      <c r="C171" s="118" t="s">
        <v>144</v>
      </c>
      <c r="D171" s="68"/>
      <c r="E171" s="69">
        <f>SUM(E172:E178)</f>
        <v>3245</v>
      </c>
      <c r="F171" s="70"/>
      <c r="G171" s="71">
        <f>SUM(G172:G178)</f>
        <v>7025</v>
      </c>
      <c r="H171" s="69">
        <f>SUM(H172:H178)</f>
        <v>2740</v>
      </c>
      <c r="I171" s="70"/>
      <c r="J171" s="71">
        <f>SUM(J172:J178)</f>
        <v>7129.52</v>
      </c>
      <c r="K171" s="69">
        <f>SUM(K172:K178)</f>
        <v>340</v>
      </c>
      <c r="L171" s="70"/>
      <c r="M171" s="71">
        <f>SUM(M172:M178)</f>
        <v>75000</v>
      </c>
      <c r="N171" s="69">
        <f>SUM(N172:N178)</f>
        <v>341</v>
      </c>
      <c r="O171" s="70"/>
      <c r="P171" s="71">
        <f>SUM(P172:P178)</f>
        <v>60000.699000000001</v>
      </c>
      <c r="Q171" s="69">
        <f>SUM(Q172:Q178)</f>
        <v>0</v>
      </c>
      <c r="R171" s="70"/>
      <c r="S171" s="71">
        <f>SUM(S172:S178)</f>
        <v>0</v>
      </c>
      <c r="T171" s="69">
        <f>SUM(T172:T178)</f>
        <v>0</v>
      </c>
      <c r="U171" s="70"/>
      <c r="V171" s="71">
        <f>SUM(V172:V178)</f>
        <v>0</v>
      </c>
      <c r="W171" s="69">
        <f>SUM(W172:W178)</f>
        <v>0</v>
      </c>
      <c r="X171" s="70"/>
      <c r="Y171" s="71">
        <f>SUM(Y172:Y178)</f>
        <v>0</v>
      </c>
      <c r="Z171" s="69">
        <f>SUM(Z172:Z178)</f>
        <v>0</v>
      </c>
      <c r="AA171" s="70"/>
      <c r="AB171" s="71">
        <f>SUM(AB172:AB178)</f>
        <v>0</v>
      </c>
      <c r="AC171" s="69">
        <f>SUM(AC172:AC178)</f>
        <v>0</v>
      </c>
      <c r="AD171" s="70"/>
      <c r="AE171" s="71">
        <f>SUM(AE172:AE178)</f>
        <v>0</v>
      </c>
      <c r="AF171" s="69">
        <f>SUM(AF172:AF178)</f>
        <v>1</v>
      </c>
      <c r="AG171" s="70"/>
      <c r="AH171" s="71">
        <f>SUM(AH172:AH178)</f>
        <v>29709.18</v>
      </c>
      <c r="AI171" s="71">
        <f>SUM(AI172:AI178)</f>
        <v>82025</v>
      </c>
      <c r="AJ171" s="71">
        <f>SUM(AJ172:AJ178)</f>
        <v>96839.399000000005</v>
      </c>
      <c r="AK171" s="71">
        <f t="shared" si="288"/>
        <v>-14814.399000000005</v>
      </c>
      <c r="AL171" s="71">
        <f>AK171/AI171</f>
        <v>-0.18060833892106071</v>
      </c>
      <c r="AM171" s="233"/>
      <c r="AN171" s="49"/>
      <c r="AO171" s="49"/>
      <c r="AP171" s="49"/>
      <c r="AQ171" s="49"/>
      <c r="AR171" s="49"/>
      <c r="AS171" s="49"/>
    </row>
    <row r="172" spans="1:45" ht="30" customHeight="1" x14ac:dyDescent="0.2">
      <c r="A172" s="50" t="s">
        <v>17</v>
      </c>
      <c r="B172" s="51" t="s">
        <v>145</v>
      </c>
      <c r="C172" s="364" t="s">
        <v>440</v>
      </c>
      <c r="D172" s="53" t="s">
        <v>52</v>
      </c>
      <c r="E172" s="374">
        <v>3000</v>
      </c>
      <c r="F172" s="375">
        <v>1.2</v>
      </c>
      <c r="G172" s="56">
        <f t="shared" ref="G172:G178" si="377">E172*F172</f>
        <v>3600</v>
      </c>
      <c r="H172" s="54">
        <v>2600</v>
      </c>
      <c r="I172" s="55">
        <v>1.2</v>
      </c>
      <c r="J172" s="56">
        <f t="shared" ref="J172:J178" si="378">H172*I172</f>
        <v>3120</v>
      </c>
      <c r="K172" s="54"/>
      <c r="L172" s="55"/>
      <c r="M172" s="56">
        <f t="shared" ref="M172:M178" si="379">K172*L172</f>
        <v>0</v>
      </c>
      <c r="N172" s="54"/>
      <c r="O172" s="55"/>
      <c r="P172" s="56">
        <f t="shared" ref="P172:P178" si="380">N172*O172</f>
        <v>0</v>
      </c>
      <c r="Q172" s="54"/>
      <c r="R172" s="55"/>
      <c r="S172" s="56">
        <f t="shared" ref="S172:S178" si="381">Q172*R172</f>
        <v>0</v>
      </c>
      <c r="T172" s="54"/>
      <c r="U172" s="55"/>
      <c r="V172" s="56">
        <f t="shared" ref="V172:V178" si="382">T172*U172</f>
        <v>0</v>
      </c>
      <c r="W172" s="54"/>
      <c r="X172" s="55"/>
      <c r="Y172" s="56">
        <f t="shared" ref="Y172:Y178" si="383">W172*X172</f>
        <v>0</v>
      </c>
      <c r="Z172" s="54"/>
      <c r="AA172" s="55"/>
      <c r="AB172" s="56">
        <f t="shared" ref="AB172:AB178" si="384">Z172*AA172</f>
        <v>0</v>
      </c>
      <c r="AC172" s="54"/>
      <c r="AD172" s="55"/>
      <c r="AE172" s="56">
        <f t="shared" ref="AE172:AE178" si="385">AC172*AD172</f>
        <v>0</v>
      </c>
      <c r="AF172" s="54"/>
      <c r="AG172" s="55"/>
      <c r="AH172" s="56">
        <f t="shared" ref="AH172:AH178" si="386">AF172*AG172</f>
        <v>0</v>
      </c>
      <c r="AI172" s="57">
        <f>G172+M172+AE172+S172+Y172</f>
        <v>3600</v>
      </c>
      <c r="AJ172" s="254">
        <f>J172+P172+AH172+V172+AB172</f>
        <v>3120</v>
      </c>
      <c r="AK172" s="254">
        <f t="shared" si="288"/>
        <v>480</v>
      </c>
      <c r="AL172" s="261">
        <f t="shared" si="358"/>
        <v>0.13333333333333333</v>
      </c>
      <c r="AM172" s="223"/>
      <c r="AN172" s="59"/>
      <c r="AO172" s="59"/>
      <c r="AP172" s="59"/>
      <c r="AQ172" s="59"/>
      <c r="AR172" s="59"/>
      <c r="AS172" s="59"/>
    </row>
    <row r="173" spans="1:45" s="360" customFormat="1" ht="30" customHeight="1" x14ac:dyDescent="0.2">
      <c r="A173" s="50" t="s">
        <v>17</v>
      </c>
      <c r="B173" s="51" t="s">
        <v>146</v>
      </c>
      <c r="C173" s="364" t="s">
        <v>441</v>
      </c>
      <c r="D173" s="53" t="s">
        <v>442</v>
      </c>
      <c r="E173" s="374">
        <v>45</v>
      </c>
      <c r="F173" s="375">
        <v>65</v>
      </c>
      <c r="G173" s="56">
        <f t="shared" ref="G173:G175" si="387">E173*F173</f>
        <v>2925</v>
      </c>
      <c r="H173" s="54">
        <v>40</v>
      </c>
      <c r="I173" s="55">
        <v>89</v>
      </c>
      <c r="J173" s="56">
        <f t="shared" ref="J173:J175" si="388">H173*I173</f>
        <v>3560</v>
      </c>
      <c r="K173" s="54"/>
      <c r="L173" s="55"/>
      <c r="M173" s="56">
        <f t="shared" ref="M173:M175" si="389">K173*L173</f>
        <v>0</v>
      </c>
      <c r="N173" s="54"/>
      <c r="O173" s="55"/>
      <c r="P173" s="56">
        <f t="shared" ref="P173:P175" si="390">N173*O173</f>
        <v>0</v>
      </c>
      <c r="Q173" s="54"/>
      <c r="R173" s="55"/>
      <c r="S173" s="56">
        <f t="shared" si="381"/>
        <v>0</v>
      </c>
      <c r="T173" s="54"/>
      <c r="U173" s="55"/>
      <c r="V173" s="56">
        <f t="shared" si="382"/>
        <v>0</v>
      </c>
      <c r="W173" s="54"/>
      <c r="X173" s="55"/>
      <c r="Y173" s="56">
        <f t="shared" si="383"/>
        <v>0</v>
      </c>
      <c r="Z173" s="54"/>
      <c r="AA173" s="55"/>
      <c r="AB173" s="56">
        <f t="shared" si="384"/>
        <v>0</v>
      </c>
      <c r="AC173" s="54"/>
      <c r="AD173" s="55"/>
      <c r="AE173" s="56">
        <f t="shared" ref="AE173:AE175" si="391">AC173*AD173</f>
        <v>0</v>
      </c>
      <c r="AF173" s="54"/>
      <c r="AG173" s="55"/>
      <c r="AH173" s="56">
        <f t="shared" ref="AH173:AH175" si="392">AF173*AG173</f>
        <v>0</v>
      </c>
      <c r="AI173" s="57">
        <f t="shared" ref="AI173:AI178" si="393">G173+M173+AE173+S173+Y173</f>
        <v>2925</v>
      </c>
      <c r="AJ173" s="254">
        <f t="shared" ref="AJ173:AJ178" si="394">J173+P173+AH173+V173+AB173</f>
        <v>3560</v>
      </c>
      <c r="AK173" s="254">
        <f t="shared" ref="AK173:AK178" si="395">AI173-AJ173</f>
        <v>-635</v>
      </c>
      <c r="AL173" s="261">
        <f t="shared" ref="AL173:AL178" si="396">AK173/AI173</f>
        <v>-0.2170940170940171</v>
      </c>
      <c r="AM173" s="223"/>
      <c r="AN173" s="59"/>
      <c r="AO173" s="59"/>
      <c r="AP173" s="59"/>
      <c r="AQ173" s="59"/>
      <c r="AR173" s="59"/>
      <c r="AS173" s="59"/>
    </row>
    <row r="174" spans="1:45" s="360" customFormat="1" ht="30" customHeight="1" x14ac:dyDescent="0.2">
      <c r="A174" s="50" t="s">
        <v>17</v>
      </c>
      <c r="B174" s="51" t="s">
        <v>147</v>
      </c>
      <c r="C174" s="364" t="s">
        <v>443</v>
      </c>
      <c r="D174" s="53" t="s">
        <v>52</v>
      </c>
      <c r="E174" s="374">
        <v>200</v>
      </c>
      <c r="F174" s="375">
        <v>2.5</v>
      </c>
      <c r="G174" s="56">
        <f t="shared" si="387"/>
        <v>500</v>
      </c>
      <c r="H174" s="54">
        <v>100</v>
      </c>
      <c r="I174" s="55">
        <v>4.4951999999999996</v>
      </c>
      <c r="J174" s="56">
        <f t="shared" si="388"/>
        <v>449.52</v>
      </c>
      <c r="K174" s="54"/>
      <c r="L174" s="55"/>
      <c r="M174" s="56">
        <f t="shared" si="389"/>
        <v>0</v>
      </c>
      <c r="N174" s="54"/>
      <c r="O174" s="55"/>
      <c r="P174" s="56">
        <f t="shared" si="390"/>
        <v>0</v>
      </c>
      <c r="Q174" s="54"/>
      <c r="R174" s="55"/>
      <c r="S174" s="56">
        <f t="shared" si="381"/>
        <v>0</v>
      </c>
      <c r="T174" s="54"/>
      <c r="U174" s="55"/>
      <c r="V174" s="56">
        <f t="shared" si="382"/>
        <v>0</v>
      </c>
      <c r="W174" s="54"/>
      <c r="X174" s="55"/>
      <c r="Y174" s="56">
        <f t="shared" si="383"/>
        <v>0</v>
      </c>
      <c r="Z174" s="54"/>
      <c r="AA174" s="55"/>
      <c r="AB174" s="56">
        <f t="shared" si="384"/>
        <v>0</v>
      </c>
      <c r="AC174" s="54"/>
      <c r="AD174" s="55"/>
      <c r="AE174" s="56">
        <f t="shared" si="391"/>
        <v>0</v>
      </c>
      <c r="AF174" s="54"/>
      <c r="AG174" s="55"/>
      <c r="AH174" s="56">
        <f t="shared" si="392"/>
        <v>0</v>
      </c>
      <c r="AI174" s="57">
        <f t="shared" si="393"/>
        <v>500</v>
      </c>
      <c r="AJ174" s="254">
        <f t="shared" si="394"/>
        <v>449.52</v>
      </c>
      <c r="AK174" s="254">
        <f t="shared" si="395"/>
        <v>50.480000000000018</v>
      </c>
      <c r="AL174" s="261">
        <f t="shared" si="396"/>
        <v>0.10096000000000004</v>
      </c>
      <c r="AM174" s="223"/>
      <c r="AN174" s="59"/>
      <c r="AO174" s="59"/>
      <c r="AP174" s="59"/>
      <c r="AQ174" s="59"/>
      <c r="AR174" s="59"/>
      <c r="AS174" s="59"/>
    </row>
    <row r="175" spans="1:45" s="360" customFormat="1" ht="30" customHeight="1" x14ac:dyDescent="0.2">
      <c r="A175" s="50" t="s">
        <v>17</v>
      </c>
      <c r="B175" s="51" t="s">
        <v>437</v>
      </c>
      <c r="C175" s="364" t="s">
        <v>444</v>
      </c>
      <c r="D175" s="53" t="s">
        <v>52</v>
      </c>
      <c r="E175" s="374"/>
      <c r="F175" s="375"/>
      <c r="G175" s="56">
        <f t="shared" si="387"/>
        <v>0</v>
      </c>
      <c r="H175" s="54"/>
      <c r="I175" s="55"/>
      <c r="J175" s="56">
        <f t="shared" si="388"/>
        <v>0</v>
      </c>
      <c r="K175" s="388">
        <v>300</v>
      </c>
      <c r="L175" s="379">
        <v>50</v>
      </c>
      <c r="M175" s="56">
        <f t="shared" si="389"/>
        <v>15000</v>
      </c>
      <c r="N175" s="420">
        <v>300</v>
      </c>
      <c r="O175" s="421">
        <v>50.002330000000001</v>
      </c>
      <c r="P175" s="56">
        <f t="shared" si="390"/>
        <v>15000.699000000001</v>
      </c>
      <c r="Q175" s="388"/>
      <c r="R175" s="379"/>
      <c r="S175" s="56">
        <f t="shared" si="381"/>
        <v>0</v>
      </c>
      <c r="T175" s="54"/>
      <c r="U175" s="55"/>
      <c r="V175" s="56">
        <f t="shared" si="382"/>
        <v>0</v>
      </c>
      <c r="W175" s="388"/>
      <c r="X175" s="379"/>
      <c r="Y175" s="56">
        <f t="shared" si="383"/>
        <v>0</v>
      </c>
      <c r="Z175" s="54"/>
      <c r="AA175" s="55"/>
      <c r="AB175" s="56">
        <f t="shared" si="384"/>
        <v>0</v>
      </c>
      <c r="AC175" s="54"/>
      <c r="AD175" s="55"/>
      <c r="AE175" s="56">
        <f t="shared" si="391"/>
        <v>0</v>
      </c>
      <c r="AF175" s="54"/>
      <c r="AG175" s="55"/>
      <c r="AH175" s="56">
        <f t="shared" si="392"/>
        <v>0</v>
      </c>
      <c r="AI175" s="57">
        <f t="shared" si="393"/>
        <v>15000</v>
      </c>
      <c r="AJ175" s="254">
        <f t="shared" si="394"/>
        <v>15000.699000000001</v>
      </c>
      <c r="AK175" s="254">
        <f t="shared" si="395"/>
        <v>-0.69900000000052387</v>
      </c>
      <c r="AL175" s="261">
        <f t="shared" si="396"/>
        <v>-4.6600000000034926E-5</v>
      </c>
      <c r="AM175" s="223"/>
      <c r="AN175" s="59"/>
      <c r="AO175" s="59"/>
      <c r="AP175" s="59"/>
      <c r="AQ175" s="59"/>
      <c r="AR175" s="59"/>
      <c r="AS175" s="59"/>
    </row>
    <row r="176" spans="1:45" ht="30" customHeight="1" x14ac:dyDescent="0.2">
      <c r="A176" s="50" t="s">
        <v>17</v>
      </c>
      <c r="B176" s="51" t="s">
        <v>438</v>
      </c>
      <c r="C176" s="364" t="s">
        <v>445</v>
      </c>
      <c r="D176" s="53" t="s">
        <v>52</v>
      </c>
      <c r="E176" s="374"/>
      <c r="F176" s="375"/>
      <c r="G176" s="56">
        <f t="shared" si="377"/>
        <v>0</v>
      </c>
      <c r="H176" s="54"/>
      <c r="I176" s="55"/>
      <c r="J176" s="56">
        <f t="shared" si="378"/>
        <v>0</v>
      </c>
      <c r="K176" s="388">
        <v>30</v>
      </c>
      <c r="L176" s="379">
        <v>1000</v>
      </c>
      <c r="M176" s="56">
        <f>K176*L176</f>
        <v>30000</v>
      </c>
      <c r="N176" s="420">
        <v>40</v>
      </c>
      <c r="O176" s="421">
        <v>1000</v>
      </c>
      <c r="P176" s="56">
        <f t="shared" si="380"/>
        <v>40000</v>
      </c>
      <c r="Q176" s="388"/>
      <c r="R176" s="379"/>
      <c r="S176" s="56">
        <f t="shared" si="381"/>
        <v>0</v>
      </c>
      <c r="T176" s="54"/>
      <c r="U176" s="55"/>
      <c r="V176" s="56">
        <f t="shared" si="382"/>
        <v>0</v>
      </c>
      <c r="W176" s="388"/>
      <c r="X176" s="379"/>
      <c r="Y176" s="56">
        <f t="shared" si="383"/>
        <v>0</v>
      </c>
      <c r="Z176" s="54"/>
      <c r="AA176" s="55"/>
      <c r="AB176" s="56">
        <f t="shared" si="384"/>
        <v>0</v>
      </c>
      <c r="AC176" s="54"/>
      <c r="AD176" s="55"/>
      <c r="AE176" s="56">
        <f t="shared" si="385"/>
        <v>0</v>
      </c>
      <c r="AF176" s="54"/>
      <c r="AG176" s="55"/>
      <c r="AH176" s="56">
        <f t="shared" si="386"/>
        <v>0</v>
      </c>
      <c r="AI176" s="57">
        <f t="shared" si="393"/>
        <v>30000</v>
      </c>
      <c r="AJ176" s="254">
        <f t="shared" si="394"/>
        <v>40000</v>
      </c>
      <c r="AK176" s="254">
        <f t="shared" si="395"/>
        <v>-10000</v>
      </c>
      <c r="AL176" s="261">
        <f t="shared" si="396"/>
        <v>-0.33333333333333331</v>
      </c>
      <c r="AM176" s="223"/>
      <c r="AN176" s="59"/>
      <c r="AO176" s="59"/>
      <c r="AP176" s="59"/>
      <c r="AQ176" s="59"/>
      <c r="AR176" s="59"/>
      <c r="AS176" s="59"/>
    </row>
    <row r="177" spans="1:45" s="415" customFormat="1" ht="30" customHeight="1" x14ac:dyDescent="0.2">
      <c r="A177" s="50" t="s">
        <v>17</v>
      </c>
      <c r="B177" s="51" t="s">
        <v>439</v>
      </c>
      <c r="C177" s="362" t="s">
        <v>446</v>
      </c>
      <c r="D177" s="53" t="s">
        <v>52</v>
      </c>
      <c r="E177" s="383"/>
      <c r="F177" s="384"/>
      <c r="G177" s="65"/>
      <c r="H177" s="63"/>
      <c r="I177" s="64"/>
      <c r="J177" s="65"/>
      <c r="K177" s="431">
        <v>10</v>
      </c>
      <c r="L177" s="432">
        <v>3000</v>
      </c>
      <c r="M177" s="56">
        <f>K177*L177</f>
        <v>30000</v>
      </c>
      <c r="N177" s="422">
        <v>1</v>
      </c>
      <c r="O177" s="423">
        <v>5000</v>
      </c>
      <c r="P177" s="56">
        <f t="shared" si="380"/>
        <v>5000</v>
      </c>
      <c r="Q177" s="388"/>
      <c r="R177" s="379"/>
      <c r="S177" s="56">
        <f t="shared" ref="S177" si="397">Q177*R177</f>
        <v>0</v>
      </c>
      <c r="T177" s="54"/>
      <c r="U177" s="55"/>
      <c r="V177" s="56">
        <f t="shared" ref="V177" si="398">T177*U177</f>
        <v>0</v>
      </c>
      <c r="W177" s="388"/>
      <c r="X177" s="379"/>
      <c r="Y177" s="56">
        <f t="shared" ref="Y177" si="399">W177*X177</f>
        <v>0</v>
      </c>
      <c r="Z177" s="54"/>
      <c r="AA177" s="55"/>
      <c r="AB177" s="56">
        <f t="shared" ref="AB177" si="400">Z177*AA177</f>
        <v>0</v>
      </c>
      <c r="AC177" s="54"/>
      <c r="AD177" s="55"/>
      <c r="AE177" s="56">
        <f t="shared" ref="AE177" si="401">AC177*AD177</f>
        <v>0</v>
      </c>
      <c r="AF177" s="54"/>
      <c r="AG177" s="55"/>
      <c r="AH177" s="56">
        <f t="shared" ref="AH177" si="402">AF177*AG177</f>
        <v>0</v>
      </c>
      <c r="AI177" s="57">
        <f t="shared" si="393"/>
        <v>30000</v>
      </c>
      <c r="AJ177" s="254">
        <f t="shared" si="394"/>
        <v>5000</v>
      </c>
      <c r="AK177" s="254">
        <f t="shared" si="395"/>
        <v>25000</v>
      </c>
      <c r="AL177" s="261">
        <f t="shared" si="396"/>
        <v>0.83333333333333337</v>
      </c>
      <c r="AM177" s="223"/>
      <c r="AN177" s="59"/>
      <c r="AO177" s="59"/>
      <c r="AP177" s="59"/>
      <c r="AQ177" s="59"/>
      <c r="AR177" s="59"/>
      <c r="AS177" s="59"/>
    </row>
    <row r="178" spans="1:45" ht="30" customHeight="1" thickBot="1" x14ac:dyDescent="0.25">
      <c r="A178" s="50" t="s">
        <v>17</v>
      </c>
      <c r="B178" s="51" t="s">
        <v>525</v>
      </c>
      <c r="C178" s="405" t="s">
        <v>526</v>
      </c>
      <c r="D178" s="62" t="s">
        <v>52</v>
      </c>
      <c r="E178" s="386"/>
      <c r="F178" s="387"/>
      <c r="G178" s="77">
        <f t="shared" si="377"/>
        <v>0</v>
      </c>
      <c r="H178" s="75"/>
      <c r="I178" s="76"/>
      <c r="J178" s="77">
        <f t="shared" si="378"/>
        <v>0</v>
      </c>
      <c r="K178" s="389"/>
      <c r="L178" s="380"/>
      <c r="M178" s="77">
        <f t="shared" si="379"/>
        <v>0</v>
      </c>
      <c r="N178" s="428"/>
      <c r="O178" s="429"/>
      <c r="P178" s="77">
        <f t="shared" si="380"/>
        <v>0</v>
      </c>
      <c r="Q178" s="389"/>
      <c r="R178" s="380"/>
      <c r="S178" s="77">
        <f t="shared" si="381"/>
        <v>0</v>
      </c>
      <c r="T178" s="75"/>
      <c r="U178" s="76"/>
      <c r="V178" s="77">
        <f t="shared" si="382"/>
        <v>0</v>
      </c>
      <c r="W178" s="389"/>
      <c r="X178" s="380"/>
      <c r="Y178" s="77">
        <f t="shared" si="383"/>
        <v>0</v>
      </c>
      <c r="Z178" s="75"/>
      <c r="AA178" s="76"/>
      <c r="AB178" s="77">
        <f t="shared" si="384"/>
        <v>0</v>
      </c>
      <c r="AC178" s="75"/>
      <c r="AD178" s="76"/>
      <c r="AE178" s="77">
        <f t="shared" si="385"/>
        <v>0</v>
      </c>
      <c r="AF178" s="75">
        <v>1</v>
      </c>
      <c r="AG178" s="76">
        <v>29709.18</v>
      </c>
      <c r="AH178" s="77">
        <f t="shared" si="386"/>
        <v>29709.18</v>
      </c>
      <c r="AI178" s="57">
        <f t="shared" si="393"/>
        <v>0</v>
      </c>
      <c r="AJ178" s="254">
        <f t="shared" si="394"/>
        <v>29709.18</v>
      </c>
      <c r="AK178" s="254">
        <f t="shared" si="395"/>
        <v>-29709.18</v>
      </c>
      <c r="AL178" s="261" t="e">
        <f t="shared" si="396"/>
        <v>#DIV/0!</v>
      </c>
      <c r="AM178" s="223"/>
      <c r="AN178" s="59"/>
      <c r="AO178" s="59"/>
      <c r="AP178" s="59"/>
      <c r="AQ178" s="59"/>
      <c r="AR178" s="59"/>
      <c r="AS178" s="59"/>
    </row>
    <row r="179" spans="1:45" ht="30" customHeight="1" thickBot="1" x14ac:dyDescent="0.25">
      <c r="A179" s="105" t="s">
        <v>148</v>
      </c>
      <c r="B179" s="106"/>
      <c r="C179" s="107"/>
      <c r="D179" s="108"/>
      <c r="E179" s="109">
        <f>E171+E167+E163</f>
        <v>3245</v>
      </c>
      <c r="F179" s="90"/>
      <c r="G179" s="89">
        <f>G171+G167+G163</f>
        <v>7025</v>
      </c>
      <c r="H179" s="109">
        <f>H171+H167+H163</f>
        <v>2740</v>
      </c>
      <c r="I179" s="90"/>
      <c r="J179" s="89">
        <f>J171+J167+J163</f>
        <v>7129.52</v>
      </c>
      <c r="K179" s="91">
        <f>K171+K167+K163</f>
        <v>340</v>
      </c>
      <c r="L179" s="90"/>
      <c r="M179" s="89">
        <f>M171+M167+M163</f>
        <v>75000</v>
      </c>
      <c r="N179" s="91">
        <f>N171+N167+N163</f>
        <v>341</v>
      </c>
      <c r="O179" s="90"/>
      <c r="P179" s="89">
        <f>P171+P167+P163</f>
        <v>60000.699000000001</v>
      </c>
      <c r="Q179" s="91">
        <f>Q171+Q167+Q163</f>
        <v>0</v>
      </c>
      <c r="R179" s="90"/>
      <c r="S179" s="89">
        <f>S171+S167+S163</f>
        <v>0</v>
      </c>
      <c r="T179" s="91">
        <f>T171+T167+T163</f>
        <v>0</v>
      </c>
      <c r="U179" s="90"/>
      <c r="V179" s="89">
        <f>V171+V167+V163</f>
        <v>0</v>
      </c>
      <c r="W179" s="91">
        <f>W171+W167+W163</f>
        <v>0</v>
      </c>
      <c r="X179" s="90"/>
      <c r="Y179" s="89">
        <f>Y171+Y167+Y163</f>
        <v>0</v>
      </c>
      <c r="Z179" s="91">
        <f>Z171+Z167+Z163</f>
        <v>0</v>
      </c>
      <c r="AA179" s="90"/>
      <c r="AB179" s="89">
        <f>AB171+AB167+AB163</f>
        <v>0</v>
      </c>
      <c r="AC179" s="91">
        <f>AC171+AC167+AC163</f>
        <v>0</v>
      </c>
      <c r="AD179" s="90"/>
      <c r="AE179" s="89">
        <f>AE171+AE167+AE163</f>
        <v>0</v>
      </c>
      <c r="AF179" s="91">
        <f>AF171+AF167+AF163</f>
        <v>1</v>
      </c>
      <c r="AG179" s="90"/>
      <c r="AH179" s="294">
        <f>AH171+AH167+AH163</f>
        <v>29709.18</v>
      </c>
      <c r="AI179" s="339">
        <f>AI171+AI167+AI163</f>
        <v>82025</v>
      </c>
      <c r="AJ179" s="340">
        <f>AJ171+AJ167+AJ163</f>
        <v>96839.399000000005</v>
      </c>
      <c r="AK179" s="340">
        <f t="shared" si="288"/>
        <v>-14814.399000000005</v>
      </c>
      <c r="AL179" s="340">
        <f>AK179/AI179</f>
        <v>-0.18060833892106071</v>
      </c>
      <c r="AM179" s="341"/>
      <c r="AN179" s="5"/>
      <c r="AO179" s="5"/>
      <c r="AP179" s="5"/>
      <c r="AQ179" s="5"/>
      <c r="AR179" s="5"/>
      <c r="AS179" s="5"/>
    </row>
    <row r="180" spans="1:45" ht="30" customHeight="1" thickBot="1" x14ac:dyDescent="0.25">
      <c r="A180" s="114" t="s">
        <v>14</v>
      </c>
      <c r="B180" s="93">
        <v>7</v>
      </c>
      <c r="C180" s="116" t="s">
        <v>149</v>
      </c>
      <c r="D180" s="110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37"/>
      <c r="AJ180" s="337"/>
      <c r="AK180" s="303"/>
      <c r="AL180" s="337"/>
      <c r="AM180" s="338"/>
      <c r="AN180" s="5"/>
      <c r="AO180" s="5"/>
      <c r="AP180" s="5"/>
      <c r="AQ180" s="5"/>
      <c r="AR180" s="5"/>
      <c r="AS180" s="5"/>
    </row>
    <row r="181" spans="1:45" ht="30" customHeight="1" thickBot="1" x14ac:dyDescent="0.25">
      <c r="A181" s="50" t="s">
        <v>17</v>
      </c>
      <c r="B181" s="51" t="s">
        <v>150</v>
      </c>
      <c r="C181" s="96" t="s">
        <v>151</v>
      </c>
      <c r="D181" s="361" t="s">
        <v>52</v>
      </c>
      <c r="E181" s="378">
        <v>20</v>
      </c>
      <c r="F181" s="379">
        <v>600</v>
      </c>
      <c r="G181" s="56">
        <f t="shared" ref="G181:G197" si="403">E181*F181</f>
        <v>12000</v>
      </c>
      <c r="H181" s="54">
        <v>20</v>
      </c>
      <c r="I181" s="55">
        <v>600</v>
      </c>
      <c r="J181" s="56">
        <f t="shared" ref="J181:J197" si="404">H181*I181</f>
        <v>12000</v>
      </c>
      <c r="K181" s="54"/>
      <c r="L181" s="55"/>
      <c r="M181" s="56">
        <f t="shared" ref="M181:M197" si="405">K181*L181</f>
        <v>0</v>
      </c>
      <c r="N181" s="54"/>
      <c r="O181" s="55"/>
      <c r="P181" s="56">
        <f t="shared" ref="P181:P197" si="406">N181*O181</f>
        <v>0</v>
      </c>
      <c r="Q181" s="54"/>
      <c r="R181" s="55"/>
      <c r="S181" s="56">
        <f t="shared" ref="S181:S197" si="407">Q181*R181</f>
        <v>0</v>
      </c>
      <c r="T181" s="54"/>
      <c r="U181" s="55"/>
      <c r="V181" s="56">
        <f t="shared" ref="V181:V197" si="408">T181*U181</f>
        <v>0</v>
      </c>
      <c r="W181" s="54"/>
      <c r="X181" s="55"/>
      <c r="Y181" s="56">
        <f t="shared" ref="Y181:Y197" si="409">W181*X181</f>
        <v>0</v>
      </c>
      <c r="Z181" s="54"/>
      <c r="AA181" s="55"/>
      <c r="AB181" s="56">
        <f t="shared" ref="AB181:AB197" si="410">Z181*AA181</f>
        <v>0</v>
      </c>
      <c r="AC181" s="54"/>
      <c r="AD181" s="55"/>
      <c r="AE181" s="56">
        <f t="shared" ref="AE181:AE197" si="411">AC181*AD181</f>
        <v>0</v>
      </c>
      <c r="AF181" s="54"/>
      <c r="AG181" s="55"/>
      <c r="AH181" s="328">
        <f t="shared" ref="AH181:AH197" si="412">AF181*AG181</f>
        <v>0</v>
      </c>
      <c r="AI181" s="344">
        <f>G181+M181+AE181+S181+Y181</f>
        <v>12000</v>
      </c>
      <c r="AJ181" s="345">
        <f>J181+P181+AH181+V181+AB181</f>
        <v>12000</v>
      </c>
      <c r="AK181" s="345">
        <f t="shared" si="288"/>
        <v>0</v>
      </c>
      <c r="AL181" s="346">
        <f t="shared" ref="AL181" si="413">AK181/AI181</f>
        <v>0</v>
      </c>
      <c r="AM181" s="347"/>
      <c r="AN181" s="59"/>
      <c r="AO181" s="59"/>
      <c r="AP181" s="59"/>
      <c r="AQ181" s="59"/>
      <c r="AR181" s="59"/>
      <c r="AS181" s="59"/>
    </row>
    <row r="182" spans="1:45" ht="30" customHeight="1" thickBot="1" x14ac:dyDescent="0.25">
      <c r="A182" s="50" t="s">
        <v>17</v>
      </c>
      <c r="B182" s="51" t="s">
        <v>152</v>
      </c>
      <c r="C182" s="96" t="s">
        <v>450</v>
      </c>
      <c r="D182" s="361" t="s">
        <v>52</v>
      </c>
      <c r="E182" s="378">
        <v>200</v>
      </c>
      <c r="F182" s="379">
        <v>200</v>
      </c>
      <c r="G182" s="56">
        <f t="shared" si="403"/>
        <v>40000</v>
      </c>
      <c r="H182" s="54">
        <v>250</v>
      </c>
      <c r="I182" s="55">
        <v>200</v>
      </c>
      <c r="J182" s="56">
        <f t="shared" si="404"/>
        <v>50000</v>
      </c>
      <c r="K182" s="54"/>
      <c r="L182" s="55"/>
      <c r="M182" s="56">
        <f t="shared" si="405"/>
        <v>0</v>
      </c>
      <c r="N182" s="54"/>
      <c r="O182" s="55"/>
      <c r="P182" s="56">
        <f t="shared" si="406"/>
        <v>0</v>
      </c>
      <c r="Q182" s="54"/>
      <c r="R182" s="55"/>
      <c r="S182" s="56">
        <f t="shared" si="407"/>
        <v>0</v>
      </c>
      <c r="T182" s="54"/>
      <c r="U182" s="55"/>
      <c r="V182" s="56">
        <f t="shared" si="408"/>
        <v>0</v>
      </c>
      <c r="W182" s="54"/>
      <c r="X182" s="55"/>
      <c r="Y182" s="56">
        <f t="shared" si="409"/>
        <v>0</v>
      </c>
      <c r="Z182" s="54"/>
      <c r="AA182" s="55"/>
      <c r="AB182" s="56">
        <f t="shared" si="410"/>
        <v>0</v>
      </c>
      <c r="AC182" s="54"/>
      <c r="AD182" s="55"/>
      <c r="AE182" s="56">
        <f t="shared" si="411"/>
        <v>0</v>
      </c>
      <c r="AF182" s="54"/>
      <c r="AG182" s="55"/>
      <c r="AH182" s="328">
        <f t="shared" si="412"/>
        <v>0</v>
      </c>
      <c r="AI182" s="344">
        <f t="shared" ref="AI182:AI197" si="414">G182+M182+AE182+S182+Y182</f>
        <v>40000</v>
      </c>
      <c r="AJ182" s="345">
        <f t="shared" ref="AJ182:AJ197" si="415">J182+P182+AH182+V182+AB182</f>
        <v>50000</v>
      </c>
      <c r="AK182" s="345">
        <f t="shared" ref="AK182:AK197" si="416">AI182-AJ182</f>
        <v>-10000</v>
      </c>
      <c r="AL182" s="346">
        <f t="shared" ref="AL182:AL197" si="417">AK182/AI182</f>
        <v>-0.25</v>
      </c>
      <c r="AM182" s="347"/>
      <c r="AN182" s="59"/>
      <c r="AO182" s="59"/>
      <c r="AP182" s="59"/>
      <c r="AQ182" s="59"/>
      <c r="AR182" s="59"/>
      <c r="AS182" s="59"/>
    </row>
    <row r="183" spans="1:45" ht="30" customHeight="1" thickBot="1" x14ac:dyDescent="0.25">
      <c r="A183" s="50" t="s">
        <v>17</v>
      </c>
      <c r="B183" s="51" t="s">
        <v>153</v>
      </c>
      <c r="C183" s="96" t="s">
        <v>507</v>
      </c>
      <c r="D183" s="361" t="s">
        <v>52</v>
      </c>
      <c r="E183" s="378">
        <v>200</v>
      </c>
      <c r="F183" s="379">
        <v>150</v>
      </c>
      <c r="G183" s="56">
        <f t="shared" si="403"/>
        <v>30000</v>
      </c>
      <c r="H183" s="54">
        <v>130</v>
      </c>
      <c r="I183" s="55">
        <v>150</v>
      </c>
      <c r="J183" s="56">
        <f t="shared" si="404"/>
        <v>19500</v>
      </c>
      <c r="K183" s="54"/>
      <c r="L183" s="55"/>
      <c r="M183" s="56">
        <f t="shared" si="405"/>
        <v>0</v>
      </c>
      <c r="N183" s="54"/>
      <c r="O183" s="55"/>
      <c r="P183" s="56">
        <f t="shared" si="406"/>
        <v>0</v>
      </c>
      <c r="Q183" s="54"/>
      <c r="R183" s="55"/>
      <c r="S183" s="56">
        <f t="shared" si="407"/>
        <v>0</v>
      </c>
      <c r="T183" s="54"/>
      <c r="U183" s="55"/>
      <c r="V183" s="56">
        <f t="shared" si="408"/>
        <v>0</v>
      </c>
      <c r="W183" s="54"/>
      <c r="X183" s="55"/>
      <c r="Y183" s="56">
        <f t="shared" si="409"/>
        <v>0</v>
      </c>
      <c r="Z183" s="54"/>
      <c r="AA183" s="55"/>
      <c r="AB183" s="56">
        <f t="shared" si="410"/>
        <v>0</v>
      </c>
      <c r="AC183" s="54"/>
      <c r="AD183" s="55"/>
      <c r="AE183" s="56">
        <f t="shared" si="411"/>
        <v>0</v>
      </c>
      <c r="AF183" s="54"/>
      <c r="AG183" s="55"/>
      <c r="AH183" s="328">
        <f t="shared" si="412"/>
        <v>0</v>
      </c>
      <c r="AI183" s="344">
        <f t="shared" si="414"/>
        <v>30000</v>
      </c>
      <c r="AJ183" s="345">
        <f t="shared" si="415"/>
        <v>19500</v>
      </c>
      <c r="AK183" s="345">
        <f t="shared" si="416"/>
        <v>10500</v>
      </c>
      <c r="AL183" s="346">
        <f t="shared" si="417"/>
        <v>0.35</v>
      </c>
      <c r="AM183" s="347"/>
      <c r="AN183" s="59"/>
      <c r="AO183" s="59"/>
      <c r="AP183" s="59"/>
      <c r="AQ183" s="59"/>
      <c r="AR183" s="59"/>
      <c r="AS183" s="59"/>
    </row>
    <row r="184" spans="1:45" ht="30" customHeight="1" thickBot="1" x14ac:dyDescent="0.25">
      <c r="A184" s="50" t="s">
        <v>17</v>
      </c>
      <c r="B184" s="51" t="s">
        <v>155</v>
      </c>
      <c r="C184" s="96" t="s">
        <v>451</v>
      </c>
      <c r="D184" s="361" t="s">
        <v>52</v>
      </c>
      <c r="E184" s="378">
        <v>200</v>
      </c>
      <c r="F184" s="379">
        <v>15</v>
      </c>
      <c r="G184" s="56">
        <f t="shared" si="403"/>
        <v>3000</v>
      </c>
      <c r="H184" s="54">
        <v>200</v>
      </c>
      <c r="I184" s="55">
        <v>15</v>
      </c>
      <c r="J184" s="56">
        <f t="shared" si="404"/>
        <v>3000</v>
      </c>
      <c r="K184" s="54"/>
      <c r="L184" s="55"/>
      <c r="M184" s="56">
        <f t="shared" si="405"/>
        <v>0</v>
      </c>
      <c r="N184" s="54"/>
      <c r="O184" s="55"/>
      <c r="P184" s="56">
        <f t="shared" si="406"/>
        <v>0</v>
      </c>
      <c r="Q184" s="54"/>
      <c r="R184" s="55"/>
      <c r="S184" s="56">
        <f t="shared" si="407"/>
        <v>0</v>
      </c>
      <c r="T184" s="54"/>
      <c r="U184" s="55"/>
      <c r="V184" s="56">
        <f t="shared" si="408"/>
        <v>0</v>
      </c>
      <c r="W184" s="54"/>
      <c r="X184" s="55"/>
      <c r="Y184" s="56">
        <f t="shared" si="409"/>
        <v>0</v>
      </c>
      <c r="Z184" s="54"/>
      <c r="AA184" s="55"/>
      <c r="AB184" s="56">
        <f t="shared" si="410"/>
        <v>0</v>
      </c>
      <c r="AC184" s="54"/>
      <c r="AD184" s="55"/>
      <c r="AE184" s="56">
        <f t="shared" si="411"/>
        <v>0</v>
      </c>
      <c r="AF184" s="54"/>
      <c r="AG184" s="55"/>
      <c r="AH184" s="328">
        <f t="shared" si="412"/>
        <v>0</v>
      </c>
      <c r="AI184" s="344">
        <f t="shared" si="414"/>
        <v>3000</v>
      </c>
      <c r="AJ184" s="345">
        <f t="shared" si="415"/>
        <v>3000</v>
      </c>
      <c r="AK184" s="345">
        <f t="shared" si="416"/>
        <v>0</v>
      </c>
      <c r="AL184" s="346">
        <f t="shared" si="417"/>
        <v>0</v>
      </c>
      <c r="AM184" s="347"/>
      <c r="AN184" s="59"/>
      <c r="AO184" s="59"/>
      <c r="AP184" s="59"/>
      <c r="AQ184" s="59"/>
      <c r="AR184" s="59"/>
      <c r="AS184" s="59"/>
    </row>
    <row r="185" spans="1:45" ht="30" customHeight="1" thickBot="1" x14ac:dyDescent="0.25">
      <c r="A185" s="50" t="s">
        <v>17</v>
      </c>
      <c r="B185" s="51" t="s">
        <v>157</v>
      </c>
      <c r="C185" s="96" t="s">
        <v>452</v>
      </c>
      <c r="D185" s="361" t="s">
        <v>52</v>
      </c>
      <c r="E185" s="378">
        <v>100</v>
      </c>
      <c r="F185" s="379">
        <v>38</v>
      </c>
      <c r="G185" s="56">
        <f t="shared" si="403"/>
        <v>3800</v>
      </c>
      <c r="H185" s="54">
        <v>100</v>
      </c>
      <c r="I185" s="55">
        <v>32</v>
      </c>
      <c r="J185" s="56">
        <f t="shared" si="404"/>
        <v>3200</v>
      </c>
      <c r="K185" s="54"/>
      <c r="L185" s="55"/>
      <c r="M185" s="56">
        <f t="shared" si="405"/>
        <v>0</v>
      </c>
      <c r="N185" s="54"/>
      <c r="O185" s="55"/>
      <c r="P185" s="56">
        <f t="shared" si="406"/>
        <v>0</v>
      </c>
      <c r="Q185" s="54"/>
      <c r="R185" s="55"/>
      <c r="S185" s="56">
        <f t="shared" si="407"/>
        <v>0</v>
      </c>
      <c r="T185" s="54"/>
      <c r="U185" s="55"/>
      <c r="V185" s="56">
        <f t="shared" si="408"/>
        <v>0</v>
      </c>
      <c r="W185" s="54"/>
      <c r="X185" s="55"/>
      <c r="Y185" s="56">
        <f t="shared" si="409"/>
        <v>0</v>
      </c>
      <c r="Z185" s="54"/>
      <c r="AA185" s="55"/>
      <c r="AB185" s="56">
        <f t="shared" si="410"/>
        <v>0</v>
      </c>
      <c r="AC185" s="54"/>
      <c r="AD185" s="55"/>
      <c r="AE185" s="56">
        <f t="shared" si="411"/>
        <v>0</v>
      </c>
      <c r="AF185" s="54"/>
      <c r="AG185" s="55"/>
      <c r="AH185" s="328">
        <f t="shared" si="412"/>
        <v>0</v>
      </c>
      <c r="AI185" s="344">
        <f t="shared" si="414"/>
        <v>3800</v>
      </c>
      <c r="AJ185" s="345">
        <f t="shared" si="415"/>
        <v>3200</v>
      </c>
      <c r="AK185" s="345">
        <f t="shared" si="416"/>
        <v>600</v>
      </c>
      <c r="AL185" s="346">
        <f t="shared" si="417"/>
        <v>0.15789473684210525</v>
      </c>
      <c r="AM185" s="347"/>
      <c r="AN185" s="59"/>
      <c r="AO185" s="59"/>
      <c r="AP185" s="59"/>
      <c r="AQ185" s="59"/>
      <c r="AR185" s="59"/>
      <c r="AS185" s="59"/>
    </row>
    <row r="186" spans="1:45" ht="30" customHeight="1" thickBot="1" x14ac:dyDescent="0.25">
      <c r="A186" s="50" t="s">
        <v>17</v>
      </c>
      <c r="B186" s="51" t="s">
        <v>159</v>
      </c>
      <c r="C186" s="96" t="s">
        <v>453</v>
      </c>
      <c r="D186" s="361" t="s">
        <v>52</v>
      </c>
      <c r="E186" s="378">
        <v>100</v>
      </c>
      <c r="F186" s="379">
        <v>50</v>
      </c>
      <c r="G186" s="56">
        <f t="shared" si="403"/>
        <v>5000</v>
      </c>
      <c r="H186" s="54">
        <v>100</v>
      </c>
      <c r="I186" s="55">
        <v>52</v>
      </c>
      <c r="J186" s="56">
        <f t="shared" si="404"/>
        <v>5200</v>
      </c>
      <c r="K186" s="54"/>
      <c r="L186" s="55"/>
      <c r="M186" s="56">
        <f t="shared" si="405"/>
        <v>0</v>
      </c>
      <c r="N186" s="54"/>
      <c r="O186" s="55"/>
      <c r="P186" s="56">
        <f t="shared" si="406"/>
        <v>0</v>
      </c>
      <c r="Q186" s="54"/>
      <c r="R186" s="55"/>
      <c r="S186" s="56">
        <f t="shared" si="407"/>
        <v>0</v>
      </c>
      <c r="T186" s="54"/>
      <c r="U186" s="55"/>
      <c r="V186" s="56">
        <f t="shared" si="408"/>
        <v>0</v>
      </c>
      <c r="W186" s="54"/>
      <c r="X186" s="55"/>
      <c r="Y186" s="56">
        <f t="shared" si="409"/>
        <v>0</v>
      </c>
      <c r="Z186" s="54"/>
      <c r="AA186" s="55"/>
      <c r="AB186" s="56">
        <f t="shared" si="410"/>
        <v>0</v>
      </c>
      <c r="AC186" s="54"/>
      <c r="AD186" s="55"/>
      <c r="AE186" s="56">
        <f t="shared" si="411"/>
        <v>0</v>
      </c>
      <c r="AF186" s="54"/>
      <c r="AG186" s="55"/>
      <c r="AH186" s="328">
        <f t="shared" si="412"/>
        <v>0</v>
      </c>
      <c r="AI186" s="344">
        <f t="shared" si="414"/>
        <v>5000</v>
      </c>
      <c r="AJ186" s="345">
        <f t="shared" si="415"/>
        <v>5200</v>
      </c>
      <c r="AK186" s="345">
        <f t="shared" si="416"/>
        <v>-200</v>
      </c>
      <c r="AL186" s="346">
        <f t="shared" si="417"/>
        <v>-0.04</v>
      </c>
      <c r="AM186" s="347"/>
      <c r="AN186" s="59"/>
      <c r="AO186" s="59"/>
      <c r="AP186" s="59"/>
      <c r="AQ186" s="59"/>
      <c r="AR186" s="59"/>
      <c r="AS186" s="59"/>
    </row>
    <row r="187" spans="1:45" ht="30" customHeight="1" thickBot="1" x14ac:dyDescent="0.25">
      <c r="A187" s="50" t="s">
        <v>17</v>
      </c>
      <c r="B187" s="51" t="s">
        <v>161</v>
      </c>
      <c r="C187" s="96" t="s">
        <v>154</v>
      </c>
      <c r="D187" s="361" t="s">
        <v>52</v>
      </c>
      <c r="E187" s="378"/>
      <c r="F187" s="379"/>
      <c r="G187" s="56">
        <f t="shared" si="403"/>
        <v>0</v>
      </c>
      <c r="H187" s="54"/>
      <c r="I187" s="55"/>
      <c r="J187" s="56">
        <f t="shared" si="404"/>
        <v>0</v>
      </c>
      <c r="K187" s="54"/>
      <c r="L187" s="55"/>
      <c r="M187" s="56">
        <f t="shared" si="405"/>
        <v>0</v>
      </c>
      <c r="N187" s="54"/>
      <c r="O187" s="55"/>
      <c r="P187" s="56">
        <f t="shared" si="406"/>
        <v>0</v>
      </c>
      <c r="Q187" s="54"/>
      <c r="R187" s="55"/>
      <c r="S187" s="56">
        <f t="shared" si="407"/>
        <v>0</v>
      </c>
      <c r="T187" s="54"/>
      <c r="U187" s="55"/>
      <c r="V187" s="56">
        <f t="shared" si="408"/>
        <v>0</v>
      </c>
      <c r="W187" s="54"/>
      <c r="X187" s="55"/>
      <c r="Y187" s="56">
        <f t="shared" si="409"/>
        <v>0</v>
      </c>
      <c r="Z187" s="54"/>
      <c r="AA187" s="55"/>
      <c r="AB187" s="56">
        <f t="shared" si="410"/>
        <v>0</v>
      </c>
      <c r="AC187" s="54"/>
      <c r="AD187" s="55"/>
      <c r="AE187" s="56">
        <f t="shared" si="411"/>
        <v>0</v>
      </c>
      <c r="AF187" s="54"/>
      <c r="AG187" s="55"/>
      <c r="AH187" s="328">
        <f t="shared" si="412"/>
        <v>0</v>
      </c>
      <c r="AI187" s="344">
        <f t="shared" si="414"/>
        <v>0</v>
      </c>
      <c r="AJ187" s="345">
        <f t="shared" si="415"/>
        <v>0</v>
      </c>
      <c r="AK187" s="345">
        <f t="shared" si="416"/>
        <v>0</v>
      </c>
      <c r="AL187" s="346" t="e">
        <f t="shared" si="417"/>
        <v>#DIV/0!</v>
      </c>
      <c r="AM187" s="347"/>
      <c r="AN187" s="59"/>
      <c r="AO187" s="59"/>
      <c r="AP187" s="59"/>
      <c r="AQ187" s="59"/>
      <c r="AR187" s="59"/>
      <c r="AS187" s="59"/>
    </row>
    <row r="188" spans="1:45" s="360" customFormat="1" ht="30" customHeight="1" thickBot="1" x14ac:dyDescent="0.25">
      <c r="A188" s="50" t="s">
        <v>17</v>
      </c>
      <c r="B188" s="51" t="s">
        <v>163</v>
      </c>
      <c r="C188" s="96" t="s">
        <v>156</v>
      </c>
      <c r="D188" s="361" t="s">
        <v>52</v>
      </c>
      <c r="E188" s="378"/>
      <c r="F188" s="379"/>
      <c r="G188" s="56">
        <f t="shared" ref="G188:G190" si="418">E188*F188</f>
        <v>0</v>
      </c>
      <c r="H188" s="54"/>
      <c r="I188" s="55"/>
      <c r="J188" s="56">
        <f t="shared" ref="J188:J190" si="419">H188*I188</f>
        <v>0</v>
      </c>
      <c r="K188" s="54"/>
      <c r="L188" s="55"/>
      <c r="M188" s="56">
        <f t="shared" ref="M188:M191" si="420">K188*L188</f>
        <v>0</v>
      </c>
      <c r="N188" s="54"/>
      <c r="O188" s="55"/>
      <c r="P188" s="56">
        <f t="shared" ref="P188:P191" si="421">N188*O188</f>
        <v>0</v>
      </c>
      <c r="Q188" s="54">
        <v>500</v>
      </c>
      <c r="R188" s="55">
        <v>60</v>
      </c>
      <c r="S188" s="56">
        <f t="shared" si="407"/>
        <v>30000</v>
      </c>
      <c r="T188" s="54"/>
      <c r="U188" s="55"/>
      <c r="V188" s="56">
        <f t="shared" si="408"/>
        <v>0</v>
      </c>
      <c r="W188" s="54"/>
      <c r="X188" s="55"/>
      <c r="Y188" s="56">
        <f t="shared" si="409"/>
        <v>0</v>
      </c>
      <c r="Z188" s="54">
        <v>250</v>
      </c>
      <c r="AA188" s="55">
        <v>120</v>
      </c>
      <c r="AB188" s="56">
        <f t="shared" si="410"/>
        <v>30000</v>
      </c>
      <c r="AC188" s="54"/>
      <c r="AD188" s="55"/>
      <c r="AE188" s="56">
        <f t="shared" ref="AE188:AE190" si="422">AC188*AD188</f>
        <v>0</v>
      </c>
      <c r="AF188" s="54"/>
      <c r="AG188" s="55"/>
      <c r="AH188" s="328">
        <f t="shared" ref="AH188:AH190" si="423">AF188*AG188</f>
        <v>0</v>
      </c>
      <c r="AI188" s="344">
        <f t="shared" si="414"/>
        <v>30000</v>
      </c>
      <c r="AJ188" s="345">
        <f t="shared" si="415"/>
        <v>30000</v>
      </c>
      <c r="AK188" s="345">
        <f t="shared" si="416"/>
        <v>0</v>
      </c>
      <c r="AL188" s="346">
        <f t="shared" si="417"/>
        <v>0</v>
      </c>
      <c r="AM188" s="347"/>
      <c r="AN188" s="59"/>
      <c r="AO188" s="59"/>
      <c r="AP188" s="59"/>
      <c r="AQ188" s="59"/>
      <c r="AR188" s="59"/>
      <c r="AS188" s="59"/>
    </row>
    <row r="189" spans="1:45" s="360" customFormat="1" ht="30" customHeight="1" thickBot="1" x14ac:dyDescent="0.25">
      <c r="A189" s="50" t="s">
        <v>17</v>
      </c>
      <c r="B189" s="51" t="s">
        <v>164</v>
      </c>
      <c r="C189" s="96" t="s">
        <v>158</v>
      </c>
      <c r="D189" s="361" t="s">
        <v>52</v>
      </c>
      <c r="E189" s="378"/>
      <c r="F189" s="379"/>
      <c r="G189" s="56">
        <f t="shared" si="418"/>
        <v>0</v>
      </c>
      <c r="H189" s="54"/>
      <c r="I189" s="55"/>
      <c r="J189" s="56">
        <f t="shared" si="419"/>
        <v>0</v>
      </c>
      <c r="K189" s="388">
        <v>5000</v>
      </c>
      <c r="L189" s="379">
        <v>1.2</v>
      </c>
      <c r="M189" s="56">
        <f t="shared" si="420"/>
        <v>6000</v>
      </c>
      <c r="N189" s="54"/>
      <c r="O189" s="55"/>
      <c r="P189" s="56">
        <f t="shared" si="421"/>
        <v>0</v>
      </c>
      <c r="Q189" s="54"/>
      <c r="R189" s="55"/>
      <c r="S189" s="56">
        <f t="shared" si="407"/>
        <v>0</v>
      </c>
      <c r="T189" s="54"/>
      <c r="U189" s="55"/>
      <c r="V189" s="56">
        <f t="shared" si="408"/>
        <v>0</v>
      </c>
      <c r="W189" s="54"/>
      <c r="X189" s="55"/>
      <c r="Y189" s="56">
        <f t="shared" si="409"/>
        <v>0</v>
      </c>
      <c r="Z189" s="54"/>
      <c r="AA189" s="55"/>
      <c r="AB189" s="56">
        <f t="shared" si="410"/>
        <v>0</v>
      </c>
      <c r="AC189" s="54"/>
      <c r="AD189" s="55"/>
      <c r="AE189" s="56">
        <f t="shared" si="422"/>
        <v>0</v>
      </c>
      <c r="AF189" s="54"/>
      <c r="AG189" s="55"/>
      <c r="AH189" s="328">
        <f t="shared" si="423"/>
        <v>0</v>
      </c>
      <c r="AI189" s="344">
        <f t="shared" si="414"/>
        <v>6000</v>
      </c>
      <c r="AJ189" s="345">
        <f t="shared" si="415"/>
        <v>0</v>
      </c>
      <c r="AK189" s="345">
        <f t="shared" si="416"/>
        <v>6000</v>
      </c>
      <c r="AL189" s="346">
        <f t="shared" si="417"/>
        <v>1</v>
      </c>
      <c r="AM189" s="347"/>
      <c r="AN189" s="59"/>
      <c r="AO189" s="59"/>
      <c r="AP189" s="59"/>
      <c r="AQ189" s="59"/>
      <c r="AR189" s="59"/>
      <c r="AS189" s="59"/>
    </row>
    <row r="190" spans="1:45" s="360" customFormat="1" ht="30" customHeight="1" thickBot="1" x14ac:dyDescent="0.25">
      <c r="A190" s="50" t="s">
        <v>17</v>
      </c>
      <c r="B190" s="51" t="s">
        <v>166</v>
      </c>
      <c r="C190" s="96" t="s">
        <v>160</v>
      </c>
      <c r="D190" s="361" t="s">
        <v>52</v>
      </c>
      <c r="E190" s="378"/>
      <c r="F190" s="379"/>
      <c r="G190" s="56">
        <f t="shared" si="418"/>
        <v>0</v>
      </c>
      <c r="H190" s="54"/>
      <c r="I190" s="55"/>
      <c r="J190" s="56">
        <f t="shared" si="419"/>
        <v>0</v>
      </c>
      <c r="K190" s="388">
        <v>200</v>
      </c>
      <c r="L190" s="379">
        <v>20</v>
      </c>
      <c r="M190" s="56">
        <f t="shared" si="420"/>
        <v>4000</v>
      </c>
      <c r="N190" s="420">
        <v>211</v>
      </c>
      <c r="O190" s="421">
        <v>20.02</v>
      </c>
      <c r="P190" s="56">
        <f t="shared" si="421"/>
        <v>4224.22</v>
      </c>
      <c r="Q190" s="54">
        <v>30</v>
      </c>
      <c r="R190" s="55">
        <v>200</v>
      </c>
      <c r="S190" s="56">
        <f t="shared" si="407"/>
        <v>6000</v>
      </c>
      <c r="T190" s="54"/>
      <c r="U190" s="55"/>
      <c r="V190" s="56">
        <f t="shared" si="408"/>
        <v>0</v>
      </c>
      <c r="W190" s="54"/>
      <c r="X190" s="55"/>
      <c r="Y190" s="56">
        <f t="shared" si="409"/>
        <v>0</v>
      </c>
      <c r="Z190" s="54">
        <v>30</v>
      </c>
      <c r="AA190" s="55">
        <v>200.4</v>
      </c>
      <c r="AB190" s="56">
        <f t="shared" si="410"/>
        <v>6012</v>
      </c>
      <c r="AC190" s="54"/>
      <c r="AD190" s="55"/>
      <c r="AE190" s="56">
        <f t="shared" si="422"/>
        <v>0</v>
      </c>
      <c r="AF190" s="54"/>
      <c r="AG190" s="55"/>
      <c r="AH190" s="328">
        <f t="shared" si="423"/>
        <v>0</v>
      </c>
      <c r="AI190" s="344">
        <f t="shared" si="414"/>
        <v>10000</v>
      </c>
      <c r="AJ190" s="345">
        <f t="shared" si="415"/>
        <v>10236.220000000001</v>
      </c>
      <c r="AK190" s="345">
        <f t="shared" si="416"/>
        <v>-236.22000000000116</v>
      </c>
      <c r="AL190" s="346">
        <f t="shared" si="417"/>
        <v>-2.3622000000000115E-2</v>
      </c>
      <c r="AM190" s="347"/>
      <c r="AN190" s="59"/>
      <c r="AO190" s="59"/>
      <c r="AP190" s="59"/>
      <c r="AQ190" s="59"/>
      <c r="AR190" s="59"/>
      <c r="AS190" s="59"/>
    </row>
    <row r="191" spans="1:45" s="415" customFormat="1" ht="30" customHeight="1" thickBot="1" x14ac:dyDescent="0.25">
      <c r="A191" s="50" t="s">
        <v>17</v>
      </c>
      <c r="B191" s="51" t="s">
        <v>167</v>
      </c>
      <c r="C191" s="96" t="s">
        <v>160</v>
      </c>
      <c r="D191" s="361" t="s">
        <v>52</v>
      </c>
      <c r="E191" s="378"/>
      <c r="F191" s="379"/>
      <c r="G191" s="56">
        <f t="shared" ref="G191" si="424">E191*F191</f>
        <v>0</v>
      </c>
      <c r="H191" s="54"/>
      <c r="I191" s="55"/>
      <c r="J191" s="56">
        <f t="shared" ref="J191" si="425">H191*I191</f>
        <v>0</v>
      </c>
      <c r="K191" s="388"/>
      <c r="L191" s="379"/>
      <c r="M191" s="56">
        <f t="shared" si="420"/>
        <v>0</v>
      </c>
      <c r="N191" s="420">
        <v>4</v>
      </c>
      <c r="O191" s="421">
        <v>47.25</v>
      </c>
      <c r="P191" s="56">
        <f t="shared" si="421"/>
        <v>189</v>
      </c>
      <c r="Q191" s="54"/>
      <c r="R191" s="55"/>
      <c r="S191" s="56">
        <f t="shared" si="407"/>
        <v>0</v>
      </c>
      <c r="T191" s="54"/>
      <c r="U191" s="55"/>
      <c r="V191" s="56">
        <f t="shared" ref="V191" si="426">T191*U191</f>
        <v>0</v>
      </c>
      <c r="W191" s="54"/>
      <c r="X191" s="55"/>
      <c r="Y191" s="56">
        <f t="shared" ref="Y191" si="427">W191*X191</f>
        <v>0</v>
      </c>
      <c r="Z191" s="54"/>
      <c r="AA191" s="55"/>
      <c r="AB191" s="56">
        <f t="shared" ref="AB191" si="428">Z191*AA191</f>
        <v>0</v>
      </c>
      <c r="AC191" s="54"/>
      <c r="AD191" s="55"/>
      <c r="AE191" s="56">
        <f t="shared" ref="AE191" si="429">AC191*AD191</f>
        <v>0</v>
      </c>
      <c r="AF191" s="54"/>
      <c r="AG191" s="55"/>
      <c r="AH191" s="328">
        <f t="shared" ref="AH191" si="430">AF191*AG191</f>
        <v>0</v>
      </c>
      <c r="AI191" s="344">
        <f t="shared" si="414"/>
        <v>0</v>
      </c>
      <c r="AJ191" s="345">
        <f t="shared" si="415"/>
        <v>189</v>
      </c>
      <c r="AK191" s="345">
        <f t="shared" si="416"/>
        <v>-189</v>
      </c>
      <c r="AL191" s="346" t="e">
        <f t="shared" si="417"/>
        <v>#DIV/0!</v>
      </c>
      <c r="AM191" s="347"/>
      <c r="AN191" s="59"/>
      <c r="AO191" s="59"/>
      <c r="AP191" s="59"/>
      <c r="AQ191" s="59"/>
      <c r="AR191" s="59"/>
      <c r="AS191" s="59"/>
    </row>
    <row r="192" spans="1:45" ht="30" customHeight="1" thickBot="1" x14ac:dyDescent="0.25">
      <c r="A192" s="50" t="s">
        <v>17</v>
      </c>
      <c r="B192" s="51" t="s">
        <v>447</v>
      </c>
      <c r="C192" s="96" t="s">
        <v>162</v>
      </c>
      <c r="D192" s="361" t="s">
        <v>52</v>
      </c>
      <c r="E192" s="378"/>
      <c r="F192" s="379"/>
      <c r="G192" s="56">
        <f t="shared" si="403"/>
        <v>0</v>
      </c>
      <c r="H192" s="54"/>
      <c r="I192" s="55"/>
      <c r="J192" s="56">
        <f t="shared" si="404"/>
        <v>0</v>
      </c>
      <c r="K192" s="388">
        <v>30</v>
      </c>
      <c r="L192" s="379">
        <v>1500</v>
      </c>
      <c r="M192" s="56">
        <f t="shared" si="405"/>
        <v>45000</v>
      </c>
      <c r="N192" s="420">
        <v>4</v>
      </c>
      <c r="O192" s="421">
        <v>1396.52</v>
      </c>
      <c r="P192" s="56">
        <f t="shared" si="406"/>
        <v>5586.08</v>
      </c>
      <c r="Q192" s="54"/>
      <c r="R192" s="55"/>
      <c r="S192" s="56">
        <f t="shared" si="407"/>
        <v>0</v>
      </c>
      <c r="T192" s="54"/>
      <c r="U192" s="55"/>
      <c r="V192" s="56">
        <f t="shared" si="408"/>
        <v>0</v>
      </c>
      <c r="W192" s="54"/>
      <c r="X192" s="55"/>
      <c r="Y192" s="56">
        <f t="shared" si="409"/>
        <v>0</v>
      </c>
      <c r="Z192" s="54"/>
      <c r="AA192" s="55"/>
      <c r="AB192" s="56">
        <f t="shared" si="410"/>
        <v>0</v>
      </c>
      <c r="AC192" s="54"/>
      <c r="AD192" s="55"/>
      <c r="AE192" s="56">
        <f t="shared" si="411"/>
        <v>0</v>
      </c>
      <c r="AF192" s="54"/>
      <c r="AG192" s="55"/>
      <c r="AH192" s="328">
        <f t="shared" si="412"/>
        <v>0</v>
      </c>
      <c r="AI192" s="344">
        <f t="shared" si="414"/>
        <v>45000</v>
      </c>
      <c r="AJ192" s="345">
        <f t="shared" si="415"/>
        <v>5586.08</v>
      </c>
      <c r="AK192" s="345">
        <f t="shared" si="416"/>
        <v>39413.919999999998</v>
      </c>
      <c r="AL192" s="346">
        <f t="shared" si="417"/>
        <v>0.8758648888888888</v>
      </c>
      <c r="AM192" s="347"/>
      <c r="AN192" s="59"/>
      <c r="AO192" s="59"/>
      <c r="AP192" s="59"/>
      <c r="AQ192" s="59"/>
      <c r="AR192" s="59"/>
      <c r="AS192" s="59"/>
    </row>
    <row r="193" spans="1:45" s="415" customFormat="1" ht="30" customHeight="1" thickBot="1" x14ac:dyDescent="0.25">
      <c r="A193" s="50" t="s">
        <v>17</v>
      </c>
      <c r="B193" s="51" t="s">
        <v>448</v>
      </c>
      <c r="C193" s="96" t="s">
        <v>162</v>
      </c>
      <c r="D193" s="361" t="s">
        <v>52</v>
      </c>
      <c r="E193" s="378"/>
      <c r="F193" s="379"/>
      <c r="G193" s="56">
        <f t="shared" ref="G193" si="431">E193*F193</f>
        <v>0</v>
      </c>
      <c r="H193" s="54"/>
      <c r="I193" s="55"/>
      <c r="J193" s="56">
        <f t="shared" ref="J193" si="432">H193*I193</f>
        <v>0</v>
      </c>
      <c r="K193" s="388"/>
      <c r="L193" s="379"/>
      <c r="M193" s="56">
        <f t="shared" si="405"/>
        <v>0</v>
      </c>
      <c r="N193" s="420">
        <v>26</v>
      </c>
      <c r="O193" s="421">
        <v>1500</v>
      </c>
      <c r="P193" s="56">
        <f t="shared" si="406"/>
        <v>39000</v>
      </c>
      <c r="Q193" s="54"/>
      <c r="R193" s="55"/>
      <c r="S193" s="56">
        <f t="shared" ref="S193" si="433">Q193*R193</f>
        <v>0</v>
      </c>
      <c r="T193" s="54"/>
      <c r="U193" s="55"/>
      <c r="V193" s="56">
        <f t="shared" ref="V193" si="434">T193*U193</f>
        <v>0</v>
      </c>
      <c r="W193" s="54"/>
      <c r="X193" s="55"/>
      <c r="Y193" s="56">
        <f t="shared" ref="Y193" si="435">W193*X193</f>
        <v>0</v>
      </c>
      <c r="Z193" s="54"/>
      <c r="AA193" s="55"/>
      <c r="AB193" s="56">
        <f t="shared" ref="AB193" si="436">Z193*AA193</f>
        <v>0</v>
      </c>
      <c r="AC193" s="54"/>
      <c r="AD193" s="55"/>
      <c r="AE193" s="56">
        <f t="shared" ref="AE193" si="437">AC193*AD193</f>
        <v>0</v>
      </c>
      <c r="AF193" s="54"/>
      <c r="AG193" s="55"/>
      <c r="AH193" s="328">
        <f t="shared" ref="AH193" si="438">AF193*AG193</f>
        <v>0</v>
      </c>
      <c r="AI193" s="344">
        <f t="shared" si="414"/>
        <v>0</v>
      </c>
      <c r="AJ193" s="345">
        <f t="shared" si="415"/>
        <v>39000</v>
      </c>
      <c r="AK193" s="345">
        <f t="shared" si="416"/>
        <v>-39000</v>
      </c>
      <c r="AL193" s="346" t="e">
        <f t="shared" si="417"/>
        <v>#DIV/0!</v>
      </c>
      <c r="AM193" s="347"/>
      <c r="AN193" s="59"/>
      <c r="AO193" s="59"/>
      <c r="AP193" s="59"/>
      <c r="AQ193" s="59"/>
      <c r="AR193" s="59"/>
      <c r="AS193" s="59"/>
    </row>
    <row r="194" spans="1:45" ht="30" customHeight="1" thickBot="1" x14ac:dyDescent="0.25">
      <c r="A194" s="60" t="s">
        <v>17</v>
      </c>
      <c r="B194" s="51" t="s">
        <v>449</v>
      </c>
      <c r="C194" s="96" t="s">
        <v>516</v>
      </c>
      <c r="D194" s="361" t="s">
        <v>52</v>
      </c>
      <c r="E194" s="378"/>
      <c r="F194" s="379"/>
      <c r="G194" s="56">
        <f t="shared" si="403"/>
        <v>0</v>
      </c>
      <c r="H194" s="63">
        <v>50</v>
      </c>
      <c r="I194" s="64">
        <v>24</v>
      </c>
      <c r="J194" s="56">
        <f t="shared" si="404"/>
        <v>1200</v>
      </c>
      <c r="K194" s="54"/>
      <c r="L194" s="55"/>
      <c r="M194" s="56">
        <f t="shared" si="405"/>
        <v>0</v>
      </c>
      <c r="N194" s="420"/>
      <c r="O194" s="421"/>
      <c r="P194" s="56">
        <f t="shared" si="406"/>
        <v>0</v>
      </c>
      <c r="Q194" s="54">
        <v>1000</v>
      </c>
      <c r="R194" s="55">
        <v>5</v>
      </c>
      <c r="S194" s="56">
        <f t="shared" si="407"/>
        <v>5000</v>
      </c>
      <c r="T194" s="54"/>
      <c r="U194" s="55"/>
      <c r="V194" s="56">
        <f t="shared" si="408"/>
        <v>0</v>
      </c>
      <c r="W194" s="54"/>
      <c r="X194" s="55"/>
      <c r="Y194" s="56">
        <f t="shared" si="409"/>
        <v>0</v>
      </c>
      <c r="Z194" s="54">
        <v>1040</v>
      </c>
      <c r="AA194" s="55">
        <v>5.04</v>
      </c>
      <c r="AB194" s="56">
        <f t="shared" si="410"/>
        <v>5241.6000000000004</v>
      </c>
      <c r="AC194" s="54"/>
      <c r="AD194" s="55"/>
      <c r="AE194" s="56">
        <f t="shared" si="411"/>
        <v>0</v>
      </c>
      <c r="AF194" s="54"/>
      <c r="AG194" s="55"/>
      <c r="AH194" s="328">
        <f t="shared" si="412"/>
        <v>0</v>
      </c>
      <c r="AI194" s="344">
        <f t="shared" si="414"/>
        <v>5000</v>
      </c>
      <c r="AJ194" s="345">
        <f t="shared" si="415"/>
        <v>6441.6</v>
      </c>
      <c r="AK194" s="345">
        <f t="shared" si="416"/>
        <v>-1441.6000000000004</v>
      </c>
      <c r="AL194" s="346">
        <f t="shared" si="417"/>
        <v>-0.28832000000000008</v>
      </c>
      <c r="AM194" s="347"/>
      <c r="AN194" s="59"/>
      <c r="AO194" s="59"/>
      <c r="AP194" s="59"/>
      <c r="AQ194" s="59"/>
      <c r="AR194" s="59"/>
      <c r="AS194" s="59"/>
    </row>
    <row r="195" spans="1:45" ht="30" customHeight="1" thickBot="1" x14ac:dyDescent="0.25">
      <c r="A195" s="60" t="s">
        <v>17</v>
      </c>
      <c r="B195" s="51" t="s">
        <v>455</v>
      </c>
      <c r="C195" s="88" t="s">
        <v>165</v>
      </c>
      <c r="D195" s="361" t="s">
        <v>52</v>
      </c>
      <c r="E195" s="383"/>
      <c r="F195" s="384"/>
      <c r="G195" s="56">
        <f t="shared" si="403"/>
        <v>0</v>
      </c>
      <c r="H195" s="54"/>
      <c r="I195" s="55"/>
      <c r="J195" s="56">
        <f t="shared" si="404"/>
        <v>0</v>
      </c>
      <c r="K195" s="54"/>
      <c r="L195" s="55"/>
      <c r="M195" s="56">
        <f t="shared" si="405"/>
        <v>0</v>
      </c>
      <c r="N195" s="54"/>
      <c r="O195" s="55"/>
      <c r="P195" s="56">
        <f t="shared" si="406"/>
        <v>0</v>
      </c>
      <c r="Q195" s="374"/>
      <c r="R195" s="375"/>
      <c r="S195" s="56">
        <f t="shared" si="407"/>
        <v>0</v>
      </c>
      <c r="T195" s="54"/>
      <c r="U195" s="55"/>
      <c r="V195" s="56">
        <f t="shared" si="408"/>
        <v>0</v>
      </c>
      <c r="W195" s="54"/>
      <c r="X195" s="55"/>
      <c r="Y195" s="56">
        <f t="shared" si="409"/>
        <v>0</v>
      </c>
      <c r="Z195" s="54"/>
      <c r="AA195" s="55"/>
      <c r="AB195" s="56">
        <f t="shared" si="410"/>
        <v>0</v>
      </c>
      <c r="AC195" s="54"/>
      <c r="AD195" s="55"/>
      <c r="AE195" s="56">
        <f t="shared" si="411"/>
        <v>0</v>
      </c>
      <c r="AF195" s="54"/>
      <c r="AG195" s="55"/>
      <c r="AH195" s="328">
        <f t="shared" si="412"/>
        <v>0</v>
      </c>
      <c r="AI195" s="344">
        <f t="shared" si="414"/>
        <v>0</v>
      </c>
      <c r="AJ195" s="345">
        <f t="shared" si="415"/>
        <v>0</v>
      </c>
      <c r="AK195" s="345">
        <f t="shared" si="416"/>
        <v>0</v>
      </c>
      <c r="AL195" s="346" t="e">
        <f t="shared" si="417"/>
        <v>#DIV/0!</v>
      </c>
      <c r="AM195" s="347"/>
      <c r="AN195" s="59"/>
      <c r="AO195" s="59"/>
      <c r="AP195" s="59"/>
      <c r="AQ195" s="59"/>
      <c r="AR195" s="59"/>
      <c r="AS195" s="59"/>
    </row>
    <row r="196" spans="1:45" s="360" customFormat="1" ht="30" customHeight="1" thickBot="1" x14ac:dyDescent="0.25">
      <c r="A196" s="60" t="s">
        <v>17</v>
      </c>
      <c r="B196" s="51" t="s">
        <v>514</v>
      </c>
      <c r="C196" s="88" t="s">
        <v>454</v>
      </c>
      <c r="D196" s="361" t="s">
        <v>52</v>
      </c>
      <c r="E196" s="374"/>
      <c r="F196" s="375"/>
      <c r="G196" s="56">
        <f t="shared" ref="G196" si="439">E196*F196</f>
        <v>0</v>
      </c>
      <c r="H196" s="54"/>
      <c r="I196" s="55"/>
      <c r="J196" s="56">
        <f t="shared" ref="J196" si="440">H196*I196</f>
        <v>0</v>
      </c>
      <c r="K196" s="54"/>
      <c r="L196" s="55"/>
      <c r="M196" s="56">
        <f t="shared" ref="M196" si="441">K196*L196</f>
        <v>0</v>
      </c>
      <c r="N196" s="54"/>
      <c r="O196" s="55"/>
      <c r="P196" s="56">
        <f t="shared" ref="P196" si="442">N196*O196</f>
        <v>0</v>
      </c>
      <c r="Q196" s="374">
        <v>18</v>
      </c>
      <c r="R196" s="375">
        <v>500</v>
      </c>
      <c r="S196" s="56">
        <f t="shared" si="407"/>
        <v>9000</v>
      </c>
      <c r="T196" s="54"/>
      <c r="U196" s="55"/>
      <c r="V196" s="56">
        <f t="shared" si="408"/>
        <v>0</v>
      </c>
      <c r="W196" s="54"/>
      <c r="X196" s="55"/>
      <c r="Y196" s="56">
        <f t="shared" si="409"/>
        <v>0</v>
      </c>
      <c r="Z196" s="54">
        <v>18</v>
      </c>
      <c r="AA196" s="55">
        <v>498</v>
      </c>
      <c r="AB196" s="56">
        <f t="shared" si="410"/>
        <v>8964</v>
      </c>
      <c r="AC196" s="54">
        <v>1</v>
      </c>
      <c r="AD196" s="55">
        <v>1000</v>
      </c>
      <c r="AE196" s="56">
        <f t="shared" ref="AE196" si="443">AC196*AD196</f>
        <v>1000</v>
      </c>
      <c r="AF196" s="54"/>
      <c r="AG196" s="55"/>
      <c r="AH196" s="328">
        <f t="shared" ref="AH196" si="444">AF196*AG196</f>
        <v>0</v>
      </c>
      <c r="AI196" s="344">
        <f t="shared" si="414"/>
        <v>10000</v>
      </c>
      <c r="AJ196" s="345">
        <f t="shared" si="415"/>
        <v>8964</v>
      </c>
      <c r="AK196" s="345">
        <f t="shared" si="416"/>
        <v>1036</v>
      </c>
      <c r="AL196" s="346">
        <f t="shared" si="417"/>
        <v>0.1036</v>
      </c>
      <c r="AM196" s="347"/>
      <c r="AN196" s="59"/>
      <c r="AO196" s="59"/>
      <c r="AP196" s="59"/>
      <c r="AQ196" s="59"/>
      <c r="AR196" s="59"/>
      <c r="AS196" s="59"/>
    </row>
    <row r="197" spans="1:45" ht="30" customHeight="1" thickBot="1" x14ac:dyDescent="0.25">
      <c r="A197" s="60" t="s">
        <v>17</v>
      </c>
      <c r="B197" s="51" t="s">
        <v>515</v>
      </c>
      <c r="C197" s="119" t="s">
        <v>241</v>
      </c>
      <c r="D197" s="62"/>
      <c r="E197" s="383">
        <v>12000</v>
      </c>
      <c r="F197" s="384">
        <v>0.22</v>
      </c>
      <c r="G197" s="65">
        <f t="shared" si="403"/>
        <v>2640</v>
      </c>
      <c r="H197" s="63">
        <v>12000</v>
      </c>
      <c r="I197" s="64">
        <v>0.22</v>
      </c>
      <c r="J197" s="65">
        <f t="shared" si="404"/>
        <v>2640</v>
      </c>
      <c r="K197" s="63"/>
      <c r="L197" s="64">
        <v>0.22</v>
      </c>
      <c r="M197" s="65">
        <f t="shared" si="405"/>
        <v>0</v>
      </c>
      <c r="N197" s="63"/>
      <c r="O197" s="64">
        <v>0.22</v>
      </c>
      <c r="P197" s="65">
        <f t="shared" si="406"/>
        <v>0</v>
      </c>
      <c r="Q197" s="63"/>
      <c r="R197" s="64">
        <v>0.22</v>
      </c>
      <c r="S197" s="65">
        <f t="shared" si="407"/>
        <v>0</v>
      </c>
      <c r="T197" s="63"/>
      <c r="U197" s="64">
        <v>0.22</v>
      </c>
      <c r="V197" s="65">
        <f t="shared" si="408"/>
        <v>0</v>
      </c>
      <c r="W197" s="63"/>
      <c r="X197" s="64">
        <v>0.22</v>
      </c>
      <c r="Y197" s="65">
        <f t="shared" si="409"/>
        <v>0</v>
      </c>
      <c r="Z197" s="63"/>
      <c r="AA197" s="64">
        <v>0.22</v>
      </c>
      <c r="AB197" s="65">
        <f t="shared" si="410"/>
        <v>0</v>
      </c>
      <c r="AC197" s="63"/>
      <c r="AD197" s="64">
        <v>0.22</v>
      </c>
      <c r="AE197" s="65">
        <f t="shared" si="411"/>
        <v>0</v>
      </c>
      <c r="AF197" s="63"/>
      <c r="AG197" s="64">
        <v>0.22</v>
      </c>
      <c r="AH197" s="343">
        <f t="shared" si="412"/>
        <v>0</v>
      </c>
      <c r="AI197" s="344">
        <f t="shared" si="414"/>
        <v>2640</v>
      </c>
      <c r="AJ197" s="345">
        <f t="shared" si="415"/>
        <v>2640</v>
      </c>
      <c r="AK197" s="345">
        <f t="shared" si="416"/>
        <v>0</v>
      </c>
      <c r="AL197" s="346">
        <f t="shared" si="417"/>
        <v>0</v>
      </c>
      <c r="AM197" s="347"/>
      <c r="AN197" s="5"/>
      <c r="AO197" s="5"/>
      <c r="AP197" s="5"/>
      <c r="AQ197" s="5"/>
      <c r="AR197" s="5"/>
      <c r="AS197" s="5"/>
    </row>
    <row r="198" spans="1:45" ht="30" customHeight="1" thickBot="1" x14ac:dyDescent="0.25">
      <c r="A198" s="105" t="s">
        <v>168</v>
      </c>
      <c r="B198" s="106"/>
      <c r="C198" s="107"/>
      <c r="D198" s="108"/>
      <c r="E198" s="109">
        <f>SUM(E181:E195)</f>
        <v>820</v>
      </c>
      <c r="F198" s="90"/>
      <c r="G198" s="89">
        <f>SUM(G181:G197)</f>
        <v>96440</v>
      </c>
      <c r="H198" s="109">
        <f>SUM(H181:H195)</f>
        <v>850</v>
      </c>
      <c r="I198" s="90"/>
      <c r="J198" s="89">
        <f>SUM(J181:J197)</f>
        <v>96740</v>
      </c>
      <c r="K198" s="91">
        <f>SUM(K181:K195)</f>
        <v>5230</v>
      </c>
      <c r="L198" s="90"/>
      <c r="M198" s="89">
        <f>SUM(M181:M197)</f>
        <v>55000</v>
      </c>
      <c r="N198" s="91">
        <f>SUM(N181:N195)</f>
        <v>245</v>
      </c>
      <c r="O198" s="90"/>
      <c r="P198" s="89">
        <f>SUM(P181:P197)</f>
        <v>48999.3</v>
      </c>
      <c r="Q198" s="91">
        <f>SUM(Q181:Q195)</f>
        <v>1530</v>
      </c>
      <c r="R198" s="90"/>
      <c r="S198" s="89">
        <f>SUM(S181:S197)</f>
        <v>50000</v>
      </c>
      <c r="T198" s="91">
        <f>SUM(T181:T195)</f>
        <v>0</v>
      </c>
      <c r="U198" s="90"/>
      <c r="V198" s="89">
        <f>SUM(V181:V197)</f>
        <v>0</v>
      </c>
      <c r="W198" s="91">
        <f>SUM(W181:W195)</f>
        <v>0</v>
      </c>
      <c r="X198" s="90"/>
      <c r="Y198" s="89">
        <f>SUM(Y181:Y197)</f>
        <v>0</v>
      </c>
      <c r="Z198" s="91">
        <f>SUM(Z181:Z195)</f>
        <v>1320</v>
      </c>
      <c r="AA198" s="90"/>
      <c r="AB198" s="89">
        <f>SUM(AB181:AB197)</f>
        <v>50217.599999999999</v>
      </c>
      <c r="AC198" s="91">
        <f>SUM(AC181:AC195)</f>
        <v>0</v>
      </c>
      <c r="AD198" s="90"/>
      <c r="AE198" s="89">
        <f>SUM(AE181:AE197)</f>
        <v>1000</v>
      </c>
      <c r="AF198" s="91">
        <f>SUM(AF181:AF195)</f>
        <v>0</v>
      </c>
      <c r="AG198" s="90"/>
      <c r="AH198" s="294">
        <f>SUM(AH181:AH197)</f>
        <v>0</v>
      </c>
      <c r="AI198" s="339">
        <f>SUM(AI181:AI197)</f>
        <v>202440</v>
      </c>
      <c r="AJ198" s="340">
        <f>SUM(AJ181:AJ197)</f>
        <v>195956.9</v>
      </c>
      <c r="AK198" s="340">
        <f t="shared" si="288"/>
        <v>6483.1000000000058</v>
      </c>
      <c r="AL198" s="340">
        <f>AK198/AI198</f>
        <v>3.2024797470855591E-2</v>
      </c>
      <c r="AM198" s="341"/>
      <c r="AN198" s="5"/>
      <c r="AO198" s="5"/>
      <c r="AP198" s="5"/>
      <c r="AQ198" s="5"/>
      <c r="AR198" s="5"/>
      <c r="AS198" s="5"/>
    </row>
    <row r="199" spans="1:45" ht="30" customHeight="1" thickBot="1" x14ac:dyDescent="0.25">
      <c r="A199" s="114" t="s">
        <v>14</v>
      </c>
      <c r="B199" s="93">
        <v>8</v>
      </c>
      <c r="C199" s="120" t="s">
        <v>169</v>
      </c>
      <c r="D199" s="110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37"/>
      <c r="AJ199" s="337"/>
      <c r="AK199" s="303"/>
      <c r="AL199" s="337"/>
      <c r="AM199" s="338"/>
      <c r="AN199" s="49"/>
      <c r="AO199" s="49"/>
      <c r="AP199" s="49"/>
      <c r="AQ199" s="49"/>
      <c r="AR199" s="49"/>
      <c r="AS199" s="49"/>
    </row>
    <row r="200" spans="1:45" ht="30" customHeight="1" thickBot="1" x14ac:dyDescent="0.25">
      <c r="A200" s="112" t="s">
        <v>17</v>
      </c>
      <c r="B200" s="113" t="s">
        <v>170</v>
      </c>
      <c r="C200" s="121" t="s">
        <v>171</v>
      </c>
      <c r="D200" s="53" t="s">
        <v>172</v>
      </c>
      <c r="E200" s="54"/>
      <c r="F200" s="55"/>
      <c r="G200" s="56">
        <f t="shared" ref="G200:G205" si="445">E200*F200</f>
        <v>0</v>
      </c>
      <c r="H200" s="54"/>
      <c r="I200" s="55"/>
      <c r="J200" s="56">
        <f t="shared" ref="J200:J205" si="446">H200*I200</f>
        <v>0</v>
      </c>
      <c r="K200" s="54"/>
      <c r="L200" s="55"/>
      <c r="M200" s="56">
        <f t="shared" ref="M200:M205" si="447">K200*L200</f>
        <v>0</v>
      </c>
      <c r="N200" s="54"/>
      <c r="O200" s="55"/>
      <c r="P200" s="56">
        <f t="shared" ref="P200:P205" si="448">N200*O200</f>
        <v>0</v>
      </c>
      <c r="Q200" s="54"/>
      <c r="R200" s="55"/>
      <c r="S200" s="56">
        <f t="shared" ref="S200:S205" si="449">Q200*R200</f>
        <v>0</v>
      </c>
      <c r="T200" s="54"/>
      <c r="U200" s="55"/>
      <c r="V200" s="56">
        <f t="shared" ref="V200:V205" si="450">T200*U200</f>
        <v>0</v>
      </c>
      <c r="W200" s="54"/>
      <c r="X200" s="55"/>
      <c r="Y200" s="56">
        <f t="shared" ref="Y200:Y205" si="451">W200*X200</f>
        <v>0</v>
      </c>
      <c r="Z200" s="54"/>
      <c r="AA200" s="55"/>
      <c r="AB200" s="56">
        <f t="shared" ref="AB200:AB205" si="452">Z200*AA200</f>
        <v>0</v>
      </c>
      <c r="AC200" s="54"/>
      <c r="AD200" s="55"/>
      <c r="AE200" s="56">
        <f t="shared" ref="AE200:AE205" si="453">AC200*AD200</f>
        <v>0</v>
      </c>
      <c r="AF200" s="54"/>
      <c r="AG200" s="55"/>
      <c r="AH200" s="328">
        <f t="shared" ref="AH200:AH205" si="454">AF200*AG200</f>
        <v>0</v>
      </c>
      <c r="AI200" s="344">
        <f>G200+M200+AE200+S200+Y200</f>
        <v>0</v>
      </c>
      <c r="AJ200" s="345">
        <f>J200+P200+AH200+V200+AB200</f>
        <v>0</v>
      </c>
      <c r="AK200" s="345">
        <f t="shared" si="288"/>
        <v>0</v>
      </c>
      <c r="AL200" s="346" t="e">
        <f t="shared" ref="AL200" si="455">AK200/AI200</f>
        <v>#DIV/0!</v>
      </c>
      <c r="AM200" s="347"/>
      <c r="AN200" s="59"/>
      <c r="AO200" s="59"/>
      <c r="AP200" s="59"/>
      <c r="AQ200" s="59"/>
      <c r="AR200" s="59"/>
      <c r="AS200" s="59"/>
    </row>
    <row r="201" spans="1:45" ht="30" customHeight="1" thickBot="1" x14ac:dyDescent="0.25">
      <c r="A201" s="112" t="s">
        <v>17</v>
      </c>
      <c r="B201" s="113" t="s">
        <v>173</v>
      </c>
      <c r="C201" s="121" t="s">
        <v>174</v>
      </c>
      <c r="D201" s="53" t="s">
        <v>172</v>
      </c>
      <c r="E201" s="54"/>
      <c r="F201" s="55"/>
      <c r="G201" s="56">
        <f t="shared" si="445"/>
        <v>0</v>
      </c>
      <c r="H201" s="54"/>
      <c r="I201" s="55"/>
      <c r="J201" s="56">
        <f t="shared" si="446"/>
        <v>0</v>
      </c>
      <c r="K201" s="54"/>
      <c r="L201" s="55"/>
      <c r="M201" s="56">
        <f t="shared" si="447"/>
        <v>0</v>
      </c>
      <c r="N201" s="54"/>
      <c r="O201" s="55"/>
      <c r="P201" s="56">
        <f t="shared" si="448"/>
        <v>0</v>
      </c>
      <c r="Q201" s="54"/>
      <c r="R201" s="55"/>
      <c r="S201" s="56">
        <f t="shared" si="449"/>
        <v>0</v>
      </c>
      <c r="T201" s="54"/>
      <c r="U201" s="55"/>
      <c r="V201" s="56">
        <f t="shared" si="450"/>
        <v>0</v>
      </c>
      <c r="W201" s="54"/>
      <c r="X201" s="55"/>
      <c r="Y201" s="56">
        <f t="shared" si="451"/>
        <v>0</v>
      </c>
      <c r="Z201" s="54"/>
      <c r="AA201" s="55"/>
      <c r="AB201" s="56">
        <f t="shared" si="452"/>
        <v>0</v>
      </c>
      <c r="AC201" s="54"/>
      <c r="AD201" s="55"/>
      <c r="AE201" s="56">
        <f t="shared" si="453"/>
        <v>0</v>
      </c>
      <c r="AF201" s="54"/>
      <c r="AG201" s="55"/>
      <c r="AH201" s="328">
        <f t="shared" si="454"/>
        <v>0</v>
      </c>
      <c r="AI201" s="344">
        <f t="shared" ref="AI201:AI205" si="456">G201+M201+AE201+S201+Y201</f>
        <v>0</v>
      </c>
      <c r="AJ201" s="345">
        <f t="shared" ref="AJ201:AJ205" si="457">J201+P201+AH201+V201+AB201</f>
        <v>0</v>
      </c>
      <c r="AK201" s="345">
        <f t="shared" ref="AK201:AK205" si="458">AI201-AJ201</f>
        <v>0</v>
      </c>
      <c r="AL201" s="346" t="e">
        <f t="shared" ref="AL201:AL205" si="459">AK201/AI201</f>
        <v>#DIV/0!</v>
      </c>
      <c r="AM201" s="347"/>
      <c r="AN201" s="59"/>
      <c r="AO201" s="59"/>
      <c r="AP201" s="59"/>
      <c r="AQ201" s="59"/>
      <c r="AR201" s="59"/>
      <c r="AS201" s="59"/>
    </row>
    <row r="202" spans="1:45" ht="30" customHeight="1" thickBot="1" x14ac:dyDescent="0.25">
      <c r="A202" s="112" t="s">
        <v>17</v>
      </c>
      <c r="B202" s="113" t="s">
        <v>175</v>
      </c>
      <c r="C202" s="172" t="s">
        <v>176</v>
      </c>
      <c r="D202" s="53" t="s">
        <v>177</v>
      </c>
      <c r="E202" s="122"/>
      <c r="F202" s="123"/>
      <c r="G202" s="56">
        <f t="shared" si="445"/>
        <v>0</v>
      </c>
      <c r="H202" s="122"/>
      <c r="I202" s="123"/>
      <c r="J202" s="56">
        <f t="shared" si="446"/>
        <v>0</v>
      </c>
      <c r="K202" s="54"/>
      <c r="L202" s="55"/>
      <c r="M202" s="56">
        <f t="shared" si="447"/>
        <v>0</v>
      </c>
      <c r="N202" s="54"/>
      <c r="O202" s="55"/>
      <c r="P202" s="56">
        <f t="shared" si="448"/>
        <v>0</v>
      </c>
      <c r="Q202" s="54"/>
      <c r="R202" s="55"/>
      <c r="S202" s="56">
        <f t="shared" si="449"/>
        <v>0</v>
      </c>
      <c r="T202" s="54"/>
      <c r="U202" s="55"/>
      <c r="V202" s="56">
        <f t="shared" si="450"/>
        <v>0</v>
      </c>
      <c r="W202" s="54"/>
      <c r="X202" s="55"/>
      <c r="Y202" s="56">
        <f t="shared" si="451"/>
        <v>0</v>
      </c>
      <c r="Z202" s="54"/>
      <c r="AA202" s="55"/>
      <c r="AB202" s="56">
        <f t="shared" si="452"/>
        <v>0</v>
      </c>
      <c r="AC202" s="54"/>
      <c r="AD202" s="55"/>
      <c r="AE202" s="56">
        <f t="shared" si="453"/>
        <v>0</v>
      </c>
      <c r="AF202" s="54"/>
      <c r="AG202" s="55"/>
      <c r="AH202" s="328">
        <f t="shared" si="454"/>
        <v>0</v>
      </c>
      <c r="AI202" s="344">
        <f t="shared" si="456"/>
        <v>0</v>
      </c>
      <c r="AJ202" s="345">
        <f t="shared" si="457"/>
        <v>0</v>
      </c>
      <c r="AK202" s="345">
        <f t="shared" si="458"/>
        <v>0</v>
      </c>
      <c r="AL202" s="346" t="e">
        <f t="shared" si="459"/>
        <v>#DIV/0!</v>
      </c>
      <c r="AM202" s="347"/>
      <c r="AN202" s="59"/>
      <c r="AO202" s="59"/>
      <c r="AP202" s="59"/>
      <c r="AQ202" s="59"/>
      <c r="AR202" s="59"/>
      <c r="AS202" s="59"/>
    </row>
    <row r="203" spans="1:45" ht="30" customHeight="1" thickBot="1" x14ac:dyDescent="0.25">
      <c r="A203" s="112" t="s">
        <v>17</v>
      </c>
      <c r="B203" s="113" t="s">
        <v>178</v>
      </c>
      <c r="C203" s="172" t="s">
        <v>250</v>
      </c>
      <c r="D203" s="53" t="s">
        <v>177</v>
      </c>
      <c r="E203" s="54"/>
      <c r="F203" s="55"/>
      <c r="G203" s="56">
        <f t="shared" si="445"/>
        <v>0</v>
      </c>
      <c r="H203" s="54"/>
      <c r="I203" s="55"/>
      <c r="J203" s="56">
        <f t="shared" si="446"/>
        <v>0</v>
      </c>
      <c r="K203" s="122"/>
      <c r="L203" s="123"/>
      <c r="M203" s="56">
        <f t="shared" si="447"/>
        <v>0</v>
      </c>
      <c r="N203" s="122"/>
      <c r="O203" s="123"/>
      <c r="P203" s="56">
        <f t="shared" si="448"/>
        <v>0</v>
      </c>
      <c r="Q203" s="122"/>
      <c r="R203" s="123"/>
      <c r="S203" s="56">
        <f t="shared" si="449"/>
        <v>0</v>
      </c>
      <c r="T203" s="122"/>
      <c r="U203" s="123"/>
      <c r="V203" s="56">
        <f t="shared" si="450"/>
        <v>0</v>
      </c>
      <c r="W203" s="122"/>
      <c r="X203" s="123"/>
      <c r="Y203" s="56">
        <f t="shared" si="451"/>
        <v>0</v>
      </c>
      <c r="Z203" s="122"/>
      <c r="AA203" s="123"/>
      <c r="AB203" s="56">
        <f t="shared" si="452"/>
        <v>0</v>
      </c>
      <c r="AC203" s="122"/>
      <c r="AD203" s="123"/>
      <c r="AE203" s="56">
        <f t="shared" si="453"/>
        <v>0</v>
      </c>
      <c r="AF203" s="122"/>
      <c r="AG203" s="123"/>
      <c r="AH203" s="328">
        <f t="shared" si="454"/>
        <v>0</v>
      </c>
      <c r="AI203" s="344">
        <f t="shared" si="456"/>
        <v>0</v>
      </c>
      <c r="AJ203" s="345">
        <f t="shared" si="457"/>
        <v>0</v>
      </c>
      <c r="AK203" s="345">
        <f t="shared" si="458"/>
        <v>0</v>
      </c>
      <c r="AL203" s="346" t="e">
        <f t="shared" si="459"/>
        <v>#DIV/0!</v>
      </c>
      <c r="AM203" s="347"/>
      <c r="AN203" s="59"/>
      <c r="AO203" s="59"/>
      <c r="AP203" s="59"/>
      <c r="AQ203" s="59"/>
      <c r="AR203" s="59"/>
      <c r="AS203" s="59"/>
    </row>
    <row r="204" spans="1:45" ht="30" customHeight="1" thickBot="1" x14ac:dyDescent="0.25">
      <c r="A204" s="112" t="s">
        <v>17</v>
      </c>
      <c r="B204" s="113" t="s">
        <v>179</v>
      </c>
      <c r="C204" s="121" t="s">
        <v>180</v>
      </c>
      <c r="D204" s="53" t="s">
        <v>177</v>
      </c>
      <c r="E204" s="54"/>
      <c r="F204" s="55"/>
      <c r="G204" s="56">
        <f t="shared" si="445"/>
        <v>0</v>
      </c>
      <c r="H204" s="54"/>
      <c r="I204" s="55"/>
      <c r="J204" s="56">
        <f t="shared" si="446"/>
        <v>0</v>
      </c>
      <c r="K204" s="54"/>
      <c r="L204" s="55"/>
      <c r="M204" s="56">
        <f t="shared" si="447"/>
        <v>0</v>
      </c>
      <c r="N204" s="54"/>
      <c r="O204" s="55"/>
      <c r="P204" s="56">
        <f t="shared" si="448"/>
        <v>0</v>
      </c>
      <c r="Q204" s="54"/>
      <c r="R204" s="55"/>
      <c r="S204" s="56">
        <f t="shared" si="449"/>
        <v>0</v>
      </c>
      <c r="T204" s="54"/>
      <c r="U204" s="55"/>
      <c r="V204" s="56">
        <f t="shared" si="450"/>
        <v>0</v>
      </c>
      <c r="W204" s="54"/>
      <c r="X204" s="55"/>
      <c r="Y204" s="56">
        <f t="shared" si="451"/>
        <v>0</v>
      </c>
      <c r="Z204" s="54"/>
      <c r="AA204" s="55"/>
      <c r="AB204" s="56">
        <f t="shared" si="452"/>
        <v>0</v>
      </c>
      <c r="AC204" s="54"/>
      <c r="AD204" s="55"/>
      <c r="AE204" s="56">
        <f t="shared" si="453"/>
        <v>0</v>
      </c>
      <c r="AF204" s="54"/>
      <c r="AG204" s="55"/>
      <c r="AH204" s="328">
        <f t="shared" si="454"/>
        <v>0</v>
      </c>
      <c r="AI204" s="344">
        <f t="shared" si="456"/>
        <v>0</v>
      </c>
      <c r="AJ204" s="345">
        <f t="shared" si="457"/>
        <v>0</v>
      </c>
      <c r="AK204" s="345">
        <f t="shared" si="458"/>
        <v>0</v>
      </c>
      <c r="AL204" s="346" t="e">
        <f t="shared" si="459"/>
        <v>#DIV/0!</v>
      </c>
      <c r="AM204" s="347"/>
      <c r="AN204" s="59"/>
      <c r="AO204" s="59"/>
      <c r="AP204" s="59"/>
      <c r="AQ204" s="59"/>
      <c r="AR204" s="59"/>
      <c r="AS204" s="59"/>
    </row>
    <row r="205" spans="1:45" ht="30" customHeight="1" thickBot="1" x14ac:dyDescent="0.25">
      <c r="A205" s="144" t="s">
        <v>17</v>
      </c>
      <c r="B205" s="145" t="s">
        <v>181</v>
      </c>
      <c r="C205" s="211" t="s">
        <v>182</v>
      </c>
      <c r="D205" s="62"/>
      <c r="E205" s="63"/>
      <c r="F205" s="64">
        <v>0.22</v>
      </c>
      <c r="G205" s="65">
        <f t="shared" si="445"/>
        <v>0</v>
      </c>
      <c r="H205" s="63"/>
      <c r="I205" s="64">
        <v>0.22</v>
      </c>
      <c r="J205" s="65">
        <f t="shared" si="446"/>
        <v>0</v>
      </c>
      <c r="K205" s="63"/>
      <c r="L205" s="64">
        <v>0.22</v>
      </c>
      <c r="M205" s="65">
        <f t="shared" si="447"/>
        <v>0</v>
      </c>
      <c r="N205" s="63"/>
      <c r="O205" s="64">
        <v>0.22</v>
      </c>
      <c r="P205" s="65">
        <f t="shared" si="448"/>
        <v>0</v>
      </c>
      <c r="Q205" s="63"/>
      <c r="R205" s="64">
        <v>0.22</v>
      </c>
      <c r="S205" s="65">
        <f t="shared" si="449"/>
        <v>0</v>
      </c>
      <c r="T205" s="63"/>
      <c r="U205" s="64">
        <v>0.22</v>
      </c>
      <c r="V205" s="65">
        <f t="shared" si="450"/>
        <v>0</v>
      </c>
      <c r="W205" s="63"/>
      <c r="X205" s="64">
        <v>0.22</v>
      </c>
      <c r="Y205" s="65">
        <f t="shared" si="451"/>
        <v>0</v>
      </c>
      <c r="Z205" s="63"/>
      <c r="AA205" s="64">
        <v>0.22</v>
      </c>
      <c r="AB205" s="65">
        <f t="shared" si="452"/>
        <v>0</v>
      </c>
      <c r="AC205" s="63"/>
      <c r="AD205" s="64">
        <v>0.22</v>
      </c>
      <c r="AE205" s="65">
        <f t="shared" si="453"/>
        <v>0</v>
      </c>
      <c r="AF205" s="63"/>
      <c r="AG205" s="64">
        <v>0.22</v>
      </c>
      <c r="AH205" s="343">
        <f t="shared" si="454"/>
        <v>0</v>
      </c>
      <c r="AI205" s="344">
        <f t="shared" si="456"/>
        <v>0</v>
      </c>
      <c r="AJ205" s="345">
        <f t="shared" si="457"/>
        <v>0</v>
      </c>
      <c r="AK205" s="345">
        <f t="shared" si="458"/>
        <v>0</v>
      </c>
      <c r="AL205" s="346" t="e">
        <f t="shared" si="459"/>
        <v>#DIV/0!</v>
      </c>
      <c r="AM205" s="347"/>
      <c r="AN205" s="5"/>
      <c r="AO205" s="5"/>
      <c r="AP205" s="5"/>
      <c r="AQ205" s="5"/>
      <c r="AR205" s="5"/>
      <c r="AS205" s="5"/>
    </row>
    <row r="206" spans="1:45" ht="30" customHeight="1" thickBot="1" x14ac:dyDescent="0.25">
      <c r="A206" s="204" t="s">
        <v>183</v>
      </c>
      <c r="B206" s="205"/>
      <c r="C206" s="206"/>
      <c r="D206" s="207"/>
      <c r="E206" s="109">
        <f>SUM(E200:E204)</f>
        <v>0</v>
      </c>
      <c r="F206" s="90"/>
      <c r="G206" s="109">
        <f>SUM(G200:G205)</f>
        <v>0</v>
      </c>
      <c r="H206" s="109">
        <f>SUM(H200:H204)</f>
        <v>0</v>
      </c>
      <c r="I206" s="90"/>
      <c r="J206" s="109">
        <f>SUM(J200:J205)</f>
        <v>0</v>
      </c>
      <c r="K206" s="109">
        <f>SUM(K200:K204)</f>
        <v>0</v>
      </c>
      <c r="L206" s="90"/>
      <c r="M206" s="109">
        <f>SUM(M200:M205)</f>
        <v>0</v>
      </c>
      <c r="N206" s="109">
        <f>SUM(N200:N204)</f>
        <v>0</v>
      </c>
      <c r="O206" s="90"/>
      <c r="P206" s="109">
        <f>SUM(P200:P205)</f>
        <v>0</v>
      </c>
      <c r="Q206" s="109">
        <f>SUM(Q200:Q204)</f>
        <v>0</v>
      </c>
      <c r="R206" s="90"/>
      <c r="S206" s="109">
        <f>SUM(S200:S205)</f>
        <v>0</v>
      </c>
      <c r="T206" s="109">
        <f>SUM(T200:T204)</f>
        <v>0</v>
      </c>
      <c r="U206" s="90"/>
      <c r="V206" s="109">
        <f>SUM(V200:V205)</f>
        <v>0</v>
      </c>
      <c r="W206" s="109">
        <f>SUM(W200:W204)</f>
        <v>0</v>
      </c>
      <c r="X206" s="90"/>
      <c r="Y206" s="109">
        <f>SUM(Y200:Y205)</f>
        <v>0</v>
      </c>
      <c r="Z206" s="109">
        <f>SUM(Z200:Z204)</f>
        <v>0</v>
      </c>
      <c r="AA206" s="90"/>
      <c r="AB206" s="109">
        <f>SUM(AB200:AB205)</f>
        <v>0</v>
      </c>
      <c r="AC206" s="109">
        <f>SUM(AC200:AC204)</f>
        <v>0</v>
      </c>
      <c r="AD206" s="90"/>
      <c r="AE206" s="109">
        <f>SUM(AE200:AE205)</f>
        <v>0</v>
      </c>
      <c r="AF206" s="109">
        <f>SUM(AF200:AF204)</f>
        <v>0</v>
      </c>
      <c r="AG206" s="90"/>
      <c r="AH206" s="342">
        <f>SUM(AH200:AH205)</f>
        <v>0</v>
      </c>
      <c r="AI206" s="339">
        <f>SUM(AI200:AI205)</f>
        <v>0</v>
      </c>
      <c r="AJ206" s="340">
        <f>SUM(AJ200:AJ205)</f>
        <v>0</v>
      </c>
      <c r="AK206" s="340">
        <f t="shared" si="288"/>
        <v>0</v>
      </c>
      <c r="AL206" s="340" t="e">
        <f>AK206/AI206</f>
        <v>#DIV/0!</v>
      </c>
      <c r="AM206" s="341"/>
      <c r="AN206" s="5"/>
      <c r="AO206" s="5"/>
      <c r="AP206" s="5"/>
      <c r="AQ206" s="5"/>
      <c r="AR206" s="5"/>
      <c r="AS206" s="5"/>
    </row>
    <row r="207" spans="1:45" ht="30" customHeight="1" thickBot="1" x14ac:dyDescent="0.25">
      <c r="A207" s="200" t="s">
        <v>14</v>
      </c>
      <c r="B207" s="115">
        <v>9</v>
      </c>
      <c r="C207" s="201" t="s">
        <v>184</v>
      </c>
      <c r="D207" s="202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37"/>
      <c r="AJ207" s="337"/>
      <c r="AK207" s="303"/>
      <c r="AL207" s="337"/>
      <c r="AM207" s="338"/>
      <c r="AN207" s="5"/>
      <c r="AO207" s="5"/>
      <c r="AP207" s="5"/>
      <c r="AQ207" s="5"/>
      <c r="AR207" s="5"/>
      <c r="AS207" s="5"/>
    </row>
    <row r="208" spans="1:45" ht="30" customHeight="1" thickBot="1" x14ac:dyDescent="0.25">
      <c r="A208" s="124" t="s">
        <v>17</v>
      </c>
      <c r="B208" s="125">
        <v>43839</v>
      </c>
      <c r="C208" s="392" t="s">
        <v>248</v>
      </c>
      <c r="D208" s="393" t="s">
        <v>82</v>
      </c>
      <c r="E208" s="127">
        <v>9</v>
      </c>
      <c r="F208" s="128">
        <v>2500</v>
      </c>
      <c r="G208" s="129">
        <f t="shared" ref="G208:G216" si="460">E208*F208</f>
        <v>22500</v>
      </c>
      <c r="H208" s="127">
        <v>3</v>
      </c>
      <c r="I208" s="128">
        <v>4800</v>
      </c>
      <c r="J208" s="129">
        <f t="shared" ref="J208:J216" si="461">H208*I208</f>
        <v>14400</v>
      </c>
      <c r="K208" s="130"/>
      <c r="L208" s="128"/>
      <c r="M208" s="129">
        <f t="shared" ref="M208:M216" si="462">K208*L208</f>
        <v>0</v>
      </c>
      <c r="N208" s="130"/>
      <c r="O208" s="128"/>
      <c r="P208" s="129">
        <f t="shared" ref="P208:P216" si="463">N208*O208</f>
        <v>0</v>
      </c>
      <c r="Q208" s="130"/>
      <c r="R208" s="128"/>
      <c r="S208" s="129">
        <f t="shared" ref="S208:S216" si="464">Q208*R208</f>
        <v>0</v>
      </c>
      <c r="T208" s="130"/>
      <c r="U208" s="128"/>
      <c r="V208" s="129">
        <f t="shared" ref="V208:V216" si="465">T208*U208</f>
        <v>0</v>
      </c>
      <c r="W208" s="130"/>
      <c r="X208" s="128"/>
      <c r="Y208" s="129">
        <f t="shared" ref="Y208:Y216" si="466">W208*X208</f>
        <v>0</v>
      </c>
      <c r="Z208" s="130"/>
      <c r="AA208" s="128"/>
      <c r="AB208" s="129">
        <f t="shared" ref="AB208:AB216" si="467">Z208*AA208</f>
        <v>0</v>
      </c>
      <c r="AC208" s="130"/>
      <c r="AD208" s="128"/>
      <c r="AE208" s="129">
        <f t="shared" ref="AE208:AE216" si="468">AC208*AD208</f>
        <v>0</v>
      </c>
      <c r="AF208" s="130"/>
      <c r="AG208" s="128"/>
      <c r="AH208" s="436">
        <f t="shared" ref="AH208:AH216" si="469">AF208*AG208</f>
        <v>0</v>
      </c>
      <c r="AI208" s="437">
        <f>G208+M208+AE208+S208+Y208</f>
        <v>22500</v>
      </c>
      <c r="AJ208" s="438">
        <f>J208+P208+AH208+V208+AB208</f>
        <v>14400</v>
      </c>
      <c r="AK208" s="438">
        <f t="shared" si="288"/>
        <v>8100</v>
      </c>
      <c r="AL208" s="439">
        <f t="shared" ref="AL208" si="470">AK208/AI208</f>
        <v>0.36</v>
      </c>
      <c r="AM208" s="440"/>
      <c r="AN208" s="58"/>
      <c r="AO208" s="59"/>
      <c r="AP208" s="59"/>
      <c r="AQ208" s="59"/>
      <c r="AR208" s="59"/>
      <c r="AS208" s="59"/>
    </row>
    <row r="209" spans="1:45" ht="30" customHeight="1" thickBot="1" x14ac:dyDescent="0.25">
      <c r="A209" s="124" t="s">
        <v>17</v>
      </c>
      <c r="B209" s="125" t="s">
        <v>607</v>
      </c>
      <c r="C209" s="390" t="s">
        <v>249</v>
      </c>
      <c r="D209" s="394" t="s">
        <v>82</v>
      </c>
      <c r="E209" s="133">
        <v>9</v>
      </c>
      <c r="F209" s="55">
        <v>2500</v>
      </c>
      <c r="G209" s="56">
        <f t="shared" si="460"/>
        <v>22500</v>
      </c>
      <c r="H209" s="133">
        <v>1</v>
      </c>
      <c r="I209" s="55">
        <v>12500</v>
      </c>
      <c r="J209" s="56">
        <f t="shared" si="461"/>
        <v>12500</v>
      </c>
      <c r="K209" s="54"/>
      <c r="L209" s="55"/>
      <c r="M209" s="56">
        <f t="shared" si="462"/>
        <v>0</v>
      </c>
      <c r="N209" s="54"/>
      <c r="O209" s="55"/>
      <c r="P209" s="56">
        <f t="shared" si="463"/>
        <v>0</v>
      </c>
      <c r="Q209" s="54"/>
      <c r="R209" s="55"/>
      <c r="S209" s="56">
        <f t="shared" si="464"/>
        <v>0</v>
      </c>
      <c r="T209" s="54"/>
      <c r="U209" s="55"/>
      <c r="V209" s="56">
        <f t="shared" si="465"/>
        <v>0</v>
      </c>
      <c r="W209" s="54"/>
      <c r="X209" s="55"/>
      <c r="Y209" s="56">
        <f t="shared" si="466"/>
        <v>0</v>
      </c>
      <c r="Z209" s="54"/>
      <c r="AA209" s="55"/>
      <c r="AB209" s="56">
        <f t="shared" si="467"/>
        <v>0</v>
      </c>
      <c r="AC209" s="54"/>
      <c r="AD209" s="55"/>
      <c r="AE209" s="56">
        <f t="shared" si="468"/>
        <v>0</v>
      </c>
      <c r="AF209" s="54"/>
      <c r="AG209" s="55"/>
      <c r="AH209" s="56">
        <f t="shared" si="469"/>
        <v>0</v>
      </c>
      <c r="AI209" s="437">
        <f t="shared" ref="AI209:AI216" si="471">G209+M209+AE209+S209+Y209</f>
        <v>22500</v>
      </c>
      <c r="AJ209" s="438">
        <f t="shared" ref="AJ209:AJ216" si="472">J209+P209+AH209+V209+AB209</f>
        <v>12500</v>
      </c>
      <c r="AK209" s="438">
        <f t="shared" ref="AK209:AK216" si="473">AI209-AJ209</f>
        <v>10000</v>
      </c>
      <c r="AL209" s="439">
        <f t="shared" ref="AL209:AL216" si="474">AK209/AI209</f>
        <v>0.44444444444444442</v>
      </c>
      <c r="AM209" s="440"/>
      <c r="AN209" s="59"/>
      <c r="AO209" s="59"/>
      <c r="AP209" s="59"/>
      <c r="AQ209" s="59"/>
      <c r="AR209" s="59"/>
      <c r="AS209" s="59"/>
    </row>
    <row r="210" spans="1:45" s="360" customFormat="1" ht="30" customHeight="1" thickBot="1" x14ac:dyDescent="0.25">
      <c r="A210" s="124" t="s">
        <v>17</v>
      </c>
      <c r="B210" s="125">
        <v>44264</v>
      </c>
      <c r="C210" s="390" t="s">
        <v>456</v>
      </c>
      <c r="D210" s="394" t="s">
        <v>82</v>
      </c>
      <c r="E210" s="133">
        <v>1</v>
      </c>
      <c r="F210" s="55">
        <v>15000</v>
      </c>
      <c r="G210" s="56">
        <f t="shared" ref="G210:G212" si="475">E210*F210</f>
        <v>15000</v>
      </c>
      <c r="H210" s="133">
        <v>1</v>
      </c>
      <c r="I210" s="55">
        <v>25000</v>
      </c>
      <c r="J210" s="56">
        <f t="shared" ref="J210:J212" si="476">H210*I210</f>
        <v>25000</v>
      </c>
      <c r="K210" s="54"/>
      <c r="L210" s="55"/>
      <c r="M210" s="56">
        <f t="shared" ref="M210:M212" si="477">K210*L210</f>
        <v>0</v>
      </c>
      <c r="N210" s="54"/>
      <c r="O210" s="55"/>
      <c r="P210" s="56">
        <f t="shared" ref="P210:P212" si="478">N210*O210</f>
        <v>0</v>
      </c>
      <c r="Q210" s="54"/>
      <c r="R210" s="55"/>
      <c r="S210" s="56">
        <f t="shared" si="464"/>
        <v>0</v>
      </c>
      <c r="T210" s="54"/>
      <c r="U210" s="55"/>
      <c r="V210" s="56">
        <f t="shared" si="465"/>
        <v>0</v>
      </c>
      <c r="W210" s="54"/>
      <c r="X210" s="55"/>
      <c r="Y210" s="56">
        <f t="shared" si="466"/>
        <v>0</v>
      </c>
      <c r="Z210" s="54"/>
      <c r="AA210" s="55"/>
      <c r="AB210" s="56">
        <f t="shared" si="467"/>
        <v>0</v>
      </c>
      <c r="AC210" s="54"/>
      <c r="AD210" s="55"/>
      <c r="AE210" s="56">
        <f t="shared" ref="AE210:AE212" si="479">AC210*AD210</f>
        <v>0</v>
      </c>
      <c r="AF210" s="54"/>
      <c r="AG210" s="55"/>
      <c r="AH210" s="56">
        <f t="shared" ref="AH210:AH212" si="480">AF210*AG210</f>
        <v>0</v>
      </c>
      <c r="AI210" s="437">
        <f t="shared" si="471"/>
        <v>15000</v>
      </c>
      <c r="AJ210" s="438">
        <f t="shared" si="472"/>
        <v>25000</v>
      </c>
      <c r="AK210" s="438">
        <f t="shared" si="473"/>
        <v>-10000</v>
      </c>
      <c r="AL210" s="439">
        <f t="shared" si="474"/>
        <v>-0.66666666666666663</v>
      </c>
      <c r="AM210" s="440"/>
      <c r="AN210" s="59"/>
      <c r="AO210" s="59"/>
      <c r="AP210" s="59"/>
      <c r="AQ210" s="59"/>
      <c r="AR210" s="59"/>
      <c r="AS210" s="59"/>
    </row>
    <row r="211" spans="1:45" s="360" customFormat="1" ht="30" customHeight="1" thickBot="1" x14ac:dyDescent="0.25">
      <c r="A211" s="124" t="s">
        <v>17</v>
      </c>
      <c r="B211" s="125">
        <v>44295</v>
      </c>
      <c r="C211" s="390" t="s">
        <v>457</v>
      </c>
      <c r="D211" s="394" t="s">
        <v>82</v>
      </c>
      <c r="E211" s="133">
        <v>1</v>
      </c>
      <c r="F211" s="55">
        <v>52500</v>
      </c>
      <c r="G211" s="56">
        <f t="shared" si="475"/>
        <v>52500</v>
      </c>
      <c r="H211" s="133">
        <v>1</v>
      </c>
      <c r="I211" s="55">
        <v>59500</v>
      </c>
      <c r="J211" s="56">
        <f t="shared" si="476"/>
        <v>59500</v>
      </c>
      <c r="K211" s="54"/>
      <c r="L211" s="55"/>
      <c r="M211" s="56">
        <f t="shared" si="477"/>
        <v>0</v>
      </c>
      <c r="N211" s="54"/>
      <c r="O211" s="55"/>
      <c r="P211" s="56">
        <f t="shared" si="478"/>
        <v>0</v>
      </c>
      <c r="Q211" s="54"/>
      <c r="R211" s="55"/>
      <c r="S211" s="56">
        <f t="shared" si="464"/>
        <v>0</v>
      </c>
      <c r="T211" s="54"/>
      <c r="U211" s="55"/>
      <c r="V211" s="56">
        <f t="shared" si="465"/>
        <v>0</v>
      </c>
      <c r="W211" s="54"/>
      <c r="X211" s="55"/>
      <c r="Y211" s="56">
        <f t="shared" si="466"/>
        <v>0</v>
      </c>
      <c r="Z211" s="54"/>
      <c r="AA211" s="55"/>
      <c r="AB211" s="56">
        <f t="shared" si="467"/>
        <v>0</v>
      </c>
      <c r="AC211" s="54"/>
      <c r="AD211" s="55"/>
      <c r="AE211" s="56">
        <f t="shared" si="479"/>
        <v>0</v>
      </c>
      <c r="AF211" s="54"/>
      <c r="AG211" s="55"/>
      <c r="AH211" s="56">
        <f t="shared" si="480"/>
        <v>0</v>
      </c>
      <c r="AI211" s="437">
        <f t="shared" si="471"/>
        <v>52500</v>
      </c>
      <c r="AJ211" s="438">
        <f t="shared" si="472"/>
        <v>59500</v>
      </c>
      <c r="AK211" s="438">
        <f t="shared" si="473"/>
        <v>-7000</v>
      </c>
      <c r="AL211" s="439">
        <f t="shared" si="474"/>
        <v>-0.13333333333333333</v>
      </c>
      <c r="AM211" s="440"/>
      <c r="AN211" s="59"/>
      <c r="AO211" s="59"/>
      <c r="AP211" s="59"/>
      <c r="AQ211" s="59"/>
      <c r="AR211" s="59"/>
      <c r="AS211" s="59"/>
    </row>
    <row r="212" spans="1:45" s="360" customFormat="1" ht="30" customHeight="1" thickBot="1" x14ac:dyDescent="0.25">
      <c r="A212" s="124" t="s">
        <v>17</v>
      </c>
      <c r="B212" s="125">
        <v>44325</v>
      </c>
      <c r="C212" s="390" t="s">
        <v>185</v>
      </c>
      <c r="D212" s="394" t="s">
        <v>82</v>
      </c>
      <c r="E212" s="133">
        <v>4</v>
      </c>
      <c r="F212" s="55">
        <v>6000</v>
      </c>
      <c r="G212" s="56">
        <f t="shared" si="475"/>
        <v>24000</v>
      </c>
      <c r="H212" s="133">
        <v>1</v>
      </c>
      <c r="I212" s="55">
        <v>17500</v>
      </c>
      <c r="J212" s="56">
        <f t="shared" si="476"/>
        <v>17500</v>
      </c>
      <c r="K212" s="54"/>
      <c r="L212" s="55"/>
      <c r="M212" s="56">
        <f t="shared" si="477"/>
        <v>0</v>
      </c>
      <c r="N212" s="54"/>
      <c r="O212" s="55"/>
      <c r="P212" s="56">
        <f t="shared" si="478"/>
        <v>0</v>
      </c>
      <c r="Q212" s="54"/>
      <c r="R212" s="55"/>
      <c r="S212" s="56">
        <f t="shared" si="464"/>
        <v>0</v>
      </c>
      <c r="T212" s="54"/>
      <c r="U212" s="55"/>
      <c r="V212" s="56">
        <f t="shared" si="465"/>
        <v>0</v>
      </c>
      <c r="W212" s="54"/>
      <c r="X212" s="55"/>
      <c r="Y212" s="56">
        <f t="shared" si="466"/>
        <v>0</v>
      </c>
      <c r="Z212" s="54"/>
      <c r="AA212" s="55"/>
      <c r="AB212" s="56">
        <f t="shared" si="467"/>
        <v>0</v>
      </c>
      <c r="AC212" s="54"/>
      <c r="AD212" s="55"/>
      <c r="AE212" s="56">
        <f t="shared" si="479"/>
        <v>0</v>
      </c>
      <c r="AF212" s="54"/>
      <c r="AG212" s="55"/>
      <c r="AH212" s="56">
        <f t="shared" si="480"/>
        <v>0</v>
      </c>
      <c r="AI212" s="437">
        <f t="shared" si="471"/>
        <v>24000</v>
      </c>
      <c r="AJ212" s="438">
        <f t="shared" si="472"/>
        <v>17500</v>
      </c>
      <c r="AK212" s="438">
        <f t="shared" si="473"/>
        <v>6500</v>
      </c>
      <c r="AL212" s="439">
        <f t="shared" si="474"/>
        <v>0.27083333333333331</v>
      </c>
      <c r="AM212" s="440"/>
      <c r="AN212" s="59"/>
      <c r="AO212" s="59"/>
      <c r="AP212" s="59"/>
      <c r="AQ212" s="59"/>
      <c r="AR212" s="59"/>
      <c r="AS212" s="59"/>
    </row>
    <row r="213" spans="1:45" ht="30" customHeight="1" thickBot="1" x14ac:dyDescent="0.25">
      <c r="A213" s="124" t="s">
        <v>17</v>
      </c>
      <c r="B213" s="125">
        <v>44356</v>
      </c>
      <c r="C213" s="381" t="s">
        <v>458</v>
      </c>
      <c r="D213" s="396" t="s">
        <v>82</v>
      </c>
      <c r="E213" s="135">
        <v>3</v>
      </c>
      <c r="F213" s="64">
        <v>10000</v>
      </c>
      <c r="G213" s="56">
        <f t="shared" si="460"/>
        <v>30000</v>
      </c>
      <c r="H213" s="133">
        <v>3</v>
      </c>
      <c r="I213" s="55">
        <v>10000</v>
      </c>
      <c r="J213" s="56">
        <f t="shared" si="461"/>
        <v>30000</v>
      </c>
      <c r="K213" s="54"/>
      <c r="L213" s="55"/>
      <c r="M213" s="56">
        <f t="shared" si="462"/>
        <v>0</v>
      </c>
      <c r="N213" s="54"/>
      <c r="O213" s="55"/>
      <c r="P213" s="56">
        <f t="shared" si="463"/>
        <v>0</v>
      </c>
      <c r="Q213" s="54"/>
      <c r="R213" s="55"/>
      <c r="S213" s="56">
        <f t="shared" si="464"/>
        <v>0</v>
      </c>
      <c r="T213" s="54"/>
      <c r="U213" s="55"/>
      <c r="V213" s="56">
        <f t="shared" si="465"/>
        <v>0</v>
      </c>
      <c r="W213" s="54"/>
      <c r="X213" s="55"/>
      <c r="Y213" s="56">
        <f t="shared" si="466"/>
        <v>0</v>
      </c>
      <c r="Z213" s="54"/>
      <c r="AA213" s="55"/>
      <c r="AB213" s="56">
        <f t="shared" si="467"/>
        <v>0</v>
      </c>
      <c r="AC213" s="54"/>
      <c r="AD213" s="55"/>
      <c r="AE213" s="56">
        <f t="shared" si="468"/>
        <v>0</v>
      </c>
      <c r="AF213" s="54"/>
      <c r="AG213" s="55"/>
      <c r="AH213" s="56">
        <f t="shared" si="469"/>
        <v>0</v>
      </c>
      <c r="AI213" s="437">
        <f t="shared" si="471"/>
        <v>30000</v>
      </c>
      <c r="AJ213" s="438">
        <f t="shared" si="472"/>
        <v>30000</v>
      </c>
      <c r="AK213" s="438">
        <f t="shared" si="473"/>
        <v>0</v>
      </c>
      <c r="AL213" s="439">
        <f t="shared" si="474"/>
        <v>0</v>
      </c>
      <c r="AM213" s="440"/>
      <c r="AN213" s="59"/>
      <c r="AO213" s="59"/>
      <c r="AP213" s="59"/>
      <c r="AQ213" s="59"/>
      <c r="AR213" s="59"/>
      <c r="AS213" s="59"/>
    </row>
    <row r="214" spans="1:45" ht="30" customHeight="1" thickBot="1" x14ac:dyDescent="0.25">
      <c r="A214" s="124" t="s">
        <v>17</v>
      </c>
      <c r="B214" s="125">
        <v>44386</v>
      </c>
      <c r="C214" s="381" t="s">
        <v>459</v>
      </c>
      <c r="D214" s="396" t="s">
        <v>82</v>
      </c>
      <c r="E214" s="135">
        <v>5</v>
      </c>
      <c r="F214" s="64">
        <v>2000</v>
      </c>
      <c r="G214" s="56">
        <f t="shared" si="460"/>
        <v>10000</v>
      </c>
      <c r="H214" s="133">
        <v>2</v>
      </c>
      <c r="I214" s="55">
        <v>4000</v>
      </c>
      <c r="J214" s="56">
        <v>6629</v>
      </c>
      <c r="K214" s="54"/>
      <c r="L214" s="55"/>
      <c r="M214" s="56">
        <f t="shared" si="462"/>
        <v>0</v>
      </c>
      <c r="N214" s="54"/>
      <c r="O214" s="55"/>
      <c r="P214" s="56">
        <f t="shared" si="463"/>
        <v>0</v>
      </c>
      <c r="Q214" s="54"/>
      <c r="R214" s="55"/>
      <c r="S214" s="56">
        <f t="shared" si="464"/>
        <v>0</v>
      </c>
      <c r="T214" s="54"/>
      <c r="U214" s="55"/>
      <c r="V214" s="56">
        <f t="shared" si="465"/>
        <v>0</v>
      </c>
      <c r="W214" s="54"/>
      <c r="X214" s="55"/>
      <c r="Y214" s="56">
        <f t="shared" si="466"/>
        <v>0</v>
      </c>
      <c r="Z214" s="54"/>
      <c r="AA214" s="55"/>
      <c r="AB214" s="56">
        <f t="shared" si="467"/>
        <v>0</v>
      </c>
      <c r="AC214" s="54"/>
      <c r="AD214" s="55"/>
      <c r="AE214" s="56">
        <f t="shared" si="468"/>
        <v>0</v>
      </c>
      <c r="AF214" s="54"/>
      <c r="AG214" s="55"/>
      <c r="AH214" s="56">
        <f t="shared" si="469"/>
        <v>0</v>
      </c>
      <c r="AI214" s="437">
        <f t="shared" si="471"/>
        <v>10000</v>
      </c>
      <c r="AJ214" s="438">
        <f t="shared" si="472"/>
        <v>6629</v>
      </c>
      <c r="AK214" s="438">
        <f t="shared" si="473"/>
        <v>3371</v>
      </c>
      <c r="AL214" s="439">
        <f t="shared" si="474"/>
        <v>0.33710000000000001</v>
      </c>
      <c r="AM214" s="440"/>
      <c r="AN214" s="59"/>
      <c r="AO214" s="59"/>
      <c r="AP214" s="59"/>
      <c r="AQ214" s="59"/>
      <c r="AR214" s="59"/>
      <c r="AS214" s="59"/>
    </row>
    <row r="215" spans="1:45" ht="30" customHeight="1" thickBot="1" x14ac:dyDescent="0.25">
      <c r="A215" s="124" t="s">
        <v>17</v>
      </c>
      <c r="B215" s="125">
        <v>44417</v>
      </c>
      <c r="C215" s="381" t="s">
        <v>460</v>
      </c>
      <c r="D215" s="396" t="s">
        <v>82</v>
      </c>
      <c r="E215" s="135">
        <v>1</v>
      </c>
      <c r="F215" s="64">
        <v>25000</v>
      </c>
      <c r="G215" s="65">
        <f t="shared" si="460"/>
        <v>25000</v>
      </c>
      <c r="H215" s="135"/>
      <c r="I215" s="64"/>
      <c r="J215" s="65">
        <f t="shared" si="461"/>
        <v>0</v>
      </c>
      <c r="K215" s="63"/>
      <c r="L215" s="64"/>
      <c r="M215" s="65">
        <f t="shared" si="462"/>
        <v>0</v>
      </c>
      <c r="N215" s="63"/>
      <c r="O215" s="64"/>
      <c r="P215" s="65">
        <f t="shared" si="463"/>
        <v>0</v>
      </c>
      <c r="Q215" s="63"/>
      <c r="R215" s="64"/>
      <c r="S215" s="65">
        <f t="shared" si="464"/>
        <v>0</v>
      </c>
      <c r="T215" s="63"/>
      <c r="U215" s="64"/>
      <c r="V215" s="65">
        <f t="shared" si="465"/>
        <v>0</v>
      </c>
      <c r="W215" s="63"/>
      <c r="X215" s="64"/>
      <c r="Y215" s="65">
        <f t="shared" si="466"/>
        <v>0</v>
      </c>
      <c r="Z215" s="63"/>
      <c r="AA215" s="64"/>
      <c r="AB215" s="65">
        <f t="shared" si="467"/>
        <v>0</v>
      </c>
      <c r="AC215" s="63"/>
      <c r="AD215" s="64"/>
      <c r="AE215" s="65">
        <f t="shared" si="468"/>
        <v>0</v>
      </c>
      <c r="AF215" s="63"/>
      <c r="AG215" s="64"/>
      <c r="AH215" s="65">
        <f t="shared" si="469"/>
        <v>0</v>
      </c>
      <c r="AI215" s="437">
        <f t="shared" si="471"/>
        <v>25000</v>
      </c>
      <c r="AJ215" s="438">
        <f t="shared" si="472"/>
        <v>0</v>
      </c>
      <c r="AK215" s="438">
        <f t="shared" si="473"/>
        <v>25000</v>
      </c>
      <c r="AL215" s="439">
        <f t="shared" si="474"/>
        <v>1</v>
      </c>
      <c r="AM215" s="440"/>
      <c r="AN215" s="59"/>
      <c r="AO215" s="59"/>
      <c r="AP215" s="59"/>
      <c r="AQ215" s="59"/>
      <c r="AR215" s="59"/>
      <c r="AS215" s="59"/>
    </row>
    <row r="216" spans="1:45" ht="30" customHeight="1" thickBot="1" x14ac:dyDescent="0.25">
      <c r="A216" s="124" t="s">
        <v>17</v>
      </c>
      <c r="B216" s="125">
        <v>44448</v>
      </c>
      <c r="C216" s="391" t="s">
        <v>186</v>
      </c>
      <c r="D216" s="398"/>
      <c r="E216" s="383">
        <v>84000</v>
      </c>
      <c r="F216" s="384">
        <v>0.22</v>
      </c>
      <c r="G216" s="65">
        <f t="shared" si="460"/>
        <v>18480</v>
      </c>
      <c r="H216" s="63">
        <v>69400</v>
      </c>
      <c r="I216" s="64">
        <v>0.22</v>
      </c>
      <c r="J216" s="65">
        <f t="shared" si="461"/>
        <v>15268</v>
      </c>
      <c r="K216" s="63"/>
      <c r="L216" s="64">
        <v>0.22</v>
      </c>
      <c r="M216" s="65">
        <f t="shared" si="462"/>
        <v>0</v>
      </c>
      <c r="N216" s="63"/>
      <c r="O216" s="64">
        <v>0.22</v>
      </c>
      <c r="P216" s="65">
        <f t="shared" si="463"/>
        <v>0</v>
      </c>
      <c r="Q216" s="63"/>
      <c r="R216" s="64">
        <v>0.22</v>
      </c>
      <c r="S216" s="65">
        <f t="shared" si="464"/>
        <v>0</v>
      </c>
      <c r="T216" s="63"/>
      <c r="U216" s="64">
        <v>0.22</v>
      </c>
      <c r="V216" s="65">
        <f t="shared" si="465"/>
        <v>0</v>
      </c>
      <c r="W216" s="63"/>
      <c r="X216" s="64">
        <v>0.22</v>
      </c>
      <c r="Y216" s="65">
        <f t="shared" si="466"/>
        <v>0</v>
      </c>
      <c r="Z216" s="63"/>
      <c r="AA216" s="64">
        <v>0.22</v>
      </c>
      <c r="AB216" s="65">
        <f t="shared" si="467"/>
        <v>0</v>
      </c>
      <c r="AC216" s="63"/>
      <c r="AD216" s="64">
        <v>0.22</v>
      </c>
      <c r="AE216" s="65">
        <f t="shared" si="468"/>
        <v>0</v>
      </c>
      <c r="AF216" s="63"/>
      <c r="AG216" s="64">
        <v>0.22</v>
      </c>
      <c r="AH216" s="65">
        <f t="shared" si="469"/>
        <v>0</v>
      </c>
      <c r="AI216" s="437">
        <f t="shared" si="471"/>
        <v>18480</v>
      </c>
      <c r="AJ216" s="438">
        <f t="shared" si="472"/>
        <v>15268</v>
      </c>
      <c r="AK216" s="438">
        <f t="shared" si="473"/>
        <v>3212</v>
      </c>
      <c r="AL216" s="439">
        <f t="shared" si="474"/>
        <v>0.1738095238095238</v>
      </c>
      <c r="AM216" s="440"/>
      <c r="AN216" s="5"/>
      <c r="AO216" s="5"/>
      <c r="AP216" s="5"/>
      <c r="AQ216" s="5"/>
      <c r="AR216" s="5"/>
      <c r="AS216" s="5"/>
    </row>
    <row r="217" spans="1:45" ht="30" customHeight="1" thickBot="1" x14ac:dyDescent="0.25">
      <c r="A217" s="105" t="s">
        <v>187</v>
      </c>
      <c r="B217" s="106"/>
      <c r="C217" s="107"/>
      <c r="D217" s="108"/>
      <c r="E217" s="109">
        <f>SUM(E208:E215)</f>
        <v>33</v>
      </c>
      <c r="F217" s="90"/>
      <c r="G217" s="89">
        <f>SUM(G208:G216)</f>
        <v>219980</v>
      </c>
      <c r="H217" s="109">
        <f>SUM(H208:H215)</f>
        <v>12</v>
      </c>
      <c r="I217" s="90"/>
      <c r="J217" s="89">
        <f>SUM(J208:J216)</f>
        <v>180797</v>
      </c>
      <c r="K217" s="91">
        <f>SUM(K208:K215)</f>
        <v>0</v>
      </c>
      <c r="L217" s="90"/>
      <c r="M217" s="89">
        <f>SUM(M208:M216)</f>
        <v>0</v>
      </c>
      <c r="N217" s="91">
        <f>SUM(N208:N215)</f>
        <v>0</v>
      </c>
      <c r="O217" s="90"/>
      <c r="P217" s="89">
        <f>SUM(P208:P216)</f>
        <v>0</v>
      </c>
      <c r="Q217" s="91">
        <f>SUM(Q208:Q215)</f>
        <v>0</v>
      </c>
      <c r="R217" s="90"/>
      <c r="S217" s="89">
        <f>SUM(S208:S216)</f>
        <v>0</v>
      </c>
      <c r="T217" s="91">
        <f>SUM(T208:T215)</f>
        <v>0</v>
      </c>
      <c r="U217" s="90"/>
      <c r="V217" s="89">
        <f>SUM(V208:V216)</f>
        <v>0</v>
      </c>
      <c r="W217" s="91">
        <f>SUM(W208:W215)</f>
        <v>0</v>
      </c>
      <c r="X217" s="90"/>
      <c r="Y217" s="89">
        <f>SUM(Y208:Y216)</f>
        <v>0</v>
      </c>
      <c r="Z217" s="91">
        <f>SUM(Z208:Z215)</f>
        <v>0</v>
      </c>
      <c r="AA217" s="90"/>
      <c r="AB217" s="89">
        <f>SUM(AB208:AB216)</f>
        <v>0</v>
      </c>
      <c r="AC217" s="91">
        <f>SUM(AC208:AC215)</f>
        <v>0</v>
      </c>
      <c r="AD217" s="90"/>
      <c r="AE217" s="89">
        <f>SUM(AE208:AE216)</f>
        <v>0</v>
      </c>
      <c r="AF217" s="91">
        <f>SUM(AF208:AF215)</f>
        <v>0</v>
      </c>
      <c r="AG217" s="90"/>
      <c r="AH217" s="294">
        <f>SUM(AH208:AH216)</f>
        <v>0</v>
      </c>
      <c r="AI217" s="339">
        <f>SUM(AI208:AI216)</f>
        <v>219980</v>
      </c>
      <c r="AJ217" s="340">
        <f>SUM(AJ208:AJ216)</f>
        <v>180797</v>
      </c>
      <c r="AK217" s="340">
        <f t="shared" si="288"/>
        <v>39183</v>
      </c>
      <c r="AL217" s="340">
        <f>AK217/AI217</f>
        <v>0.17812073824893171</v>
      </c>
      <c r="AM217" s="341"/>
      <c r="AN217" s="5"/>
      <c r="AO217" s="5"/>
      <c r="AP217" s="5"/>
      <c r="AQ217" s="5"/>
      <c r="AR217" s="5"/>
      <c r="AS217" s="5"/>
    </row>
    <row r="218" spans="1:45" ht="30" customHeight="1" thickBot="1" x14ac:dyDescent="0.25">
      <c r="A218" s="114" t="s">
        <v>14</v>
      </c>
      <c r="B218" s="93">
        <v>10</v>
      </c>
      <c r="C218" s="120" t="s">
        <v>188</v>
      </c>
      <c r="D218" s="110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37"/>
      <c r="AJ218" s="337"/>
      <c r="AK218" s="303"/>
      <c r="AL218" s="337"/>
      <c r="AM218" s="338"/>
      <c r="AN218" s="5"/>
      <c r="AO218" s="5"/>
      <c r="AP218" s="5"/>
      <c r="AQ218" s="5"/>
      <c r="AR218" s="5"/>
      <c r="AS218" s="5"/>
    </row>
    <row r="219" spans="1:45" ht="30" customHeight="1" thickBot="1" x14ac:dyDescent="0.25">
      <c r="A219" s="50" t="s">
        <v>17</v>
      </c>
      <c r="B219" s="131">
        <v>43840</v>
      </c>
      <c r="C219" s="136" t="s">
        <v>189</v>
      </c>
      <c r="D219" s="126"/>
      <c r="E219" s="137"/>
      <c r="F219" s="85"/>
      <c r="G219" s="86">
        <f t="shared" ref="G219:G223" si="481">E219*F219</f>
        <v>0</v>
      </c>
      <c r="H219" s="137"/>
      <c r="I219" s="85"/>
      <c r="J219" s="86">
        <f t="shared" ref="J219:J223" si="482">H219*I219</f>
        <v>0</v>
      </c>
      <c r="K219" s="84"/>
      <c r="L219" s="85"/>
      <c r="M219" s="86">
        <f t="shared" ref="M219:M223" si="483">K219*L219</f>
        <v>0</v>
      </c>
      <c r="N219" s="84"/>
      <c r="O219" s="85"/>
      <c r="P219" s="86">
        <f t="shared" ref="P219:P223" si="484">N219*O219</f>
        <v>0</v>
      </c>
      <c r="Q219" s="84"/>
      <c r="R219" s="85"/>
      <c r="S219" s="86">
        <f t="shared" ref="S219:S223" si="485">Q219*R219</f>
        <v>0</v>
      </c>
      <c r="T219" s="84"/>
      <c r="U219" s="85"/>
      <c r="V219" s="86">
        <f t="shared" ref="V219:V223" si="486">T219*U219</f>
        <v>0</v>
      </c>
      <c r="W219" s="84"/>
      <c r="X219" s="85"/>
      <c r="Y219" s="86">
        <f t="shared" ref="Y219:Y223" si="487">W219*X219</f>
        <v>0</v>
      </c>
      <c r="Z219" s="84"/>
      <c r="AA219" s="85"/>
      <c r="AB219" s="86">
        <f t="shared" ref="AB219:AB223" si="488">Z219*AA219</f>
        <v>0</v>
      </c>
      <c r="AC219" s="84"/>
      <c r="AD219" s="85"/>
      <c r="AE219" s="86">
        <f t="shared" ref="AE219:AE223" si="489">AC219*AD219</f>
        <v>0</v>
      </c>
      <c r="AF219" s="84"/>
      <c r="AG219" s="85"/>
      <c r="AH219" s="348">
        <f t="shared" ref="AH219:AH223" si="490">AF219*AG219</f>
        <v>0</v>
      </c>
      <c r="AI219" s="349">
        <f>G219+M219+AE219+S219+Y219</f>
        <v>0</v>
      </c>
      <c r="AJ219" s="345">
        <f>J219+P219+AH219+V219+AB219</f>
        <v>0</v>
      </c>
      <c r="AK219" s="345">
        <f t="shared" si="288"/>
        <v>0</v>
      </c>
      <c r="AL219" s="346" t="e">
        <f t="shared" ref="AL219" si="491">AK219/AI219</f>
        <v>#DIV/0!</v>
      </c>
      <c r="AM219" s="350"/>
      <c r="AN219" s="59"/>
      <c r="AO219" s="59"/>
      <c r="AP219" s="59"/>
      <c r="AQ219" s="59"/>
      <c r="AR219" s="59"/>
      <c r="AS219" s="59"/>
    </row>
    <row r="220" spans="1:45" ht="30" customHeight="1" thickBot="1" x14ac:dyDescent="0.25">
      <c r="A220" s="50" t="s">
        <v>17</v>
      </c>
      <c r="B220" s="131">
        <v>43871</v>
      </c>
      <c r="C220" s="136" t="s">
        <v>189</v>
      </c>
      <c r="D220" s="132"/>
      <c r="E220" s="133"/>
      <c r="F220" s="55"/>
      <c r="G220" s="56">
        <f t="shared" si="481"/>
        <v>0</v>
      </c>
      <c r="H220" s="133"/>
      <c r="I220" s="55"/>
      <c r="J220" s="56">
        <f t="shared" si="482"/>
        <v>0</v>
      </c>
      <c r="K220" s="54"/>
      <c r="L220" s="55"/>
      <c r="M220" s="56">
        <f t="shared" si="483"/>
        <v>0</v>
      </c>
      <c r="N220" s="54"/>
      <c r="O220" s="55"/>
      <c r="P220" s="56">
        <f t="shared" si="484"/>
        <v>0</v>
      </c>
      <c r="Q220" s="54"/>
      <c r="R220" s="55"/>
      <c r="S220" s="56">
        <f t="shared" si="485"/>
        <v>0</v>
      </c>
      <c r="T220" s="54"/>
      <c r="U220" s="55"/>
      <c r="V220" s="56">
        <f t="shared" si="486"/>
        <v>0</v>
      </c>
      <c r="W220" s="54"/>
      <c r="X220" s="55"/>
      <c r="Y220" s="56">
        <f t="shared" si="487"/>
        <v>0</v>
      </c>
      <c r="Z220" s="54"/>
      <c r="AA220" s="55"/>
      <c r="AB220" s="56">
        <f t="shared" si="488"/>
        <v>0</v>
      </c>
      <c r="AC220" s="54"/>
      <c r="AD220" s="55"/>
      <c r="AE220" s="56">
        <f t="shared" si="489"/>
        <v>0</v>
      </c>
      <c r="AF220" s="54"/>
      <c r="AG220" s="55"/>
      <c r="AH220" s="328">
        <f t="shared" si="490"/>
        <v>0</v>
      </c>
      <c r="AI220" s="349">
        <f t="shared" ref="AI220:AI223" si="492">G220+M220+AE220+S220+Y220</f>
        <v>0</v>
      </c>
      <c r="AJ220" s="345">
        <f t="shared" ref="AJ220:AJ223" si="493">J220+P220+AH220+V220+AB220</f>
        <v>0</v>
      </c>
      <c r="AK220" s="345">
        <f t="shared" ref="AK220:AK223" si="494">AI220-AJ220</f>
        <v>0</v>
      </c>
      <c r="AL220" s="346" t="e">
        <f t="shared" ref="AL220:AL223" si="495">AK220/AI220</f>
        <v>#DIV/0!</v>
      </c>
      <c r="AM220" s="350"/>
      <c r="AN220" s="59"/>
      <c r="AO220" s="59"/>
      <c r="AP220" s="59"/>
      <c r="AQ220" s="59"/>
      <c r="AR220" s="59"/>
      <c r="AS220" s="59"/>
    </row>
    <row r="221" spans="1:45" ht="30" customHeight="1" thickBot="1" x14ac:dyDescent="0.25">
      <c r="A221" s="50" t="s">
        <v>17</v>
      </c>
      <c r="B221" s="131">
        <v>43900</v>
      </c>
      <c r="C221" s="173" t="s">
        <v>189</v>
      </c>
      <c r="D221" s="132"/>
      <c r="E221" s="133"/>
      <c r="F221" s="55"/>
      <c r="G221" s="56">
        <f t="shared" si="481"/>
        <v>0</v>
      </c>
      <c r="H221" s="133"/>
      <c r="I221" s="55"/>
      <c r="J221" s="56">
        <f t="shared" si="482"/>
        <v>0</v>
      </c>
      <c r="K221" s="54"/>
      <c r="L221" s="55"/>
      <c r="M221" s="56">
        <f t="shared" si="483"/>
        <v>0</v>
      </c>
      <c r="N221" s="54"/>
      <c r="O221" s="55"/>
      <c r="P221" s="56">
        <f t="shared" si="484"/>
        <v>0</v>
      </c>
      <c r="Q221" s="54"/>
      <c r="R221" s="55"/>
      <c r="S221" s="56">
        <f t="shared" si="485"/>
        <v>0</v>
      </c>
      <c r="T221" s="54"/>
      <c r="U221" s="55"/>
      <c r="V221" s="56">
        <f t="shared" si="486"/>
        <v>0</v>
      </c>
      <c r="W221" s="54"/>
      <c r="X221" s="55"/>
      <c r="Y221" s="56">
        <f t="shared" si="487"/>
        <v>0</v>
      </c>
      <c r="Z221" s="54"/>
      <c r="AA221" s="55"/>
      <c r="AB221" s="56">
        <f t="shared" si="488"/>
        <v>0</v>
      </c>
      <c r="AC221" s="54"/>
      <c r="AD221" s="55"/>
      <c r="AE221" s="56">
        <f t="shared" si="489"/>
        <v>0</v>
      </c>
      <c r="AF221" s="54"/>
      <c r="AG221" s="55"/>
      <c r="AH221" s="328">
        <f t="shared" si="490"/>
        <v>0</v>
      </c>
      <c r="AI221" s="349">
        <f t="shared" si="492"/>
        <v>0</v>
      </c>
      <c r="AJ221" s="345">
        <f t="shared" si="493"/>
        <v>0</v>
      </c>
      <c r="AK221" s="345">
        <f t="shared" si="494"/>
        <v>0</v>
      </c>
      <c r="AL221" s="346" t="e">
        <f t="shared" si="495"/>
        <v>#DIV/0!</v>
      </c>
      <c r="AM221" s="350"/>
      <c r="AN221" s="59"/>
      <c r="AO221" s="59"/>
      <c r="AP221" s="59"/>
      <c r="AQ221" s="59"/>
      <c r="AR221" s="59"/>
      <c r="AS221" s="59"/>
    </row>
    <row r="222" spans="1:45" ht="30" customHeight="1" thickBot="1" x14ac:dyDescent="0.25">
      <c r="A222" s="60" t="s">
        <v>17</v>
      </c>
      <c r="B222" s="138">
        <v>43931</v>
      </c>
      <c r="C222" s="174" t="s">
        <v>247</v>
      </c>
      <c r="D222" s="134" t="s">
        <v>20</v>
      </c>
      <c r="E222" s="135"/>
      <c r="F222" s="64"/>
      <c r="G222" s="56">
        <f t="shared" si="481"/>
        <v>0</v>
      </c>
      <c r="H222" s="135"/>
      <c r="I222" s="64"/>
      <c r="J222" s="56">
        <f t="shared" si="482"/>
        <v>0</v>
      </c>
      <c r="K222" s="63"/>
      <c r="L222" s="64"/>
      <c r="M222" s="65">
        <f t="shared" si="483"/>
        <v>0</v>
      </c>
      <c r="N222" s="63"/>
      <c r="O222" s="64"/>
      <c r="P222" s="65">
        <f t="shared" si="484"/>
        <v>0</v>
      </c>
      <c r="Q222" s="63"/>
      <c r="R222" s="64"/>
      <c r="S222" s="65">
        <f t="shared" si="485"/>
        <v>0</v>
      </c>
      <c r="T222" s="63"/>
      <c r="U222" s="64"/>
      <c r="V222" s="65">
        <f t="shared" si="486"/>
        <v>0</v>
      </c>
      <c r="W222" s="63"/>
      <c r="X222" s="64"/>
      <c r="Y222" s="65">
        <f t="shared" si="487"/>
        <v>0</v>
      </c>
      <c r="Z222" s="63"/>
      <c r="AA222" s="64"/>
      <c r="AB222" s="65">
        <f t="shared" si="488"/>
        <v>0</v>
      </c>
      <c r="AC222" s="63"/>
      <c r="AD222" s="64"/>
      <c r="AE222" s="65">
        <f t="shared" si="489"/>
        <v>0</v>
      </c>
      <c r="AF222" s="63"/>
      <c r="AG222" s="64"/>
      <c r="AH222" s="343">
        <f t="shared" si="490"/>
        <v>0</v>
      </c>
      <c r="AI222" s="349">
        <f t="shared" si="492"/>
        <v>0</v>
      </c>
      <c r="AJ222" s="345">
        <f t="shared" si="493"/>
        <v>0</v>
      </c>
      <c r="AK222" s="345">
        <f t="shared" si="494"/>
        <v>0</v>
      </c>
      <c r="AL222" s="346" t="e">
        <f t="shared" si="495"/>
        <v>#DIV/0!</v>
      </c>
      <c r="AM222" s="350"/>
      <c r="AN222" s="59"/>
      <c r="AO222" s="59"/>
      <c r="AP222" s="59"/>
      <c r="AQ222" s="59"/>
      <c r="AR222" s="59"/>
      <c r="AS222" s="59"/>
    </row>
    <row r="223" spans="1:45" ht="30" customHeight="1" thickBot="1" x14ac:dyDescent="0.25">
      <c r="A223" s="60" t="s">
        <v>17</v>
      </c>
      <c r="B223" s="139">
        <v>43961</v>
      </c>
      <c r="C223" s="119" t="s">
        <v>190</v>
      </c>
      <c r="D223" s="140"/>
      <c r="E223" s="63"/>
      <c r="F223" s="64">
        <v>0.22</v>
      </c>
      <c r="G223" s="65">
        <f t="shared" si="481"/>
        <v>0</v>
      </c>
      <c r="H223" s="63"/>
      <c r="I223" s="64">
        <v>0.22</v>
      </c>
      <c r="J223" s="65">
        <f t="shared" si="482"/>
        <v>0</v>
      </c>
      <c r="K223" s="63"/>
      <c r="L223" s="64">
        <v>0.22</v>
      </c>
      <c r="M223" s="65">
        <f t="shared" si="483"/>
        <v>0</v>
      </c>
      <c r="N223" s="63"/>
      <c r="O223" s="64">
        <v>0.22</v>
      </c>
      <c r="P223" s="65">
        <f t="shared" si="484"/>
        <v>0</v>
      </c>
      <c r="Q223" s="63"/>
      <c r="R223" s="64">
        <v>0.22</v>
      </c>
      <c r="S223" s="65">
        <f t="shared" si="485"/>
        <v>0</v>
      </c>
      <c r="T223" s="63"/>
      <c r="U223" s="64">
        <v>0.22</v>
      </c>
      <c r="V223" s="65">
        <f t="shared" si="486"/>
        <v>0</v>
      </c>
      <c r="W223" s="63"/>
      <c r="X223" s="64">
        <v>0.22</v>
      </c>
      <c r="Y223" s="65">
        <f t="shared" si="487"/>
        <v>0</v>
      </c>
      <c r="Z223" s="63"/>
      <c r="AA223" s="64">
        <v>0.22</v>
      </c>
      <c r="AB223" s="65">
        <f t="shared" si="488"/>
        <v>0</v>
      </c>
      <c r="AC223" s="63"/>
      <c r="AD223" s="64">
        <v>0.22</v>
      </c>
      <c r="AE223" s="65">
        <f t="shared" si="489"/>
        <v>0</v>
      </c>
      <c r="AF223" s="63"/>
      <c r="AG223" s="64">
        <v>0.22</v>
      </c>
      <c r="AH223" s="343">
        <f t="shared" si="490"/>
        <v>0</v>
      </c>
      <c r="AI223" s="349">
        <f t="shared" si="492"/>
        <v>0</v>
      </c>
      <c r="AJ223" s="345">
        <f t="shared" si="493"/>
        <v>0</v>
      </c>
      <c r="AK223" s="345">
        <f t="shared" si="494"/>
        <v>0</v>
      </c>
      <c r="AL223" s="346" t="e">
        <f t="shared" si="495"/>
        <v>#DIV/0!</v>
      </c>
      <c r="AM223" s="350"/>
      <c r="AN223" s="5"/>
      <c r="AO223" s="5"/>
      <c r="AP223" s="5"/>
      <c r="AQ223" s="5"/>
      <c r="AR223" s="5"/>
      <c r="AS223" s="5"/>
    </row>
    <row r="224" spans="1:45" ht="30" customHeight="1" thickBot="1" x14ac:dyDescent="0.25">
      <c r="A224" s="105" t="s">
        <v>191</v>
      </c>
      <c r="B224" s="106"/>
      <c r="C224" s="107"/>
      <c r="D224" s="108"/>
      <c r="E224" s="109">
        <f>SUM(E219:E222)</f>
        <v>0</v>
      </c>
      <c r="F224" s="90"/>
      <c r="G224" s="89">
        <f>SUM(G219:G223)</f>
        <v>0</v>
      </c>
      <c r="H224" s="109">
        <f>SUM(H219:H222)</f>
        <v>0</v>
      </c>
      <c r="I224" s="90"/>
      <c r="J224" s="89">
        <f>SUM(J219:J223)</f>
        <v>0</v>
      </c>
      <c r="K224" s="91">
        <f>SUM(K219:K222)</f>
        <v>0</v>
      </c>
      <c r="L224" s="90"/>
      <c r="M224" s="89">
        <f>SUM(M219:M223)</f>
        <v>0</v>
      </c>
      <c r="N224" s="91">
        <f>SUM(N219:N222)</f>
        <v>0</v>
      </c>
      <c r="O224" s="90"/>
      <c r="P224" s="89">
        <f>SUM(P219:P223)</f>
        <v>0</v>
      </c>
      <c r="Q224" s="91">
        <f>SUM(Q219:Q222)</f>
        <v>0</v>
      </c>
      <c r="R224" s="90"/>
      <c r="S224" s="89">
        <f>SUM(S219:S223)</f>
        <v>0</v>
      </c>
      <c r="T224" s="91">
        <f>SUM(T219:T222)</f>
        <v>0</v>
      </c>
      <c r="U224" s="90"/>
      <c r="V224" s="89">
        <f>SUM(V219:V223)</f>
        <v>0</v>
      </c>
      <c r="W224" s="91">
        <f>SUM(W219:W222)</f>
        <v>0</v>
      </c>
      <c r="X224" s="90"/>
      <c r="Y224" s="89">
        <f>SUM(Y219:Y223)</f>
        <v>0</v>
      </c>
      <c r="Z224" s="91">
        <f>SUM(Z219:Z222)</f>
        <v>0</v>
      </c>
      <c r="AA224" s="90"/>
      <c r="AB224" s="89">
        <f>SUM(AB219:AB223)</f>
        <v>0</v>
      </c>
      <c r="AC224" s="91">
        <f>SUM(AC219:AC222)</f>
        <v>0</v>
      </c>
      <c r="AD224" s="90"/>
      <c r="AE224" s="89">
        <f>SUM(AE219:AE223)</f>
        <v>0</v>
      </c>
      <c r="AF224" s="91">
        <f>SUM(AF219:AF222)</f>
        <v>0</v>
      </c>
      <c r="AG224" s="90"/>
      <c r="AH224" s="294">
        <f>SUM(AH219:AH223)</f>
        <v>0</v>
      </c>
      <c r="AI224" s="339">
        <f>SUM(AI219:AI223)</f>
        <v>0</v>
      </c>
      <c r="AJ224" s="340">
        <f>SUM(AJ219:AJ223)</f>
        <v>0</v>
      </c>
      <c r="AK224" s="340">
        <f t="shared" ref="AK224:AK262" si="496">AI224-AJ224</f>
        <v>0</v>
      </c>
      <c r="AL224" s="340" t="e">
        <f>AK224/AI224</f>
        <v>#DIV/0!</v>
      </c>
      <c r="AM224" s="341"/>
      <c r="AN224" s="5"/>
      <c r="AO224" s="5"/>
      <c r="AP224" s="5"/>
      <c r="AQ224" s="5"/>
      <c r="AR224" s="5"/>
      <c r="AS224" s="5"/>
    </row>
    <row r="225" spans="1:45" ht="30" customHeight="1" thickBot="1" x14ac:dyDescent="0.25">
      <c r="A225" s="114" t="s">
        <v>14</v>
      </c>
      <c r="B225" s="93">
        <v>11</v>
      </c>
      <c r="C225" s="116" t="s">
        <v>192</v>
      </c>
      <c r="D225" s="110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37"/>
      <c r="AJ225" s="337"/>
      <c r="AK225" s="303"/>
      <c r="AL225" s="337"/>
      <c r="AM225" s="338"/>
      <c r="AN225" s="5"/>
      <c r="AO225" s="5"/>
      <c r="AP225" s="5"/>
      <c r="AQ225" s="5"/>
      <c r="AR225" s="5"/>
      <c r="AS225" s="5"/>
    </row>
    <row r="226" spans="1:45" ht="30" customHeight="1" thickBot="1" x14ac:dyDescent="0.25">
      <c r="A226" s="141" t="s">
        <v>17</v>
      </c>
      <c r="B226" s="131">
        <v>43841</v>
      </c>
      <c r="C226" s="136" t="s">
        <v>193</v>
      </c>
      <c r="D226" s="83" t="s">
        <v>52</v>
      </c>
      <c r="E226" s="84"/>
      <c r="F226" s="85"/>
      <c r="G226" s="86">
        <f t="shared" ref="G226" si="497">E226*F226</f>
        <v>0</v>
      </c>
      <c r="H226" s="84"/>
      <c r="I226" s="85"/>
      <c r="J226" s="86">
        <f t="shared" ref="J226" si="498">H226*I226</f>
        <v>0</v>
      </c>
      <c r="K226" s="84"/>
      <c r="L226" s="85"/>
      <c r="M226" s="86">
        <f t="shared" ref="M226" si="499">K226*L226</f>
        <v>0</v>
      </c>
      <c r="N226" s="84"/>
      <c r="O226" s="85"/>
      <c r="P226" s="86">
        <f t="shared" ref="P226" si="500">N226*O226</f>
        <v>0</v>
      </c>
      <c r="Q226" s="84"/>
      <c r="R226" s="85"/>
      <c r="S226" s="86">
        <f t="shared" ref="S226" si="501">Q226*R226</f>
        <v>0</v>
      </c>
      <c r="T226" s="84"/>
      <c r="U226" s="85"/>
      <c r="V226" s="86">
        <f t="shared" ref="V226" si="502">T226*U226</f>
        <v>0</v>
      </c>
      <c r="W226" s="84"/>
      <c r="X226" s="85"/>
      <c r="Y226" s="86">
        <f t="shared" ref="Y226" si="503">W226*X226</f>
        <v>0</v>
      </c>
      <c r="Z226" s="84"/>
      <c r="AA226" s="85"/>
      <c r="AB226" s="86">
        <f t="shared" ref="AB226" si="504">Z226*AA226</f>
        <v>0</v>
      </c>
      <c r="AC226" s="84"/>
      <c r="AD226" s="85"/>
      <c r="AE226" s="86">
        <f t="shared" ref="AE226" si="505">AC226*AD226</f>
        <v>0</v>
      </c>
      <c r="AF226" s="84"/>
      <c r="AG226" s="85"/>
      <c r="AH226" s="348">
        <f t="shared" ref="AH226" si="506">AF226*AG226</f>
        <v>0</v>
      </c>
      <c r="AI226" s="349">
        <f>G226+M226+AE226+S226+Y226</f>
        <v>0</v>
      </c>
      <c r="AJ226" s="345">
        <f>J226+P226+AH226+V226+AB226</f>
        <v>0</v>
      </c>
      <c r="AK226" s="345">
        <f t="shared" si="496"/>
        <v>0</v>
      </c>
      <c r="AL226" s="346" t="e">
        <f t="shared" ref="AL226" si="507">AK226/AI226</f>
        <v>#DIV/0!</v>
      </c>
      <c r="AM226" s="350"/>
      <c r="AN226" s="59"/>
      <c r="AO226" s="59"/>
      <c r="AP226" s="59"/>
      <c r="AQ226" s="59"/>
      <c r="AR226" s="59"/>
      <c r="AS226" s="59"/>
    </row>
    <row r="227" spans="1:45" ht="30" customHeight="1" thickBot="1" x14ac:dyDescent="0.25">
      <c r="A227" s="142" t="s">
        <v>17</v>
      </c>
      <c r="B227" s="131">
        <v>43872</v>
      </c>
      <c r="C227" s="88" t="s">
        <v>193</v>
      </c>
      <c r="D227" s="62" t="s">
        <v>52</v>
      </c>
      <c r="E227" s="63"/>
      <c r="F227" s="64"/>
      <c r="G227" s="56">
        <f>E227*F227</f>
        <v>0</v>
      </c>
      <c r="H227" s="63"/>
      <c r="I227" s="64"/>
      <c r="J227" s="56">
        <f>H227*I227</f>
        <v>0</v>
      </c>
      <c r="K227" s="63"/>
      <c r="L227" s="64"/>
      <c r="M227" s="65">
        <f>K227*L227</f>
        <v>0</v>
      </c>
      <c r="N227" s="63"/>
      <c r="O227" s="64"/>
      <c r="P227" s="65">
        <f>N227*O227</f>
        <v>0</v>
      </c>
      <c r="Q227" s="63"/>
      <c r="R227" s="64"/>
      <c r="S227" s="65">
        <f>Q227*R227</f>
        <v>0</v>
      </c>
      <c r="T227" s="63"/>
      <c r="U227" s="64"/>
      <c r="V227" s="65">
        <f>T227*U227</f>
        <v>0</v>
      </c>
      <c r="W227" s="63"/>
      <c r="X227" s="64"/>
      <c r="Y227" s="65">
        <f>W227*X227</f>
        <v>0</v>
      </c>
      <c r="Z227" s="63"/>
      <c r="AA227" s="64"/>
      <c r="AB227" s="65">
        <f>Z227*AA227</f>
        <v>0</v>
      </c>
      <c r="AC227" s="63"/>
      <c r="AD227" s="64"/>
      <c r="AE227" s="65">
        <f>AC227*AD227</f>
        <v>0</v>
      </c>
      <c r="AF227" s="63"/>
      <c r="AG227" s="64"/>
      <c r="AH227" s="343">
        <f>AF227*AG227</f>
        <v>0</v>
      </c>
      <c r="AI227" s="349">
        <f>G227+M227+AE227+S227+Y227</f>
        <v>0</v>
      </c>
      <c r="AJ227" s="345">
        <f>J227+P227+AH227+V227+AB227</f>
        <v>0</v>
      </c>
      <c r="AK227" s="345">
        <f t="shared" ref="AK227" si="508">AI227-AJ227</f>
        <v>0</v>
      </c>
      <c r="AL227" s="346" t="e">
        <f t="shared" ref="AL227" si="509">AK227/AI227</f>
        <v>#DIV/0!</v>
      </c>
      <c r="AM227" s="350"/>
      <c r="AN227" s="58"/>
      <c r="AO227" s="59"/>
      <c r="AP227" s="59"/>
      <c r="AQ227" s="59"/>
      <c r="AR227" s="59"/>
      <c r="AS227" s="59"/>
    </row>
    <row r="228" spans="1:45" ht="30" customHeight="1" thickBot="1" x14ac:dyDescent="0.25">
      <c r="A228" s="585" t="s">
        <v>194</v>
      </c>
      <c r="B228" s="586"/>
      <c r="C228" s="586"/>
      <c r="D228" s="587"/>
      <c r="E228" s="109">
        <f>SUM(E226:E227)</f>
        <v>0</v>
      </c>
      <c r="F228" s="90"/>
      <c r="G228" s="89">
        <f>SUM(G226:G227)</f>
        <v>0</v>
      </c>
      <c r="H228" s="109">
        <f>SUM(H226:H227)</f>
        <v>0</v>
      </c>
      <c r="I228" s="90"/>
      <c r="J228" s="89">
        <f>SUM(J226:J227)</f>
        <v>0</v>
      </c>
      <c r="K228" s="91">
        <f>SUM(K226:K227)</f>
        <v>0</v>
      </c>
      <c r="L228" s="90"/>
      <c r="M228" s="89">
        <f>SUM(M226:M227)</f>
        <v>0</v>
      </c>
      <c r="N228" s="91">
        <f>SUM(N226:N227)</f>
        <v>0</v>
      </c>
      <c r="O228" s="90"/>
      <c r="P228" s="89">
        <f>SUM(P226:P227)</f>
        <v>0</v>
      </c>
      <c r="Q228" s="91">
        <f>SUM(Q226:Q227)</f>
        <v>0</v>
      </c>
      <c r="R228" s="90"/>
      <c r="S228" s="89">
        <f>SUM(S226:S227)</f>
        <v>0</v>
      </c>
      <c r="T228" s="91">
        <f>SUM(T226:T227)</f>
        <v>0</v>
      </c>
      <c r="U228" s="90"/>
      <c r="V228" s="89">
        <f>SUM(V226:V227)</f>
        <v>0</v>
      </c>
      <c r="W228" s="91">
        <f>SUM(W226:W227)</f>
        <v>0</v>
      </c>
      <c r="X228" s="90"/>
      <c r="Y228" s="89">
        <f>SUM(Y226:Y227)</f>
        <v>0</v>
      </c>
      <c r="Z228" s="91">
        <f>SUM(Z226:Z227)</f>
        <v>0</v>
      </c>
      <c r="AA228" s="90"/>
      <c r="AB228" s="89">
        <f>SUM(AB226:AB227)</f>
        <v>0</v>
      </c>
      <c r="AC228" s="91">
        <f>SUM(AC226:AC227)</f>
        <v>0</v>
      </c>
      <c r="AD228" s="90"/>
      <c r="AE228" s="89">
        <f>SUM(AE226:AE227)</f>
        <v>0</v>
      </c>
      <c r="AF228" s="91">
        <f>SUM(AF226:AF227)</f>
        <v>0</v>
      </c>
      <c r="AG228" s="90"/>
      <c r="AH228" s="294">
        <f>SUM(AH226:AH227)</f>
        <v>0</v>
      </c>
      <c r="AI228" s="339">
        <f>SUM(AI226:AI227)</f>
        <v>0</v>
      </c>
      <c r="AJ228" s="340">
        <f>SUM(AJ226:AJ227)</f>
        <v>0</v>
      </c>
      <c r="AK228" s="340">
        <f t="shared" si="496"/>
        <v>0</v>
      </c>
      <c r="AL228" s="340" t="e">
        <f>AK228/AI228</f>
        <v>#DIV/0!</v>
      </c>
      <c r="AM228" s="341"/>
      <c r="AN228" s="5"/>
      <c r="AO228" s="5"/>
      <c r="AP228" s="5"/>
      <c r="AQ228" s="5"/>
      <c r="AR228" s="5"/>
      <c r="AS228" s="5"/>
    </row>
    <row r="229" spans="1:45" ht="30" customHeight="1" thickBot="1" x14ac:dyDescent="0.25">
      <c r="A229" s="92" t="s">
        <v>14</v>
      </c>
      <c r="B229" s="93">
        <v>12</v>
      </c>
      <c r="C229" s="94" t="s">
        <v>195</v>
      </c>
      <c r="D229" s="197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37"/>
      <c r="AJ229" s="337"/>
      <c r="AK229" s="303"/>
      <c r="AL229" s="337"/>
      <c r="AM229" s="338"/>
      <c r="AN229" s="5"/>
      <c r="AO229" s="5"/>
      <c r="AP229" s="5"/>
      <c r="AQ229" s="5"/>
      <c r="AR229" s="5"/>
      <c r="AS229" s="5"/>
    </row>
    <row r="230" spans="1:45" ht="30" customHeight="1" thickBot="1" x14ac:dyDescent="0.25">
      <c r="A230" s="81" t="s">
        <v>17</v>
      </c>
      <c r="B230" s="143">
        <v>43842</v>
      </c>
      <c r="C230" s="399" t="s">
        <v>196</v>
      </c>
      <c r="D230" s="400" t="s">
        <v>508</v>
      </c>
      <c r="E230" s="401">
        <v>18</v>
      </c>
      <c r="F230" s="85">
        <v>600</v>
      </c>
      <c r="G230" s="86">
        <f t="shared" ref="G230:G232" si="510">E230*F230</f>
        <v>10800</v>
      </c>
      <c r="H230" s="137">
        <v>1</v>
      </c>
      <c r="I230" s="85">
        <v>5000</v>
      </c>
      <c r="J230" s="86">
        <f t="shared" ref="J230:J232" si="511">H230*I230</f>
        <v>5000</v>
      </c>
      <c r="K230" s="84"/>
      <c r="L230" s="85"/>
      <c r="M230" s="86">
        <f t="shared" ref="M230:M232" si="512">K230*L230</f>
        <v>0</v>
      </c>
      <c r="N230" s="84"/>
      <c r="O230" s="85"/>
      <c r="P230" s="86">
        <f t="shared" ref="P230:P232" si="513">N230*O230</f>
        <v>0</v>
      </c>
      <c r="Q230" s="84"/>
      <c r="R230" s="85"/>
      <c r="S230" s="86">
        <f t="shared" ref="S230:S232" si="514">Q230*R230</f>
        <v>0</v>
      </c>
      <c r="T230" s="84"/>
      <c r="U230" s="85"/>
      <c r="V230" s="86">
        <f t="shared" ref="V230:V232" si="515">T230*U230</f>
        <v>0</v>
      </c>
      <c r="W230" s="84"/>
      <c r="X230" s="85"/>
      <c r="Y230" s="86">
        <f t="shared" ref="Y230:Y232" si="516">W230*X230</f>
        <v>0</v>
      </c>
      <c r="Z230" s="84"/>
      <c r="AA230" s="85"/>
      <c r="AB230" s="86">
        <f t="shared" ref="AB230:AB232" si="517">Z230*AA230</f>
        <v>0</v>
      </c>
      <c r="AC230" s="84"/>
      <c r="AD230" s="85"/>
      <c r="AE230" s="86">
        <f t="shared" ref="AE230:AE233" si="518">AC230*AD230</f>
        <v>0</v>
      </c>
      <c r="AF230" s="84"/>
      <c r="AG230" s="85"/>
      <c r="AH230" s="348">
        <f t="shared" ref="AH230:AH233" si="519">AF230*AG230</f>
        <v>0</v>
      </c>
      <c r="AI230" s="349">
        <f>G230+M230+AE230+S230+Y230</f>
        <v>10800</v>
      </c>
      <c r="AJ230" s="345">
        <f>J230+P230+AH230+V230+AB230</f>
        <v>5000</v>
      </c>
      <c r="AK230" s="345">
        <f t="shared" si="496"/>
        <v>5800</v>
      </c>
      <c r="AL230" s="346">
        <f t="shared" ref="AL230" si="520">AK230/AI230</f>
        <v>0.53703703703703709</v>
      </c>
      <c r="AM230" s="351"/>
      <c r="AN230" s="58"/>
      <c r="AO230" s="59"/>
      <c r="AP230" s="59"/>
      <c r="AQ230" s="59"/>
      <c r="AR230" s="59"/>
      <c r="AS230" s="59"/>
    </row>
    <row r="231" spans="1:45" ht="30" customHeight="1" thickBot="1" x14ac:dyDescent="0.25">
      <c r="A231" s="50" t="s">
        <v>17</v>
      </c>
      <c r="B231" s="131">
        <v>43873</v>
      </c>
      <c r="C231" s="390" t="s">
        <v>246</v>
      </c>
      <c r="D231" s="402" t="s">
        <v>172</v>
      </c>
      <c r="E231" s="395"/>
      <c r="F231" s="55"/>
      <c r="G231" s="56">
        <f t="shared" si="510"/>
        <v>0</v>
      </c>
      <c r="H231" s="133"/>
      <c r="I231" s="55"/>
      <c r="J231" s="56">
        <f t="shared" si="511"/>
        <v>0</v>
      </c>
      <c r="K231" s="54"/>
      <c r="L231" s="55"/>
      <c r="M231" s="56">
        <f t="shared" si="512"/>
        <v>0</v>
      </c>
      <c r="N231" s="54"/>
      <c r="O231" s="55"/>
      <c r="P231" s="56">
        <f t="shared" si="513"/>
        <v>0</v>
      </c>
      <c r="Q231" s="54"/>
      <c r="R231" s="55"/>
      <c r="S231" s="56">
        <f t="shared" si="514"/>
        <v>0</v>
      </c>
      <c r="T231" s="54"/>
      <c r="U231" s="55"/>
      <c r="V231" s="56">
        <f t="shared" si="515"/>
        <v>0</v>
      </c>
      <c r="W231" s="54"/>
      <c r="X231" s="55"/>
      <c r="Y231" s="56">
        <f t="shared" si="516"/>
        <v>0</v>
      </c>
      <c r="Z231" s="54"/>
      <c r="AA231" s="55"/>
      <c r="AB231" s="56">
        <f t="shared" si="517"/>
        <v>0</v>
      </c>
      <c r="AC231" s="54"/>
      <c r="AD231" s="55"/>
      <c r="AE231" s="56">
        <f t="shared" si="518"/>
        <v>0</v>
      </c>
      <c r="AF231" s="54"/>
      <c r="AG231" s="55"/>
      <c r="AH231" s="328">
        <f t="shared" si="519"/>
        <v>0</v>
      </c>
      <c r="AI231" s="349">
        <f t="shared" ref="AI231:AI233" si="521">G231+M231+AE231+S231+Y231</f>
        <v>0</v>
      </c>
      <c r="AJ231" s="345">
        <f t="shared" ref="AJ231:AJ233" si="522">J231+P231+AH231+V231+AB231</f>
        <v>0</v>
      </c>
      <c r="AK231" s="345">
        <f t="shared" ref="AK231:AK233" si="523">AI231-AJ231</f>
        <v>0</v>
      </c>
      <c r="AL231" s="346" t="e">
        <f t="shared" ref="AL231:AL233" si="524">AK231/AI231</f>
        <v>#DIV/0!</v>
      </c>
      <c r="AM231" s="351"/>
      <c r="AN231" s="59"/>
      <c r="AO231" s="59"/>
      <c r="AP231" s="59"/>
      <c r="AQ231" s="59"/>
      <c r="AR231" s="59"/>
      <c r="AS231" s="59"/>
    </row>
    <row r="232" spans="1:45" ht="30" customHeight="1" thickBot="1" x14ac:dyDescent="0.25">
      <c r="A232" s="60" t="s">
        <v>17</v>
      </c>
      <c r="B232" s="138">
        <v>43902</v>
      </c>
      <c r="C232" s="381" t="s">
        <v>198</v>
      </c>
      <c r="D232" s="403" t="s">
        <v>172</v>
      </c>
      <c r="E232" s="397"/>
      <c r="F232" s="64"/>
      <c r="G232" s="65">
        <f t="shared" si="510"/>
        <v>0</v>
      </c>
      <c r="H232" s="135"/>
      <c r="I232" s="64"/>
      <c r="J232" s="65">
        <f t="shared" si="511"/>
        <v>0</v>
      </c>
      <c r="K232" s="63"/>
      <c r="L232" s="64"/>
      <c r="M232" s="65">
        <f t="shared" si="512"/>
        <v>0</v>
      </c>
      <c r="N232" s="63"/>
      <c r="O232" s="64"/>
      <c r="P232" s="65">
        <f t="shared" si="513"/>
        <v>0</v>
      </c>
      <c r="Q232" s="63"/>
      <c r="R232" s="64"/>
      <c r="S232" s="65">
        <f t="shared" si="514"/>
        <v>0</v>
      </c>
      <c r="T232" s="63"/>
      <c r="U232" s="64"/>
      <c r="V232" s="65">
        <f t="shared" si="515"/>
        <v>0</v>
      </c>
      <c r="W232" s="63"/>
      <c r="X232" s="64"/>
      <c r="Y232" s="65">
        <f t="shared" si="516"/>
        <v>0</v>
      </c>
      <c r="Z232" s="63"/>
      <c r="AA232" s="64"/>
      <c r="AB232" s="65">
        <f t="shared" si="517"/>
        <v>0</v>
      </c>
      <c r="AC232" s="63"/>
      <c r="AD232" s="64"/>
      <c r="AE232" s="65">
        <f t="shared" si="518"/>
        <v>0</v>
      </c>
      <c r="AF232" s="63"/>
      <c r="AG232" s="64"/>
      <c r="AH232" s="343">
        <f t="shared" si="519"/>
        <v>0</v>
      </c>
      <c r="AI232" s="349">
        <f t="shared" si="521"/>
        <v>0</v>
      </c>
      <c r="AJ232" s="345">
        <f t="shared" si="522"/>
        <v>0</v>
      </c>
      <c r="AK232" s="345">
        <f t="shared" si="523"/>
        <v>0</v>
      </c>
      <c r="AL232" s="346" t="e">
        <f t="shared" si="524"/>
        <v>#DIV/0!</v>
      </c>
      <c r="AM232" s="351"/>
      <c r="AN232" s="59"/>
      <c r="AO232" s="59"/>
      <c r="AP232" s="59"/>
      <c r="AQ232" s="59"/>
      <c r="AR232" s="59"/>
      <c r="AS232" s="59"/>
    </row>
    <row r="233" spans="1:45" ht="30" customHeight="1" thickBot="1" x14ac:dyDescent="0.25">
      <c r="A233" s="60" t="s">
        <v>17</v>
      </c>
      <c r="B233" s="138">
        <v>43933</v>
      </c>
      <c r="C233" s="391" t="s">
        <v>255</v>
      </c>
      <c r="D233" s="404"/>
      <c r="E233" s="397">
        <v>10800</v>
      </c>
      <c r="F233" s="64">
        <v>0.22</v>
      </c>
      <c r="G233" s="65">
        <f>E233*F233</f>
        <v>2376</v>
      </c>
      <c r="H233" s="135">
        <v>5000</v>
      </c>
      <c r="I233" s="64">
        <v>0.22</v>
      </c>
      <c r="J233" s="65">
        <f>H233*I233</f>
        <v>1100</v>
      </c>
      <c r="K233" s="63"/>
      <c r="L233" s="64">
        <v>0.22</v>
      </c>
      <c r="M233" s="65">
        <f>K233*L233</f>
        <v>0</v>
      </c>
      <c r="N233" s="63"/>
      <c r="O233" s="64">
        <v>0.22</v>
      </c>
      <c r="P233" s="65">
        <f>N233*O233</f>
        <v>0</v>
      </c>
      <c r="Q233" s="63"/>
      <c r="R233" s="64">
        <v>0.22</v>
      </c>
      <c r="S233" s="65">
        <f>Q233*R233</f>
        <v>0</v>
      </c>
      <c r="T233" s="63"/>
      <c r="U233" s="64">
        <v>0.22</v>
      </c>
      <c r="V233" s="65">
        <f>T233*U233</f>
        <v>0</v>
      </c>
      <c r="W233" s="63"/>
      <c r="X233" s="64">
        <v>0.22</v>
      </c>
      <c r="Y233" s="65">
        <f>W233*X233</f>
        <v>0</v>
      </c>
      <c r="Z233" s="63"/>
      <c r="AA233" s="64">
        <v>0.22</v>
      </c>
      <c r="AB233" s="65">
        <f>Z233*AA233</f>
        <v>0</v>
      </c>
      <c r="AC233" s="63"/>
      <c r="AD233" s="64">
        <v>0.22</v>
      </c>
      <c r="AE233" s="65">
        <f t="shared" si="518"/>
        <v>0</v>
      </c>
      <c r="AF233" s="63"/>
      <c r="AG233" s="64">
        <v>0.22</v>
      </c>
      <c r="AH233" s="343">
        <f t="shared" si="519"/>
        <v>0</v>
      </c>
      <c r="AI233" s="349">
        <f t="shared" si="521"/>
        <v>2376</v>
      </c>
      <c r="AJ233" s="345">
        <f t="shared" si="522"/>
        <v>1100</v>
      </c>
      <c r="AK233" s="345">
        <f t="shared" si="523"/>
        <v>1276</v>
      </c>
      <c r="AL233" s="346">
        <f t="shared" si="524"/>
        <v>0.53703703703703709</v>
      </c>
      <c r="AM233" s="351"/>
      <c r="AN233" s="5"/>
      <c r="AO233" s="5"/>
      <c r="AP233" s="5"/>
      <c r="AQ233" s="5"/>
      <c r="AR233" s="5"/>
      <c r="AS233" s="5"/>
    </row>
    <row r="234" spans="1:45" ht="30" customHeight="1" thickBot="1" x14ac:dyDescent="0.25">
      <c r="A234" s="105" t="s">
        <v>199</v>
      </c>
      <c r="B234" s="106"/>
      <c r="C234" s="107"/>
      <c r="D234" s="198"/>
      <c r="E234" s="109">
        <f>SUM(E230:E232)</f>
        <v>18</v>
      </c>
      <c r="F234" s="90"/>
      <c r="G234" s="89">
        <f>SUM(G230:G233)</f>
        <v>13176</v>
      </c>
      <c r="H234" s="109">
        <f>SUM(H230:H232)</f>
        <v>1</v>
      </c>
      <c r="I234" s="90"/>
      <c r="J234" s="89">
        <f>SUM(J230:J233)</f>
        <v>6100</v>
      </c>
      <c r="K234" s="91">
        <f>SUM(K230:K232)</f>
        <v>0</v>
      </c>
      <c r="L234" s="90"/>
      <c r="M234" s="89">
        <f>SUM(M230:M233)</f>
        <v>0</v>
      </c>
      <c r="N234" s="91">
        <f>SUM(N230:N232)</f>
        <v>0</v>
      </c>
      <c r="O234" s="90"/>
      <c r="P234" s="89">
        <f>SUM(P230:P233)</f>
        <v>0</v>
      </c>
      <c r="Q234" s="91">
        <f>SUM(Q230:Q232)</f>
        <v>0</v>
      </c>
      <c r="R234" s="90"/>
      <c r="S234" s="89">
        <f>SUM(S230:S233)</f>
        <v>0</v>
      </c>
      <c r="T234" s="91">
        <f>SUM(T230:T232)</f>
        <v>0</v>
      </c>
      <c r="U234" s="90"/>
      <c r="V234" s="89">
        <f>SUM(V230:V233)</f>
        <v>0</v>
      </c>
      <c r="W234" s="91">
        <f>SUM(W230:W232)</f>
        <v>0</v>
      </c>
      <c r="X234" s="90"/>
      <c r="Y234" s="89">
        <f>SUM(Y230:Y233)</f>
        <v>0</v>
      </c>
      <c r="Z234" s="91">
        <f>SUM(Z230:Z232)</f>
        <v>0</v>
      </c>
      <c r="AA234" s="90"/>
      <c r="AB234" s="89">
        <f>SUM(AB230:AB233)</f>
        <v>0</v>
      </c>
      <c r="AC234" s="91">
        <f>SUM(AC230:AC232)</f>
        <v>0</v>
      </c>
      <c r="AD234" s="90"/>
      <c r="AE234" s="89">
        <f>SUM(AE230:AE233)</f>
        <v>0</v>
      </c>
      <c r="AF234" s="91">
        <f>SUM(AF230:AF232)</f>
        <v>0</v>
      </c>
      <c r="AG234" s="90"/>
      <c r="AH234" s="294">
        <f>SUM(AH230:AH233)</f>
        <v>0</v>
      </c>
      <c r="AI234" s="339">
        <f t="shared" ref="AI234:AJ234" si="525">SUM(AI230:AI233)</f>
        <v>13176</v>
      </c>
      <c r="AJ234" s="340">
        <f t="shared" si="525"/>
        <v>6100</v>
      </c>
      <c r="AK234" s="340">
        <f t="shared" si="496"/>
        <v>7076</v>
      </c>
      <c r="AL234" s="340">
        <f>AK234/AI234</f>
        <v>0.53703703703703709</v>
      </c>
      <c r="AM234" s="341"/>
      <c r="AN234" s="5"/>
      <c r="AO234" s="5"/>
      <c r="AP234" s="5"/>
      <c r="AQ234" s="5"/>
      <c r="AR234" s="5"/>
      <c r="AS234" s="5"/>
    </row>
    <row r="235" spans="1:45" ht="30" customHeight="1" thickBot="1" x14ac:dyDescent="0.25">
      <c r="A235" s="92" t="s">
        <v>14</v>
      </c>
      <c r="B235" s="218">
        <v>13</v>
      </c>
      <c r="C235" s="94" t="s">
        <v>200</v>
      </c>
      <c r="D235" s="3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37"/>
      <c r="AJ235" s="337"/>
      <c r="AK235" s="303"/>
      <c r="AL235" s="337"/>
      <c r="AM235" s="338"/>
      <c r="AN235" s="4"/>
      <c r="AO235" s="5"/>
      <c r="AP235" s="5"/>
      <c r="AQ235" s="5"/>
      <c r="AR235" s="5"/>
      <c r="AS235" s="5"/>
    </row>
    <row r="236" spans="1:45" ht="30" customHeight="1" x14ac:dyDescent="0.2">
      <c r="A236" s="190" t="s">
        <v>15</v>
      </c>
      <c r="B236" s="191" t="s">
        <v>595</v>
      </c>
      <c r="C236" s="213" t="s">
        <v>202</v>
      </c>
      <c r="D236" s="68"/>
      <c r="E236" s="69">
        <f>SUM(E237:E239)</f>
        <v>2</v>
      </c>
      <c r="F236" s="70"/>
      <c r="G236" s="71">
        <f>SUM(G237:G240)</f>
        <v>36600</v>
      </c>
      <c r="H236" s="69">
        <f>SUM(H237:H239)</f>
        <v>1</v>
      </c>
      <c r="I236" s="70"/>
      <c r="J236" s="71">
        <f>SUM(J237:J240)</f>
        <v>18300</v>
      </c>
      <c r="K236" s="69">
        <f>SUM(K237:K239)</f>
        <v>0</v>
      </c>
      <c r="L236" s="70"/>
      <c r="M236" s="71">
        <f>SUM(M237:M240)</f>
        <v>0</v>
      </c>
      <c r="N236" s="69">
        <f>SUM(N237:N239)</f>
        <v>0</v>
      </c>
      <c r="O236" s="70"/>
      <c r="P236" s="71">
        <f>SUM(P237:P240)</f>
        <v>0</v>
      </c>
      <c r="Q236" s="69">
        <f>SUM(Q237:Q239)</f>
        <v>0</v>
      </c>
      <c r="R236" s="70"/>
      <c r="S236" s="71">
        <f>SUM(S237:S240)</f>
        <v>0</v>
      </c>
      <c r="T236" s="69">
        <f>SUM(T237:T239)</f>
        <v>0</v>
      </c>
      <c r="U236" s="70"/>
      <c r="V236" s="71">
        <f>SUM(V237:V240)</f>
        <v>0</v>
      </c>
      <c r="W236" s="69">
        <f>SUM(W237:W239)</f>
        <v>0</v>
      </c>
      <c r="X236" s="70"/>
      <c r="Y236" s="71">
        <f>SUM(Y237:Y240)</f>
        <v>0</v>
      </c>
      <c r="Z236" s="69">
        <f>SUM(Z237:Z239)</f>
        <v>0</v>
      </c>
      <c r="AA236" s="70"/>
      <c r="AB236" s="71">
        <f>SUM(AB237:AB240)</f>
        <v>0</v>
      </c>
      <c r="AC236" s="69">
        <f>SUM(AC237:AC239)</f>
        <v>0</v>
      </c>
      <c r="AD236" s="70"/>
      <c r="AE236" s="71">
        <f>SUM(AE237:AE240)</f>
        <v>0</v>
      </c>
      <c r="AF236" s="69">
        <f>SUM(AF237:AF239)</f>
        <v>0</v>
      </c>
      <c r="AG236" s="70"/>
      <c r="AH236" s="327">
        <f>SUM(AH237:AH240)</f>
        <v>0</v>
      </c>
      <c r="AI236" s="330">
        <f>SUM(AI237:AI240)</f>
        <v>36600</v>
      </c>
      <c r="AJ236" s="331">
        <f>SUM(AJ237:AJ240)</f>
        <v>18300</v>
      </c>
      <c r="AK236" s="331">
        <f t="shared" si="496"/>
        <v>18300</v>
      </c>
      <c r="AL236" s="331">
        <f>AK236/AI236</f>
        <v>0.5</v>
      </c>
      <c r="AM236" s="332"/>
      <c r="AN236" s="49"/>
      <c r="AO236" s="49"/>
      <c r="AP236" s="49"/>
      <c r="AQ236" s="49"/>
      <c r="AR236" s="49"/>
      <c r="AS236" s="49"/>
    </row>
    <row r="237" spans="1:45" ht="30" customHeight="1" x14ac:dyDescent="0.2">
      <c r="A237" s="50" t="s">
        <v>17</v>
      </c>
      <c r="B237" s="192" t="s">
        <v>203</v>
      </c>
      <c r="C237" s="214" t="s">
        <v>204</v>
      </c>
      <c r="D237" s="243" t="s">
        <v>82</v>
      </c>
      <c r="E237" s="54">
        <v>1</v>
      </c>
      <c r="F237" s="55">
        <v>25000</v>
      </c>
      <c r="G237" s="56">
        <f t="shared" ref="G237:G239" si="526">E237*F237</f>
        <v>25000</v>
      </c>
      <c r="H237" s="54">
        <v>1</v>
      </c>
      <c r="I237" s="55">
        <v>15000</v>
      </c>
      <c r="J237" s="56">
        <f t="shared" ref="J237:J239" si="527">H237*I237</f>
        <v>15000</v>
      </c>
      <c r="K237" s="54"/>
      <c r="L237" s="55"/>
      <c r="M237" s="56">
        <f t="shared" ref="M237:M240" si="528">K237*L237</f>
        <v>0</v>
      </c>
      <c r="N237" s="54"/>
      <c r="O237" s="55"/>
      <c r="P237" s="56">
        <f t="shared" ref="P237:P240" si="529">N237*O237</f>
        <v>0</v>
      </c>
      <c r="Q237" s="54"/>
      <c r="R237" s="55"/>
      <c r="S237" s="56">
        <f t="shared" ref="S237:S240" si="530">Q237*R237</f>
        <v>0</v>
      </c>
      <c r="T237" s="54"/>
      <c r="U237" s="55"/>
      <c r="V237" s="56">
        <f t="shared" ref="V237:V240" si="531">T237*U237</f>
        <v>0</v>
      </c>
      <c r="W237" s="54"/>
      <c r="X237" s="55"/>
      <c r="Y237" s="56">
        <f t="shared" ref="Y237:Y240" si="532">W237*X237</f>
        <v>0</v>
      </c>
      <c r="Z237" s="54"/>
      <c r="AA237" s="55"/>
      <c r="AB237" s="56">
        <f t="shared" ref="AB237:AB240" si="533">Z237*AA237</f>
        <v>0</v>
      </c>
      <c r="AC237" s="54"/>
      <c r="AD237" s="55"/>
      <c r="AE237" s="56">
        <f t="shared" ref="AE237:AE240" si="534">AC237*AD237</f>
        <v>0</v>
      </c>
      <c r="AF237" s="54"/>
      <c r="AG237" s="55"/>
      <c r="AH237" s="328">
        <f t="shared" ref="AH237:AH240" si="535">AF237*AG237</f>
        <v>0</v>
      </c>
      <c r="AI237" s="333">
        <f>G237+M237+AE237+S237+Y237</f>
        <v>25000</v>
      </c>
      <c r="AJ237" s="334">
        <f>J237+P237+AH237+V237+AB237</f>
        <v>15000</v>
      </c>
      <c r="AK237" s="334">
        <f t="shared" si="496"/>
        <v>10000</v>
      </c>
      <c r="AL237" s="335">
        <f t="shared" ref="AL237:AL251" si="536">AK237/AI237</f>
        <v>0.4</v>
      </c>
      <c r="AM237" s="336"/>
      <c r="AN237" s="59"/>
      <c r="AO237" s="59"/>
      <c r="AP237" s="59"/>
      <c r="AQ237" s="59"/>
      <c r="AR237" s="59"/>
      <c r="AS237" s="59"/>
    </row>
    <row r="238" spans="1:45" ht="30" customHeight="1" x14ac:dyDescent="0.2">
      <c r="A238" s="50" t="s">
        <v>17</v>
      </c>
      <c r="B238" s="192" t="s">
        <v>205</v>
      </c>
      <c r="C238" s="215" t="s">
        <v>206</v>
      </c>
      <c r="D238" s="243" t="s">
        <v>82</v>
      </c>
      <c r="E238" s="54">
        <v>1</v>
      </c>
      <c r="F238" s="55">
        <v>5000</v>
      </c>
      <c r="G238" s="56">
        <f t="shared" si="526"/>
        <v>5000</v>
      </c>
      <c r="H238" s="54"/>
      <c r="I238" s="55"/>
      <c r="J238" s="56">
        <f t="shared" si="527"/>
        <v>0</v>
      </c>
      <c r="K238" s="54"/>
      <c r="L238" s="55"/>
      <c r="M238" s="56">
        <f t="shared" si="528"/>
        <v>0</v>
      </c>
      <c r="N238" s="54"/>
      <c r="O238" s="55"/>
      <c r="P238" s="56">
        <f t="shared" si="529"/>
        <v>0</v>
      </c>
      <c r="Q238" s="54"/>
      <c r="R238" s="55"/>
      <c r="S238" s="56">
        <f t="shared" si="530"/>
        <v>0</v>
      </c>
      <c r="T238" s="54"/>
      <c r="U238" s="55"/>
      <c r="V238" s="56">
        <f t="shared" si="531"/>
        <v>0</v>
      </c>
      <c r="W238" s="54"/>
      <c r="X238" s="55"/>
      <c r="Y238" s="56">
        <f t="shared" si="532"/>
        <v>0</v>
      </c>
      <c r="Z238" s="54"/>
      <c r="AA238" s="55"/>
      <c r="AB238" s="56">
        <f t="shared" si="533"/>
        <v>0</v>
      </c>
      <c r="AC238" s="54"/>
      <c r="AD238" s="55"/>
      <c r="AE238" s="56">
        <f t="shared" si="534"/>
        <v>0</v>
      </c>
      <c r="AF238" s="54"/>
      <c r="AG238" s="55"/>
      <c r="AH238" s="328">
        <f t="shared" si="535"/>
        <v>0</v>
      </c>
      <c r="AI238" s="333">
        <f t="shared" ref="AI238:AI240" si="537">G238+M238+AE238+S238+Y238</f>
        <v>5000</v>
      </c>
      <c r="AJ238" s="334">
        <f t="shared" ref="AJ238:AJ240" si="538">J238+P238+AH238+V238+AB238</f>
        <v>0</v>
      </c>
      <c r="AK238" s="334">
        <f t="shared" ref="AK238:AK240" si="539">AI238-AJ238</f>
        <v>5000</v>
      </c>
      <c r="AL238" s="335">
        <f t="shared" ref="AL238:AL240" si="540">AK238/AI238</f>
        <v>1</v>
      </c>
      <c r="AM238" s="336"/>
      <c r="AN238" s="59"/>
      <c r="AO238" s="59"/>
      <c r="AP238" s="59"/>
      <c r="AQ238" s="59"/>
      <c r="AR238" s="59"/>
      <c r="AS238" s="59"/>
    </row>
    <row r="239" spans="1:45" ht="30" customHeight="1" x14ac:dyDescent="0.2">
      <c r="A239" s="50" t="s">
        <v>17</v>
      </c>
      <c r="B239" s="192" t="s">
        <v>207</v>
      </c>
      <c r="C239" s="215" t="s">
        <v>208</v>
      </c>
      <c r="D239" s="53" t="s">
        <v>82</v>
      </c>
      <c r="E239" s="54"/>
      <c r="F239" s="55"/>
      <c r="G239" s="56">
        <f t="shared" si="526"/>
        <v>0</v>
      </c>
      <c r="H239" s="54"/>
      <c r="I239" s="55"/>
      <c r="J239" s="56">
        <f t="shared" si="527"/>
        <v>0</v>
      </c>
      <c r="K239" s="54"/>
      <c r="L239" s="55"/>
      <c r="M239" s="56">
        <f t="shared" si="528"/>
        <v>0</v>
      </c>
      <c r="N239" s="54"/>
      <c r="O239" s="55"/>
      <c r="P239" s="56">
        <f t="shared" si="529"/>
        <v>0</v>
      </c>
      <c r="Q239" s="54"/>
      <c r="R239" s="55"/>
      <c r="S239" s="56">
        <f t="shared" si="530"/>
        <v>0</v>
      </c>
      <c r="T239" s="54"/>
      <c r="U239" s="55"/>
      <c r="V239" s="56">
        <f t="shared" si="531"/>
        <v>0</v>
      </c>
      <c r="W239" s="54"/>
      <c r="X239" s="55"/>
      <c r="Y239" s="56">
        <f t="shared" si="532"/>
        <v>0</v>
      </c>
      <c r="Z239" s="54"/>
      <c r="AA239" s="55"/>
      <c r="AB239" s="56">
        <f t="shared" si="533"/>
        <v>0</v>
      </c>
      <c r="AC239" s="54"/>
      <c r="AD239" s="55"/>
      <c r="AE239" s="56">
        <f t="shared" si="534"/>
        <v>0</v>
      </c>
      <c r="AF239" s="54"/>
      <c r="AG239" s="55"/>
      <c r="AH239" s="328">
        <f t="shared" si="535"/>
        <v>0</v>
      </c>
      <c r="AI239" s="333">
        <f t="shared" si="537"/>
        <v>0</v>
      </c>
      <c r="AJ239" s="334">
        <f t="shared" si="538"/>
        <v>0</v>
      </c>
      <c r="AK239" s="334">
        <f t="shared" si="539"/>
        <v>0</v>
      </c>
      <c r="AL239" s="335" t="e">
        <f t="shared" si="540"/>
        <v>#DIV/0!</v>
      </c>
      <c r="AM239" s="336"/>
      <c r="AN239" s="59"/>
      <c r="AO239" s="59"/>
      <c r="AP239" s="59"/>
      <c r="AQ239" s="59"/>
      <c r="AR239" s="59"/>
      <c r="AS239" s="59"/>
    </row>
    <row r="240" spans="1:45" ht="30" customHeight="1" thickBot="1" x14ac:dyDescent="0.25">
      <c r="A240" s="73" t="s">
        <v>17</v>
      </c>
      <c r="B240" s="219" t="s">
        <v>209</v>
      </c>
      <c r="C240" s="215" t="s">
        <v>210</v>
      </c>
      <c r="D240" s="74"/>
      <c r="E240" s="75">
        <v>30000</v>
      </c>
      <c r="F240" s="249">
        <v>0.22</v>
      </c>
      <c r="G240" s="77">
        <f>E240*F240</f>
        <v>6600</v>
      </c>
      <c r="H240" s="75">
        <v>15000</v>
      </c>
      <c r="I240" s="249">
        <v>0.22</v>
      </c>
      <c r="J240" s="77">
        <f>H240*I240</f>
        <v>3300</v>
      </c>
      <c r="K240" s="75"/>
      <c r="L240" s="249">
        <v>0.22</v>
      </c>
      <c r="M240" s="77">
        <f t="shared" si="528"/>
        <v>0</v>
      </c>
      <c r="N240" s="75"/>
      <c r="O240" s="249">
        <v>0.22</v>
      </c>
      <c r="P240" s="77">
        <f t="shared" si="529"/>
        <v>0</v>
      </c>
      <c r="Q240" s="75"/>
      <c r="R240" s="249">
        <v>0.22</v>
      </c>
      <c r="S240" s="77">
        <f t="shared" si="530"/>
        <v>0</v>
      </c>
      <c r="T240" s="75"/>
      <c r="U240" s="249">
        <v>0.22</v>
      </c>
      <c r="V240" s="77">
        <f t="shared" si="531"/>
        <v>0</v>
      </c>
      <c r="W240" s="75"/>
      <c r="X240" s="249">
        <v>0.22</v>
      </c>
      <c r="Y240" s="77">
        <f t="shared" si="532"/>
        <v>0</v>
      </c>
      <c r="Z240" s="75"/>
      <c r="AA240" s="249">
        <v>0.22</v>
      </c>
      <c r="AB240" s="77">
        <f t="shared" si="533"/>
        <v>0</v>
      </c>
      <c r="AC240" s="75"/>
      <c r="AD240" s="249">
        <v>0.22</v>
      </c>
      <c r="AE240" s="77">
        <f t="shared" si="534"/>
        <v>0</v>
      </c>
      <c r="AF240" s="75"/>
      <c r="AG240" s="249">
        <v>0.22</v>
      </c>
      <c r="AH240" s="329">
        <f t="shared" si="535"/>
        <v>0</v>
      </c>
      <c r="AI240" s="333">
        <f t="shared" si="537"/>
        <v>6600</v>
      </c>
      <c r="AJ240" s="334">
        <f t="shared" si="538"/>
        <v>3300</v>
      </c>
      <c r="AK240" s="334">
        <f t="shared" si="539"/>
        <v>3300</v>
      </c>
      <c r="AL240" s="335">
        <f t="shared" si="540"/>
        <v>0.5</v>
      </c>
      <c r="AM240" s="336"/>
      <c r="AN240" s="59"/>
      <c r="AO240" s="59"/>
      <c r="AP240" s="59"/>
      <c r="AQ240" s="59"/>
      <c r="AR240" s="59"/>
      <c r="AS240" s="59"/>
    </row>
    <row r="241" spans="1:45" ht="30" customHeight="1" x14ac:dyDescent="0.2">
      <c r="A241" s="212" t="s">
        <v>15</v>
      </c>
      <c r="B241" s="220" t="s">
        <v>201</v>
      </c>
      <c r="C241" s="216" t="s">
        <v>211</v>
      </c>
      <c r="D241" s="44"/>
      <c r="E241" s="45">
        <f>SUM(E242:E244)</f>
        <v>0</v>
      </c>
      <c r="F241" s="46"/>
      <c r="G241" s="47">
        <f>SUM(G242:G245)</f>
        <v>0</v>
      </c>
      <c r="H241" s="45">
        <f>SUM(H242:H244)</f>
        <v>0</v>
      </c>
      <c r="I241" s="46"/>
      <c r="J241" s="47">
        <f>SUM(J242:J245)</f>
        <v>0</v>
      </c>
      <c r="K241" s="45">
        <f>SUM(K242:K244)</f>
        <v>0</v>
      </c>
      <c r="L241" s="46"/>
      <c r="M241" s="47">
        <f>SUM(M242:M245)</f>
        <v>0</v>
      </c>
      <c r="N241" s="45">
        <f>SUM(N242:N244)</f>
        <v>0</v>
      </c>
      <c r="O241" s="46"/>
      <c r="P241" s="47">
        <f>SUM(P242:P245)</f>
        <v>0</v>
      </c>
      <c r="Q241" s="45">
        <f>SUM(Q242:Q244)</f>
        <v>0</v>
      </c>
      <c r="R241" s="46"/>
      <c r="S241" s="47">
        <f>SUM(S242:S245)</f>
        <v>0</v>
      </c>
      <c r="T241" s="45">
        <f>SUM(T242:T244)</f>
        <v>0</v>
      </c>
      <c r="U241" s="46"/>
      <c r="V241" s="47">
        <f>SUM(V242:V245)</f>
        <v>0</v>
      </c>
      <c r="W241" s="45">
        <f>SUM(W242:W244)</f>
        <v>0</v>
      </c>
      <c r="X241" s="46"/>
      <c r="Y241" s="47">
        <f>SUM(Y242:Y245)</f>
        <v>0</v>
      </c>
      <c r="Z241" s="45">
        <f>SUM(Z242:Z244)</f>
        <v>0</v>
      </c>
      <c r="AA241" s="46"/>
      <c r="AB241" s="47">
        <f>SUM(AB242:AB245)</f>
        <v>0</v>
      </c>
      <c r="AC241" s="45">
        <f>SUM(AC242:AC244)</f>
        <v>0</v>
      </c>
      <c r="AD241" s="46"/>
      <c r="AE241" s="47">
        <f>SUM(AE242:AE245)</f>
        <v>0</v>
      </c>
      <c r="AF241" s="45">
        <f>SUM(AF242:AF244)</f>
        <v>0</v>
      </c>
      <c r="AG241" s="46"/>
      <c r="AH241" s="47">
        <f>SUM(AH242:AH245)</f>
        <v>0</v>
      </c>
      <c r="AI241" s="47">
        <f>SUM(AI242:AI245)</f>
        <v>0</v>
      </c>
      <c r="AJ241" s="47">
        <f>SUM(AJ242:AJ245)</f>
        <v>0</v>
      </c>
      <c r="AK241" s="47">
        <f t="shared" si="496"/>
        <v>0</v>
      </c>
      <c r="AL241" s="47" t="e">
        <f>AK241/AI241</f>
        <v>#DIV/0!</v>
      </c>
      <c r="AM241" s="47"/>
      <c r="AN241" s="49"/>
      <c r="AO241" s="49"/>
      <c r="AP241" s="49"/>
      <c r="AQ241" s="49"/>
      <c r="AR241" s="49"/>
      <c r="AS241" s="49"/>
    </row>
    <row r="242" spans="1:45" ht="30" customHeight="1" x14ac:dyDescent="0.2">
      <c r="A242" s="50" t="s">
        <v>17</v>
      </c>
      <c r="B242" s="192" t="s">
        <v>212</v>
      </c>
      <c r="C242" s="96" t="s">
        <v>213</v>
      </c>
      <c r="D242" s="53"/>
      <c r="E242" s="54"/>
      <c r="F242" s="55"/>
      <c r="G242" s="56">
        <f t="shared" ref="G242:G245" si="541">E242*F242</f>
        <v>0</v>
      </c>
      <c r="H242" s="54"/>
      <c r="I242" s="55"/>
      <c r="J242" s="56">
        <f t="shared" ref="J242:J245" si="542">H242*I242</f>
        <v>0</v>
      </c>
      <c r="K242" s="54"/>
      <c r="L242" s="55"/>
      <c r="M242" s="56">
        <f t="shared" ref="M242:M245" si="543">K242*L242</f>
        <v>0</v>
      </c>
      <c r="N242" s="54"/>
      <c r="O242" s="55"/>
      <c r="P242" s="56">
        <f t="shared" ref="P242:P245" si="544">N242*O242</f>
        <v>0</v>
      </c>
      <c r="Q242" s="54"/>
      <c r="R242" s="55"/>
      <c r="S242" s="56">
        <f t="shared" ref="S242:S245" si="545">Q242*R242</f>
        <v>0</v>
      </c>
      <c r="T242" s="54"/>
      <c r="U242" s="55"/>
      <c r="V242" s="56">
        <f t="shared" ref="V242:V245" si="546">T242*U242</f>
        <v>0</v>
      </c>
      <c r="W242" s="54"/>
      <c r="X242" s="55"/>
      <c r="Y242" s="56">
        <f t="shared" ref="Y242:Y245" si="547">W242*X242</f>
        <v>0</v>
      </c>
      <c r="Z242" s="54"/>
      <c r="AA242" s="55"/>
      <c r="AB242" s="56">
        <f t="shared" ref="AB242:AB245" si="548">Z242*AA242</f>
        <v>0</v>
      </c>
      <c r="AC242" s="54"/>
      <c r="AD242" s="55"/>
      <c r="AE242" s="56">
        <f t="shared" ref="AE242:AE245" si="549">AC242*AD242</f>
        <v>0</v>
      </c>
      <c r="AF242" s="54"/>
      <c r="AG242" s="55"/>
      <c r="AH242" s="56">
        <f t="shared" ref="AH242:AH245" si="550">AF242*AG242</f>
        <v>0</v>
      </c>
      <c r="AI242" s="57">
        <f>G242+M242+AE242+S242+Y242</f>
        <v>0</v>
      </c>
      <c r="AJ242" s="254">
        <f>J242+P242+AH242+V242+AB242</f>
        <v>0</v>
      </c>
      <c r="AK242" s="254">
        <f t="shared" si="496"/>
        <v>0</v>
      </c>
      <c r="AL242" s="261" t="e">
        <f t="shared" si="536"/>
        <v>#DIV/0!</v>
      </c>
      <c r="AM242" s="223"/>
      <c r="AN242" s="59"/>
      <c r="AO242" s="59"/>
      <c r="AP242" s="59"/>
      <c r="AQ242" s="59"/>
      <c r="AR242" s="59"/>
      <c r="AS242" s="59"/>
    </row>
    <row r="243" spans="1:45" ht="30" customHeight="1" x14ac:dyDescent="0.2">
      <c r="A243" s="50" t="s">
        <v>17</v>
      </c>
      <c r="B243" s="192" t="s">
        <v>214</v>
      </c>
      <c r="C243" s="96" t="s">
        <v>213</v>
      </c>
      <c r="D243" s="53"/>
      <c r="E243" s="54"/>
      <c r="F243" s="55"/>
      <c r="G243" s="56">
        <f t="shared" si="541"/>
        <v>0</v>
      </c>
      <c r="H243" s="54"/>
      <c r="I243" s="55"/>
      <c r="J243" s="56">
        <f t="shared" si="542"/>
        <v>0</v>
      </c>
      <c r="K243" s="54"/>
      <c r="L243" s="55"/>
      <c r="M243" s="56">
        <f t="shared" si="543"/>
        <v>0</v>
      </c>
      <c r="N243" s="54"/>
      <c r="O243" s="55"/>
      <c r="P243" s="56">
        <f t="shared" si="544"/>
        <v>0</v>
      </c>
      <c r="Q243" s="54"/>
      <c r="R243" s="55"/>
      <c r="S243" s="56">
        <f t="shared" si="545"/>
        <v>0</v>
      </c>
      <c r="T243" s="54"/>
      <c r="U243" s="55"/>
      <c r="V243" s="56">
        <f t="shared" si="546"/>
        <v>0</v>
      </c>
      <c r="W243" s="54"/>
      <c r="X243" s="55"/>
      <c r="Y243" s="56">
        <f t="shared" si="547"/>
        <v>0</v>
      </c>
      <c r="Z243" s="54"/>
      <c r="AA243" s="55"/>
      <c r="AB243" s="56">
        <f t="shared" si="548"/>
        <v>0</v>
      </c>
      <c r="AC243" s="54"/>
      <c r="AD243" s="55"/>
      <c r="AE243" s="56">
        <f t="shared" si="549"/>
        <v>0</v>
      </c>
      <c r="AF243" s="54"/>
      <c r="AG243" s="55"/>
      <c r="AH243" s="56">
        <f t="shared" si="550"/>
        <v>0</v>
      </c>
      <c r="AI243" s="57">
        <f t="shared" ref="AI243:AI245" si="551">G243+M243+AE243+S243+Y243</f>
        <v>0</v>
      </c>
      <c r="AJ243" s="254">
        <f t="shared" ref="AJ243:AJ245" si="552">J243+P243+AH243+V243+AB243</f>
        <v>0</v>
      </c>
      <c r="AK243" s="254">
        <f t="shared" ref="AK243:AK245" si="553">AI243-AJ243</f>
        <v>0</v>
      </c>
      <c r="AL243" s="261" t="e">
        <f t="shared" ref="AL243:AL245" si="554">AK243/AI243</f>
        <v>#DIV/0!</v>
      </c>
      <c r="AM243" s="223"/>
      <c r="AN243" s="59"/>
      <c r="AO243" s="59"/>
      <c r="AP243" s="59"/>
      <c r="AQ243" s="59"/>
      <c r="AR243" s="59"/>
      <c r="AS243" s="59"/>
    </row>
    <row r="244" spans="1:45" ht="30" customHeight="1" x14ac:dyDescent="0.2">
      <c r="A244" s="60" t="s">
        <v>17</v>
      </c>
      <c r="B244" s="210" t="s">
        <v>215</v>
      </c>
      <c r="C244" s="96" t="s">
        <v>213</v>
      </c>
      <c r="D244" s="62"/>
      <c r="E244" s="63"/>
      <c r="F244" s="64"/>
      <c r="G244" s="65">
        <f t="shared" si="541"/>
        <v>0</v>
      </c>
      <c r="H244" s="63"/>
      <c r="I244" s="64"/>
      <c r="J244" s="65">
        <f t="shared" si="542"/>
        <v>0</v>
      </c>
      <c r="K244" s="63"/>
      <c r="L244" s="64"/>
      <c r="M244" s="65">
        <f t="shared" si="543"/>
        <v>0</v>
      </c>
      <c r="N244" s="63"/>
      <c r="O244" s="64"/>
      <c r="P244" s="65">
        <f t="shared" si="544"/>
        <v>0</v>
      </c>
      <c r="Q244" s="63"/>
      <c r="R244" s="64"/>
      <c r="S244" s="65">
        <f t="shared" si="545"/>
        <v>0</v>
      </c>
      <c r="T244" s="63"/>
      <c r="U244" s="64"/>
      <c r="V244" s="65">
        <f t="shared" si="546"/>
        <v>0</v>
      </c>
      <c r="W244" s="63"/>
      <c r="X244" s="64"/>
      <c r="Y244" s="65">
        <f t="shared" si="547"/>
        <v>0</v>
      </c>
      <c r="Z244" s="63"/>
      <c r="AA244" s="64"/>
      <c r="AB244" s="65">
        <f t="shared" si="548"/>
        <v>0</v>
      </c>
      <c r="AC244" s="63"/>
      <c r="AD244" s="64"/>
      <c r="AE244" s="65">
        <f t="shared" si="549"/>
        <v>0</v>
      </c>
      <c r="AF244" s="63"/>
      <c r="AG244" s="64"/>
      <c r="AH244" s="65">
        <f t="shared" si="550"/>
        <v>0</v>
      </c>
      <c r="AI244" s="57">
        <f t="shared" si="551"/>
        <v>0</v>
      </c>
      <c r="AJ244" s="254">
        <f t="shared" si="552"/>
        <v>0</v>
      </c>
      <c r="AK244" s="254">
        <f t="shared" si="553"/>
        <v>0</v>
      </c>
      <c r="AL244" s="261" t="e">
        <f t="shared" si="554"/>
        <v>#DIV/0!</v>
      </c>
      <c r="AM244" s="223"/>
      <c r="AN244" s="59"/>
      <c r="AO244" s="59"/>
      <c r="AP244" s="59"/>
      <c r="AQ244" s="59"/>
      <c r="AR244" s="59"/>
      <c r="AS244" s="59"/>
    </row>
    <row r="245" spans="1:45" ht="30" customHeight="1" thickBot="1" x14ac:dyDescent="0.25">
      <c r="A245" s="60" t="s">
        <v>17</v>
      </c>
      <c r="B245" s="210" t="s">
        <v>216</v>
      </c>
      <c r="C245" s="97" t="s">
        <v>217</v>
      </c>
      <c r="D245" s="74"/>
      <c r="E245" s="250"/>
      <c r="F245" s="64">
        <v>0.22</v>
      </c>
      <c r="G245" s="65">
        <f t="shared" si="541"/>
        <v>0</v>
      </c>
      <c r="H245" s="250"/>
      <c r="I245" s="64">
        <v>0.22</v>
      </c>
      <c r="J245" s="65">
        <f t="shared" si="542"/>
        <v>0</v>
      </c>
      <c r="K245" s="250"/>
      <c r="L245" s="64">
        <v>0.22</v>
      </c>
      <c r="M245" s="65">
        <f t="shared" si="543"/>
        <v>0</v>
      </c>
      <c r="N245" s="250"/>
      <c r="O245" s="64">
        <v>0.22</v>
      </c>
      <c r="P245" s="65">
        <f t="shared" si="544"/>
        <v>0</v>
      </c>
      <c r="Q245" s="250"/>
      <c r="R245" s="64">
        <v>0.22</v>
      </c>
      <c r="S245" s="65">
        <f t="shared" si="545"/>
        <v>0</v>
      </c>
      <c r="T245" s="250"/>
      <c r="U245" s="64">
        <v>0.22</v>
      </c>
      <c r="V245" s="65">
        <f t="shared" si="546"/>
        <v>0</v>
      </c>
      <c r="W245" s="250"/>
      <c r="X245" s="64">
        <v>0.22</v>
      </c>
      <c r="Y245" s="65">
        <f t="shared" si="547"/>
        <v>0</v>
      </c>
      <c r="Z245" s="250"/>
      <c r="AA245" s="64">
        <v>0.22</v>
      </c>
      <c r="AB245" s="65">
        <f t="shared" si="548"/>
        <v>0</v>
      </c>
      <c r="AC245" s="250"/>
      <c r="AD245" s="64">
        <v>0.22</v>
      </c>
      <c r="AE245" s="65">
        <f t="shared" si="549"/>
        <v>0</v>
      </c>
      <c r="AF245" s="250"/>
      <c r="AG245" s="64">
        <v>0.22</v>
      </c>
      <c r="AH245" s="65">
        <f t="shared" si="550"/>
        <v>0</v>
      </c>
      <c r="AI245" s="57">
        <f t="shared" si="551"/>
        <v>0</v>
      </c>
      <c r="AJ245" s="254">
        <f t="shared" si="552"/>
        <v>0</v>
      </c>
      <c r="AK245" s="254">
        <f t="shared" si="553"/>
        <v>0</v>
      </c>
      <c r="AL245" s="261" t="e">
        <f t="shared" si="554"/>
        <v>#DIV/0!</v>
      </c>
      <c r="AM245" s="223"/>
      <c r="AN245" s="59"/>
      <c r="AO245" s="59"/>
      <c r="AP245" s="59"/>
      <c r="AQ245" s="59"/>
      <c r="AR245" s="59"/>
      <c r="AS245" s="59"/>
    </row>
    <row r="246" spans="1:45" ht="30" customHeight="1" x14ac:dyDescent="0.2">
      <c r="A246" s="190" t="s">
        <v>15</v>
      </c>
      <c r="B246" s="221" t="s">
        <v>218</v>
      </c>
      <c r="C246" s="216" t="s">
        <v>219</v>
      </c>
      <c r="D246" s="68"/>
      <c r="E246" s="69">
        <f>SUM(E247:E249)</f>
        <v>0</v>
      </c>
      <c r="F246" s="70"/>
      <c r="G246" s="71">
        <f>SUM(G247:G249)</f>
        <v>0</v>
      </c>
      <c r="H246" s="69">
        <f>SUM(H247:H249)</f>
        <v>0</v>
      </c>
      <c r="I246" s="70"/>
      <c r="J246" s="71">
        <f>SUM(J247:J249)</f>
        <v>0</v>
      </c>
      <c r="K246" s="69">
        <f>SUM(K247:K249)</f>
        <v>0</v>
      </c>
      <c r="L246" s="70"/>
      <c r="M246" s="71">
        <f>SUM(M247:M249)</f>
        <v>0</v>
      </c>
      <c r="N246" s="69">
        <f>SUM(N247:N249)</f>
        <v>0</v>
      </c>
      <c r="O246" s="70"/>
      <c r="P246" s="71">
        <f>SUM(P247:P249)</f>
        <v>0</v>
      </c>
      <c r="Q246" s="69">
        <f>SUM(Q247:Q249)</f>
        <v>0</v>
      </c>
      <c r="R246" s="70"/>
      <c r="S246" s="71">
        <f>SUM(S247:S249)</f>
        <v>0</v>
      </c>
      <c r="T246" s="69">
        <f>SUM(T247:T249)</f>
        <v>0</v>
      </c>
      <c r="U246" s="70"/>
      <c r="V246" s="71">
        <f>SUM(V247:V249)</f>
        <v>0</v>
      </c>
      <c r="W246" s="69">
        <f>SUM(W247:W249)</f>
        <v>0</v>
      </c>
      <c r="X246" s="70"/>
      <c r="Y246" s="71">
        <f>SUM(Y247:Y249)</f>
        <v>0</v>
      </c>
      <c r="Z246" s="69">
        <f>SUM(Z247:Z249)</f>
        <v>0</v>
      </c>
      <c r="AA246" s="70"/>
      <c r="AB246" s="71">
        <f>SUM(AB247:AB249)</f>
        <v>0</v>
      </c>
      <c r="AC246" s="69">
        <f>SUM(AC247:AC249)</f>
        <v>0</v>
      </c>
      <c r="AD246" s="70"/>
      <c r="AE246" s="71">
        <f>SUM(AE247:AE249)</f>
        <v>0</v>
      </c>
      <c r="AF246" s="69">
        <f>SUM(AF247:AF249)</f>
        <v>0</v>
      </c>
      <c r="AG246" s="70"/>
      <c r="AH246" s="71">
        <f>SUM(AH247:AH249)</f>
        <v>0</v>
      </c>
      <c r="AI246" s="71">
        <f>SUM(AI247:AI249)</f>
        <v>0</v>
      </c>
      <c r="AJ246" s="71">
        <f>SUM(AJ247:AJ249)</f>
        <v>0</v>
      </c>
      <c r="AK246" s="71">
        <f t="shared" si="496"/>
        <v>0</v>
      </c>
      <c r="AL246" s="71" t="e">
        <f>AK246/AI246</f>
        <v>#DIV/0!</v>
      </c>
      <c r="AM246" s="237"/>
      <c r="AN246" s="49"/>
      <c r="AO246" s="49"/>
      <c r="AP246" s="49"/>
      <c r="AQ246" s="49"/>
      <c r="AR246" s="49"/>
      <c r="AS246" s="49"/>
    </row>
    <row r="247" spans="1:45" ht="30" customHeight="1" x14ac:dyDescent="0.2">
      <c r="A247" s="50" t="s">
        <v>17</v>
      </c>
      <c r="B247" s="192" t="s">
        <v>220</v>
      </c>
      <c r="C247" s="96" t="s">
        <v>221</v>
      </c>
      <c r="D247" s="53"/>
      <c r="E247" s="54"/>
      <c r="F247" s="55"/>
      <c r="G247" s="56">
        <f t="shared" ref="G247:G249" si="555">E247*F247</f>
        <v>0</v>
      </c>
      <c r="H247" s="54"/>
      <c r="I247" s="55"/>
      <c r="J247" s="56">
        <f t="shared" ref="J247:J249" si="556">H247*I247</f>
        <v>0</v>
      </c>
      <c r="K247" s="54"/>
      <c r="L247" s="55"/>
      <c r="M247" s="56">
        <f t="shared" ref="M247:M249" si="557">K247*L247</f>
        <v>0</v>
      </c>
      <c r="N247" s="54"/>
      <c r="O247" s="55"/>
      <c r="P247" s="56">
        <f t="shared" ref="P247:P249" si="558">N247*O247</f>
        <v>0</v>
      </c>
      <c r="Q247" s="54"/>
      <c r="R247" s="55"/>
      <c r="S247" s="56">
        <f t="shared" ref="S247:S249" si="559">Q247*R247</f>
        <v>0</v>
      </c>
      <c r="T247" s="54"/>
      <c r="U247" s="55"/>
      <c r="V247" s="56">
        <f t="shared" ref="V247:V249" si="560">T247*U247</f>
        <v>0</v>
      </c>
      <c r="W247" s="54"/>
      <c r="X247" s="55"/>
      <c r="Y247" s="56">
        <f t="shared" ref="Y247:Y249" si="561">W247*X247</f>
        <v>0</v>
      </c>
      <c r="Z247" s="54"/>
      <c r="AA247" s="55"/>
      <c r="AB247" s="56">
        <f t="shared" ref="AB247:AB249" si="562">Z247*AA247</f>
        <v>0</v>
      </c>
      <c r="AC247" s="54"/>
      <c r="AD247" s="55"/>
      <c r="AE247" s="56">
        <f t="shared" ref="AE247:AE249" si="563">AC247*AD247</f>
        <v>0</v>
      </c>
      <c r="AF247" s="54"/>
      <c r="AG247" s="55"/>
      <c r="AH247" s="56">
        <f t="shared" ref="AH247:AH249" si="564">AF247*AG247</f>
        <v>0</v>
      </c>
      <c r="AI247" s="57">
        <f>G247+M247+AE247+S247+Y247</f>
        <v>0</v>
      </c>
      <c r="AJ247" s="254">
        <f>J247+P247+AH247+V247+AB247</f>
        <v>0</v>
      </c>
      <c r="AK247" s="254">
        <f t="shared" si="496"/>
        <v>0</v>
      </c>
      <c r="AL247" s="261" t="e">
        <f t="shared" si="536"/>
        <v>#DIV/0!</v>
      </c>
      <c r="AM247" s="236"/>
      <c r="AN247" s="59"/>
      <c r="AO247" s="59"/>
      <c r="AP247" s="59"/>
      <c r="AQ247" s="59"/>
      <c r="AR247" s="59"/>
      <c r="AS247" s="59"/>
    </row>
    <row r="248" spans="1:45" ht="30" customHeight="1" x14ac:dyDescent="0.2">
      <c r="A248" s="50" t="s">
        <v>17</v>
      </c>
      <c r="B248" s="192" t="s">
        <v>222</v>
      </c>
      <c r="C248" s="96" t="s">
        <v>221</v>
      </c>
      <c r="D248" s="53"/>
      <c r="E248" s="54"/>
      <c r="F248" s="55"/>
      <c r="G248" s="56">
        <f t="shared" si="555"/>
        <v>0</v>
      </c>
      <c r="H248" s="54"/>
      <c r="I248" s="55"/>
      <c r="J248" s="56">
        <f t="shared" si="556"/>
        <v>0</v>
      </c>
      <c r="K248" s="54"/>
      <c r="L248" s="55"/>
      <c r="M248" s="56">
        <f t="shared" si="557"/>
        <v>0</v>
      </c>
      <c r="N248" s="54"/>
      <c r="O248" s="55"/>
      <c r="P248" s="56">
        <f t="shared" si="558"/>
        <v>0</v>
      </c>
      <c r="Q248" s="54"/>
      <c r="R248" s="55"/>
      <c r="S248" s="56">
        <f t="shared" si="559"/>
        <v>0</v>
      </c>
      <c r="T248" s="54"/>
      <c r="U248" s="55"/>
      <c r="V248" s="56">
        <f t="shared" si="560"/>
        <v>0</v>
      </c>
      <c r="W248" s="54"/>
      <c r="X248" s="55"/>
      <c r="Y248" s="56">
        <f t="shared" si="561"/>
        <v>0</v>
      </c>
      <c r="Z248" s="54"/>
      <c r="AA248" s="55"/>
      <c r="AB248" s="56">
        <f t="shared" si="562"/>
        <v>0</v>
      </c>
      <c r="AC248" s="54"/>
      <c r="AD248" s="55"/>
      <c r="AE248" s="56">
        <f t="shared" si="563"/>
        <v>0</v>
      </c>
      <c r="AF248" s="54"/>
      <c r="AG248" s="55"/>
      <c r="AH248" s="56">
        <f t="shared" si="564"/>
        <v>0</v>
      </c>
      <c r="AI248" s="57">
        <f t="shared" ref="AI248:AI249" si="565">G248+M248+AE248+S248+Y248</f>
        <v>0</v>
      </c>
      <c r="AJ248" s="254">
        <f t="shared" ref="AJ248:AJ249" si="566">J248+P248+AH248+V248+AB248</f>
        <v>0</v>
      </c>
      <c r="AK248" s="254">
        <f t="shared" ref="AK248:AK249" si="567">AI248-AJ248</f>
        <v>0</v>
      </c>
      <c r="AL248" s="261" t="e">
        <f t="shared" ref="AL248:AL249" si="568">AK248/AI248</f>
        <v>#DIV/0!</v>
      </c>
      <c r="AM248" s="236"/>
      <c r="AN248" s="59"/>
      <c r="AO248" s="59"/>
      <c r="AP248" s="59"/>
      <c r="AQ248" s="59"/>
      <c r="AR248" s="59"/>
      <c r="AS248" s="59"/>
    </row>
    <row r="249" spans="1:45" ht="30" customHeight="1" thickBot="1" x14ac:dyDescent="0.25">
      <c r="A249" s="60" t="s">
        <v>17</v>
      </c>
      <c r="B249" s="210" t="s">
        <v>223</v>
      </c>
      <c r="C249" s="88" t="s">
        <v>221</v>
      </c>
      <c r="D249" s="62"/>
      <c r="E249" s="63"/>
      <c r="F249" s="64"/>
      <c r="G249" s="65">
        <f t="shared" si="555"/>
        <v>0</v>
      </c>
      <c r="H249" s="63"/>
      <c r="I249" s="64"/>
      <c r="J249" s="65">
        <f t="shared" si="556"/>
        <v>0</v>
      </c>
      <c r="K249" s="63"/>
      <c r="L249" s="64"/>
      <c r="M249" s="65">
        <f t="shared" si="557"/>
        <v>0</v>
      </c>
      <c r="N249" s="63"/>
      <c r="O249" s="64"/>
      <c r="P249" s="65">
        <f t="shared" si="558"/>
        <v>0</v>
      </c>
      <c r="Q249" s="63"/>
      <c r="R249" s="64"/>
      <c r="S249" s="65">
        <f t="shared" si="559"/>
        <v>0</v>
      </c>
      <c r="T249" s="63"/>
      <c r="U249" s="64"/>
      <c r="V249" s="65">
        <f t="shared" si="560"/>
        <v>0</v>
      </c>
      <c r="W249" s="63"/>
      <c r="X249" s="64"/>
      <c r="Y249" s="65">
        <f t="shared" si="561"/>
        <v>0</v>
      </c>
      <c r="Z249" s="63"/>
      <c r="AA249" s="64"/>
      <c r="AB249" s="65">
        <f t="shared" si="562"/>
        <v>0</v>
      </c>
      <c r="AC249" s="63"/>
      <c r="AD249" s="64"/>
      <c r="AE249" s="65">
        <f t="shared" si="563"/>
        <v>0</v>
      </c>
      <c r="AF249" s="63"/>
      <c r="AG249" s="64"/>
      <c r="AH249" s="65">
        <f t="shared" si="564"/>
        <v>0</v>
      </c>
      <c r="AI249" s="57">
        <f t="shared" si="565"/>
        <v>0</v>
      </c>
      <c r="AJ249" s="254">
        <f t="shared" si="566"/>
        <v>0</v>
      </c>
      <c r="AK249" s="254">
        <f t="shared" si="567"/>
        <v>0</v>
      </c>
      <c r="AL249" s="261" t="e">
        <f t="shared" si="568"/>
        <v>#DIV/0!</v>
      </c>
      <c r="AM249" s="236"/>
      <c r="AN249" s="59"/>
      <c r="AO249" s="59"/>
      <c r="AP249" s="59"/>
      <c r="AQ249" s="59"/>
      <c r="AR249" s="59"/>
      <c r="AS249" s="59"/>
    </row>
    <row r="250" spans="1:45" ht="30" customHeight="1" x14ac:dyDescent="0.2">
      <c r="A250" s="190" t="s">
        <v>15</v>
      </c>
      <c r="B250" s="221" t="s">
        <v>224</v>
      </c>
      <c r="C250" s="217" t="s">
        <v>200</v>
      </c>
      <c r="D250" s="68"/>
      <c r="E250" s="69">
        <f>SUM(E251:E260)</f>
        <v>0</v>
      </c>
      <c r="F250" s="70"/>
      <c r="G250" s="71">
        <f>SUM(G251:G261)</f>
        <v>0</v>
      </c>
      <c r="H250" s="69">
        <f>SUM(H251:H260)</f>
        <v>0</v>
      </c>
      <c r="I250" s="70"/>
      <c r="J250" s="71">
        <f>SUM(J251:J261)</f>
        <v>0</v>
      </c>
      <c r="K250" s="69">
        <f>SUM(K251:K260)</f>
        <v>0</v>
      </c>
      <c r="L250" s="70"/>
      <c r="M250" s="71">
        <f>SUM(M251:M261)</f>
        <v>0</v>
      </c>
      <c r="N250" s="69">
        <f>SUM(N251:N260)</f>
        <v>2</v>
      </c>
      <c r="O250" s="70"/>
      <c r="P250" s="71">
        <f>SUM(P251:P261)</f>
        <v>99540</v>
      </c>
      <c r="Q250" s="69">
        <f>SUM(Q251:Q260)</f>
        <v>0</v>
      </c>
      <c r="R250" s="70"/>
      <c r="S250" s="71">
        <f>SUM(S251:S261)</f>
        <v>0</v>
      </c>
      <c r="T250" s="69">
        <f>SUM(T251:T260)</f>
        <v>0</v>
      </c>
      <c r="U250" s="70"/>
      <c r="V250" s="71">
        <f>SUM(V251:V261)</f>
        <v>0</v>
      </c>
      <c r="W250" s="69">
        <f>SUM(W251:W260)</f>
        <v>0</v>
      </c>
      <c r="X250" s="70"/>
      <c r="Y250" s="71">
        <f>SUM(Y251:Y261)</f>
        <v>0</v>
      </c>
      <c r="Z250" s="69">
        <f>SUM(Z251:Z260)</f>
        <v>0</v>
      </c>
      <c r="AA250" s="70"/>
      <c r="AB250" s="71">
        <f>SUM(AB251:AB261)</f>
        <v>0</v>
      </c>
      <c r="AC250" s="69">
        <f>SUM(AC251:AC260)</f>
        <v>0</v>
      </c>
      <c r="AD250" s="70"/>
      <c r="AE250" s="71">
        <f>SUM(AE251:AE261)</f>
        <v>0</v>
      </c>
      <c r="AF250" s="69">
        <f>SUM(AF251:AF260)</f>
        <v>21</v>
      </c>
      <c r="AG250" s="70"/>
      <c r="AH250" s="71">
        <f>SUM(AH251:AH261)</f>
        <v>35695</v>
      </c>
      <c r="AI250" s="71">
        <f>SUM(AI251:AI261)</f>
        <v>0</v>
      </c>
      <c r="AJ250" s="71">
        <f>SUM(AJ251:AJ261)</f>
        <v>135235</v>
      </c>
      <c r="AK250" s="71">
        <f t="shared" si="496"/>
        <v>-135235</v>
      </c>
      <c r="AL250" s="71" t="e">
        <f>AK250/AI250</f>
        <v>#DIV/0!</v>
      </c>
      <c r="AM250" s="237"/>
      <c r="AN250" s="49"/>
      <c r="AO250" s="49"/>
      <c r="AP250" s="49"/>
      <c r="AQ250" s="49"/>
      <c r="AR250" s="49"/>
      <c r="AS250" s="49"/>
    </row>
    <row r="251" spans="1:45" ht="30" customHeight="1" x14ac:dyDescent="0.2">
      <c r="A251" s="50" t="s">
        <v>17</v>
      </c>
      <c r="B251" s="192" t="s">
        <v>225</v>
      </c>
      <c r="C251" s="175" t="s">
        <v>245</v>
      </c>
      <c r="D251" s="53"/>
      <c r="E251" s="54"/>
      <c r="F251" s="55"/>
      <c r="G251" s="56">
        <f t="shared" ref="G251:G254" si="569">E251*F251</f>
        <v>0</v>
      </c>
      <c r="H251" s="54"/>
      <c r="I251" s="55"/>
      <c r="J251" s="56">
        <f t="shared" ref="J251:J254" si="570">H251*I251</f>
        <v>0</v>
      </c>
      <c r="K251" s="54"/>
      <c r="L251" s="55"/>
      <c r="M251" s="56">
        <f t="shared" ref="M251:M260" si="571">K251*L251</f>
        <v>0</v>
      </c>
      <c r="N251" s="54"/>
      <c r="O251" s="55"/>
      <c r="P251" s="56">
        <f t="shared" ref="P251:P260" si="572">N251*O251</f>
        <v>0</v>
      </c>
      <c r="Q251" s="54"/>
      <c r="R251" s="55"/>
      <c r="S251" s="56">
        <f t="shared" ref="S251:S260" si="573">Q251*R251</f>
        <v>0</v>
      </c>
      <c r="T251" s="54"/>
      <c r="U251" s="55"/>
      <c r="V251" s="56">
        <f t="shared" ref="V251:V260" si="574">T251*U251</f>
        <v>0</v>
      </c>
      <c r="W251" s="54"/>
      <c r="X251" s="55"/>
      <c r="Y251" s="56">
        <f t="shared" ref="Y251:Y260" si="575">W251*X251</f>
        <v>0</v>
      </c>
      <c r="Z251" s="54"/>
      <c r="AA251" s="55"/>
      <c r="AB251" s="56">
        <f t="shared" ref="AB251:AB260" si="576">Z251*AA251</f>
        <v>0</v>
      </c>
      <c r="AC251" s="54"/>
      <c r="AD251" s="55"/>
      <c r="AE251" s="56">
        <f t="shared" ref="AE251:AE261" si="577">AC251*AD251</f>
        <v>0</v>
      </c>
      <c r="AF251" s="54"/>
      <c r="AG251" s="55"/>
      <c r="AH251" s="56">
        <f t="shared" ref="AH251:AH261" si="578">AF251*AG251</f>
        <v>0</v>
      </c>
      <c r="AI251" s="57">
        <f>G251+M251+AE251+S251+Y251</f>
        <v>0</v>
      </c>
      <c r="AJ251" s="254">
        <f>J251+P251+AH251+V251+AB251</f>
        <v>0</v>
      </c>
      <c r="AK251" s="254">
        <f t="shared" si="496"/>
        <v>0</v>
      </c>
      <c r="AL251" s="261" t="e">
        <f t="shared" si="536"/>
        <v>#DIV/0!</v>
      </c>
      <c r="AM251" s="236"/>
      <c r="AN251" s="59"/>
      <c r="AO251" s="59"/>
      <c r="AP251" s="59"/>
      <c r="AQ251" s="59"/>
      <c r="AR251" s="59"/>
      <c r="AS251" s="59"/>
    </row>
    <row r="252" spans="1:45" ht="30" customHeight="1" x14ac:dyDescent="0.2">
      <c r="A252" s="50" t="s">
        <v>17</v>
      </c>
      <c r="B252" s="192" t="s">
        <v>226</v>
      </c>
      <c r="C252" s="96" t="s">
        <v>227</v>
      </c>
      <c r="D252" s="53"/>
      <c r="E252" s="54"/>
      <c r="F252" s="55"/>
      <c r="G252" s="56">
        <f t="shared" si="569"/>
        <v>0</v>
      </c>
      <c r="H252" s="54"/>
      <c r="I252" s="55"/>
      <c r="J252" s="56">
        <f t="shared" si="570"/>
        <v>0</v>
      </c>
      <c r="K252" s="54"/>
      <c r="L252" s="55"/>
      <c r="M252" s="56">
        <f t="shared" si="571"/>
        <v>0</v>
      </c>
      <c r="N252" s="54"/>
      <c r="O252" s="55"/>
      <c r="P252" s="56">
        <f t="shared" si="572"/>
        <v>0</v>
      </c>
      <c r="Q252" s="54"/>
      <c r="R252" s="55"/>
      <c r="S252" s="56">
        <f t="shared" si="573"/>
        <v>0</v>
      </c>
      <c r="T252" s="54"/>
      <c r="U252" s="55"/>
      <c r="V252" s="56">
        <f t="shared" si="574"/>
        <v>0</v>
      </c>
      <c r="W252" s="54"/>
      <c r="X252" s="55"/>
      <c r="Y252" s="56">
        <f t="shared" si="575"/>
        <v>0</v>
      </c>
      <c r="Z252" s="54"/>
      <c r="AA252" s="55"/>
      <c r="AB252" s="56">
        <f t="shared" si="576"/>
        <v>0</v>
      </c>
      <c r="AC252" s="54"/>
      <c r="AD252" s="55"/>
      <c r="AE252" s="56">
        <f t="shared" si="577"/>
        <v>0</v>
      </c>
      <c r="AF252" s="54"/>
      <c r="AG252" s="55"/>
      <c r="AH252" s="56">
        <f t="shared" si="578"/>
        <v>0</v>
      </c>
      <c r="AI252" s="57">
        <f t="shared" ref="AI252:AI261" si="579">G252+M252+AE252+S252+Y252</f>
        <v>0</v>
      </c>
      <c r="AJ252" s="254">
        <f t="shared" ref="AJ252:AJ261" si="580">J252+P252+AH252+V252+AB252</f>
        <v>0</v>
      </c>
      <c r="AK252" s="254">
        <f t="shared" ref="AK252:AK261" si="581">AI252-AJ252</f>
        <v>0</v>
      </c>
      <c r="AL252" s="261" t="e">
        <f t="shared" ref="AL252:AL261" si="582">AK252/AI252</f>
        <v>#DIV/0!</v>
      </c>
      <c r="AM252" s="236"/>
      <c r="AN252" s="59"/>
      <c r="AO252" s="59"/>
      <c r="AP252" s="59"/>
      <c r="AQ252" s="59"/>
      <c r="AR252" s="59"/>
      <c r="AS252" s="59"/>
    </row>
    <row r="253" spans="1:45" ht="30" customHeight="1" x14ac:dyDescent="0.2">
      <c r="A253" s="50" t="s">
        <v>17</v>
      </c>
      <c r="B253" s="192" t="s">
        <v>228</v>
      </c>
      <c r="C253" s="96" t="s">
        <v>229</v>
      </c>
      <c r="D253" s="53"/>
      <c r="E253" s="54"/>
      <c r="F253" s="55"/>
      <c r="G253" s="56">
        <f t="shared" si="569"/>
        <v>0</v>
      </c>
      <c r="H253" s="54"/>
      <c r="I253" s="55"/>
      <c r="J253" s="56">
        <f t="shared" si="570"/>
        <v>0</v>
      </c>
      <c r="K253" s="54"/>
      <c r="L253" s="55"/>
      <c r="M253" s="56">
        <f t="shared" si="571"/>
        <v>0</v>
      </c>
      <c r="N253" s="54"/>
      <c r="O253" s="55"/>
      <c r="P253" s="56">
        <f t="shared" si="572"/>
        <v>0</v>
      </c>
      <c r="Q253" s="54"/>
      <c r="R253" s="55"/>
      <c r="S253" s="56">
        <f t="shared" si="573"/>
        <v>0</v>
      </c>
      <c r="T253" s="54"/>
      <c r="U253" s="55"/>
      <c r="V253" s="56">
        <f t="shared" si="574"/>
        <v>0</v>
      </c>
      <c r="W253" s="54"/>
      <c r="X253" s="55"/>
      <c r="Y253" s="56">
        <f t="shared" si="575"/>
        <v>0</v>
      </c>
      <c r="Z253" s="54"/>
      <c r="AA253" s="55"/>
      <c r="AB253" s="56">
        <f t="shared" si="576"/>
        <v>0</v>
      </c>
      <c r="AC253" s="54"/>
      <c r="AD253" s="55"/>
      <c r="AE253" s="56">
        <f t="shared" si="577"/>
        <v>0</v>
      </c>
      <c r="AF253" s="54"/>
      <c r="AG253" s="55"/>
      <c r="AH253" s="56">
        <f t="shared" si="578"/>
        <v>0</v>
      </c>
      <c r="AI253" s="57">
        <f t="shared" si="579"/>
        <v>0</v>
      </c>
      <c r="AJ253" s="254">
        <f t="shared" si="580"/>
        <v>0</v>
      </c>
      <c r="AK253" s="254">
        <f t="shared" si="581"/>
        <v>0</v>
      </c>
      <c r="AL253" s="261" t="e">
        <f t="shared" si="582"/>
        <v>#DIV/0!</v>
      </c>
      <c r="AM253" s="236"/>
      <c r="AN253" s="59"/>
      <c r="AO253" s="59"/>
      <c r="AP253" s="59"/>
      <c r="AQ253" s="59"/>
      <c r="AR253" s="59"/>
      <c r="AS253" s="59"/>
    </row>
    <row r="254" spans="1:45" ht="30" customHeight="1" x14ac:dyDescent="0.2">
      <c r="A254" s="50" t="s">
        <v>17</v>
      </c>
      <c r="B254" s="192" t="s">
        <v>230</v>
      </c>
      <c r="C254" s="96" t="s">
        <v>231</v>
      </c>
      <c r="D254" s="53"/>
      <c r="E254" s="54"/>
      <c r="F254" s="55"/>
      <c r="G254" s="56">
        <f t="shared" si="569"/>
        <v>0</v>
      </c>
      <c r="H254" s="54"/>
      <c r="I254" s="55"/>
      <c r="J254" s="56">
        <f t="shared" si="570"/>
        <v>0</v>
      </c>
      <c r="K254" s="54"/>
      <c r="L254" s="55"/>
      <c r="M254" s="56">
        <f t="shared" si="571"/>
        <v>0</v>
      </c>
      <c r="N254" s="54"/>
      <c r="O254" s="55"/>
      <c r="P254" s="56">
        <f t="shared" si="572"/>
        <v>0</v>
      </c>
      <c r="Q254" s="54"/>
      <c r="R254" s="55"/>
      <c r="S254" s="56">
        <f t="shared" si="573"/>
        <v>0</v>
      </c>
      <c r="T254" s="54"/>
      <c r="U254" s="55"/>
      <c r="V254" s="56">
        <f t="shared" si="574"/>
        <v>0</v>
      </c>
      <c r="W254" s="54"/>
      <c r="X254" s="55"/>
      <c r="Y254" s="56">
        <f t="shared" si="575"/>
        <v>0</v>
      </c>
      <c r="Z254" s="54"/>
      <c r="AA254" s="55"/>
      <c r="AB254" s="56">
        <f t="shared" si="576"/>
        <v>0</v>
      </c>
      <c r="AC254" s="54"/>
      <c r="AD254" s="55"/>
      <c r="AE254" s="56">
        <f t="shared" si="577"/>
        <v>0</v>
      </c>
      <c r="AF254" s="54"/>
      <c r="AG254" s="55"/>
      <c r="AH254" s="56">
        <f t="shared" si="578"/>
        <v>0</v>
      </c>
      <c r="AI254" s="57">
        <f t="shared" si="579"/>
        <v>0</v>
      </c>
      <c r="AJ254" s="254">
        <f t="shared" si="580"/>
        <v>0</v>
      </c>
      <c r="AK254" s="254">
        <f t="shared" si="581"/>
        <v>0</v>
      </c>
      <c r="AL254" s="261" t="e">
        <f t="shared" si="582"/>
        <v>#DIV/0!</v>
      </c>
      <c r="AM254" s="236"/>
      <c r="AN254" s="59"/>
      <c r="AO254" s="59"/>
      <c r="AP254" s="59"/>
      <c r="AQ254" s="59"/>
      <c r="AR254" s="59"/>
      <c r="AS254" s="59"/>
    </row>
    <row r="255" spans="1:45" ht="30" customHeight="1" x14ac:dyDescent="0.2">
      <c r="A255" s="50" t="s">
        <v>17</v>
      </c>
      <c r="B255" s="192" t="s">
        <v>232</v>
      </c>
      <c r="C255" s="88" t="s">
        <v>517</v>
      </c>
      <c r="D255" s="53" t="s">
        <v>82</v>
      </c>
      <c r="E255" s="54"/>
      <c r="F255" s="55"/>
      <c r="G255" s="56">
        <f t="shared" ref="G255:G256" si="583">E255*F255</f>
        <v>0</v>
      </c>
      <c r="H255" s="54"/>
      <c r="I255" s="55"/>
      <c r="J255" s="56">
        <f t="shared" ref="J255:J256" si="584">H255*I255</f>
        <v>0</v>
      </c>
      <c r="K255" s="54"/>
      <c r="L255" s="55"/>
      <c r="M255" s="56">
        <f t="shared" si="571"/>
        <v>0</v>
      </c>
      <c r="N255" s="54">
        <v>1</v>
      </c>
      <c r="O255" s="55">
        <v>49990</v>
      </c>
      <c r="P255" s="56">
        <f t="shared" si="572"/>
        <v>49990</v>
      </c>
      <c r="Q255" s="54"/>
      <c r="R255" s="55"/>
      <c r="S255" s="56">
        <f t="shared" si="573"/>
        <v>0</v>
      </c>
      <c r="T255" s="54"/>
      <c r="U255" s="55"/>
      <c r="V255" s="56">
        <f t="shared" si="574"/>
        <v>0</v>
      </c>
      <c r="W255" s="54"/>
      <c r="X255" s="55"/>
      <c r="Y255" s="56">
        <f t="shared" si="575"/>
        <v>0</v>
      </c>
      <c r="Z255" s="54"/>
      <c r="AA255" s="55"/>
      <c r="AB255" s="56">
        <f t="shared" si="576"/>
        <v>0</v>
      </c>
      <c r="AC255" s="54"/>
      <c r="AD255" s="55"/>
      <c r="AE255" s="56">
        <f t="shared" si="577"/>
        <v>0</v>
      </c>
      <c r="AF255" s="54">
        <v>1</v>
      </c>
      <c r="AG255" s="55">
        <v>15500</v>
      </c>
      <c r="AH255" s="56">
        <f t="shared" si="578"/>
        <v>15500</v>
      </c>
      <c r="AI255" s="57">
        <f t="shared" si="579"/>
        <v>0</v>
      </c>
      <c r="AJ255" s="254">
        <f t="shared" si="580"/>
        <v>65490</v>
      </c>
      <c r="AK255" s="254">
        <f t="shared" si="581"/>
        <v>-65490</v>
      </c>
      <c r="AL255" s="261" t="e">
        <f t="shared" si="582"/>
        <v>#DIV/0!</v>
      </c>
      <c r="AM255" s="236"/>
      <c r="AN255" s="58"/>
      <c r="AO255" s="59"/>
      <c r="AP255" s="59"/>
      <c r="AQ255" s="59"/>
      <c r="AR255" s="59"/>
      <c r="AS255" s="59"/>
    </row>
    <row r="256" spans="1:45" ht="30" customHeight="1" x14ac:dyDescent="0.2">
      <c r="A256" s="50" t="s">
        <v>17</v>
      </c>
      <c r="B256" s="192" t="s">
        <v>233</v>
      </c>
      <c r="C256" s="88" t="s">
        <v>518</v>
      </c>
      <c r="D256" s="53" t="s">
        <v>82</v>
      </c>
      <c r="E256" s="54"/>
      <c r="F256" s="55"/>
      <c r="G256" s="56">
        <f t="shared" si="583"/>
        <v>0</v>
      </c>
      <c r="H256" s="54"/>
      <c r="I256" s="55"/>
      <c r="J256" s="56">
        <f t="shared" si="584"/>
        <v>0</v>
      </c>
      <c r="K256" s="54"/>
      <c r="L256" s="55"/>
      <c r="M256" s="56">
        <f t="shared" si="571"/>
        <v>0</v>
      </c>
      <c r="N256" s="54">
        <v>1</v>
      </c>
      <c r="O256" s="55">
        <v>49550</v>
      </c>
      <c r="P256" s="56">
        <f t="shared" si="572"/>
        <v>49550</v>
      </c>
      <c r="Q256" s="54"/>
      <c r="R256" s="55"/>
      <c r="S256" s="56">
        <f t="shared" si="573"/>
        <v>0</v>
      </c>
      <c r="T256" s="54"/>
      <c r="U256" s="55"/>
      <c r="V256" s="56">
        <f t="shared" si="574"/>
        <v>0</v>
      </c>
      <c r="W256" s="54"/>
      <c r="X256" s="55"/>
      <c r="Y256" s="56">
        <f t="shared" si="575"/>
        <v>0</v>
      </c>
      <c r="Z256" s="54"/>
      <c r="AA256" s="55"/>
      <c r="AB256" s="56">
        <f t="shared" si="576"/>
        <v>0</v>
      </c>
      <c r="AC256" s="54"/>
      <c r="AD256" s="55"/>
      <c r="AE256" s="56">
        <f t="shared" si="577"/>
        <v>0</v>
      </c>
      <c r="AF256" s="54"/>
      <c r="AG256" s="55"/>
      <c r="AH256" s="56">
        <f t="shared" si="578"/>
        <v>0</v>
      </c>
      <c r="AI256" s="57">
        <f t="shared" si="579"/>
        <v>0</v>
      </c>
      <c r="AJ256" s="254">
        <f t="shared" si="580"/>
        <v>49550</v>
      </c>
      <c r="AK256" s="254">
        <f t="shared" si="581"/>
        <v>-49550</v>
      </c>
      <c r="AL256" s="261" t="e">
        <f t="shared" si="582"/>
        <v>#DIV/0!</v>
      </c>
      <c r="AM256" s="236"/>
      <c r="AN256" s="59"/>
      <c r="AO256" s="59"/>
      <c r="AP256" s="59"/>
      <c r="AQ256" s="59"/>
      <c r="AR256" s="59"/>
      <c r="AS256" s="59"/>
    </row>
    <row r="257" spans="1:45" s="415" customFormat="1" ht="30" customHeight="1" x14ac:dyDescent="0.2">
      <c r="A257" s="50" t="s">
        <v>17</v>
      </c>
      <c r="B257" s="192" t="s">
        <v>234</v>
      </c>
      <c r="C257" s="88" t="s">
        <v>522</v>
      </c>
      <c r="D257" s="53" t="s">
        <v>82</v>
      </c>
      <c r="E257" s="54"/>
      <c r="F257" s="55"/>
      <c r="G257" s="56">
        <f t="shared" ref="G257:G259" si="585">E257*F257</f>
        <v>0</v>
      </c>
      <c r="H257" s="54"/>
      <c r="I257" s="55"/>
      <c r="J257" s="56">
        <f t="shared" ref="J257:J259" si="586">H257*I257</f>
        <v>0</v>
      </c>
      <c r="K257" s="54"/>
      <c r="L257" s="55"/>
      <c r="M257" s="56">
        <f t="shared" ref="M257:M259" si="587">K257*L257</f>
        <v>0</v>
      </c>
      <c r="N257" s="63"/>
      <c r="O257" s="64"/>
      <c r="P257" s="56">
        <f t="shared" si="572"/>
        <v>0</v>
      </c>
      <c r="Q257" s="54"/>
      <c r="R257" s="55"/>
      <c r="S257" s="56">
        <f t="shared" ref="S257:S259" si="588">Q257*R257</f>
        <v>0</v>
      </c>
      <c r="T257" s="54"/>
      <c r="U257" s="55"/>
      <c r="V257" s="56">
        <f t="shared" ref="V257:V259" si="589">T257*U257</f>
        <v>0</v>
      </c>
      <c r="W257" s="54"/>
      <c r="X257" s="55"/>
      <c r="Y257" s="56">
        <f t="shared" ref="Y257:Y259" si="590">W257*X257</f>
        <v>0</v>
      </c>
      <c r="Z257" s="54"/>
      <c r="AA257" s="55"/>
      <c r="AB257" s="56">
        <f t="shared" ref="AB257:AB259" si="591">Z257*AA257</f>
        <v>0</v>
      </c>
      <c r="AC257" s="54"/>
      <c r="AD257" s="55"/>
      <c r="AE257" s="56">
        <f t="shared" ref="AE257:AE259" si="592">AC257*AD257</f>
        <v>0</v>
      </c>
      <c r="AF257" s="54">
        <v>1</v>
      </c>
      <c r="AG257" s="55">
        <v>11000</v>
      </c>
      <c r="AH257" s="56">
        <f t="shared" ref="AH257:AH259" si="593">AF257*AG257</f>
        <v>11000</v>
      </c>
      <c r="AI257" s="57">
        <f t="shared" si="579"/>
        <v>0</v>
      </c>
      <c r="AJ257" s="254">
        <f t="shared" si="580"/>
        <v>11000</v>
      </c>
      <c r="AK257" s="254">
        <f t="shared" si="581"/>
        <v>-11000</v>
      </c>
      <c r="AL257" s="261" t="e">
        <f t="shared" si="582"/>
        <v>#DIV/0!</v>
      </c>
      <c r="AM257" s="236"/>
      <c r="AN257" s="59"/>
      <c r="AO257" s="59"/>
      <c r="AP257" s="59"/>
      <c r="AQ257" s="59"/>
      <c r="AR257" s="59"/>
      <c r="AS257" s="59"/>
    </row>
    <row r="258" spans="1:45" s="415" customFormat="1" ht="30" customHeight="1" x14ac:dyDescent="0.2">
      <c r="A258" s="50" t="s">
        <v>17</v>
      </c>
      <c r="B258" s="192" t="s">
        <v>235</v>
      </c>
      <c r="C258" s="88" t="s">
        <v>523</v>
      </c>
      <c r="D258" s="53" t="s">
        <v>82</v>
      </c>
      <c r="E258" s="54"/>
      <c r="F258" s="55"/>
      <c r="G258" s="56">
        <f t="shared" si="585"/>
        <v>0</v>
      </c>
      <c r="H258" s="54"/>
      <c r="I258" s="55"/>
      <c r="J258" s="56">
        <f t="shared" si="586"/>
        <v>0</v>
      </c>
      <c r="K258" s="54"/>
      <c r="L258" s="55"/>
      <c r="M258" s="56">
        <f t="shared" si="587"/>
        <v>0</v>
      </c>
      <c r="N258" s="63"/>
      <c r="O258" s="64"/>
      <c r="P258" s="56">
        <f t="shared" si="572"/>
        <v>0</v>
      </c>
      <c r="Q258" s="54"/>
      <c r="R258" s="55"/>
      <c r="S258" s="56">
        <f t="shared" si="588"/>
        <v>0</v>
      </c>
      <c r="T258" s="54"/>
      <c r="U258" s="55"/>
      <c r="V258" s="56">
        <f t="shared" si="589"/>
        <v>0</v>
      </c>
      <c r="W258" s="54"/>
      <c r="X258" s="55"/>
      <c r="Y258" s="56">
        <f t="shared" si="590"/>
        <v>0</v>
      </c>
      <c r="Z258" s="54"/>
      <c r="AA258" s="55"/>
      <c r="AB258" s="56">
        <f t="shared" si="591"/>
        <v>0</v>
      </c>
      <c r="AC258" s="54"/>
      <c r="AD258" s="55"/>
      <c r="AE258" s="56">
        <f t="shared" si="592"/>
        <v>0</v>
      </c>
      <c r="AF258" s="54">
        <v>18</v>
      </c>
      <c r="AG258" s="55">
        <v>240</v>
      </c>
      <c r="AH258" s="56">
        <f t="shared" si="593"/>
        <v>4320</v>
      </c>
      <c r="AI258" s="57">
        <f t="shared" si="579"/>
        <v>0</v>
      </c>
      <c r="AJ258" s="254">
        <f t="shared" si="580"/>
        <v>4320</v>
      </c>
      <c r="AK258" s="254">
        <f t="shared" si="581"/>
        <v>-4320</v>
      </c>
      <c r="AL258" s="261" t="e">
        <f t="shared" si="582"/>
        <v>#DIV/0!</v>
      </c>
      <c r="AM258" s="236"/>
      <c r="AN258" s="59"/>
      <c r="AO258" s="59"/>
      <c r="AP258" s="59"/>
      <c r="AQ258" s="59"/>
      <c r="AR258" s="59"/>
      <c r="AS258" s="59"/>
    </row>
    <row r="259" spans="1:45" s="415" customFormat="1" ht="30" customHeight="1" x14ac:dyDescent="0.2">
      <c r="A259" s="50" t="s">
        <v>17</v>
      </c>
      <c r="B259" s="192" t="s">
        <v>519</v>
      </c>
      <c r="C259" s="88" t="s">
        <v>524</v>
      </c>
      <c r="D259" s="53" t="s">
        <v>82</v>
      </c>
      <c r="E259" s="54"/>
      <c r="F259" s="55"/>
      <c r="G259" s="56">
        <f t="shared" si="585"/>
        <v>0</v>
      </c>
      <c r="H259" s="54"/>
      <c r="I259" s="55"/>
      <c r="J259" s="56">
        <f t="shared" si="586"/>
        <v>0</v>
      </c>
      <c r="K259" s="54"/>
      <c r="L259" s="55"/>
      <c r="M259" s="56">
        <f t="shared" si="587"/>
        <v>0</v>
      </c>
      <c r="N259" s="63"/>
      <c r="O259" s="64"/>
      <c r="P259" s="56">
        <f t="shared" si="572"/>
        <v>0</v>
      </c>
      <c r="Q259" s="54"/>
      <c r="R259" s="55"/>
      <c r="S259" s="56">
        <f t="shared" si="588"/>
        <v>0</v>
      </c>
      <c r="T259" s="54"/>
      <c r="U259" s="55"/>
      <c r="V259" s="56">
        <f t="shared" si="589"/>
        <v>0</v>
      </c>
      <c r="W259" s="54"/>
      <c r="X259" s="55"/>
      <c r="Y259" s="56">
        <f t="shared" si="590"/>
        <v>0</v>
      </c>
      <c r="Z259" s="54"/>
      <c r="AA259" s="55"/>
      <c r="AB259" s="56">
        <f t="shared" si="591"/>
        <v>0</v>
      </c>
      <c r="AC259" s="54"/>
      <c r="AD259" s="55"/>
      <c r="AE259" s="56">
        <f t="shared" si="592"/>
        <v>0</v>
      </c>
      <c r="AF259" s="54">
        <v>1</v>
      </c>
      <c r="AG259" s="55">
        <v>4875</v>
      </c>
      <c r="AH259" s="56">
        <f t="shared" si="593"/>
        <v>4875</v>
      </c>
      <c r="AI259" s="57">
        <f t="shared" si="579"/>
        <v>0</v>
      </c>
      <c r="AJ259" s="254">
        <f t="shared" si="580"/>
        <v>4875</v>
      </c>
      <c r="AK259" s="254">
        <f t="shared" si="581"/>
        <v>-4875</v>
      </c>
      <c r="AL259" s="261" t="e">
        <f t="shared" si="582"/>
        <v>#DIV/0!</v>
      </c>
      <c r="AM259" s="236"/>
      <c r="AN259" s="59"/>
      <c r="AO259" s="59"/>
      <c r="AP259" s="59"/>
      <c r="AQ259" s="59"/>
      <c r="AR259" s="59"/>
      <c r="AS259" s="59"/>
    </row>
    <row r="260" spans="1:45" ht="30" customHeight="1" x14ac:dyDescent="0.2">
      <c r="A260" s="60" t="s">
        <v>17</v>
      </c>
      <c r="B260" s="192" t="s">
        <v>520</v>
      </c>
      <c r="C260" s="174" t="s">
        <v>244</v>
      </c>
      <c r="D260" s="62" t="s">
        <v>82</v>
      </c>
      <c r="E260" s="63"/>
      <c r="F260" s="64"/>
      <c r="G260" s="65">
        <f>E260*F260</f>
        <v>0</v>
      </c>
      <c r="H260" s="63"/>
      <c r="I260" s="64"/>
      <c r="J260" s="65">
        <f>H260*I260</f>
        <v>0</v>
      </c>
      <c r="K260" s="63"/>
      <c r="L260" s="64"/>
      <c r="M260" s="65">
        <f t="shared" si="571"/>
        <v>0</v>
      </c>
      <c r="N260" s="63"/>
      <c r="O260" s="64"/>
      <c r="P260" s="65">
        <f t="shared" si="572"/>
        <v>0</v>
      </c>
      <c r="Q260" s="63"/>
      <c r="R260" s="64"/>
      <c r="S260" s="65">
        <f t="shared" si="573"/>
        <v>0</v>
      </c>
      <c r="T260" s="63"/>
      <c r="U260" s="64"/>
      <c r="V260" s="65">
        <f t="shared" si="574"/>
        <v>0</v>
      </c>
      <c r="W260" s="63"/>
      <c r="X260" s="64"/>
      <c r="Y260" s="65">
        <f t="shared" si="575"/>
        <v>0</v>
      </c>
      <c r="Z260" s="63"/>
      <c r="AA260" s="64"/>
      <c r="AB260" s="65">
        <f t="shared" si="576"/>
        <v>0</v>
      </c>
      <c r="AC260" s="63"/>
      <c r="AD260" s="64"/>
      <c r="AE260" s="65">
        <f t="shared" si="577"/>
        <v>0</v>
      </c>
      <c r="AF260" s="63"/>
      <c r="AG260" s="64"/>
      <c r="AH260" s="65">
        <f t="shared" si="578"/>
        <v>0</v>
      </c>
      <c r="AI260" s="57">
        <f t="shared" si="579"/>
        <v>0</v>
      </c>
      <c r="AJ260" s="254">
        <f t="shared" si="580"/>
        <v>0</v>
      </c>
      <c r="AK260" s="254">
        <f t="shared" si="581"/>
        <v>0</v>
      </c>
      <c r="AL260" s="261" t="e">
        <f t="shared" si="582"/>
        <v>#DIV/0!</v>
      </c>
      <c r="AM260" s="236"/>
      <c r="AN260" s="59"/>
      <c r="AO260" s="59"/>
      <c r="AP260" s="59"/>
      <c r="AQ260" s="59"/>
      <c r="AR260" s="59"/>
      <c r="AS260" s="59"/>
    </row>
    <row r="261" spans="1:45" ht="30" customHeight="1" thickBot="1" x14ac:dyDescent="0.25">
      <c r="A261" s="60" t="s">
        <v>17</v>
      </c>
      <c r="B261" s="192" t="s">
        <v>521</v>
      </c>
      <c r="C261" s="97" t="s">
        <v>236</v>
      </c>
      <c r="D261" s="74"/>
      <c r="E261" s="250"/>
      <c r="F261" s="64">
        <v>0.22</v>
      </c>
      <c r="G261" s="65">
        <f>E261*F261</f>
        <v>0</v>
      </c>
      <c r="H261" s="250"/>
      <c r="I261" s="64">
        <v>0.22</v>
      </c>
      <c r="J261" s="65">
        <f>H261*I261</f>
        <v>0</v>
      </c>
      <c r="K261" s="250"/>
      <c r="L261" s="64">
        <v>0.22</v>
      </c>
      <c r="M261" s="65">
        <f>K261*L261</f>
        <v>0</v>
      </c>
      <c r="N261" s="250"/>
      <c r="O261" s="64">
        <v>0.22</v>
      </c>
      <c r="P261" s="65">
        <f>N261*O261</f>
        <v>0</v>
      </c>
      <c r="Q261" s="250"/>
      <c r="R261" s="64">
        <v>0.22</v>
      </c>
      <c r="S261" s="65">
        <f>Q261*R261</f>
        <v>0</v>
      </c>
      <c r="T261" s="250"/>
      <c r="U261" s="64">
        <v>0.22</v>
      </c>
      <c r="V261" s="65">
        <f>T261*U261</f>
        <v>0</v>
      </c>
      <c r="W261" s="250"/>
      <c r="X261" s="64">
        <v>0.22</v>
      </c>
      <c r="Y261" s="65">
        <f>W261*X261</f>
        <v>0</v>
      </c>
      <c r="Z261" s="250"/>
      <c r="AA261" s="64">
        <v>0.22</v>
      </c>
      <c r="AB261" s="65">
        <f>Z261*AA261</f>
        <v>0</v>
      </c>
      <c r="AC261" s="250"/>
      <c r="AD261" s="64">
        <v>0.22</v>
      </c>
      <c r="AE261" s="65">
        <f t="shared" si="577"/>
        <v>0</v>
      </c>
      <c r="AF261" s="250"/>
      <c r="AG261" s="64">
        <v>0.22</v>
      </c>
      <c r="AH261" s="65">
        <f t="shared" si="578"/>
        <v>0</v>
      </c>
      <c r="AI261" s="57">
        <f t="shared" si="579"/>
        <v>0</v>
      </c>
      <c r="AJ261" s="254">
        <f t="shared" si="580"/>
        <v>0</v>
      </c>
      <c r="AK261" s="254">
        <f t="shared" si="581"/>
        <v>0</v>
      </c>
      <c r="AL261" s="261" t="e">
        <f t="shared" si="582"/>
        <v>#DIV/0!</v>
      </c>
      <c r="AM261" s="236"/>
      <c r="AN261" s="5"/>
      <c r="AO261" s="5"/>
      <c r="AP261" s="5"/>
      <c r="AQ261" s="5"/>
      <c r="AR261" s="5"/>
      <c r="AS261" s="5"/>
    </row>
    <row r="262" spans="1:45" ht="30" customHeight="1" thickBot="1" x14ac:dyDescent="0.25">
      <c r="A262" s="146" t="s">
        <v>237</v>
      </c>
      <c r="B262" s="203"/>
      <c r="C262" s="147"/>
      <c r="D262" s="148"/>
      <c r="E262" s="109">
        <f>E250+E246+E241+E236</f>
        <v>2</v>
      </c>
      <c r="F262" s="90"/>
      <c r="G262" s="149">
        <f>G250+G246+G241+G236</f>
        <v>36600</v>
      </c>
      <c r="H262" s="109">
        <f>H250+H246+H241+H236</f>
        <v>1</v>
      </c>
      <c r="I262" s="90"/>
      <c r="J262" s="149">
        <f>J250+J246+J241+J236</f>
        <v>18300</v>
      </c>
      <c r="K262" s="109">
        <f>K250+K246+K241+K236</f>
        <v>0</v>
      </c>
      <c r="L262" s="90"/>
      <c r="M262" s="149">
        <f>M250+M246+M241+M236</f>
        <v>0</v>
      </c>
      <c r="N262" s="109">
        <f>N250+N246+N241+N236</f>
        <v>2</v>
      </c>
      <c r="O262" s="90"/>
      <c r="P262" s="149">
        <f>P250+P246+P241+P236</f>
        <v>99540</v>
      </c>
      <c r="Q262" s="109">
        <f>Q250+Q246+Q241+Q236</f>
        <v>0</v>
      </c>
      <c r="R262" s="90"/>
      <c r="S262" s="149">
        <f>S250+S246+S241+S236</f>
        <v>0</v>
      </c>
      <c r="T262" s="109">
        <f>T250+T246+T241+T236</f>
        <v>0</v>
      </c>
      <c r="U262" s="90"/>
      <c r="V262" s="149">
        <f>V250+V246+V241+V236</f>
        <v>0</v>
      </c>
      <c r="W262" s="109">
        <f>W250+W246+W241+W236</f>
        <v>0</v>
      </c>
      <c r="X262" s="90"/>
      <c r="Y262" s="149">
        <f>Y250+Y246+Y241+Y236</f>
        <v>0</v>
      </c>
      <c r="Z262" s="109">
        <f>Z250+Z246+Z241+Z236</f>
        <v>0</v>
      </c>
      <c r="AA262" s="90"/>
      <c r="AB262" s="149">
        <f>AB250+AB246+AB241+AB236</f>
        <v>0</v>
      </c>
      <c r="AC262" s="109">
        <f>AC250+AC246+AC241+AC236</f>
        <v>0</v>
      </c>
      <c r="AD262" s="90"/>
      <c r="AE262" s="149">
        <f>AE250+AE246+AE241+AE236</f>
        <v>0</v>
      </c>
      <c r="AF262" s="109">
        <f>AF250+AF246+AF241+AF236</f>
        <v>21</v>
      </c>
      <c r="AG262" s="90"/>
      <c r="AH262" s="149">
        <f>AH250+AH246+AH241+AH236</f>
        <v>35695</v>
      </c>
      <c r="AI262" s="150">
        <f>AI250+AI236+AI246+AI241</f>
        <v>36600</v>
      </c>
      <c r="AJ262" s="150">
        <f>AJ250+AJ236+AJ246+AJ241</f>
        <v>153535</v>
      </c>
      <c r="AK262" s="150">
        <f t="shared" si="496"/>
        <v>-116935</v>
      </c>
      <c r="AL262" s="150">
        <f>AK262/AI262</f>
        <v>-3.194945355191257</v>
      </c>
      <c r="AM262" s="238"/>
      <c r="AN262" s="5"/>
      <c r="AO262" s="5"/>
      <c r="AP262" s="5"/>
      <c r="AQ262" s="5"/>
      <c r="AR262" s="5"/>
      <c r="AS262" s="5"/>
    </row>
    <row r="263" spans="1:45" ht="30" customHeight="1" thickBot="1" x14ac:dyDescent="0.25">
      <c r="A263" s="151" t="s">
        <v>238</v>
      </c>
      <c r="B263" s="152"/>
      <c r="C263" s="153"/>
      <c r="D263" s="154"/>
      <c r="E263" s="155"/>
      <c r="F263" s="156"/>
      <c r="G263" s="157">
        <f>G40+G54+G63+G146+G161+G179+G198+G206+G217+G224+G228+G234+G262</f>
        <v>1814231</v>
      </c>
      <c r="H263" s="155"/>
      <c r="I263" s="156"/>
      <c r="J263" s="157">
        <f>J40+J54+J63+J146+J161+J179+J198+J206+J217+J224+J228+J234+J262</f>
        <v>1814127.6313499999</v>
      </c>
      <c r="K263" s="155"/>
      <c r="L263" s="156"/>
      <c r="M263" s="157">
        <f>M40+M54+M63+M146+M161+M179+M198+M206+M217+M224+M228+M234+M262</f>
        <v>500000</v>
      </c>
      <c r="N263" s="155"/>
      <c r="O263" s="156"/>
      <c r="P263" s="157">
        <f>P40+P54+P63+P146+P161+P179+P198+P206+P217+P224+P228+P234+P262</f>
        <v>499999.99859999999</v>
      </c>
      <c r="Q263" s="155"/>
      <c r="R263" s="156"/>
      <c r="S263" s="157">
        <f>S40+S54+S63+S146+S161+S179+S198+S206+S217+S224+S228+S234+S262</f>
        <v>400000</v>
      </c>
      <c r="T263" s="155"/>
      <c r="U263" s="156"/>
      <c r="V263" s="157">
        <f>V40+V54+V63+V146+V161+V179+V198+V206+V217+V224+V228+V234+V262</f>
        <v>0</v>
      </c>
      <c r="W263" s="155"/>
      <c r="X263" s="156"/>
      <c r="Y263" s="157">
        <f>Y40+Y54+Y63+Y146+Y161+Y179+Y198+Y206+Y217+Y224+Y228+Y234+Y262</f>
        <v>0</v>
      </c>
      <c r="Z263" s="155"/>
      <c r="AA263" s="156"/>
      <c r="AB263" s="157">
        <f>AB40+AB54+AB63+AB146+AB161+AB179+AB198+AB206+AB217+AB224+AB228+AB234+AB262</f>
        <v>490017.6</v>
      </c>
      <c r="AC263" s="155"/>
      <c r="AD263" s="156"/>
      <c r="AE263" s="157">
        <f>AE40+AE54+AE63+AE146+AE161+AE179+AE198+AE206+AE217+AE224+AE228+AE234+AE262</f>
        <v>400000</v>
      </c>
      <c r="AF263" s="155"/>
      <c r="AG263" s="156"/>
      <c r="AH263" s="157">
        <f>AH40+AH54+AH63+AH146+AH161+AH179+AH198+AH206+AH217+AH224+AH228+AH234+AH262</f>
        <v>305553.15000000002</v>
      </c>
      <c r="AI263" s="157">
        <f>AI40+AI54+AI63+AI146+AI161+AI179+AI198+AI206+AI217+AI224+AI228+AI234+AI262</f>
        <v>3114231</v>
      </c>
      <c r="AJ263" s="157">
        <f>AJ40+AJ54+AJ63+AJ146+AJ161+AJ179+AJ198+AJ206+AJ217+AJ224+AJ228+AJ234+AJ262</f>
        <v>3109698.37995</v>
      </c>
      <c r="AK263" s="157">
        <f>AK40+AK54+AK63+AK146+AK161+AK179+AK198+AK206+AK217+AK224+AK228+AK234+AK262</f>
        <v>4532.6200500000268</v>
      </c>
      <c r="AL263" s="260">
        <f>AK263/AI263</f>
        <v>1.455454027013419E-3</v>
      </c>
      <c r="AM263" s="239"/>
      <c r="AN263" s="5"/>
      <c r="AO263" s="5"/>
      <c r="AP263" s="5"/>
      <c r="AQ263" s="5"/>
      <c r="AR263" s="5"/>
      <c r="AS263" s="5"/>
    </row>
    <row r="264" spans="1:45" ht="15" customHeight="1" thickBot="1" x14ac:dyDescent="0.25">
      <c r="A264" s="588"/>
      <c r="B264" s="550"/>
      <c r="C264" s="550"/>
      <c r="D264" s="19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1"/>
      <c r="AJ264" s="21"/>
      <c r="AK264" s="21"/>
      <c r="AL264" s="21"/>
      <c r="AM264" s="227"/>
      <c r="AN264" s="5"/>
      <c r="AO264" s="5"/>
      <c r="AP264" s="5"/>
      <c r="AQ264" s="5"/>
      <c r="AR264" s="5"/>
      <c r="AS264" s="5"/>
    </row>
    <row r="265" spans="1:45" ht="30" customHeight="1" thickBot="1" x14ac:dyDescent="0.25">
      <c r="A265" s="589" t="s">
        <v>239</v>
      </c>
      <c r="B265" s="567"/>
      <c r="C265" s="590"/>
      <c r="D265" s="158"/>
      <c r="E265" s="155"/>
      <c r="F265" s="156"/>
      <c r="G265" s="159">
        <f>Фінансування!C27-'Кошторис  витрат'!G263</f>
        <v>0</v>
      </c>
      <c r="H265" s="155"/>
      <c r="I265" s="156"/>
      <c r="J265" s="159">
        <f>Фінансування!C28-'Кошторис  витрат'!J263</f>
        <v>0</v>
      </c>
      <c r="K265" s="155"/>
      <c r="L265" s="156"/>
      <c r="M265" s="159">
        <f>Фінансування!E27-'Кошторис  витрат'!M263</f>
        <v>0</v>
      </c>
      <c r="N265" s="155"/>
      <c r="O265" s="156"/>
      <c r="P265" s="159">
        <f>Фінансування!E28-'Кошторис  витрат'!P263</f>
        <v>1.4000000082887709E-3</v>
      </c>
      <c r="Q265" s="155"/>
      <c r="R265" s="156"/>
      <c r="S265" s="159">
        <f>Фінансування!F27-'Кошторис  витрат'!S263</f>
        <v>0</v>
      </c>
      <c r="T265" s="155"/>
      <c r="U265" s="156"/>
      <c r="V265" s="159">
        <f>Фінансування!F28-'Кошторис  витрат'!V263</f>
        <v>0</v>
      </c>
      <c r="W265" s="155"/>
      <c r="X265" s="156"/>
      <c r="Y265" s="159">
        <f>Фінансування!I27-'Кошторис  витрат'!Y263</f>
        <v>0</v>
      </c>
      <c r="Z265" s="155"/>
      <c r="AA265" s="156"/>
      <c r="AB265" s="159">
        <f>Фінансування!I28-'Кошторис  витрат'!AB263</f>
        <v>0</v>
      </c>
      <c r="AC265" s="155"/>
      <c r="AD265" s="156"/>
      <c r="AE265" s="159">
        <f>Фінансування!M27-'Кошторис  витрат'!AE263</f>
        <v>0</v>
      </c>
      <c r="AF265" s="155"/>
      <c r="AG265" s="156"/>
      <c r="AH265" s="159">
        <f>Фінансування!M28-'Кошторис  витрат'!AH263</f>
        <v>0</v>
      </c>
      <c r="AI265" s="160">
        <f>Фінансування!O27-'Кошторис  витрат'!AI263</f>
        <v>0</v>
      </c>
      <c r="AJ265" s="160">
        <f>Фінансування!O28-'Кошторис  витрат'!AJ263</f>
        <v>1.39999995008111E-3</v>
      </c>
      <c r="AK265" s="160"/>
      <c r="AL265" s="160"/>
      <c r="AM265" s="240"/>
      <c r="AN265" s="5"/>
      <c r="AO265" s="5"/>
      <c r="AP265" s="5"/>
      <c r="AQ265" s="5"/>
      <c r="AR265" s="5"/>
      <c r="AS265" s="5"/>
    </row>
    <row r="266" spans="1:45" ht="15.75" customHeight="1" x14ac:dyDescent="0.2">
      <c r="A266" s="1"/>
      <c r="B266" s="161"/>
      <c r="C266" s="2"/>
      <c r="D266" s="162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6"/>
      <c r="X266" s="16"/>
      <c r="Y266" s="16"/>
      <c r="Z266" s="16"/>
      <c r="AA266" s="224"/>
      <c r="AB266" s="1"/>
      <c r="AC266" s="1"/>
      <c r="AD266" s="1"/>
      <c r="AE266" s="1"/>
      <c r="AF266" s="1"/>
      <c r="AG266" s="1"/>
    </row>
    <row r="267" spans="1:45" ht="15.75" customHeight="1" x14ac:dyDescent="0.2">
      <c r="A267" s="1"/>
      <c r="B267" s="161"/>
      <c r="C267" s="2"/>
      <c r="D267" s="162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6"/>
      <c r="X267" s="16"/>
      <c r="Y267" s="16"/>
      <c r="Z267" s="16"/>
      <c r="AA267" s="224"/>
      <c r="AB267" s="1"/>
      <c r="AC267" s="1"/>
      <c r="AD267" s="1"/>
      <c r="AE267" s="1"/>
      <c r="AF267" s="1"/>
      <c r="AG267" s="1"/>
    </row>
    <row r="268" spans="1:45" ht="15.75" customHeight="1" x14ac:dyDescent="0.2">
      <c r="A268" s="1"/>
      <c r="B268" s="161"/>
      <c r="C268" s="2"/>
      <c r="D268" s="162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6"/>
      <c r="X268" s="16"/>
      <c r="Y268" s="16"/>
      <c r="Z268" s="16"/>
      <c r="AA268" s="224"/>
      <c r="AB268" s="1"/>
      <c r="AC268" s="1"/>
      <c r="AD268" s="1"/>
      <c r="AE268" s="1"/>
      <c r="AF268" s="1"/>
      <c r="AG268" s="1"/>
    </row>
    <row r="269" spans="1:45" ht="15.75" customHeight="1" x14ac:dyDescent="0.2">
      <c r="A269" s="6"/>
      <c r="B269" s="7"/>
      <c r="C269" s="8" t="s">
        <v>335</v>
      </c>
      <c r="D269" s="162"/>
      <c r="E269" s="163"/>
      <c r="F269" s="430"/>
      <c r="G269" s="430"/>
      <c r="H269" s="163"/>
      <c r="I269" s="163"/>
      <c r="J269" s="9"/>
      <c r="K269" s="164"/>
      <c r="L269" s="6" t="s">
        <v>336</v>
      </c>
      <c r="M269" s="163"/>
      <c r="N269" s="164"/>
      <c r="O269" s="6"/>
      <c r="P269" s="163"/>
      <c r="Q269" s="9"/>
      <c r="R269" s="9"/>
      <c r="S269" s="9"/>
      <c r="T269" s="9"/>
      <c r="U269" s="9"/>
      <c r="V269" s="9"/>
      <c r="W269" s="16"/>
      <c r="X269" s="16"/>
      <c r="Y269" s="16"/>
      <c r="Z269" s="16"/>
      <c r="AA269" s="224"/>
      <c r="AB269" s="1"/>
      <c r="AC269" s="2"/>
      <c r="AD269" s="1"/>
      <c r="AE269" s="1"/>
      <c r="AF269" s="1"/>
      <c r="AG269" s="1"/>
    </row>
    <row r="270" spans="1:45" ht="15.75" customHeight="1" x14ac:dyDescent="0.2">
      <c r="A270" s="10"/>
      <c r="B270" s="165"/>
      <c r="C270" s="11" t="s">
        <v>2</v>
      </c>
      <c r="D270" s="166"/>
      <c r="E270" s="14"/>
      <c r="F270" s="12"/>
      <c r="G270" s="14"/>
      <c r="H270" s="14"/>
      <c r="I270" s="12" t="s">
        <v>3</v>
      </c>
      <c r="J270" s="14"/>
      <c r="K270" s="15"/>
      <c r="L270" s="13" t="s">
        <v>4</v>
      </c>
      <c r="M270" s="14"/>
      <c r="N270" s="15"/>
      <c r="O270" s="13"/>
      <c r="P270" s="14"/>
      <c r="Q270" s="14"/>
      <c r="R270" s="14"/>
      <c r="S270" s="14"/>
      <c r="T270" s="14"/>
      <c r="U270" s="14"/>
      <c r="V270" s="14"/>
      <c r="W270" s="167"/>
      <c r="X270" s="167"/>
      <c r="Y270" s="167"/>
      <c r="Z270" s="167"/>
      <c r="AA270" s="241"/>
      <c r="AB270" s="169"/>
      <c r="AC270" s="168"/>
      <c r="AD270" s="169"/>
      <c r="AE270" s="169"/>
      <c r="AF270" s="169"/>
      <c r="AG270" s="169"/>
    </row>
    <row r="271" spans="1:45" ht="15.75" customHeight="1" x14ac:dyDescent="0.2">
      <c r="A271" s="1"/>
      <c r="B271" s="161"/>
      <c r="C271" s="2"/>
      <c r="D271" s="162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6"/>
      <c r="X271" s="16"/>
      <c r="Y271" s="16"/>
      <c r="Z271" s="16"/>
      <c r="AA271" s="224"/>
      <c r="AB271" s="1"/>
      <c r="AC271" s="1"/>
      <c r="AD271" s="1"/>
      <c r="AE271" s="1"/>
      <c r="AF271" s="1"/>
      <c r="AG271" s="1"/>
    </row>
    <row r="272" spans="1:45" ht="15.75" customHeight="1" x14ac:dyDescent="0.2">
      <c r="A272" s="1"/>
      <c r="B272" s="161"/>
      <c r="C272" s="2"/>
      <c r="D272" s="162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6"/>
      <c r="X272" s="16"/>
      <c r="Y272" s="16"/>
      <c r="Z272" s="16"/>
      <c r="AA272" s="224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161"/>
      <c r="C273" s="2"/>
      <c r="D273" s="162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6"/>
      <c r="X273" s="16"/>
      <c r="Y273" s="16"/>
      <c r="Z273" s="16"/>
      <c r="AA273" s="224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161"/>
      <c r="C274" s="2"/>
      <c r="D274" s="162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70"/>
      <c r="X274" s="170"/>
      <c r="Y274" s="170"/>
      <c r="Z274" s="170"/>
      <c r="AA274" s="224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161"/>
      <c r="C275" s="2"/>
      <c r="D275" s="162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70"/>
      <c r="X275" s="170"/>
      <c r="Y275" s="170"/>
      <c r="Z275" s="170"/>
      <c r="AA275" s="224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161"/>
      <c r="C276" s="2"/>
      <c r="D276" s="162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70"/>
      <c r="X276" s="170"/>
      <c r="Y276" s="170"/>
      <c r="Z276" s="170"/>
      <c r="AA276" s="224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161"/>
      <c r="C277" s="2"/>
      <c r="D277" s="162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70"/>
      <c r="X277" s="170"/>
      <c r="Y277" s="170"/>
      <c r="Z277" s="170"/>
      <c r="AA277" s="224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161"/>
      <c r="C278" s="2"/>
      <c r="D278" s="162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70"/>
      <c r="X278" s="170"/>
      <c r="Y278" s="170"/>
      <c r="Z278" s="170"/>
      <c r="AA278" s="224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161"/>
      <c r="C279" s="2"/>
      <c r="D279" s="162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70"/>
      <c r="X279" s="170"/>
      <c r="Y279" s="170"/>
      <c r="Z279" s="170"/>
      <c r="AA279" s="224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161"/>
      <c r="C280" s="2"/>
      <c r="D280" s="162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70"/>
      <c r="X280" s="170"/>
      <c r="Y280" s="170"/>
      <c r="Z280" s="170"/>
      <c r="AA280" s="224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161"/>
      <c r="C281" s="2"/>
      <c r="D281" s="162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70"/>
      <c r="X281" s="170"/>
      <c r="Y281" s="170"/>
      <c r="Z281" s="170"/>
      <c r="AA281" s="224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161"/>
      <c r="C282" s="2"/>
      <c r="D282" s="162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70"/>
      <c r="X282" s="170"/>
      <c r="Y282" s="170"/>
      <c r="Z282" s="170"/>
      <c r="AA282" s="224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161"/>
      <c r="C283" s="2"/>
      <c r="D283" s="162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70"/>
      <c r="X283" s="170"/>
      <c r="Y283" s="170"/>
      <c r="Z283" s="170"/>
      <c r="AA283" s="224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161"/>
      <c r="C284" s="2"/>
      <c r="D284" s="162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70"/>
      <c r="X284" s="170"/>
      <c r="Y284" s="170"/>
      <c r="Z284" s="170"/>
      <c r="AA284" s="224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161"/>
      <c r="C285" s="2"/>
      <c r="D285" s="162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70"/>
      <c r="X285" s="170"/>
      <c r="Y285" s="170"/>
      <c r="Z285" s="170"/>
      <c r="AA285" s="224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161"/>
      <c r="C286" s="2"/>
      <c r="D286" s="162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70"/>
      <c r="X286" s="170"/>
      <c r="Y286" s="170"/>
      <c r="Z286" s="170"/>
      <c r="AA286" s="224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161"/>
      <c r="C287" s="2"/>
      <c r="D287" s="162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70"/>
      <c r="X287" s="170"/>
      <c r="Y287" s="170"/>
      <c r="Z287" s="170"/>
      <c r="AA287" s="224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161"/>
      <c r="C288" s="2"/>
      <c r="D288" s="162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70"/>
      <c r="X288" s="170"/>
      <c r="Y288" s="170"/>
      <c r="Z288" s="170"/>
      <c r="AA288" s="224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161"/>
      <c r="C289" s="2"/>
      <c r="D289" s="162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70"/>
      <c r="X289" s="170"/>
      <c r="Y289" s="170"/>
      <c r="Z289" s="170"/>
      <c r="AA289" s="224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161"/>
      <c r="C290" s="2"/>
      <c r="D290" s="162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70"/>
      <c r="X290" s="170"/>
      <c r="Y290" s="170"/>
      <c r="Z290" s="170"/>
      <c r="AA290" s="224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161"/>
      <c r="C291" s="2"/>
      <c r="D291" s="162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70"/>
      <c r="X291" s="170"/>
      <c r="Y291" s="170"/>
      <c r="Z291" s="170"/>
      <c r="AA291" s="224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161"/>
      <c r="C292" s="2"/>
      <c r="D292" s="162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70"/>
      <c r="X292" s="170"/>
      <c r="Y292" s="170"/>
      <c r="Z292" s="170"/>
      <c r="AA292" s="224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161"/>
      <c r="C293" s="2"/>
      <c r="D293" s="162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70"/>
      <c r="X293" s="170"/>
      <c r="Y293" s="170"/>
      <c r="Z293" s="170"/>
      <c r="AA293" s="224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161"/>
      <c r="C294" s="2"/>
      <c r="D294" s="162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70"/>
      <c r="X294" s="170"/>
      <c r="Y294" s="170"/>
      <c r="Z294" s="170"/>
      <c r="AA294" s="224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161"/>
      <c r="C295" s="2"/>
      <c r="D295" s="162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70"/>
      <c r="X295" s="170"/>
      <c r="Y295" s="170"/>
      <c r="Z295" s="170"/>
      <c r="AA295" s="224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161"/>
      <c r="C296" s="2"/>
      <c r="D296" s="162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70"/>
      <c r="X296" s="170"/>
      <c r="Y296" s="170"/>
      <c r="Z296" s="170"/>
      <c r="AA296" s="224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161"/>
      <c r="C297" s="2"/>
      <c r="D297" s="162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70"/>
      <c r="X297" s="170"/>
      <c r="Y297" s="170"/>
      <c r="Z297" s="170"/>
      <c r="AA297" s="224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161"/>
      <c r="C298" s="2"/>
      <c r="D298" s="162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70"/>
      <c r="X298" s="170"/>
      <c r="Y298" s="170"/>
      <c r="Z298" s="170"/>
      <c r="AA298" s="224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161"/>
      <c r="C299" s="2"/>
      <c r="D299" s="162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70"/>
      <c r="X299" s="170"/>
      <c r="Y299" s="170"/>
      <c r="Z299" s="170"/>
      <c r="AA299" s="224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161"/>
      <c r="C300" s="2"/>
      <c r="D300" s="162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70"/>
      <c r="X300" s="170"/>
      <c r="Y300" s="170"/>
      <c r="Z300" s="170"/>
      <c r="AA300" s="224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161"/>
      <c r="C301" s="2"/>
      <c r="D301" s="162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70"/>
      <c r="X301" s="170"/>
      <c r="Y301" s="170"/>
      <c r="Z301" s="170"/>
      <c r="AA301" s="224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161"/>
      <c r="C302" s="2"/>
      <c r="D302" s="162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70"/>
      <c r="X302" s="170"/>
      <c r="Y302" s="170"/>
      <c r="Z302" s="170"/>
      <c r="AA302" s="224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161"/>
      <c r="C303" s="2"/>
      <c r="D303" s="162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70"/>
      <c r="X303" s="170"/>
      <c r="Y303" s="170"/>
      <c r="Z303" s="170"/>
      <c r="AA303" s="224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161"/>
      <c r="C304" s="2"/>
      <c r="D304" s="162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70"/>
      <c r="X304" s="170"/>
      <c r="Y304" s="170"/>
      <c r="Z304" s="170"/>
      <c r="AA304" s="224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161"/>
      <c r="C305" s="2"/>
      <c r="D305" s="162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70"/>
      <c r="X305" s="170"/>
      <c r="Y305" s="170"/>
      <c r="Z305" s="170"/>
      <c r="AA305" s="224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161"/>
      <c r="C306" s="2"/>
      <c r="D306" s="162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70"/>
      <c r="X306" s="170"/>
      <c r="Y306" s="170"/>
      <c r="Z306" s="170"/>
      <c r="AA306" s="224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161"/>
      <c r="C307" s="2"/>
      <c r="D307" s="162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70"/>
      <c r="X307" s="170"/>
      <c r="Y307" s="170"/>
      <c r="Z307" s="170"/>
      <c r="AA307" s="224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161"/>
      <c r="C308" s="2"/>
      <c r="D308" s="162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70"/>
      <c r="X308" s="170"/>
      <c r="Y308" s="170"/>
      <c r="Z308" s="170"/>
      <c r="AA308" s="224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161"/>
      <c r="C309" s="2"/>
      <c r="D309" s="162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70"/>
      <c r="X309" s="170"/>
      <c r="Y309" s="170"/>
      <c r="Z309" s="170"/>
      <c r="AA309" s="224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161"/>
      <c r="C310" s="2"/>
      <c r="D310" s="162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70"/>
      <c r="X310" s="170"/>
      <c r="Y310" s="170"/>
      <c r="Z310" s="170"/>
      <c r="AA310" s="224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161"/>
      <c r="C311" s="2"/>
      <c r="D311" s="162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70"/>
      <c r="X311" s="170"/>
      <c r="Y311" s="170"/>
      <c r="Z311" s="170"/>
      <c r="AA311" s="224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161"/>
      <c r="C312" s="2"/>
      <c r="D312" s="162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70"/>
      <c r="X312" s="170"/>
      <c r="Y312" s="170"/>
      <c r="Z312" s="170"/>
      <c r="AA312" s="224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161"/>
      <c r="C313" s="2"/>
      <c r="D313" s="162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70"/>
      <c r="X313" s="170"/>
      <c r="Y313" s="170"/>
      <c r="Z313" s="170"/>
      <c r="AA313" s="224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161"/>
      <c r="C314" s="2"/>
      <c r="D314" s="162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70"/>
      <c r="X314" s="170"/>
      <c r="Y314" s="170"/>
      <c r="Z314" s="170"/>
      <c r="AA314" s="224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161"/>
      <c r="C315" s="2"/>
      <c r="D315" s="162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70"/>
      <c r="X315" s="170"/>
      <c r="Y315" s="170"/>
      <c r="Z315" s="170"/>
      <c r="AA315" s="224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161"/>
      <c r="C316" s="2"/>
      <c r="D316" s="162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70"/>
      <c r="X316" s="170"/>
      <c r="Y316" s="170"/>
      <c r="Z316" s="170"/>
      <c r="AA316" s="224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161"/>
      <c r="C317" s="2"/>
      <c r="D317" s="162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70"/>
      <c r="X317" s="170"/>
      <c r="Y317" s="170"/>
      <c r="Z317" s="170"/>
      <c r="AA317" s="224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161"/>
      <c r="C318" s="2"/>
      <c r="D318" s="162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70"/>
      <c r="X318" s="170"/>
      <c r="Y318" s="170"/>
      <c r="Z318" s="170"/>
      <c r="AA318" s="224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161"/>
      <c r="C319" s="2"/>
      <c r="D319" s="162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70"/>
      <c r="X319" s="170"/>
      <c r="Y319" s="170"/>
      <c r="Z319" s="170"/>
      <c r="AA319" s="224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161"/>
      <c r="C320" s="2"/>
      <c r="D320" s="162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70"/>
      <c r="X320" s="170"/>
      <c r="Y320" s="170"/>
      <c r="Z320" s="170"/>
      <c r="AA320" s="224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161"/>
      <c r="C321" s="2"/>
      <c r="D321" s="162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70"/>
      <c r="X321" s="170"/>
      <c r="Y321" s="170"/>
      <c r="Z321" s="170"/>
      <c r="AA321" s="224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161"/>
      <c r="C322" s="2"/>
      <c r="D322" s="162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70"/>
      <c r="X322" s="170"/>
      <c r="Y322" s="170"/>
      <c r="Z322" s="170"/>
      <c r="AA322" s="224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161"/>
      <c r="C323" s="2"/>
      <c r="D323" s="162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70"/>
      <c r="X323" s="170"/>
      <c r="Y323" s="170"/>
      <c r="Z323" s="170"/>
      <c r="AA323" s="224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161"/>
      <c r="C324" s="2"/>
      <c r="D324" s="162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70"/>
      <c r="X324" s="170"/>
      <c r="Y324" s="170"/>
      <c r="Z324" s="170"/>
      <c r="AA324" s="224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161"/>
      <c r="C325" s="2"/>
      <c r="D325" s="162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70"/>
      <c r="X325" s="170"/>
      <c r="Y325" s="170"/>
      <c r="Z325" s="170"/>
      <c r="AA325" s="224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161"/>
      <c r="C326" s="2"/>
      <c r="D326" s="162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70"/>
      <c r="X326" s="170"/>
      <c r="Y326" s="170"/>
      <c r="Z326" s="170"/>
      <c r="AA326" s="224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161"/>
      <c r="C327" s="2"/>
      <c r="D327" s="162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70"/>
      <c r="X327" s="170"/>
      <c r="Y327" s="170"/>
      <c r="Z327" s="170"/>
      <c r="AA327" s="224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161"/>
      <c r="C328" s="2"/>
      <c r="D328" s="162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70"/>
      <c r="X328" s="170"/>
      <c r="Y328" s="170"/>
      <c r="Z328" s="170"/>
      <c r="AA328" s="224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161"/>
      <c r="C329" s="2"/>
      <c r="D329" s="162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70"/>
      <c r="X329" s="170"/>
      <c r="Y329" s="170"/>
      <c r="Z329" s="170"/>
      <c r="AA329" s="224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161"/>
      <c r="C330" s="2"/>
      <c r="D330" s="162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70"/>
      <c r="X330" s="170"/>
      <c r="Y330" s="170"/>
      <c r="Z330" s="170"/>
      <c r="AA330" s="224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161"/>
      <c r="C331" s="2"/>
      <c r="D331" s="162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70"/>
      <c r="X331" s="170"/>
      <c r="Y331" s="170"/>
      <c r="Z331" s="170"/>
      <c r="AA331" s="224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161"/>
      <c r="C332" s="2"/>
      <c r="D332" s="162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70"/>
      <c r="X332" s="170"/>
      <c r="Y332" s="170"/>
      <c r="Z332" s="170"/>
      <c r="AA332" s="224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161"/>
      <c r="C333" s="2"/>
      <c r="D333" s="162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70"/>
      <c r="X333" s="170"/>
      <c r="Y333" s="170"/>
      <c r="Z333" s="170"/>
      <c r="AA333" s="224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161"/>
      <c r="C334" s="2"/>
      <c r="D334" s="162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70"/>
      <c r="X334" s="170"/>
      <c r="Y334" s="170"/>
      <c r="Z334" s="170"/>
      <c r="AA334" s="224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161"/>
      <c r="C335" s="2"/>
      <c r="D335" s="162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70"/>
      <c r="X335" s="170"/>
      <c r="Y335" s="170"/>
      <c r="Z335" s="170"/>
      <c r="AA335" s="224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161"/>
      <c r="C336" s="2"/>
      <c r="D336" s="162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70"/>
      <c r="X336" s="170"/>
      <c r="Y336" s="170"/>
      <c r="Z336" s="170"/>
      <c r="AA336" s="224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161"/>
      <c r="C337" s="2"/>
      <c r="D337" s="162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70"/>
      <c r="X337" s="170"/>
      <c r="Y337" s="170"/>
      <c r="Z337" s="170"/>
      <c r="AA337" s="224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161"/>
      <c r="C338" s="2"/>
      <c r="D338" s="162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70"/>
      <c r="X338" s="170"/>
      <c r="Y338" s="170"/>
      <c r="Z338" s="170"/>
      <c r="AA338" s="224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161"/>
      <c r="C339" s="2"/>
      <c r="D339" s="162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70"/>
      <c r="X339" s="170"/>
      <c r="Y339" s="170"/>
      <c r="Z339" s="170"/>
      <c r="AA339" s="224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161"/>
      <c r="C340" s="2"/>
      <c r="D340" s="162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70"/>
      <c r="X340" s="170"/>
      <c r="Y340" s="170"/>
      <c r="Z340" s="170"/>
      <c r="AA340" s="224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161"/>
      <c r="C341" s="2"/>
      <c r="D341" s="162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70"/>
      <c r="X341" s="170"/>
      <c r="Y341" s="170"/>
      <c r="Z341" s="170"/>
      <c r="AA341" s="224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161"/>
      <c r="C342" s="2"/>
      <c r="D342" s="162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70"/>
      <c r="X342" s="170"/>
      <c r="Y342" s="170"/>
      <c r="Z342" s="170"/>
      <c r="AA342" s="224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161"/>
      <c r="C343" s="2"/>
      <c r="D343" s="162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70"/>
      <c r="X343" s="170"/>
      <c r="Y343" s="170"/>
      <c r="Z343" s="170"/>
      <c r="AA343" s="224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161"/>
      <c r="C344" s="2"/>
      <c r="D344" s="162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70"/>
      <c r="X344" s="170"/>
      <c r="Y344" s="170"/>
      <c r="Z344" s="170"/>
      <c r="AA344" s="224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161"/>
      <c r="C345" s="2"/>
      <c r="D345" s="162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70"/>
      <c r="X345" s="170"/>
      <c r="Y345" s="170"/>
      <c r="Z345" s="170"/>
      <c r="AA345" s="224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161"/>
      <c r="C346" s="2"/>
      <c r="D346" s="162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70"/>
      <c r="X346" s="170"/>
      <c r="Y346" s="170"/>
      <c r="Z346" s="170"/>
      <c r="AA346" s="224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161"/>
      <c r="C347" s="2"/>
      <c r="D347" s="162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70"/>
      <c r="X347" s="170"/>
      <c r="Y347" s="170"/>
      <c r="Z347" s="170"/>
      <c r="AA347" s="224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161"/>
      <c r="C348" s="2"/>
      <c r="D348" s="162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70"/>
      <c r="X348" s="170"/>
      <c r="Y348" s="170"/>
      <c r="Z348" s="170"/>
      <c r="AA348" s="224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161"/>
      <c r="C349" s="2"/>
      <c r="D349" s="162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70"/>
      <c r="X349" s="170"/>
      <c r="Y349" s="170"/>
      <c r="Z349" s="170"/>
      <c r="AA349" s="224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161"/>
      <c r="C350" s="2"/>
      <c r="D350" s="162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70"/>
      <c r="X350" s="170"/>
      <c r="Y350" s="170"/>
      <c r="Z350" s="170"/>
      <c r="AA350" s="224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161"/>
      <c r="C351" s="2"/>
      <c r="D351" s="162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70"/>
      <c r="X351" s="170"/>
      <c r="Y351" s="170"/>
      <c r="Z351" s="170"/>
      <c r="AA351" s="224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161"/>
      <c r="C352" s="2"/>
      <c r="D352" s="162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70"/>
      <c r="X352" s="170"/>
      <c r="Y352" s="170"/>
      <c r="Z352" s="170"/>
      <c r="AA352" s="224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161"/>
      <c r="C353" s="2"/>
      <c r="D353" s="162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70"/>
      <c r="X353" s="170"/>
      <c r="Y353" s="170"/>
      <c r="Z353" s="170"/>
      <c r="AA353" s="224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161"/>
      <c r="C354" s="2"/>
      <c r="D354" s="162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70"/>
      <c r="X354" s="170"/>
      <c r="Y354" s="170"/>
      <c r="Z354" s="170"/>
      <c r="AA354" s="224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161"/>
      <c r="C355" s="2"/>
      <c r="D355" s="162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70"/>
      <c r="X355" s="170"/>
      <c r="Y355" s="170"/>
      <c r="Z355" s="170"/>
      <c r="AA355" s="224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161"/>
      <c r="C356" s="2"/>
      <c r="D356" s="162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70"/>
      <c r="X356" s="170"/>
      <c r="Y356" s="170"/>
      <c r="Z356" s="170"/>
      <c r="AA356" s="224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161"/>
      <c r="C357" s="2"/>
      <c r="D357" s="162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70"/>
      <c r="X357" s="170"/>
      <c r="Y357" s="170"/>
      <c r="Z357" s="170"/>
      <c r="AA357" s="224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161"/>
      <c r="C358" s="2"/>
      <c r="D358" s="162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70"/>
      <c r="X358" s="170"/>
      <c r="Y358" s="170"/>
      <c r="Z358" s="170"/>
      <c r="AA358" s="224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161"/>
      <c r="C359" s="2"/>
      <c r="D359" s="162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70"/>
      <c r="X359" s="170"/>
      <c r="Y359" s="170"/>
      <c r="Z359" s="170"/>
      <c r="AA359" s="224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161"/>
      <c r="C360" s="2"/>
      <c r="D360" s="162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70"/>
      <c r="X360" s="170"/>
      <c r="Y360" s="170"/>
      <c r="Z360" s="170"/>
      <c r="AA360" s="224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161"/>
      <c r="C361" s="2"/>
      <c r="D361" s="162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70"/>
      <c r="X361" s="170"/>
      <c r="Y361" s="170"/>
      <c r="Z361" s="170"/>
      <c r="AA361" s="224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161"/>
      <c r="C362" s="2"/>
      <c r="D362" s="162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70"/>
      <c r="X362" s="170"/>
      <c r="Y362" s="170"/>
      <c r="Z362" s="170"/>
      <c r="AA362" s="224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161"/>
      <c r="C363" s="2"/>
      <c r="D363" s="162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70"/>
      <c r="X363" s="170"/>
      <c r="Y363" s="170"/>
      <c r="Z363" s="170"/>
      <c r="AA363" s="224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161"/>
      <c r="C364" s="2"/>
      <c r="D364" s="162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70"/>
      <c r="X364" s="170"/>
      <c r="Y364" s="170"/>
      <c r="Z364" s="170"/>
      <c r="AA364" s="224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161"/>
      <c r="C365" s="2"/>
      <c r="D365" s="162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70"/>
      <c r="X365" s="170"/>
      <c r="Y365" s="170"/>
      <c r="Z365" s="170"/>
      <c r="AA365" s="224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161"/>
      <c r="C366" s="2"/>
      <c r="D366" s="162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70"/>
      <c r="X366" s="170"/>
      <c r="Y366" s="170"/>
      <c r="Z366" s="170"/>
      <c r="AA366" s="224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161"/>
      <c r="C367" s="2"/>
      <c r="D367" s="162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70"/>
      <c r="X367" s="170"/>
      <c r="Y367" s="170"/>
      <c r="Z367" s="170"/>
      <c r="AA367" s="224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161"/>
      <c r="C368" s="2"/>
      <c r="D368" s="162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70"/>
      <c r="X368" s="170"/>
      <c r="Y368" s="170"/>
      <c r="Z368" s="170"/>
      <c r="AA368" s="224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161"/>
      <c r="C369" s="2"/>
      <c r="D369" s="162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70"/>
      <c r="X369" s="170"/>
      <c r="Y369" s="170"/>
      <c r="Z369" s="170"/>
      <c r="AA369" s="224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161"/>
      <c r="C370" s="2"/>
      <c r="D370" s="162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70"/>
      <c r="X370" s="170"/>
      <c r="Y370" s="170"/>
      <c r="Z370" s="170"/>
      <c r="AA370" s="224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161"/>
      <c r="C371" s="2"/>
      <c r="D371" s="162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70"/>
      <c r="X371" s="170"/>
      <c r="Y371" s="170"/>
      <c r="Z371" s="170"/>
      <c r="AA371" s="224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161"/>
      <c r="C372" s="2"/>
      <c r="D372" s="162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70"/>
      <c r="X372" s="170"/>
      <c r="Y372" s="170"/>
      <c r="Z372" s="170"/>
      <c r="AA372" s="224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161"/>
      <c r="C373" s="2"/>
      <c r="D373" s="162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70"/>
      <c r="X373" s="170"/>
      <c r="Y373" s="170"/>
      <c r="Z373" s="170"/>
      <c r="AA373" s="224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161"/>
      <c r="C374" s="2"/>
      <c r="D374" s="162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70"/>
      <c r="X374" s="170"/>
      <c r="Y374" s="170"/>
      <c r="Z374" s="170"/>
      <c r="AA374" s="224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161"/>
      <c r="C375" s="2"/>
      <c r="D375" s="162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70"/>
      <c r="X375" s="170"/>
      <c r="Y375" s="170"/>
      <c r="Z375" s="170"/>
      <c r="AA375" s="224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161"/>
      <c r="C376" s="2"/>
      <c r="D376" s="162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70"/>
      <c r="X376" s="170"/>
      <c r="Y376" s="170"/>
      <c r="Z376" s="170"/>
      <c r="AA376" s="224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161"/>
      <c r="C377" s="2"/>
      <c r="D377" s="162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70"/>
      <c r="X377" s="170"/>
      <c r="Y377" s="170"/>
      <c r="Z377" s="170"/>
      <c r="AA377" s="224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161"/>
      <c r="C378" s="2"/>
      <c r="D378" s="162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70"/>
      <c r="X378" s="170"/>
      <c r="Y378" s="170"/>
      <c r="Z378" s="170"/>
      <c r="AA378" s="224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161"/>
      <c r="C379" s="2"/>
      <c r="D379" s="162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70"/>
      <c r="X379" s="170"/>
      <c r="Y379" s="170"/>
      <c r="Z379" s="170"/>
      <c r="AA379" s="224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161"/>
      <c r="C380" s="2"/>
      <c r="D380" s="162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70"/>
      <c r="X380" s="170"/>
      <c r="Y380" s="170"/>
      <c r="Z380" s="170"/>
      <c r="AA380" s="224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161"/>
      <c r="C381" s="2"/>
      <c r="D381" s="162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70"/>
      <c r="X381" s="170"/>
      <c r="Y381" s="170"/>
      <c r="Z381" s="170"/>
      <c r="AA381" s="224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161"/>
      <c r="C382" s="2"/>
      <c r="D382" s="162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70"/>
      <c r="X382" s="170"/>
      <c r="Y382" s="170"/>
      <c r="Z382" s="170"/>
      <c r="AA382" s="224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61"/>
      <c r="C383" s="2"/>
      <c r="D383" s="162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70"/>
      <c r="X383" s="170"/>
      <c r="Y383" s="170"/>
      <c r="Z383" s="170"/>
      <c r="AA383" s="224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61"/>
      <c r="C384" s="2"/>
      <c r="D384" s="162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70"/>
      <c r="X384" s="170"/>
      <c r="Y384" s="170"/>
      <c r="Z384" s="170"/>
      <c r="AA384" s="224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61"/>
      <c r="C385" s="2"/>
      <c r="D385" s="162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70"/>
      <c r="X385" s="170"/>
      <c r="Y385" s="170"/>
      <c r="Z385" s="170"/>
      <c r="AA385" s="224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161"/>
      <c r="C386" s="2"/>
      <c r="D386" s="162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70"/>
      <c r="X386" s="170"/>
      <c r="Y386" s="170"/>
      <c r="Z386" s="170"/>
      <c r="AA386" s="224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161"/>
      <c r="C387" s="2"/>
      <c r="D387" s="162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70"/>
      <c r="X387" s="170"/>
      <c r="Y387" s="170"/>
      <c r="Z387" s="170"/>
      <c r="AA387" s="224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161"/>
      <c r="C388" s="2"/>
      <c r="D388" s="162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70"/>
      <c r="X388" s="170"/>
      <c r="Y388" s="170"/>
      <c r="Z388" s="170"/>
      <c r="AA388" s="224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161"/>
      <c r="C389" s="2"/>
      <c r="D389" s="162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70"/>
      <c r="X389" s="170"/>
      <c r="Y389" s="170"/>
      <c r="Z389" s="170"/>
      <c r="AA389" s="224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161"/>
      <c r="C390" s="2"/>
      <c r="D390" s="162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70"/>
      <c r="X390" s="170"/>
      <c r="Y390" s="170"/>
      <c r="Z390" s="170"/>
      <c r="AA390" s="224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161"/>
      <c r="C391" s="2"/>
      <c r="D391" s="162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70"/>
      <c r="X391" s="170"/>
      <c r="Y391" s="170"/>
      <c r="Z391" s="170"/>
      <c r="AA391" s="224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161"/>
      <c r="C392" s="2"/>
      <c r="D392" s="162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70"/>
      <c r="X392" s="170"/>
      <c r="Y392" s="170"/>
      <c r="Z392" s="170"/>
      <c r="AA392" s="224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161"/>
      <c r="C393" s="2"/>
      <c r="D393" s="162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70"/>
      <c r="X393" s="170"/>
      <c r="Y393" s="170"/>
      <c r="Z393" s="170"/>
      <c r="AA393" s="224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161"/>
      <c r="C394" s="2"/>
      <c r="D394" s="162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70"/>
      <c r="X394" s="170"/>
      <c r="Y394" s="170"/>
      <c r="Z394" s="170"/>
      <c r="AA394" s="224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161"/>
      <c r="C395" s="2"/>
      <c r="D395" s="162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70"/>
      <c r="X395" s="170"/>
      <c r="Y395" s="170"/>
      <c r="Z395" s="170"/>
      <c r="AA395" s="224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161"/>
      <c r="C396" s="2"/>
      <c r="D396" s="162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70"/>
      <c r="X396" s="170"/>
      <c r="Y396" s="170"/>
      <c r="Z396" s="170"/>
      <c r="AA396" s="224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161"/>
      <c r="C397" s="2"/>
      <c r="D397" s="162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70"/>
      <c r="X397" s="170"/>
      <c r="Y397" s="170"/>
      <c r="Z397" s="170"/>
      <c r="AA397" s="224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161"/>
      <c r="C398" s="2"/>
      <c r="D398" s="162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70"/>
      <c r="X398" s="170"/>
      <c r="Y398" s="170"/>
      <c r="Z398" s="170"/>
      <c r="AA398" s="224"/>
      <c r="AB398" s="1"/>
      <c r="AC398" s="1"/>
      <c r="AD398" s="1"/>
      <c r="AE398" s="1"/>
      <c r="AF398" s="1"/>
      <c r="AG398" s="1"/>
    </row>
    <row r="399" spans="1:33" ht="15.75" customHeight="1" x14ac:dyDescent="0.2">
      <c r="A399" s="1"/>
      <c r="B399" s="161"/>
      <c r="C399" s="2"/>
      <c r="D399" s="162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70"/>
      <c r="X399" s="170"/>
      <c r="Y399" s="170"/>
      <c r="Z399" s="170"/>
      <c r="AA399" s="224"/>
      <c r="AB399" s="1"/>
      <c r="AC399" s="1"/>
      <c r="AD399" s="1"/>
      <c r="AE399" s="1"/>
      <c r="AF399" s="1"/>
      <c r="AG399" s="1"/>
    </row>
    <row r="400" spans="1:33" ht="15.75" customHeight="1" x14ac:dyDescent="0.2">
      <c r="A400" s="1"/>
      <c r="B400" s="161"/>
      <c r="C400" s="2"/>
      <c r="D400" s="162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70"/>
      <c r="X400" s="170"/>
      <c r="Y400" s="170"/>
      <c r="Z400" s="170"/>
      <c r="AA400" s="224"/>
      <c r="AB400" s="1"/>
      <c r="AC400" s="1"/>
      <c r="AD400" s="1"/>
      <c r="AE400" s="1"/>
      <c r="AF400" s="1"/>
      <c r="AG400" s="1"/>
    </row>
    <row r="401" spans="1:33" ht="15.75" customHeight="1" x14ac:dyDescent="0.2">
      <c r="A401" s="1"/>
      <c r="B401" s="161"/>
      <c r="C401" s="2"/>
      <c r="D401" s="162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70"/>
      <c r="X401" s="170"/>
      <c r="Y401" s="170"/>
      <c r="Z401" s="170"/>
      <c r="AA401" s="224"/>
      <c r="AB401" s="1"/>
      <c r="AC401" s="1"/>
      <c r="AD401" s="1"/>
      <c r="AE401" s="1"/>
      <c r="AF401" s="1"/>
      <c r="AG401" s="1"/>
    </row>
    <row r="402" spans="1:33" ht="15.75" customHeight="1" x14ac:dyDescent="0.2">
      <c r="A402" s="1"/>
      <c r="B402" s="161"/>
      <c r="C402" s="2"/>
      <c r="D402" s="162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70"/>
      <c r="X402" s="170"/>
      <c r="Y402" s="170"/>
      <c r="Z402" s="170"/>
      <c r="AA402" s="224"/>
      <c r="AB402" s="1"/>
      <c r="AC402" s="1"/>
      <c r="AD402" s="1"/>
      <c r="AE402" s="1"/>
      <c r="AF402" s="1"/>
      <c r="AG402" s="1"/>
    </row>
    <row r="403" spans="1:33" ht="15.75" customHeight="1" x14ac:dyDescent="0.2">
      <c r="A403" s="1"/>
      <c r="B403" s="161"/>
      <c r="C403" s="2"/>
      <c r="D403" s="162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70"/>
      <c r="X403" s="170"/>
      <c r="Y403" s="170"/>
      <c r="Z403" s="170"/>
      <c r="AA403" s="224"/>
      <c r="AB403" s="1"/>
      <c r="AC403" s="1"/>
      <c r="AD403" s="1"/>
      <c r="AE403" s="1"/>
      <c r="AF403" s="1"/>
      <c r="AG403" s="1"/>
    </row>
    <row r="404" spans="1:33" ht="15.75" customHeight="1" x14ac:dyDescent="0.2">
      <c r="A404" s="1"/>
      <c r="B404" s="161"/>
      <c r="C404" s="2"/>
      <c r="D404" s="162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70"/>
      <c r="X404" s="170"/>
      <c r="Y404" s="170"/>
      <c r="Z404" s="170"/>
      <c r="AA404" s="224"/>
      <c r="AB404" s="1"/>
      <c r="AC404" s="1"/>
      <c r="AD404" s="1"/>
      <c r="AE404" s="1"/>
      <c r="AF404" s="1"/>
      <c r="AG404" s="1"/>
    </row>
    <row r="405" spans="1:33" ht="15.75" customHeight="1" x14ac:dyDescent="0.2">
      <c r="A405" s="1"/>
      <c r="B405" s="161"/>
      <c r="C405" s="2"/>
      <c r="D405" s="162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70"/>
      <c r="X405" s="170"/>
      <c r="Y405" s="170"/>
      <c r="Z405" s="170"/>
      <c r="AA405" s="224"/>
      <c r="AB405" s="1"/>
      <c r="AC405" s="1"/>
      <c r="AD405" s="1"/>
      <c r="AE405" s="1"/>
      <c r="AF405" s="1"/>
      <c r="AG405" s="1"/>
    </row>
    <row r="406" spans="1:33" ht="15.75" customHeight="1" x14ac:dyDescent="0.2">
      <c r="A406" s="1"/>
      <c r="B406" s="161"/>
      <c r="C406" s="2"/>
      <c r="D406" s="162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70"/>
      <c r="X406" s="170"/>
      <c r="Y406" s="170"/>
      <c r="Z406" s="170"/>
      <c r="AA406" s="224"/>
      <c r="AB406" s="1"/>
      <c r="AC406" s="1"/>
      <c r="AD406" s="1"/>
      <c r="AE406" s="1"/>
      <c r="AF406" s="1"/>
      <c r="AG406" s="1"/>
    </row>
    <row r="407" spans="1:33" ht="15.75" customHeight="1" x14ac:dyDescent="0.2">
      <c r="A407" s="1"/>
      <c r="B407" s="161"/>
      <c r="C407" s="2"/>
      <c r="D407" s="162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70"/>
      <c r="X407" s="170"/>
      <c r="Y407" s="170"/>
      <c r="Z407" s="170"/>
      <c r="AA407" s="224"/>
      <c r="AB407" s="1"/>
      <c r="AC407" s="1"/>
      <c r="AD407" s="1"/>
      <c r="AE407" s="1"/>
      <c r="AF407" s="1"/>
      <c r="AG407" s="1"/>
    </row>
    <row r="408" spans="1:33" ht="15.75" customHeight="1" x14ac:dyDescent="0.2">
      <c r="A408" s="1"/>
      <c r="B408" s="161"/>
      <c r="C408" s="2"/>
      <c r="D408" s="162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70"/>
      <c r="X408" s="170"/>
      <c r="Y408" s="170"/>
      <c r="Z408" s="170"/>
      <c r="AA408" s="224"/>
      <c r="AB408" s="1"/>
      <c r="AC408" s="1"/>
      <c r="AD408" s="1"/>
      <c r="AE408" s="1"/>
      <c r="AF408" s="1"/>
      <c r="AG408" s="1"/>
    </row>
    <row r="409" spans="1:33" ht="15.75" customHeight="1" x14ac:dyDescent="0.2">
      <c r="A409" s="1"/>
      <c r="B409" s="161"/>
      <c r="C409" s="2"/>
      <c r="D409" s="162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70"/>
      <c r="X409" s="170"/>
      <c r="Y409" s="170"/>
      <c r="Z409" s="170"/>
      <c r="AA409" s="224"/>
      <c r="AB409" s="1"/>
      <c r="AC409" s="1"/>
      <c r="AD409" s="1"/>
      <c r="AE409" s="1"/>
      <c r="AF409" s="1"/>
      <c r="AG409" s="1"/>
    </row>
    <row r="410" spans="1:33" ht="15.75" customHeight="1" x14ac:dyDescent="0.2">
      <c r="A410" s="1"/>
      <c r="B410" s="161"/>
      <c r="C410" s="2"/>
      <c r="D410" s="162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70"/>
      <c r="X410" s="170"/>
      <c r="Y410" s="170"/>
      <c r="Z410" s="170"/>
      <c r="AA410" s="224"/>
      <c r="AB410" s="1"/>
      <c r="AC410" s="1"/>
      <c r="AD410" s="1"/>
      <c r="AE410" s="1"/>
      <c r="AF410" s="1"/>
      <c r="AG410" s="1"/>
    </row>
    <row r="411" spans="1:33" ht="15.75" customHeight="1" x14ac:dyDescent="0.2">
      <c r="A411" s="1"/>
      <c r="B411" s="161"/>
      <c r="C411" s="2"/>
      <c r="D411" s="162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70"/>
      <c r="X411" s="170"/>
      <c r="Y411" s="170"/>
      <c r="Z411" s="170"/>
      <c r="AA411" s="224"/>
      <c r="AB411" s="1"/>
      <c r="AC411" s="1"/>
      <c r="AD411" s="1"/>
      <c r="AE411" s="1"/>
      <c r="AF411" s="1"/>
      <c r="AG411" s="1"/>
    </row>
    <row r="412" spans="1:33" ht="15.75" customHeight="1" x14ac:dyDescent="0.2">
      <c r="A412" s="1"/>
      <c r="B412" s="161"/>
      <c r="C412" s="2"/>
      <c r="D412" s="162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70"/>
      <c r="X412" s="170"/>
      <c r="Y412" s="170"/>
      <c r="Z412" s="170"/>
      <c r="AA412" s="224"/>
      <c r="AB412" s="1"/>
      <c r="AC412" s="1"/>
      <c r="AD412" s="1"/>
      <c r="AE412" s="1"/>
      <c r="AF412" s="1"/>
      <c r="AG412" s="1"/>
    </row>
    <row r="413" spans="1:33" ht="15.75" customHeight="1" x14ac:dyDescent="0.2">
      <c r="A413" s="1"/>
      <c r="B413" s="161"/>
      <c r="C413" s="2"/>
      <c r="D413" s="162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70"/>
      <c r="X413" s="170"/>
      <c r="Y413" s="170"/>
      <c r="Z413" s="170"/>
      <c r="AA413" s="224"/>
      <c r="AB413" s="1"/>
      <c r="AC413" s="1"/>
      <c r="AD413" s="1"/>
      <c r="AE413" s="1"/>
      <c r="AF413" s="1"/>
      <c r="AG413" s="1"/>
    </row>
    <row r="414" spans="1:33" ht="15.75" customHeight="1" x14ac:dyDescent="0.2">
      <c r="A414" s="1"/>
      <c r="B414" s="161"/>
      <c r="C414" s="2"/>
      <c r="D414" s="162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70"/>
      <c r="X414" s="170"/>
      <c r="Y414" s="170"/>
      <c r="Z414" s="170"/>
      <c r="AA414" s="224"/>
      <c r="AB414" s="1"/>
      <c r="AC414" s="1"/>
      <c r="AD414" s="1"/>
      <c r="AE414" s="1"/>
      <c r="AF414" s="1"/>
      <c r="AG414" s="1"/>
    </row>
    <row r="415" spans="1:33" ht="15.75" customHeight="1" x14ac:dyDescent="0.2">
      <c r="A415" s="1"/>
      <c r="B415" s="161"/>
      <c r="C415" s="2"/>
      <c r="D415" s="162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70"/>
      <c r="X415" s="170"/>
      <c r="Y415" s="170"/>
      <c r="Z415" s="170"/>
      <c r="AA415" s="224"/>
      <c r="AB415" s="1"/>
      <c r="AC415" s="1"/>
      <c r="AD415" s="1"/>
      <c r="AE415" s="1"/>
      <c r="AF415" s="1"/>
      <c r="AG415" s="1"/>
    </row>
    <row r="416" spans="1:33" ht="15.75" customHeight="1" x14ac:dyDescent="0.2">
      <c r="A416" s="1"/>
      <c r="B416" s="161"/>
      <c r="C416" s="2"/>
      <c r="D416" s="162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70"/>
      <c r="X416" s="170"/>
      <c r="Y416" s="170"/>
      <c r="Z416" s="170"/>
      <c r="AA416" s="224"/>
      <c r="AB416" s="1"/>
      <c r="AC416" s="1"/>
      <c r="AD416" s="1"/>
      <c r="AE416" s="1"/>
      <c r="AF416" s="1"/>
      <c r="AG416" s="1"/>
    </row>
    <row r="417" spans="1:33" ht="15.75" customHeight="1" x14ac:dyDescent="0.2">
      <c r="A417" s="1"/>
      <c r="B417" s="161"/>
      <c r="C417" s="2"/>
      <c r="D417" s="162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70"/>
      <c r="X417" s="170"/>
      <c r="Y417" s="170"/>
      <c r="Z417" s="170"/>
      <c r="AA417" s="224"/>
      <c r="AB417" s="1"/>
      <c r="AC417" s="1"/>
      <c r="AD417" s="1"/>
      <c r="AE417" s="1"/>
      <c r="AF417" s="1"/>
      <c r="AG417" s="1"/>
    </row>
    <row r="418" spans="1:33" ht="15.75" customHeight="1" x14ac:dyDescent="0.2">
      <c r="A418" s="1"/>
      <c r="B418" s="161"/>
      <c r="C418" s="2"/>
      <c r="D418" s="162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70"/>
      <c r="X418" s="170"/>
      <c r="Y418" s="170"/>
      <c r="Z418" s="170"/>
      <c r="AA418" s="224"/>
      <c r="AB418" s="1"/>
      <c r="AC418" s="1"/>
      <c r="AD418" s="1"/>
      <c r="AE418" s="1"/>
      <c r="AF418" s="1"/>
      <c r="AG418" s="1"/>
    </row>
    <row r="419" spans="1:33" ht="15.75" customHeight="1" x14ac:dyDescent="0.2">
      <c r="A419" s="1"/>
      <c r="B419" s="161"/>
      <c r="C419" s="2"/>
      <c r="D419" s="162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70"/>
      <c r="X419" s="170"/>
      <c r="Y419" s="170"/>
      <c r="Z419" s="170"/>
      <c r="AA419" s="224"/>
      <c r="AB419" s="1"/>
      <c r="AC419" s="1"/>
      <c r="AD419" s="1"/>
      <c r="AE419" s="1"/>
      <c r="AF419" s="1"/>
      <c r="AG419" s="1"/>
    </row>
    <row r="420" spans="1:33" ht="15.75" customHeight="1" x14ac:dyDescent="0.2">
      <c r="A420" s="1"/>
      <c r="B420" s="161"/>
      <c r="C420" s="2"/>
      <c r="D420" s="162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70"/>
      <c r="X420" s="170"/>
      <c r="Y420" s="170"/>
      <c r="Z420" s="170"/>
      <c r="AA420" s="224"/>
      <c r="AB420" s="1"/>
      <c r="AC420" s="1"/>
      <c r="AD420" s="1"/>
      <c r="AE420" s="1"/>
      <c r="AF420" s="1"/>
      <c r="AG420" s="1"/>
    </row>
    <row r="421" spans="1:33" ht="15.75" customHeight="1" x14ac:dyDescent="0.2">
      <c r="A421" s="1"/>
      <c r="B421" s="161"/>
      <c r="C421" s="2"/>
      <c r="D421" s="162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70"/>
      <c r="X421" s="170"/>
      <c r="Y421" s="170"/>
      <c r="Z421" s="170"/>
      <c r="AA421" s="224"/>
      <c r="AB421" s="1"/>
      <c r="AC421" s="1"/>
      <c r="AD421" s="1"/>
      <c r="AE421" s="1"/>
      <c r="AF421" s="1"/>
      <c r="AG421" s="1"/>
    </row>
    <row r="422" spans="1:33" ht="15.75" customHeight="1" x14ac:dyDescent="0.2">
      <c r="A422" s="1"/>
      <c r="B422" s="161"/>
      <c r="C422" s="2"/>
      <c r="D422" s="162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70"/>
      <c r="X422" s="170"/>
      <c r="Y422" s="170"/>
      <c r="Z422" s="170"/>
      <c r="AA422" s="224"/>
      <c r="AB422" s="1"/>
      <c r="AC422" s="1"/>
      <c r="AD422" s="1"/>
      <c r="AE422" s="1"/>
      <c r="AF422" s="1"/>
      <c r="AG422" s="1"/>
    </row>
    <row r="423" spans="1:33" ht="15.75" customHeight="1" x14ac:dyDescent="0.2">
      <c r="A423" s="1"/>
      <c r="B423" s="161"/>
      <c r="C423" s="2"/>
      <c r="D423" s="162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70"/>
      <c r="X423" s="170"/>
      <c r="Y423" s="170"/>
      <c r="Z423" s="170"/>
      <c r="AA423" s="224"/>
      <c r="AB423" s="1"/>
      <c r="AC423" s="1"/>
      <c r="AD423" s="1"/>
      <c r="AE423" s="1"/>
      <c r="AF423" s="1"/>
      <c r="AG423" s="1"/>
    </row>
    <row r="424" spans="1:33" ht="15.75" customHeight="1" x14ac:dyDescent="0.2">
      <c r="A424" s="1"/>
      <c r="B424" s="161"/>
      <c r="C424" s="2"/>
      <c r="D424" s="162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70"/>
      <c r="X424" s="170"/>
      <c r="Y424" s="170"/>
      <c r="Z424" s="170"/>
      <c r="AA424" s="224"/>
      <c r="AB424" s="1"/>
      <c r="AC424" s="1"/>
      <c r="AD424" s="1"/>
      <c r="AE424" s="1"/>
      <c r="AF424" s="1"/>
      <c r="AG424" s="1"/>
    </row>
    <row r="425" spans="1:33" ht="15.75" customHeight="1" x14ac:dyDescent="0.2">
      <c r="A425" s="1"/>
      <c r="B425" s="161"/>
      <c r="C425" s="2"/>
      <c r="D425" s="162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70"/>
      <c r="X425" s="170"/>
      <c r="Y425" s="170"/>
      <c r="Z425" s="170"/>
      <c r="AA425" s="224"/>
      <c r="AB425" s="1"/>
      <c r="AC425" s="1"/>
      <c r="AD425" s="1"/>
      <c r="AE425" s="1"/>
      <c r="AF425" s="1"/>
      <c r="AG425" s="1"/>
    </row>
    <row r="426" spans="1:33" ht="15.75" customHeight="1" x14ac:dyDescent="0.2">
      <c r="A426" s="1"/>
      <c r="B426" s="161"/>
      <c r="C426" s="2"/>
      <c r="D426" s="162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70"/>
      <c r="X426" s="170"/>
      <c r="Y426" s="170"/>
      <c r="Z426" s="170"/>
      <c r="AA426" s="224"/>
      <c r="AB426" s="1"/>
      <c r="AC426" s="1"/>
      <c r="AD426" s="1"/>
      <c r="AE426" s="1"/>
      <c r="AF426" s="1"/>
      <c r="AG426" s="1"/>
    </row>
    <row r="427" spans="1:33" ht="15.75" customHeight="1" x14ac:dyDescent="0.2">
      <c r="A427" s="1"/>
      <c r="B427" s="161"/>
      <c r="C427" s="2"/>
      <c r="D427" s="162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70"/>
      <c r="X427" s="170"/>
      <c r="Y427" s="170"/>
      <c r="Z427" s="170"/>
      <c r="AA427" s="224"/>
      <c r="AB427" s="1"/>
      <c r="AC427" s="1"/>
      <c r="AD427" s="1"/>
      <c r="AE427" s="1"/>
      <c r="AF427" s="1"/>
      <c r="AG427" s="1"/>
    </row>
    <row r="428" spans="1:33" ht="15.75" customHeight="1" x14ac:dyDescent="0.2">
      <c r="A428" s="1"/>
      <c r="B428" s="161"/>
      <c r="C428" s="2"/>
      <c r="D428" s="162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70"/>
      <c r="X428" s="170"/>
      <c r="Y428" s="170"/>
      <c r="Z428" s="170"/>
      <c r="AA428" s="224"/>
      <c r="AB428" s="1"/>
      <c r="AC428" s="1"/>
      <c r="AD428" s="1"/>
      <c r="AE428" s="1"/>
      <c r="AF428" s="1"/>
      <c r="AG428" s="1"/>
    </row>
    <row r="429" spans="1:33" ht="15.75" customHeight="1" x14ac:dyDescent="0.2">
      <c r="A429" s="1"/>
      <c r="B429" s="161"/>
      <c r="C429" s="2"/>
      <c r="D429" s="162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70"/>
      <c r="X429" s="170"/>
      <c r="Y429" s="170"/>
      <c r="Z429" s="170"/>
      <c r="AA429" s="224"/>
      <c r="AB429" s="1"/>
      <c r="AC429" s="1"/>
      <c r="AD429" s="1"/>
      <c r="AE429" s="1"/>
      <c r="AF429" s="1"/>
      <c r="AG429" s="1"/>
    </row>
    <row r="430" spans="1:33" ht="15.75" customHeight="1" x14ac:dyDescent="0.2">
      <c r="A430" s="1"/>
      <c r="B430" s="161"/>
      <c r="C430" s="2"/>
      <c r="D430" s="162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70"/>
      <c r="X430" s="170"/>
      <c r="Y430" s="170"/>
      <c r="Z430" s="170"/>
      <c r="AA430" s="224"/>
      <c r="AB430" s="1"/>
      <c r="AC430" s="1"/>
      <c r="AD430" s="1"/>
      <c r="AE430" s="1"/>
      <c r="AF430" s="1"/>
      <c r="AG430" s="1"/>
    </row>
    <row r="431" spans="1:33" ht="15.75" customHeight="1" x14ac:dyDescent="0.2">
      <c r="A431" s="1"/>
      <c r="B431" s="161"/>
      <c r="C431" s="2"/>
      <c r="D431" s="162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70"/>
      <c r="X431" s="170"/>
      <c r="Y431" s="170"/>
      <c r="Z431" s="170"/>
      <c r="AA431" s="224"/>
      <c r="AB431" s="1"/>
      <c r="AC431" s="1"/>
      <c r="AD431" s="1"/>
      <c r="AE431" s="1"/>
      <c r="AF431" s="1"/>
      <c r="AG431" s="1"/>
    </row>
    <row r="432" spans="1:33" ht="15.75" customHeight="1" x14ac:dyDescent="0.2">
      <c r="A432" s="1"/>
      <c r="B432" s="161"/>
      <c r="C432" s="2"/>
      <c r="D432" s="162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70"/>
      <c r="X432" s="170"/>
      <c r="Y432" s="170"/>
      <c r="Z432" s="170"/>
      <c r="AA432" s="224"/>
      <c r="AB432" s="1"/>
      <c r="AC432" s="1"/>
      <c r="AD432" s="1"/>
      <c r="AE432" s="1"/>
      <c r="AF432" s="1"/>
      <c r="AG432" s="1"/>
    </row>
    <row r="433" spans="1:33" ht="15.75" customHeight="1" x14ac:dyDescent="0.2">
      <c r="A433" s="1"/>
      <c r="B433" s="161"/>
      <c r="C433" s="2"/>
      <c r="D433" s="162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70"/>
      <c r="X433" s="170"/>
      <c r="Y433" s="170"/>
      <c r="Z433" s="170"/>
      <c r="AA433" s="224"/>
      <c r="AB433" s="1"/>
      <c r="AC433" s="1"/>
      <c r="AD433" s="1"/>
      <c r="AE433" s="1"/>
      <c r="AF433" s="1"/>
      <c r="AG433" s="1"/>
    </row>
    <row r="434" spans="1:33" ht="15.75" customHeight="1" x14ac:dyDescent="0.2">
      <c r="A434" s="1"/>
      <c r="B434" s="161"/>
      <c r="C434" s="2"/>
      <c r="D434" s="162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70"/>
      <c r="X434" s="170"/>
      <c r="Y434" s="170"/>
      <c r="Z434" s="170"/>
      <c r="AA434" s="224"/>
      <c r="AB434" s="1"/>
      <c r="AC434" s="1"/>
      <c r="AD434" s="1"/>
      <c r="AE434" s="1"/>
      <c r="AF434" s="1"/>
      <c r="AG434" s="1"/>
    </row>
    <row r="435" spans="1:33" ht="15.75" customHeight="1" x14ac:dyDescent="0.2">
      <c r="A435" s="1"/>
      <c r="B435" s="161"/>
      <c r="C435" s="2"/>
      <c r="D435" s="162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70"/>
      <c r="X435" s="170"/>
      <c r="Y435" s="170"/>
      <c r="Z435" s="170"/>
      <c r="AA435" s="224"/>
      <c r="AB435" s="1"/>
      <c r="AC435" s="1"/>
      <c r="AD435" s="1"/>
      <c r="AE435" s="1"/>
      <c r="AF435" s="1"/>
      <c r="AG435" s="1"/>
    </row>
    <row r="436" spans="1:33" ht="15.75" customHeight="1" x14ac:dyDescent="0.2">
      <c r="A436" s="1"/>
      <c r="B436" s="161"/>
      <c r="C436" s="2"/>
      <c r="D436" s="162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70"/>
      <c r="X436" s="170"/>
      <c r="Y436" s="170"/>
      <c r="Z436" s="170"/>
      <c r="AA436" s="224"/>
      <c r="AB436" s="1"/>
      <c r="AC436" s="1"/>
      <c r="AD436" s="1"/>
      <c r="AE436" s="1"/>
      <c r="AF436" s="1"/>
      <c r="AG436" s="1"/>
    </row>
    <row r="437" spans="1:33" ht="15.75" customHeight="1" x14ac:dyDescent="0.2">
      <c r="A437" s="1"/>
      <c r="B437" s="161"/>
      <c r="C437" s="2"/>
      <c r="D437" s="162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70"/>
      <c r="X437" s="170"/>
      <c r="Y437" s="170"/>
      <c r="Z437" s="170"/>
      <c r="AA437" s="224"/>
      <c r="AB437" s="1"/>
      <c r="AC437" s="1"/>
      <c r="AD437" s="1"/>
      <c r="AE437" s="1"/>
      <c r="AF437" s="1"/>
      <c r="AG437" s="1"/>
    </row>
    <row r="438" spans="1:33" ht="15.75" customHeight="1" x14ac:dyDescent="0.2">
      <c r="A438" s="1"/>
      <c r="B438" s="161"/>
      <c r="C438" s="2"/>
      <c r="D438" s="162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70"/>
      <c r="X438" s="170"/>
      <c r="Y438" s="170"/>
      <c r="Z438" s="170"/>
      <c r="AA438" s="224"/>
      <c r="AB438" s="1"/>
      <c r="AC438" s="1"/>
      <c r="AD438" s="1"/>
      <c r="AE438" s="1"/>
      <c r="AF438" s="1"/>
      <c r="AG438" s="1"/>
    </row>
    <row r="439" spans="1:33" ht="15.75" customHeight="1" x14ac:dyDescent="0.2">
      <c r="A439" s="1"/>
      <c r="B439" s="161"/>
      <c r="C439" s="2"/>
      <c r="D439" s="162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70"/>
      <c r="X439" s="170"/>
      <c r="Y439" s="170"/>
      <c r="Z439" s="170"/>
      <c r="AA439" s="224"/>
      <c r="AB439" s="1"/>
      <c r="AC439" s="1"/>
      <c r="AD439" s="1"/>
      <c r="AE439" s="1"/>
      <c r="AF439" s="1"/>
      <c r="AG439" s="1"/>
    </row>
    <row r="440" spans="1:33" ht="15.75" customHeight="1" x14ac:dyDescent="0.2">
      <c r="A440" s="1"/>
      <c r="B440" s="161"/>
      <c r="C440" s="2"/>
      <c r="D440" s="162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70"/>
      <c r="X440" s="170"/>
      <c r="Y440" s="170"/>
      <c r="Z440" s="170"/>
      <c r="AA440" s="224"/>
      <c r="AB440" s="1"/>
      <c r="AC440" s="1"/>
      <c r="AD440" s="1"/>
      <c r="AE440" s="1"/>
      <c r="AF440" s="1"/>
      <c r="AG440" s="1"/>
    </row>
    <row r="441" spans="1:33" ht="15.75" customHeight="1" x14ac:dyDescent="0.2">
      <c r="A441" s="1"/>
      <c r="B441" s="161"/>
      <c r="C441" s="2"/>
      <c r="D441" s="162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70"/>
      <c r="X441" s="170"/>
      <c r="Y441" s="170"/>
      <c r="Z441" s="170"/>
      <c r="AA441" s="224"/>
      <c r="AB441" s="1"/>
      <c r="AC441" s="1"/>
      <c r="AD441" s="1"/>
      <c r="AE441" s="1"/>
      <c r="AF441" s="1"/>
      <c r="AG441" s="1"/>
    </row>
    <row r="442" spans="1:33" ht="15.75" customHeight="1" x14ac:dyDescent="0.2">
      <c r="A442" s="1"/>
      <c r="B442" s="161"/>
      <c r="C442" s="2"/>
      <c r="D442" s="162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70"/>
      <c r="X442" s="170"/>
      <c r="Y442" s="170"/>
      <c r="Z442" s="170"/>
      <c r="AA442" s="224"/>
      <c r="AB442" s="1"/>
      <c r="AC442" s="1"/>
      <c r="AD442" s="1"/>
      <c r="AE442" s="1"/>
      <c r="AF442" s="1"/>
      <c r="AG442" s="1"/>
    </row>
    <row r="443" spans="1:33" ht="15.75" customHeight="1" x14ac:dyDescent="0.2">
      <c r="A443" s="1"/>
      <c r="B443" s="161"/>
      <c r="C443" s="2"/>
      <c r="D443" s="162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70"/>
      <c r="X443" s="170"/>
      <c r="Y443" s="170"/>
      <c r="Z443" s="170"/>
      <c r="AA443" s="224"/>
      <c r="AB443" s="1"/>
      <c r="AC443" s="1"/>
      <c r="AD443" s="1"/>
      <c r="AE443" s="1"/>
      <c r="AF443" s="1"/>
      <c r="AG443" s="1"/>
    </row>
    <row r="444" spans="1:33" ht="15.75" customHeight="1" x14ac:dyDescent="0.2">
      <c r="A444" s="1"/>
      <c r="B444" s="161"/>
      <c r="C444" s="2"/>
      <c r="D444" s="162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70"/>
      <c r="X444" s="170"/>
      <c r="Y444" s="170"/>
      <c r="Z444" s="170"/>
      <c r="AA444" s="224"/>
      <c r="AB444" s="1"/>
      <c r="AC444" s="1"/>
      <c r="AD444" s="1"/>
      <c r="AE444" s="1"/>
      <c r="AF444" s="1"/>
      <c r="AG444" s="1"/>
    </row>
    <row r="445" spans="1:33" ht="15.75" customHeight="1" x14ac:dyDescent="0.2">
      <c r="A445" s="1"/>
      <c r="B445" s="161"/>
      <c r="C445" s="2"/>
      <c r="D445" s="162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70"/>
      <c r="X445" s="170"/>
      <c r="Y445" s="170"/>
      <c r="Z445" s="170"/>
      <c r="AA445" s="224"/>
      <c r="AB445" s="1"/>
      <c r="AC445" s="1"/>
      <c r="AD445" s="1"/>
      <c r="AE445" s="1"/>
      <c r="AF445" s="1"/>
      <c r="AG445" s="1"/>
    </row>
    <row r="446" spans="1:33" ht="15.75" customHeight="1" x14ac:dyDescent="0.2">
      <c r="A446" s="1"/>
      <c r="B446" s="161"/>
      <c r="C446" s="2"/>
      <c r="D446" s="162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70"/>
      <c r="X446" s="170"/>
      <c r="Y446" s="170"/>
      <c r="Z446" s="170"/>
      <c r="AA446" s="224"/>
      <c r="AB446" s="1"/>
      <c r="AC446" s="1"/>
      <c r="AD446" s="1"/>
      <c r="AE446" s="1"/>
      <c r="AF446" s="1"/>
      <c r="AG446" s="1"/>
    </row>
    <row r="447" spans="1:33" ht="15.75" customHeight="1" x14ac:dyDescent="0.2">
      <c r="A447" s="1"/>
      <c r="B447" s="161"/>
      <c r="C447" s="2"/>
      <c r="D447" s="162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70"/>
      <c r="X447" s="170"/>
      <c r="Y447" s="170"/>
      <c r="Z447" s="170"/>
      <c r="AA447" s="224"/>
      <c r="AB447" s="1"/>
      <c r="AC447" s="1"/>
      <c r="AD447" s="1"/>
      <c r="AE447" s="1"/>
      <c r="AF447" s="1"/>
      <c r="AG447" s="1"/>
    </row>
    <row r="448" spans="1:33" ht="15.75" customHeight="1" x14ac:dyDescent="0.2">
      <c r="A448" s="1"/>
      <c r="B448" s="161"/>
      <c r="C448" s="2"/>
      <c r="D448" s="162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70"/>
      <c r="X448" s="170"/>
      <c r="Y448" s="170"/>
      <c r="Z448" s="170"/>
      <c r="AA448" s="224"/>
      <c r="AB448" s="1"/>
      <c r="AC448" s="1"/>
      <c r="AD448" s="1"/>
      <c r="AE448" s="1"/>
      <c r="AF448" s="1"/>
      <c r="AG448" s="1"/>
    </row>
    <row r="449" spans="1:33" ht="15.75" customHeight="1" x14ac:dyDescent="0.2">
      <c r="A449" s="1"/>
      <c r="B449" s="161"/>
      <c r="C449" s="2"/>
      <c r="D449" s="162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70"/>
      <c r="X449" s="170"/>
      <c r="Y449" s="170"/>
      <c r="Z449" s="170"/>
      <c r="AA449" s="224"/>
      <c r="AB449" s="1"/>
      <c r="AC449" s="1"/>
      <c r="AD449" s="1"/>
      <c r="AE449" s="1"/>
      <c r="AF449" s="1"/>
      <c r="AG449" s="1"/>
    </row>
    <row r="450" spans="1:33" ht="15.75" customHeight="1" x14ac:dyDescent="0.2">
      <c r="A450" s="1"/>
      <c r="B450" s="161"/>
      <c r="C450" s="2"/>
      <c r="D450" s="162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70"/>
      <c r="X450" s="170"/>
      <c r="Y450" s="170"/>
      <c r="Z450" s="170"/>
      <c r="AA450" s="224"/>
      <c r="AB450" s="1"/>
      <c r="AC450" s="1"/>
      <c r="AD450" s="1"/>
      <c r="AE450" s="1"/>
      <c r="AF450" s="1"/>
      <c r="AG450" s="1"/>
    </row>
    <row r="451" spans="1:33" ht="15.75" customHeight="1" x14ac:dyDescent="0.2">
      <c r="A451" s="1"/>
      <c r="B451" s="161"/>
      <c r="C451" s="2"/>
      <c r="D451" s="162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70"/>
      <c r="X451" s="170"/>
      <c r="Y451" s="170"/>
      <c r="Z451" s="170"/>
      <c r="AA451" s="224"/>
      <c r="AB451" s="1"/>
      <c r="AC451" s="1"/>
      <c r="AD451" s="1"/>
      <c r="AE451" s="1"/>
      <c r="AF451" s="1"/>
      <c r="AG451" s="1"/>
    </row>
    <row r="452" spans="1:33" ht="15.75" customHeight="1" x14ac:dyDescent="0.2">
      <c r="A452" s="1"/>
      <c r="B452" s="161"/>
      <c r="C452" s="2"/>
      <c r="D452" s="162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70"/>
      <c r="X452" s="170"/>
      <c r="Y452" s="170"/>
      <c r="Z452" s="170"/>
      <c r="AA452" s="224"/>
      <c r="AB452" s="1"/>
      <c r="AC452" s="1"/>
      <c r="AD452" s="1"/>
      <c r="AE452" s="1"/>
      <c r="AF452" s="1"/>
      <c r="AG452" s="1"/>
    </row>
    <row r="453" spans="1:33" ht="15.75" customHeight="1" x14ac:dyDescent="0.2">
      <c r="A453" s="1"/>
      <c r="B453" s="161"/>
      <c r="C453" s="2"/>
      <c r="D453" s="162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70"/>
      <c r="X453" s="170"/>
      <c r="Y453" s="170"/>
      <c r="Z453" s="170"/>
      <c r="AA453" s="224"/>
      <c r="AB453" s="1"/>
      <c r="AC453" s="1"/>
      <c r="AD453" s="1"/>
      <c r="AE453" s="1"/>
      <c r="AF453" s="1"/>
      <c r="AG453" s="1"/>
    </row>
    <row r="454" spans="1:33" ht="15.75" customHeight="1" x14ac:dyDescent="0.2">
      <c r="A454" s="1"/>
      <c r="B454" s="161"/>
      <c r="C454" s="2"/>
      <c r="D454" s="162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70"/>
      <c r="X454" s="170"/>
      <c r="Y454" s="170"/>
      <c r="Z454" s="170"/>
      <c r="AA454" s="224"/>
      <c r="AB454" s="1"/>
      <c r="AC454" s="1"/>
      <c r="AD454" s="1"/>
      <c r="AE454" s="1"/>
      <c r="AF454" s="1"/>
      <c r="AG454" s="1"/>
    </row>
    <row r="455" spans="1:33" ht="15.75" customHeight="1" x14ac:dyDescent="0.2">
      <c r="A455" s="1"/>
      <c r="B455" s="161"/>
      <c r="C455" s="2"/>
      <c r="D455" s="162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70"/>
      <c r="X455" s="170"/>
      <c r="Y455" s="170"/>
      <c r="Z455" s="170"/>
      <c r="AA455" s="224"/>
      <c r="AB455" s="1"/>
      <c r="AC455" s="1"/>
      <c r="AD455" s="1"/>
      <c r="AE455" s="1"/>
      <c r="AF455" s="1"/>
      <c r="AG455" s="1"/>
    </row>
    <row r="456" spans="1:33" ht="15.75" customHeight="1" x14ac:dyDescent="0.2">
      <c r="A456" s="1"/>
      <c r="B456" s="161"/>
      <c r="C456" s="2"/>
      <c r="D456" s="162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70"/>
      <c r="X456" s="170"/>
      <c r="Y456" s="170"/>
      <c r="Z456" s="170"/>
      <c r="AA456" s="224"/>
      <c r="AB456" s="1"/>
      <c r="AC456" s="1"/>
      <c r="AD456" s="1"/>
      <c r="AE456" s="1"/>
      <c r="AF456" s="1"/>
      <c r="AG456" s="1"/>
    </row>
    <row r="457" spans="1:33" ht="15.75" customHeight="1" x14ac:dyDescent="0.2">
      <c r="A457" s="1"/>
      <c r="B457" s="161"/>
      <c r="C457" s="2"/>
      <c r="D457" s="162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70"/>
      <c r="X457" s="170"/>
      <c r="Y457" s="170"/>
      <c r="Z457" s="170"/>
      <c r="AA457" s="224"/>
      <c r="AB457" s="1"/>
      <c r="AC457" s="1"/>
      <c r="AD457" s="1"/>
      <c r="AE457" s="1"/>
      <c r="AF457" s="1"/>
      <c r="AG457" s="1"/>
    </row>
    <row r="458" spans="1:33" ht="15.75" customHeight="1" x14ac:dyDescent="0.2">
      <c r="A458" s="1"/>
      <c r="B458" s="161"/>
      <c r="C458" s="2"/>
      <c r="D458" s="162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70"/>
      <c r="X458" s="170"/>
      <c r="Y458" s="170"/>
      <c r="Z458" s="170"/>
      <c r="AA458" s="224"/>
      <c r="AB458" s="1"/>
      <c r="AC458" s="1"/>
      <c r="AD458" s="1"/>
      <c r="AE458" s="1"/>
      <c r="AF458" s="1"/>
      <c r="AG458" s="1"/>
    </row>
    <row r="459" spans="1:33" ht="15.75" customHeight="1" x14ac:dyDescent="0.2">
      <c r="A459" s="1"/>
      <c r="B459" s="161"/>
      <c r="C459" s="2"/>
      <c r="D459" s="162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70"/>
      <c r="X459" s="170"/>
      <c r="Y459" s="170"/>
      <c r="Z459" s="170"/>
      <c r="AA459" s="224"/>
      <c r="AB459" s="1"/>
      <c r="AC459" s="1"/>
      <c r="AD459" s="1"/>
      <c r="AE459" s="1"/>
      <c r="AF459" s="1"/>
      <c r="AG459" s="1"/>
    </row>
    <row r="460" spans="1:33" ht="15.75" customHeight="1" x14ac:dyDescent="0.2">
      <c r="A460" s="1"/>
      <c r="B460" s="161"/>
      <c r="C460" s="2"/>
      <c r="D460" s="162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70"/>
      <c r="X460" s="170"/>
      <c r="Y460" s="170"/>
      <c r="Z460" s="170"/>
      <c r="AA460" s="224"/>
      <c r="AB460" s="1"/>
      <c r="AC460" s="1"/>
      <c r="AD460" s="1"/>
      <c r="AE460" s="1"/>
      <c r="AF460" s="1"/>
      <c r="AG460" s="1"/>
    </row>
    <row r="461" spans="1:33" ht="15.75" customHeight="1" x14ac:dyDescent="0.2">
      <c r="A461" s="1"/>
      <c r="B461" s="161"/>
      <c r="C461" s="2"/>
      <c r="D461" s="162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70"/>
      <c r="X461" s="170"/>
      <c r="Y461" s="170"/>
      <c r="Z461" s="170"/>
      <c r="AA461" s="224"/>
      <c r="AB461" s="1"/>
      <c r="AC461" s="1"/>
      <c r="AD461" s="1"/>
      <c r="AE461" s="1"/>
      <c r="AF461" s="1"/>
      <c r="AG461" s="1"/>
    </row>
    <row r="462" spans="1:33" ht="15.75" customHeight="1" x14ac:dyDescent="0.2">
      <c r="A462" s="1"/>
      <c r="B462" s="161"/>
      <c r="C462" s="2"/>
      <c r="D462" s="162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70"/>
      <c r="X462" s="170"/>
      <c r="Y462" s="170"/>
      <c r="Z462" s="170"/>
      <c r="AA462" s="224"/>
      <c r="AB462" s="1"/>
      <c r="AC462" s="1"/>
      <c r="AD462" s="1"/>
      <c r="AE462" s="1"/>
      <c r="AF462" s="1"/>
      <c r="AG462" s="1"/>
    </row>
    <row r="463" spans="1:33" ht="15.75" customHeight="1" x14ac:dyDescent="0.2">
      <c r="A463" s="1"/>
      <c r="B463" s="161"/>
      <c r="C463" s="2"/>
      <c r="D463" s="162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70"/>
      <c r="X463" s="170"/>
      <c r="Y463" s="170"/>
      <c r="Z463" s="170"/>
      <c r="AA463" s="224"/>
      <c r="AB463" s="1"/>
      <c r="AC463" s="1"/>
      <c r="AD463" s="1"/>
      <c r="AE463" s="1"/>
      <c r="AF463" s="1"/>
      <c r="AG463" s="1"/>
    </row>
    <row r="464" spans="1:33" ht="15.75" customHeight="1" x14ac:dyDescent="0.2">
      <c r="A464" s="1"/>
      <c r="B464" s="161"/>
      <c r="C464" s="2"/>
      <c r="D464" s="162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70"/>
      <c r="X464" s="170"/>
      <c r="Y464" s="170"/>
      <c r="Z464" s="170"/>
      <c r="AA464" s="224"/>
      <c r="AB464" s="1"/>
      <c r="AC464" s="1"/>
      <c r="AD464" s="1"/>
      <c r="AE464" s="1"/>
      <c r="AF464" s="1"/>
      <c r="AG464" s="1"/>
    </row>
    <row r="465" spans="1:33" ht="15.75" customHeight="1" x14ac:dyDescent="0.2">
      <c r="A465" s="1"/>
      <c r="B465" s="161"/>
      <c r="C465" s="2"/>
      <c r="D465" s="162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70"/>
      <c r="X465" s="170"/>
      <c r="Y465" s="170"/>
      <c r="Z465" s="170"/>
      <c r="AA465" s="224"/>
      <c r="AB465" s="1"/>
      <c r="AC465" s="1"/>
      <c r="AD465" s="1"/>
      <c r="AE465" s="1"/>
      <c r="AF465" s="1"/>
      <c r="AG465" s="1"/>
    </row>
    <row r="466" spans="1:33" ht="15.75" customHeight="1" x14ac:dyDescent="0.2">
      <c r="A466" s="1"/>
      <c r="B466" s="1"/>
      <c r="C466" s="2"/>
      <c r="D466" s="162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70"/>
      <c r="X466" s="170"/>
      <c r="Y466" s="170"/>
      <c r="Z466" s="170"/>
      <c r="AA466" s="224"/>
      <c r="AB466" s="1"/>
      <c r="AC466" s="1"/>
      <c r="AD466" s="1"/>
      <c r="AE466" s="1"/>
      <c r="AF466" s="1"/>
      <c r="AG466" s="1"/>
    </row>
    <row r="467" spans="1:33" ht="15.75" customHeight="1" x14ac:dyDescent="0.2">
      <c r="A467" s="1"/>
      <c r="B467" s="1"/>
      <c r="C467" s="2"/>
      <c r="D467" s="162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70"/>
      <c r="X467" s="170"/>
      <c r="Y467" s="170"/>
      <c r="Z467" s="170"/>
      <c r="AA467" s="224"/>
      <c r="AB467" s="1"/>
      <c r="AC467" s="1"/>
      <c r="AD467" s="1"/>
      <c r="AE467" s="1"/>
      <c r="AF467" s="1"/>
      <c r="AG467" s="1"/>
    </row>
    <row r="468" spans="1:33" ht="15.75" customHeight="1" x14ac:dyDescent="0.2">
      <c r="A468" s="1"/>
      <c r="B468" s="1"/>
      <c r="C468" s="2"/>
      <c r="D468" s="162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70"/>
      <c r="X468" s="170"/>
      <c r="Y468" s="170"/>
      <c r="Z468" s="170"/>
      <c r="AA468" s="224"/>
      <c r="AB468" s="1"/>
      <c r="AC468" s="1"/>
      <c r="AD468" s="1"/>
      <c r="AE468" s="1"/>
      <c r="AF468" s="1"/>
      <c r="AG468" s="1"/>
    </row>
    <row r="469" spans="1:33" ht="15.75" customHeight="1" x14ac:dyDescent="0.2">
      <c r="A469" s="1"/>
      <c r="B469" s="1"/>
      <c r="C469" s="2"/>
      <c r="D469" s="162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70"/>
      <c r="X469" s="170"/>
      <c r="Y469" s="170"/>
      <c r="Z469" s="170"/>
      <c r="AA469" s="224"/>
      <c r="AB469" s="1"/>
      <c r="AC469" s="1"/>
      <c r="AD469" s="1"/>
      <c r="AE469" s="1"/>
      <c r="AF469" s="1"/>
      <c r="AG469" s="1"/>
    </row>
    <row r="470" spans="1:33" ht="15.75" customHeight="1" x14ac:dyDescent="0.2">
      <c r="A470" s="1"/>
      <c r="B470" s="1"/>
      <c r="C470" s="2"/>
      <c r="D470" s="162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70"/>
      <c r="X470" s="170"/>
      <c r="Y470" s="170"/>
      <c r="Z470" s="170"/>
      <c r="AA470" s="224"/>
      <c r="AB470" s="1"/>
      <c r="AC470" s="1"/>
      <c r="AD470" s="1"/>
      <c r="AE470" s="1"/>
      <c r="AF470" s="1"/>
      <c r="AG470" s="1"/>
    </row>
    <row r="471" spans="1:33" ht="15.75" customHeight="1" x14ac:dyDescent="0.2">
      <c r="A471" s="1"/>
      <c r="B471" s="1"/>
      <c r="C471" s="2"/>
      <c r="D471" s="162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70"/>
      <c r="X471" s="170"/>
      <c r="Y471" s="170"/>
      <c r="Z471" s="170"/>
      <c r="AA471" s="224"/>
      <c r="AB471" s="1"/>
      <c r="AC471" s="1"/>
      <c r="AD471" s="1"/>
      <c r="AE471" s="1"/>
      <c r="AF471" s="1"/>
      <c r="AG471" s="1"/>
    </row>
    <row r="472" spans="1:33" ht="15.75" customHeight="1" x14ac:dyDescent="0.2">
      <c r="A472" s="1"/>
      <c r="B472" s="1"/>
      <c r="C472" s="2"/>
      <c r="D472" s="162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70"/>
      <c r="X472" s="170"/>
      <c r="Y472" s="170"/>
      <c r="Z472" s="170"/>
      <c r="AA472" s="224"/>
      <c r="AB472" s="1"/>
      <c r="AC472" s="1"/>
      <c r="AD472" s="1"/>
      <c r="AE472" s="1"/>
      <c r="AF472" s="1"/>
      <c r="AG472" s="1"/>
    </row>
    <row r="473" spans="1:33" ht="15.75" customHeight="1" x14ac:dyDescent="0.2">
      <c r="A473" s="1"/>
      <c r="B473" s="1"/>
      <c r="C473" s="2"/>
      <c r="D473" s="162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70"/>
      <c r="X473" s="170"/>
      <c r="Y473" s="170"/>
      <c r="Z473" s="170"/>
      <c r="AA473" s="224"/>
      <c r="AB473" s="1"/>
      <c r="AC473" s="1"/>
      <c r="AD473" s="1"/>
      <c r="AE473" s="1"/>
      <c r="AF473" s="1"/>
      <c r="AG473" s="1"/>
    </row>
    <row r="474" spans="1:33" ht="15.75" customHeight="1" x14ac:dyDescent="0.2">
      <c r="A474" s="1"/>
      <c r="B474" s="1"/>
      <c r="C474" s="2"/>
      <c r="D474" s="162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70"/>
      <c r="X474" s="170"/>
      <c r="Y474" s="170"/>
      <c r="Z474" s="170"/>
      <c r="AA474" s="224"/>
      <c r="AB474" s="1"/>
      <c r="AC474" s="1"/>
      <c r="AD474" s="1"/>
      <c r="AE474" s="1"/>
      <c r="AF474" s="1"/>
      <c r="AG474" s="1"/>
    </row>
    <row r="475" spans="1:33" ht="15.75" customHeight="1" x14ac:dyDescent="0.2">
      <c r="A475" s="1"/>
      <c r="B475" s="1"/>
      <c r="C475" s="2"/>
      <c r="D475" s="162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70"/>
      <c r="X475" s="170"/>
      <c r="Y475" s="170"/>
      <c r="Z475" s="170"/>
      <c r="AA475" s="224"/>
      <c r="AB475" s="1"/>
      <c r="AC475" s="1"/>
      <c r="AD475" s="1"/>
      <c r="AE475" s="1"/>
      <c r="AF475" s="1"/>
      <c r="AG475" s="1"/>
    </row>
    <row r="476" spans="1:33" ht="15.75" customHeight="1" x14ac:dyDescent="0.2">
      <c r="A476" s="1"/>
      <c r="B476" s="1"/>
      <c r="C476" s="2"/>
      <c r="D476" s="162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70"/>
      <c r="X476" s="170"/>
      <c r="Y476" s="170"/>
      <c r="Z476" s="170"/>
      <c r="AA476" s="224"/>
      <c r="AB476" s="1"/>
      <c r="AC476" s="1"/>
      <c r="AD476" s="1"/>
      <c r="AE476" s="1"/>
      <c r="AF476" s="1"/>
      <c r="AG476" s="1"/>
    </row>
    <row r="477" spans="1:33" ht="15.75" customHeight="1" x14ac:dyDescent="0.2">
      <c r="A477" s="1"/>
      <c r="B477" s="1"/>
      <c r="C477" s="2"/>
      <c r="D477" s="162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70"/>
      <c r="X477" s="170"/>
      <c r="Y477" s="170"/>
      <c r="Z477" s="170"/>
      <c r="AA477" s="224"/>
      <c r="AB477" s="1"/>
      <c r="AC477" s="1"/>
      <c r="AD477" s="1"/>
      <c r="AE477" s="1"/>
      <c r="AF477" s="1"/>
      <c r="AG477" s="1"/>
    </row>
    <row r="478" spans="1:33" ht="15.75" customHeight="1" x14ac:dyDescent="0.2">
      <c r="A478" s="1"/>
      <c r="B478" s="1"/>
      <c r="C478" s="2"/>
      <c r="D478" s="162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70"/>
      <c r="X478" s="170"/>
      <c r="Y478" s="170"/>
      <c r="Z478" s="170"/>
      <c r="AA478" s="224"/>
      <c r="AB478" s="1"/>
      <c r="AC478" s="1"/>
      <c r="AD478" s="1"/>
      <c r="AE478" s="1"/>
      <c r="AF478" s="1"/>
      <c r="AG478" s="1"/>
    </row>
    <row r="479" spans="1:33" ht="15.75" customHeight="1" x14ac:dyDescent="0.2">
      <c r="A479" s="1"/>
      <c r="B479" s="1"/>
      <c r="C479" s="2"/>
      <c r="D479" s="162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70"/>
      <c r="X479" s="170"/>
      <c r="Y479" s="170"/>
      <c r="Z479" s="170"/>
      <c r="AA479" s="224"/>
      <c r="AB479" s="1"/>
      <c r="AC479" s="1"/>
      <c r="AD479" s="1"/>
      <c r="AE479" s="1"/>
      <c r="AF479" s="1"/>
      <c r="AG479" s="1"/>
    </row>
    <row r="480" spans="1:33" ht="15.75" customHeight="1" x14ac:dyDescent="0.2">
      <c r="A480" s="1"/>
      <c r="B480" s="1"/>
      <c r="C480" s="2"/>
      <c r="D480" s="162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70"/>
      <c r="X480" s="170"/>
      <c r="Y480" s="170"/>
      <c r="Z480" s="170"/>
      <c r="AA480" s="224"/>
      <c r="AB480" s="1"/>
      <c r="AC480" s="1"/>
      <c r="AD480" s="1"/>
      <c r="AE480" s="1"/>
      <c r="AF480" s="1"/>
      <c r="AG480" s="1"/>
    </row>
    <row r="481" spans="1:33" ht="15.75" customHeight="1" x14ac:dyDescent="0.2">
      <c r="A481" s="1"/>
      <c r="B481" s="1"/>
      <c r="C481" s="2"/>
      <c r="D481" s="162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70"/>
      <c r="X481" s="170"/>
      <c r="Y481" s="170"/>
      <c r="Z481" s="170"/>
      <c r="AA481" s="224"/>
      <c r="AB481" s="1"/>
      <c r="AC481" s="1"/>
      <c r="AD481" s="1"/>
      <c r="AE481" s="1"/>
      <c r="AF481" s="1"/>
      <c r="AG481" s="1"/>
    </row>
    <row r="482" spans="1:33" ht="15.75" customHeight="1" x14ac:dyDescent="0.2">
      <c r="A482" s="1"/>
      <c r="B482" s="1"/>
      <c r="C482" s="2"/>
      <c r="D482" s="162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70"/>
      <c r="X482" s="170"/>
      <c r="Y482" s="170"/>
      <c r="Z482" s="170"/>
      <c r="AA482" s="224"/>
      <c r="AB482" s="1"/>
      <c r="AC482" s="1"/>
      <c r="AD482" s="1"/>
      <c r="AE482" s="1"/>
      <c r="AF482" s="1"/>
      <c r="AG482" s="1"/>
    </row>
    <row r="483" spans="1:33" ht="15.75" customHeight="1" x14ac:dyDescent="0.2">
      <c r="A483" s="1"/>
      <c r="B483" s="1"/>
      <c r="C483" s="2"/>
      <c r="D483" s="162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70"/>
      <c r="X483" s="170"/>
      <c r="Y483" s="170"/>
      <c r="Z483" s="170"/>
      <c r="AA483" s="224"/>
      <c r="AB483" s="1"/>
      <c r="AC483" s="1"/>
      <c r="AD483" s="1"/>
      <c r="AE483" s="1"/>
      <c r="AF483" s="1"/>
      <c r="AG483" s="1"/>
    </row>
    <row r="484" spans="1:33" ht="15.75" customHeight="1" x14ac:dyDescent="0.2">
      <c r="A484" s="1"/>
      <c r="B484" s="1"/>
      <c r="C484" s="2"/>
      <c r="D484" s="162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70"/>
      <c r="X484" s="170"/>
      <c r="Y484" s="170"/>
      <c r="Z484" s="170"/>
      <c r="AA484" s="224"/>
      <c r="AB484" s="1"/>
      <c r="AC484" s="1"/>
      <c r="AD484" s="1"/>
      <c r="AE484" s="1"/>
      <c r="AF484" s="1"/>
      <c r="AG484" s="1"/>
    </row>
    <row r="485" spans="1:33" ht="15.75" customHeight="1" x14ac:dyDescent="0.2">
      <c r="A485" s="1"/>
      <c r="B485" s="1"/>
      <c r="C485" s="2"/>
      <c r="D485" s="162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70"/>
      <c r="X485" s="170"/>
      <c r="Y485" s="170"/>
      <c r="Z485" s="170"/>
      <c r="AA485" s="224"/>
      <c r="AB485" s="1"/>
      <c r="AC485" s="1"/>
      <c r="AD485" s="1"/>
      <c r="AE485" s="1"/>
      <c r="AF485" s="1"/>
      <c r="AG485" s="1"/>
    </row>
    <row r="486" spans="1:33" ht="15.75" customHeight="1" x14ac:dyDescent="0.2">
      <c r="A486" s="1"/>
      <c r="B486" s="1"/>
      <c r="C486" s="2"/>
      <c r="D486" s="162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70"/>
      <c r="X486" s="170"/>
      <c r="Y486" s="170"/>
      <c r="Z486" s="170"/>
      <c r="AA486" s="224"/>
      <c r="AB486" s="1"/>
      <c r="AC486" s="1"/>
      <c r="AD486" s="1"/>
      <c r="AE486" s="1"/>
      <c r="AF486" s="1"/>
      <c r="AG486" s="1"/>
    </row>
    <row r="487" spans="1:33" ht="15.75" customHeight="1" x14ac:dyDescent="0.2">
      <c r="A487" s="1"/>
      <c r="B487" s="1"/>
      <c r="C487" s="2"/>
      <c r="D487" s="162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70"/>
      <c r="X487" s="170"/>
      <c r="Y487" s="170"/>
      <c r="Z487" s="170"/>
      <c r="AA487" s="224"/>
      <c r="AB487" s="1"/>
      <c r="AC487" s="1"/>
      <c r="AD487" s="1"/>
      <c r="AE487" s="1"/>
      <c r="AF487" s="1"/>
      <c r="AG487" s="1"/>
    </row>
    <row r="488" spans="1:33" ht="15.75" customHeight="1" x14ac:dyDescent="0.2">
      <c r="A488" s="1"/>
      <c r="B488" s="1"/>
      <c r="C488" s="2"/>
      <c r="D488" s="162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70"/>
      <c r="X488" s="170"/>
      <c r="Y488" s="170"/>
      <c r="Z488" s="170"/>
      <c r="AA488" s="224"/>
      <c r="AB488" s="1"/>
      <c r="AC488" s="1"/>
      <c r="AD488" s="1"/>
      <c r="AE488" s="1"/>
      <c r="AF488" s="1"/>
      <c r="AG488" s="1"/>
    </row>
    <row r="489" spans="1:33" ht="15.75" customHeight="1" x14ac:dyDescent="0.2">
      <c r="A489" s="1"/>
      <c r="B489" s="1"/>
      <c r="C489" s="2"/>
      <c r="D489" s="162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70"/>
      <c r="X489" s="170"/>
      <c r="Y489" s="170"/>
      <c r="Z489" s="170"/>
      <c r="AA489" s="224"/>
      <c r="AB489" s="1"/>
      <c r="AC489" s="1"/>
      <c r="AD489" s="1"/>
      <c r="AE489" s="1"/>
      <c r="AF489" s="1"/>
      <c r="AG489" s="1"/>
    </row>
    <row r="490" spans="1:33" ht="15.75" customHeight="1" x14ac:dyDescent="0.2">
      <c r="A490" s="1"/>
      <c r="B490" s="1"/>
      <c r="C490" s="2"/>
      <c r="D490" s="162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70"/>
      <c r="X490" s="170"/>
      <c r="Y490" s="170"/>
      <c r="Z490" s="170"/>
      <c r="AA490" s="224"/>
      <c r="AB490" s="1"/>
      <c r="AC490" s="1"/>
      <c r="AD490" s="1"/>
      <c r="AE490" s="1"/>
      <c r="AF490" s="1"/>
      <c r="AG490" s="1"/>
    </row>
    <row r="491" spans="1:33" ht="15.75" customHeight="1" x14ac:dyDescent="0.2">
      <c r="A491" s="1"/>
      <c r="B491" s="1"/>
      <c r="C491" s="2"/>
      <c r="D491" s="162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70"/>
      <c r="X491" s="170"/>
      <c r="Y491" s="170"/>
      <c r="Z491" s="170"/>
      <c r="AA491" s="224"/>
      <c r="AB491" s="1"/>
      <c r="AC491" s="1"/>
      <c r="AD491" s="1"/>
      <c r="AE491" s="1"/>
      <c r="AF491" s="1"/>
      <c r="AG491" s="1"/>
    </row>
    <row r="492" spans="1:33" ht="15.75" customHeight="1" x14ac:dyDescent="0.2">
      <c r="A492" s="1"/>
      <c r="B492" s="1"/>
      <c r="C492" s="2"/>
      <c r="D492" s="162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70"/>
      <c r="X492" s="170"/>
      <c r="Y492" s="170"/>
      <c r="Z492" s="170"/>
      <c r="AA492" s="224"/>
      <c r="AB492" s="1"/>
      <c r="AC492" s="1"/>
      <c r="AD492" s="1"/>
      <c r="AE492" s="1"/>
      <c r="AF492" s="1"/>
      <c r="AG492" s="1"/>
    </row>
    <row r="493" spans="1:33" ht="15.75" customHeight="1" x14ac:dyDescent="0.2">
      <c r="A493" s="1"/>
      <c r="B493" s="1"/>
      <c r="C493" s="2"/>
      <c r="D493" s="162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70"/>
      <c r="X493" s="170"/>
      <c r="Y493" s="170"/>
      <c r="Z493" s="170"/>
      <c r="AA493" s="224"/>
      <c r="AB493" s="1"/>
      <c r="AC493" s="1"/>
      <c r="AD493" s="1"/>
      <c r="AE493" s="1"/>
      <c r="AF493" s="1"/>
      <c r="AG493" s="1"/>
    </row>
    <row r="494" spans="1:33" ht="15.75" customHeight="1" x14ac:dyDescent="0.2">
      <c r="A494" s="1"/>
      <c r="B494" s="1"/>
      <c r="C494" s="2"/>
      <c r="D494" s="162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70"/>
      <c r="X494" s="170"/>
      <c r="Y494" s="170"/>
      <c r="Z494" s="170"/>
      <c r="AA494" s="224"/>
      <c r="AB494" s="1"/>
      <c r="AC494" s="1"/>
      <c r="AD494" s="1"/>
      <c r="AE494" s="1"/>
      <c r="AF494" s="1"/>
      <c r="AG494" s="1"/>
    </row>
    <row r="495" spans="1:33" ht="15.75" customHeight="1" x14ac:dyDescent="0.2">
      <c r="A495" s="1"/>
      <c r="B495" s="1"/>
      <c r="C495" s="2"/>
      <c r="D495" s="162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70"/>
      <c r="X495" s="170"/>
      <c r="Y495" s="170"/>
      <c r="Z495" s="170"/>
      <c r="AA495" s="224"/>
      <c r="AB495" s="1"/>
      <c r="AC495" s="1"/>
      <c r="AD495" s="1"/>
      <c r="AE495" s="1"/>
      <c r="AF495" s="1"/>
      <c r="AG495" s="1"/>
    </row>
    <row r="496" spans="1:33" ht="15.75" customHeight="1" x14ac:dyDescent="0.2">
      <c r="A496" s="1"/>
      <c r="B496" s="1"/>
      <c r="C496" s="2"/>
      <c r="D496" s="162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70"/>
      <c r="X496" s="170"/>
      <c r="Y496" s="170"/>
      <c r="Z496" s="170"/>
      <c r="AA496" s="224"/>
      <c r="AB496" s="1"/>
      <c r="AC496" s="1"/>
      <c r="AD496" s="1"/>
      <c r="AE496" s="1"/>
      <c r="AF496" s="1"/>
      <c r="AG496" s="1"/>
    </row>
    <row r="497" spans="1:33" ht="15.75" customHeight="1" x14ac:dyDescent="0.2">
      <c r="A497" s="1"/>
      <c r="B497" s="1"/>
      <c r="C497" s="2"/>
      <c r="D497" s="162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70"/>
      <c r="X497" s="170"/>
      <c r="Y497" s="170"/>
      <c r="Z497" s="170"/>
      <c r="AA497" s="224"/>
      <c r="AB497" s="1"/>
      <c r="AC497" s="1"/>
      <c r="AD497" s="1"/>
      <c r="AE497" s="1"/>
      <c r="AF497" s="1"/>
      <c r="AG497" s="1"/>
    </row>
    <row r="498" spans="1:33" ht="15.75" customHeight="1" x14ac:dyDescent="0.2">
      <c r="A498" s="1"/>
      <c r="B498" s="1"/>
      <c r="C498" s="2"/>
      <c r="D498" s="162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70"/>
      <c r="X498" s="170"/>
      <c r="Y498" s="170"/>
      <c r="Z498" s="170"/>
      <c r="AA498" s="224"/>
      <c r="AB498" s="1"/>
      <c r="AC498" s="1"/>
      <c r="AD498" s="1"/>
      <c r="AE498" s="1"/>
      <c r="AF498" s="1"/>
      <c r="AG498" s="1"/>
    </row>
    <row r="499" spans="1:33" ht="15.75" customHeight="1" x14ac:dyDescent="0.2">
      <c r="A499" s="1"/>
      <c r="B499" s="1"/>
      <c r="C499" s="2"/>
      <c r="D499" s="162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70"/>
      <c r="X499" s="170"/>
      <c r="Y499" s="170"/>
      <c r="Z499" s="170"/>
      <c r="AA499" s="224"/>
      <c r="AB499" s="1"/>
      <c r="AC499" s="1"/>
      <c r="AD499" s="1"/>
      <c r="AE499" s="1"/>
      <c r="AF499" s="1"/>
      <c r="AG499" s="1"/>
    </row>
    <row r="500" spans="1:33" ht="15.75" customHeight="1" x14ac:dyDescent="0.2">
      <c r="A500" s="1"/>
      <c r="B500" s="1"/>
      <c r="C500" s="2"/>
      <c r="D500" s="162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70"/>
      <c r="X500" s="170"/>
      <c r="Y500" s="170"/>
      <c r="Z500" s="170"/>
      <c r="AA500" s="224"/>
      <c r="AB500" s="1"/>
      <c r="AC500" s="1"/>
      <c r="AD500" s="1"/>
      <c r="AE500" s="1"/>
      <c r="AF500" s="1"/>
      <c r="AG500" s="1"/>
    </row>
    <row r="501" spans="1:33" ht="15.75" customHeight="1" x14ac:dyDescent="0.2">
      <c r="A501" s="1"/>
      <c r="B501" s="1"/>
      <c r="C501" s="2"/>
      <c r="D501" s="162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70"/>
      <c r="X501" s="170"/>
      <c r="Y501" s="170"/>
      <c r="Z501" s="170"/>
      <c r="AA501" s="224"/>
      <c r="AB501" s="1"/>
      <c r="AC501" s="1"/>
      <c r="AD501" s="1"/>
      <c r="AE501" s="1"/>
      <c r="AF501" s="1"/>
      <c r="AG501" s="1"/>
    </row>
    <row r="502" spans="1:33" ht="15.75" customHeight="1" x14ac:dyDescent="0.2">
      <c r="A502" s="1"/>
      <c r="B502" s="1"/>
      <c r="C502" s="2"/>
      <c r="D502" s="162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70"/>
      <c r="X502" s="170"/>
      <c r="Y502" s="170"/>
      <c r="Z502" s="170"/>
      <c r="AA502" s="224"/>
      <c r="AB502" s="1"/>
      <c r="AC502" s="1"/>
      <c r="AD502" s="1"/>
      <c r="AE502" s="1"/>
      <c r="AF502" s="1"/>
      <c r="AG502" s="1"/>
    </row>
    <row r="503" spans="1:33" ht="15.75" customHeight="1" x14ac:dyDescent="0.2">
      <c r="A503" s="1"/>
      <c r="B503" s="1"/>
      <c r="C503" s="2"/>
      <c r="D503" s="162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70"/>
      <c r="X503" s="170"/>
      <c r="Y503" s="170"/>
      <c r="Z503" s="170"/>
      <c r="AA503" s="224"/>
      <c r="AB503" s="1"/>
      <c r="AC503" s="1"/>
      <c r="AD503" s="1"/>
      <c r="AE503" s="1"/>
      <c r="AF503" s="1"/>
      <c r="AG503" s="1"/>
    </row>
    <row r="504" spans="1:33" ht="15.75" customHeight="1" x14ac:dyDescent="0.2">
      <c r="A504" s="1"/>
      <c r="B504" s="1"/>
      <c r="C504" s="2"/>
      <c r="D504" s="162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70"/>
      <c r="X504" s="170"/>
      <c r="Y504" s="170"/>
      <c r="Z504" s="170"/>
      <c r="AA504" s="224"/>
      <c r="AB504" s="1"/>
      <c r="AC504" s="1"/>
      <c r="AD504" s="1"/>
      <c r="AE504" s="1"/>
      <c r="AF504" s="1"/>
      <c r="AG504" s="1"/>
    </row>
    <row r="505" spans="1:33" ht="15.75" customHeight="1" x14ac:dyDescent="0.2">
      <c r="A505" s="1"/>
      <c r="B505" s="1"/>
      <c r="C505" s="2"/>
      <c r="D505" s="162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70"/>
      <c r="X505" s="170"/>
      <c r="Y505" s="170"/>
      <c r="Z505" s="170"/>
      <c r="AA505" s="224"/>
      <c r="AB505" s="1"/>
      <c r="AC505" s="1"/>
      <c r="AD505" s="1"/>
      <c r="AE505" s="1"/>
      <c r="AF505" s="1"/>
      <c r="AG505" s="1"/>
    </row>
    <row r="506" spans="1:33" ht="15.75" customHeight="1" x14ac:dyDescent="0.2">
      <c r="A506" s="1"/>
      <c r="B506" s="1"/>
      <c r="C506" s="2"/>
      <c r="D506" s="162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70"/>
      <c r="X506" s="170"/>
      <c r="Y506" s="170"/>
      <c r="Z506" s="170"/>
      <c r="AA506" s="224"/>
      <c r="AB506" s="1"/>
      <c r="AC506" s="1"/>
      <c r="AD506" s="1"/>
      <c r="AE506" s="1"/>
      <c r="AF506" s="1"/>
      <c r="AG506" s="1"/>
    </row>
    <row r="507" spans="1:33" ht="15.75" customHeight="1" x14ac:dyDescent="0.2">
      <c r="A507" s="1"/>
      <c r="B507" s="1"/>
      <c r="C507" s="2"/>
      <c r="D507" s="162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70"/>
      <c r="X507" s="170"/>
      <c r="Y507" s="170"/>
      <c r="Z507" s="170"/>
      <c r="AA507" s="224"/>
      <c r="AB507" s="1"/>
      <c r="AC507" s="1"/>
      <c r="AD507" s="1"/>
      <c r="AE507" s="1"/>
      <c r="AF507" s="1"/>
      <c r="AG507" s="1"/>
    </row>
    <row r="508" spans="1:33" ht="15.75" customHeight="1" x14ac:dyDescent="0.2">
      <c r="A508" s="1"/>
      <c r="B508" s="1"/>
      <c r="C508" s="2"/>
      <c r="D508" s="162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70"/>
      <c r="X508" s="170"/>
      <c r="Y508" s="170"/>
      <c r="Z508" s="170"/>
      <c r="AA508" s="224"/>
      <c r="AB508" s="1"/>
      <c r="AC508" s="1"/>
      <c r="AD508" s="1"/>
      <c r="AE508" s="1"/>
      <c r="AF508" s="1"/>
      <c r="AG508" s="1"/>
    </row>
    <row r="509" spans="1:33" ht="15.75" customHeight="1" x14ac:dyDescent="0.2">
      <c r="A509" s="1"/>
      <c r="B509" s="1"/>
      <c r="C509" s="2"/>
      <c r="D509" s="162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70"/>
      <c r="X509" s="170"/>
      <c r="Y509" s="170"/>
      <c r="Z509" s="170"/>
      <c r="AA509" s="224"/>
      <c r="AB509" s="1"/>
      <c r="AC509" s="1"/>
      <c r="AD509" s="1"/>
      <c r="AE509" s="1"/>
      <c r="AF509" s="1"/>
      <c r="AG509" s="1"/>
    </row>
    <row r="510" spans="1:33" ht="15.75" customHeight="1" x14ac:dyDescent="0.2">
      <c r="A510" s="1"/>
      <c r="B510" s="1"/>
      <c r="C510" s="2"/>
      <c r="D510" s="162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70"/>
      <c r="X510" s="170"/>
      <c r="Y510" s="170"/>
      <c r="Z510" s="170"/>
      <c r="AA510" s="224"/>
      <c r="AB510" s="1"/>
      <c r="AC510" s="1"/>
      <c r="AD510" s="1"/>
      <c r="AE510" s="1"/>
      <c r="AF510" s="1"/>
      <c r="AG510" s="1"/>
    </row>
    <row r="511" spans="1:33" ht="15.75" customHeight="1" x14ac:dyDescent="0.2">
      <c r="A511" s="1"/>
      <c r="B511" s="1"/>
      <c r="C511" s="2"/>
      <c r="D511" s="162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70"/>
      <c r="X511" s="170"/>
      <c r="Y511" s="170"/>
      <c r="Z511" s="170"/>
      <c r="AA511" s="224"/>
      <c r="AB511" s="1"/>
      <c r="AC511" s="1"/>
      <c r="AD511" s="1"/>
      <c r="AE511" s="1"/>
      <c r="AF511" s="1"/>
      <c r="AG511" s="1"/>
    </row>
    <row r="512" spans="1:33" ht="15.75" customHeight="1" x14ac:dyDescent="0.2">
      <c r="A512" s="1"/>
      <c r="B512" s="1"/>
      <c r="C512" s="2"/>
      <c r="D512" s="162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70"/>
      <c r="X512" s="170"/>
      <c r="Y512" s="170"/>
      <c r="Z512" s="170"/>
      <c r="AA512" s="224"/>
      <c r="AB512" s="1"/>
      <c r="AC512" s="1"/>
      <c r="AD512" s="1"/>
      <c r="AE512" s="1"/>
      <c r="AF512" s="1"/>
      <c r="AG512" s="1"/>
    </row>
    <row r="513" spans="1:33" ht="15.75" customHeight="1" x14ac:dyDescent="0.2">
      <c r="A513" s="1"/>
      <c r="B513" s="1"/>
      <c r="C513" s="2"/>
      <c r="D513" s="162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70"/>
      <c r="X513" s="170"/>
      <c r="Y513" s="170"/>
      <c r="Z513" s="170"/>
      <c r="AA513" s="224"/>
      <c r="AB513" s="1"/>
      <c r="AC513" s="1"/>
      <c r="AD513" s="1"/>
      <c r="AE513" s="1"/>
      <c r="AF513" s="1"/>
      <c r="AG513" s="1"/>
    </row>
    <row r="514" spans="1:33" ht="15.75" customHeight="1" x14ac:dyDescent="0.2">
      <c r="A514" s="1"/>
      <c r="B514" s="1"/>
      <c r="C514" s="2"/>
      <c r="D514" s="162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70"/>
      <c r="X514" s="170"/>
      <c r="Y514" s="170"/>
      <c r="Z514" s="170"/>
      <c r="AA514" s="224"/>
      <c r="AB514" s="1"/>
      <c r="AC514" s="1"/>
      <c r="AD514" s="1"/>
      <c r="AE514" s="1"/>
      <c r="AF514" s="1"/>
      <c r="AG514" s="1"/>
    </row>
    <row r="515" spans="1:33" ht="15.75" customHeight="1" x14ac:dyDescent="0.2">
      <c r="A515" s="1"/>
      <c r="B515" s="1"/>
      <c r="C515" s="2"/>
      <c r="D515" s="162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70"/>
      <c r="X515" s="170"/>
      <c r="Y515" s="170"/>
      <c r="Z515" s="170"/>
      <c r="AA515" s="224"/>
      <c r="AB515" s="1"/>
      <c r="AC515" s="1"/>
      <c r="AD515" s="1"/>
      <c r="AE515" s="1"/>
      <c r="AF515" s="1"/>
      <c r="AG515" s="1"/>
    </row>
    <row r="516" spans="1:33" ht="15.75" customHeight="1" x14ac:dyDescent="0.2">
      <c r="A516" s="1"/>
      <c r="B516" s="1"/>
      <c r="C516" s="2"/>
      <c r="D516" s="162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70"/>
      <c r="X516" s="170"/>
      <c r="Y516" s="170"/>
      <c r="Z516" s="170"/>
      <c r="AA516" s="224"/>
      <c r="AB516" s="1"/>
      <c r="AC516" s="1"/>
      <c r="AD516" s="1"/>
      <c r="AE516" s="1"/>
      <c r="AF516" s="1"/>
      <c r="AG516" s="1"/>
    </row>
    <row r="517" spans="1:33" ht="15.75" customHeight="1" x14ac:dyDescent="0.2">
      <c r="A517" s="1"/>
      <c r="B517" s="1"/>
      <c r="C517" s="2"/>
      <c r="D517" s="162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70"/>
      <c r="X517" s="170"/>
      <c r="Y517" s="170"/>
      <c r="Z517" s="170"/>
      <c r="AA517" s="224"/>
      <c r="AB517" s="1"/>
      <c r="AC517" s="1"/>
      <c r="AD517" s="1"/>
      <c r="AE517" s="1"/>
      <c r="AF517" s="1"/>
      <c r="AG517" s="1"/>
    </row>
    <row r="518" spans="1:33" ht="15.75" customHeight="1" x14ac:dyDescent="0.2">
      <c r="A518" s="1"/>
      <c r="B518" s="1"/>
      <c r="C518" s="2"/>
      <c r="D518" s="162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70"/>
      <c r="X518" s="170"/>
      <c r="Y518" s="170"/>
      <c r="Z518" s="170"/>
      <c r="AA518" s="224"/>
      <c r="AB518" s="1"/>
      <c r="AC518" s="1"/>
      <c r="AD518" s="1"/>
      <c r="AE518" s="1"/>
      <c r="AF518" s="1"/>
      <c r="AG518" s="1"/>
    </row>
    <row r="519" spans="1:33" ht="15.75" customHeight="1" x14ac:dyDescent="0.2">
      <c r="A519" s="1"/>
      <c r="B519" s="1"/>
      <c r="C519" s="2"/>
      <c r="D519" s="162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70"/>
      <c r="X519" s="170"/>
      <c r="Y519" s="170"/>
      <c r="Z519" s="170"/>
      <c r="AA519" s="224"/>
      <c r="AB519" s="1"/>
      <c r="AC519" s="1"/>
      <c r="AD519" s="1"/>
      <c r="AE519" s="1"/>
      <c r="AF519" s="1"/>
      <c r="AG519" s="1"/>
    </row>
    <row r="520" spans="1:33" ht="15.75" customHeight="1" x14ac:dyDescent="0.2">
      <c r="A520" s="1"/>
      <c r="B520" s="1"/>
      <c r="C520" s="2"/>
      <c r="D520" s="162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70"/>
      <c r="X520" s="170"/>
      <c r="Y520" s="170"/>
      <c r="Z520" s="170"/>
      <c r="AA520" s="224"/>
      <c r="AB520" s="1"/>
      <c r="AC520" s="1"/>
      <c r="AD520" s="1"/>
      <c r="AE520" s="1"/>
      <c r="AF520" s="1"/>
      <c r="AG520" s="1"/>
    </row>
    <row r="521" spans="1:33" ht="15.75" customHeight="1" x14ac:dyDescent="0.2">
      <c r="A521" s="1"/>
      <c r="B521" s="1"/>
      <c r="C521" s="2"/>
      <c r="D521" s="162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70"/>
      <c r="X521" s="170"/>
      <c r="Y521" s="170"/>
      <c r="Z521" s="170"/>
      <c r="AA521" s="224"/>
      <c r="AB521" s="1"/>
      <c r="AC521" s="1"/>
      <c r="AD521" s="1"/>
      <c r="AE521" s="1"/>
      <c r="AF521" s="1"/>
      <c r="AG521" s="1"/>
    </row>
    <row r="522" spans="1:33" ht="15.75" customHeight="1" x14ac:dyDescent="0.2">
      <c r="A522" s="1"/>
      <c r="B522" s="1"/>
      <c r="C522" s="2"/>
      <c r="D522" s="162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70"/>
      <c r="X522" s="170"/>
      <c r="Y522" s="170"/>
      <c r="Z522" s="170"/>
      <c r="AA522" s="224"/>
      <c r="AB522" s="1"/>
      <c r="AC522" s="1"/>
      <c r="AD522" s="1"/>
      <c r="AE522" s="1"/>
      <c r="AF522" s="1"/>
      <c r="AG522" s="1"/>
    </row>
    <row r="523" spans="1:33" ht="15.75" customHeight="1" x14ac:dyDescent="0.2">
      <c r="A523" s="1"/>
      <c r="B523" s="1"/>
      <c r="C523" s="2"/>
      <c r="D523" s="162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70"/>
      <c r="X523" s="170"/>
      <c r="Y523" s="170"/>
      <c r="Z523" s="170"/>
      <c r="AA523" s="224"/>
      <c r="AB523" s="1"/>
      <c r="AC523" s="1"/>
      <c r="AD523" s="1"/>
      <c r="AE523" s="1"/>
      <c r="AF523" s="1"/>
      <c r="AG523" s="1"/>
    </row>
    <row r="524" spans="1:33" ht="15.75" customHeight="1" x14ac:dyDescent="0.2">
      <c r="A524" s="1"/>
      <c r="B524" s="1"/>
      <c r="C524" s="2"/>
      <c r="D524" s="162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70"/>
      <c r="X524" s="170"/>
      <c r="Y524" s="170"/>
      <c r="Z524" s="170"/>
      <c r="AA524" s="224"/>
      <c r="AB524" s="1"/>
      <c r="AC524" s="1"/>
      <c r="AD524" s="1"/>
      <c r="AE524" s="1"/>
      <c r="AF524" s="1"/>
      <c r="AG524" s="1"/>
    </row>
    <row r="525" spans="1:33" ht="15.75" customHeight="1" x14ac:dyDescent="0.2">
      <c r="A525" s="1"/>
      <c r="B525" s="1"/>
      <c r="C525" s="2"/>
      <c r="D525" s="162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70"/>
      <c r="X525" s="170"/>
      <c r="Y525" s="170"/>
      <c r="Z525" s="170"/>
      <c r="AA525" s="224"/>
      <c r="AB525" s="1"/>
      <c r="AC525" s="1"/>
      <c r="AD525" s="1"/>
      <c r="AE525" s="1"/>
      <c r="AF525" s="1"/>
      <c r="AG525" s="1"/>
    </row>
    <row r="526" spans="1:33" ht="15.75" customHeight="1" x14ac:dyDescent="0.2">
      <c r="A526" s="1"/>
      <c r="B526" s="1"/>
      <c r="C526" s="2"/>
      <c r="D526" s="162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70"/>
      <c r="X526" s="170"/>
      <c r="Y526" s="170"/>
      <c r="Z526" s="170"/>
      <c r="AA526" s="224"/>
      <c r="AB526" s="1"/>
      <c r="AC526" s="1"/>
      <c r="AD526" s="1"/>
      <c r="AE526" s="1"/>
      <c r="AF526" s="1"/>
      <c r="AG526" s="1"/>
    </row>
    <row r="527" spans="1:33" ht="15.75" customHeight="1" x14ac:dyDescent="0.2">
      <c r="A527" s="1"/>
      <c r="B527" s="1"/>
      <c r="C527" s="2"/>
      <c r="D527" s="162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70"/>
      <c r="X527" s="170"/>
      <c r="Y527" s="170"/>
      <c r="Z527" s="170"/>
      <c r="AA527" s="224"/>
      <c r="AB527" s="1"/>
      <c r="AC527" s="1"/>
      <c r="AD527" s="1"/>
      <c r="AE527" s="1"/>
      <c r="AF527" s="1"/>
      <c r="AG527" s="1"/>
    </row>
    <row r="528" spans="1:33" ht="15.75" customHeight="1" x14ac:dyDescent="0.2">
      <c r="A528" s="1"/>
      <c r="B528" s="1"/>
      <c r="C528" s="2"/>
      <c r="D528" s="162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70"/>
      <c r="X528" s="170"/>
      <c r="Y528" s="170"/>
      <c r="Z528" s="170"/>
      <c r="AA528" s="224"/>
      <c r="AB528" s="1"/>
      <c r="AC528" s="1"/>
      <c r="AD528" s="1"/>
      <c r="AE528" s="1"/>
      <c r="AF528" s="1"/>
      <c r="AG528" s="1"/>
    </row>
    <row r="529" spans="1:33" ht="15.75" customHeight="1" x14ac:dyDescent="0.2">
      <c r="A529" s="1"/>
      <c r="B529" s="1"/>
      <c r="C529" s="2"/>
      <c r="D529" s="162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70"/>
      <c r="X529" s="170"/>
      <c r="Y529" s="170"/>
      <c r="Z529" s="170"/>
      <c r="AA529" s="224"/>
      <c r="AB529" s="1"/>
      <c r="AC529" s="1"/>
      <c r="AD529" s="1"/>
      <c r="AE529" s="1"/>
      <c r="AF529" s="1"/>
      <c r="AG529" s="1"/>
    </row>
    <row r="530" spans="1:33" ht="15.75" customHeight="1" x14ac:dyDescent="0.2">
      <c r="A530" s="1"/>
      <c r="B530" s="1"/>
      <c r="C530" s="2"/>
      <c r="D530" s="162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70"/>
      <c r="X530" s="170"/>
      <c r="Y530" s="170"/>
      <c r="Z530" s="170"/>
      <c r="AA530" s="224"/>
      <c r="AB530" s="1"/>
      <c r="AC530" s="1"/>
      <c r="AD530" s="1"/>
      <c r="AE530" s="1"/>
      <c r="AF530" s="1"/>
      <c r="AG530" s="1"/>
    </row>
    <row r="531" spans="1:33" ht="15.75" customHeight="1" x14ac:dyDescent="0.2">
      <c r="A531" s="1"/>
      <c r="B531" s="1"/>
      <c r="C531" s="2"/>
      <c r="D531" s="162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70"/>
      <c r="X531" s="170"/>
      <c r="Y531" s="170"/>
      <c r="Z531" s="170"/>
      <c r="AA531" s="224"/>
      <c r="AB531" s="1"/>
      <c r="AC531" s="1"/>
      <c r="AD531" s="1"/>
      <c r="AE531" s="1"/>
      <c r="AF531" s="1"/>
      <c r="AG531" s="1"/>
    </row>
    <row r="532" spans="1:33" ht="15.75" customHeight="1" x14ac:dyDescent="0.2">
      <c r="A532" s="1"/>
      <c r="B532" s="1"/>
      <c r="C532" s="2"/>
      <c r="D532" s="162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70"/>
      <c r="X532" s="170"/>
      <c r="Y532" s="170"/>
      <c r="Z532" s="170"/>
      <c r="AA532" s="224"/>
      <c r="AB532" s="1"/>
      <c r="AC532" s="1"/>
      <c r="AD532" s="1"/>
      <c r="AE532" s="1"/>
      <c r="AF532" s="1"/>
      <c r="AG532" s="1"/>
    </row>
    <row r="533" spans="1:33" ht="15.75" customHeight="1" x14ac:dyDescent="0.2">
      <c r="A533" s="1"/>
      <c r="B533" s="1"/>
      <c r="C533" s="2"/>
      <c r="D533" s="162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70"/>
      <c r="X533" s="170"/>
      <c r="Y533" s="170"/>
      <c r="Z533" s="170"/>
      <c r="AA533" s="224"/>
      <c r="AB533" s="1"/>
      <c r="AC533" s="1"/>
      <c r="AD533" s="1"/>
      <c r="AE533" s="1"/>
      <c r="AF533" s="1"/>
      <c r="AG533" s="1"/>
    </row>
    <row r="534" spans="1:33" ht="15.75" customHeight="1" x14ac:dyDescent="0.2">
      <c r="A534" s="1"/>
      <c r="B534" s="1"/>
      <c r="C534" s="2"/>
      <c r="D534" s="162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70"/>
      <c r="X534" s="170"/>
      <c r="Y534" s="170"/>
      <c r="Z534" s="170"/>
      <c r="AA534" s="224"/>
      <c r="AB534" s="1"/>
      <c r="AC534" s="1"/>
      <c r="AD534" s="1"/>
      <c r="AE534" s="1"/>
      <c r="AF534" s="1"/>
      <c r="AG534" s="1"/>
    </row>
    <row r="535" spans="1:33" ht="15.75" customHeight="1" x14ac:dyDescent="0.2">
      <c r="A535" s="1"/>
      <c r="B535" s="1"/>
      <c r="C535" s="2"/>
      <c r="D535" s="162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70"/>
      <c r="X535" s="170"/>
      <c r="Y535" s="170"/>
      <c r="Z535" s="170"/>
      <c r="AA535" s="224"/>
      <c r="AB535" s="1"/>
      <c r="AC535" s="1"/>
      <c r="AD535" s="1"/>
      <c r="AE535" s="1"/>
      <c r="AF535" s="1"/>
      <c r="AG535" s="1"/>
    </row>
    <row r="536" spans="1:33" ht="15.75" customHeight="1" x14ac:dyDescent="0.2">
      <c r="A536" s="1"/>
      <c r="B536" s="1"/>
      <c r="C536" s="2"/>
      <c r="D536" s="162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70"/>
      <c r="X536" s="170"/>
      <c r="Y536" s="170"/>
      <c r="Z536" s="170"/>
      <c r="AA536" s="224"/>
      <c r="AB536" s="1"/>
      <c r="AC536" s="1"/>
      <c r="AD536" s="1"/>
      <c r="AE536" s="1"/>
      <c r="AF536" s="1"/>
      <c r="AG536" s="1"/>
    </row>
    <row r="537" spans="1:33" ht="15.75" customHeight="1" x14ac:dyDescent="0.2">
      <c r="A537" s="1"/>
      <c r="B537" s="1"/>
      <c r="C537" s="2"/>
      <c r="D537" s="162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70"/>
      <c r="X537" s="170"/>
      <c r="Y537" s="170"/>
      <c r="Z537" s="170"/>
      <c r="AA537" s="224"/>
      <c r="AB537" s="1"/>
      <c r="AC537" s="1"/>
      <c r="AD537" s="1"/>
      <c r="AE537" s="1"/>
      <c r="AF537" s="1"/>
      <c r="AG537" s="1"/>
    </row>
    <row r="538" spans="1:33" ht="15.75" customHeight="1" x14ac:dyDescent="0.2">
      <c r="A538" s="1"/>
      <c r="B538" s="1"/>
      <c r="C538" s="2"/>
      <c r="D538" s="162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70"/>
      <c r="X538" s="170"/>
      <c r="Y538" s="170"/>
      <c r="Z538" s="170"/>
      <c r="AA538" s="224"/>
      <c r="AB538" s="1"/>
      <c r="AC538" s="1"/>
      <c r="AD538" s="1"/>
      <c r="AE538" s="1"/>
      <c r="AF538" s="1"/>
      <c r="AG538" s="1"/>
    </row>
    <row r="539" spans="1:33" ht="15.75" customHeight="1" x14ac:dyDescent="0.2">
      <c r="A539" s="1"/>
      <c r="B539" s="1"/>
      <c r="C539" s="2"/>
      <c r="D539" s="162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70"/>
      <c r="X539" s="170"/>
      <c r="Y539" s="170"/>
      <c r="Z539" s="170"/>
      <c r="AA539" s="224"/>
      <c r="AB539" s="1"/>
      <c r="AC539" s="1"/>
      <c r="AD539" s="1"/>
      <c r="AE539" s="1"/>
      <c r="AF539" s="1"/>
      <c r="AG539" s="1"/>
    </row>
    <row r="540" spans="1:33" ht="15.75" customHeight="1" x14ac:dyDescent="0.2">
      <c r="A540" s="1"/>
      <c r="B540" s="1"/>
      <c r="C540" s="2"/>
      <c r="D540" s="162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70"/>
      <c r="X540" s="170"/>
      <c r="Y540" s="170"/>
      <c r="Z540" s="170"/>
      <c r="AA540" s="224"/>
      <c r="AB540" s="1"/>
      <c r="AC540" s="1"/>
      <c r="AD540" s="1"/>
      <c r="AE540" s="1"/>
      <c r="AF540" s="1"/>
      <c r="AG540" s="1"/>
    </row>
    <row r="541" spans="1:33" ht="15.75" customHeight="1" x14ac:dyDescent="0.2">
      <c r="A541" s="1"/>
      <c r="B541" s="1"/>
      <c r="C541" s="2"/>
      <c r="D541" s="162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70"/>
      <c r="X541" s="170"/>
      <c r="Y541" s="170"/>
      <c r="Z541" s="170"/>
      <c r="AA541" s="224"/>
      <c r="AB541" s="1"/>
      <c r="AC541" s="1"/>
      <c r="AD541" s="1"/>
      <c r="AE541" s="1"/>
      <c r="AF541" s="1"/>
      <c r="AG541" s="1"/>
    </row>
    <row r="542" spans="1:33" ht="15.75" customHeight="1" x14ac:dyDescent="0.2">
      <c r="A542" s="1"/>
      <c r="B542" s="1"/>
      <c r="C542" s="2"/>
      <c r="D542" s="162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70"/>
      <c r="X542" s="170"/>
      <c r="Y542" s="170"/>
      <c r="Z542" s="170"/>
      <c r="AA542" s="224"/>
      <c r="AB542" s="1"/>
      <c r="AC542" s="1"/>
      <c r="AD542" s="1"/>
      <c r="AE542" s="1"/>
      <c r="AF542" s="1"/>
      <c r="AG542" s="1"/>
    </row>
    <row r="543" spans="1:33" ht="15.75" customHeight="1" x14ac:dyDescent="0.2">
      <c r="A543" s="1"/>
      <c r="B543" s="1"/>
      <c r="C543" s="2"/>
      <c r="D543" s="162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70"/>
      <c r="X543" s="170"/>
      <c r="Y543" s="170"/>
      <c r="Z543" s="170"/>
      <c r="AA543" s="224"/>
      <c r="AB543" s="1"/>
      <c r="AC543" s="1"/>
      <c r="AD543" s="1"/>
      <c r="AE543" s="1"/>
      <c r="AF543" s="1"/>
      <c r="AG543" s="1"/>
    </row>
    <row r="544" spans="1:33" ht="15.75" customHeight="1" x14ac:dyDescent="0.2">
      <c r="A544" s="1"/>
      <c r="B544" s="1"/>
      <c r="C544" s="2"/>
      <c r="D544" s="162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70"/>
      <c r="X544" s="170"/>
      <c r="Y544" s="170"/>
      <c r="Z544" s="170"/>
      <c r="AA544" s="224"/>
      <c r="AB544" s="1"/>
      <c r="AC544" s="1"/>
      <c r="AD544" s="1"/>
      <c r="AE544" s="1"/>
      <c r="AF544" s="1"/>
      <c r="AG544" s="1"/>
    </row>
    <row r="545" spans="1:33" ht="15.75" customHeight="1" x14ac:dyDescent="0.2">
      <c r="A545" s="1"/>
      <c r="B545" s="1"/>
      <c r="C545" s="2"/>
      <c r="D545" s="162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70"/>
      <c r="X545" s="170"/>
      <c r="Y545" s="170"/>
      <c r="Z545" s="170"/>
      <c r="AA545" s="224"/>
      <c r="AB545" s="1"/>
      <c r="AC545" s="1"/>
      <c r="AD545" s="1"/>
      <c r="AE545" s="1"/>
      <c r="AF545" s="1"/>
      <c r="AG545" s="1"/>
    </row>
    <row r="546" spans="1:33" ht="15.75" customHeight="1" x14ac:dyDescent="0.2">
      <c r="A546" s="1"/>
      <c r="B546" s="1"/>
      <c r="C546" s="2"/>
      <c r="D546" s="162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70"/>
      <c r="X546" s="170"/>
      <c r="Y546" s="170"/>
      <c r="Z546" s="170"/>
      <c r="AA546" s="224"/>
      <c r="AB546" s="1"/>
      <c r="AC546" s="1"/>
      <c r="AD546" s="1"/>
      <c r="AE546" s="1"/>
      <c r="AF546" s="1"/>
      <c r="AG546" s="1"/>
    </row>
    <row r="547" spans="1:33" ht="15.75" customHeight="1" x14ac:dyDescent="0.2">
      <c r="A547" s="1"/>
      <c r="B547" s="1"/>
      <c r="C547" s="2"/>
      <c r="D547" s="162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70"/>
      <c r="X547" s="170"/>
      <c r="Y547" s="170"/>
      <c r="Z547" s="170"/>
      <c r="AA547" s="224"/>
      <c r="AB547" s="1"/>
      <c r="AC547" s="1"/>
      <c r="AD547" s="1"/>
      <c r="AE547" s="1"/>
      <c r="AF547" s="1"/>
      <c r="AG547" s="1"/>
    </row>
    <row r="548" spans="1:33" ht="15.75" customHeight="1" x14ac:dyDescent="0.2">
      <c r="A548" s="1"/>
      <c r="B548" s="1"/>
      <c r="C548" s="2"/>
      <c r="D548" s="162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70"/>
      <c r="X548" s="170"/>
      <c r="Y548" s="170"/>
      <c r="Z548" s="170"/>
      <c r="AA548" s="224"/>
      <c r="AB548" s="1"/>
      <c r="AC548" s="1"/>
      <c r="AD548" s="1"/>
      <c r="AE548" s="1"/>
      <c r="AF548" s="1"/>
      <c r="AG548" s="1"/>
    </row>
    <row r="549" spans="1:33" ht="15.75" customHeight="1" x14ac:dyDescent="0.2">
      <c r="A549" s="1"/>
      <c r="B549" s="1"/>
      <c r="C549" s="2"/>
      <c r="D549" s="162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70"/>
      <c r="X549" s="170"/>
      <c r="Y549" s="170"/>
      <c r="Z549" s="170"/>
      <c r="AA549" s="224"/>
      <c r="AB549" s="1"/>
      <c r="AC549" s="1"/>
      <c r="AD549" s="1"/>
      <c r="AE549" s="1"/>
      <c r="AF549" s="1"/>
      <c r="AG549" s="1"/>
    </row>
    <row r="550" spans="1:33" ht="15.75" customHeight="1" x14ac:dyDescent="0.2">
      <c r="A550" s="1"/>
      <c r="B550" s="1"/>
      <c r="C550" s="2"/>
      <c r="D550" s="162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70"/>
      <c r="X550" s="170"/>
      <c r="Y550" s="170"/>
      <c r="Z550" s="170"/>
      <c r="AA550" s="224"/>
      <c r="AB550" s="1"/>
      <c r="AC550" s="1"/>
      <c r="AD550" s="1"/>
      <c r="AE550" s="1"/>
      <c r="AF550" s="1"/>
      <c r="AG550" s="1"/>
    </row>
    <row r="551" spans="1:33" ht="15.75" customHeight="1" x14ac:dyDescent="0.2">
      <c r="A551" s="1"/>
      <c r="B551" s="1"/>
      <c r="C551" s="2"/>
      <c r="D551" s="162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70"/>
      <c r="X551" s="170"/>
      <c r="Y551" s="170"/>
      <c r="Z551" s="170"/>
      <c r="AA551" s="224"/>
      <c r="AB551" s="1"/>
      <c r="AC551" s="1"/>
      <c r="AD551" s="1"/>
      <c r="AE551" s="1"/>
      <c r="AF551" s="1"/>
      <c r="AG551" s="1"/>
    </row>
    <row r="552" spans="1:33" ht="15.75" customHeight="1" x14ac:dyDescent="0.2">
      <c r="A552" s="1"/>
      <c r="B552" s="1"/>
      <c r="C552" s="2"/>
      <c r="D552" s="162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70"/>
      <c r="X552" s="170"/>
      <c r="Y552" s="170"/>
      <c r="Z552" s="170"/>
      <c r="AA552" s="224"/>
      <c r="AB552" s="1"/>
      <c r="AC552" s="1"/>
      <c r="AD552" s="1"/>
      <c r="AE552" s="1"/>
      <c r="AF552" s="1"/>
      <c r="AG552" s="1"/>
    </row>
    <row r="553" spans="1:33" ht="15.75" customHeight="1" x14ac:dyDescent="0.2">
      <c r="A553" s="1"/>
      <c r="B553" s="1"/>
      <c r="C553" s="2"/>
      <c r="D553" s="162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70"/>
      <c r="X553" s="170"/>
      <c r="Y553" s="170"/>
      <c r="Z553" s="170"/>
      <c r="AA553" s="224"/>
      <c r="AB553" s="1"/>
      <c r="AC553" s="1"/>
      <c r="AD553" s="1"/>
      <c r="AE553" s="1"/>
      <c r="AF553" s="1"/>
      <c r="AG553" s="1"/>
    </row>
    <row r="554" spans="1:33" ht="15.75" customHeight="1" x14ac:dyDescent="0.2">
      <c r="A554" s="1"/>
      <c r="B554" s="1"/>
      <c r="C554" s="2"/>
      <c r="D554" s="162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70"/>
      <c r="X554" s="170"/>
      <c r="Y554" s="170"/>
      <c r="Z554" s="170"/>
      <c r="AA554" s="224"/>
      <c r="AB554" s="1"/>
      <c r="AC554" s="1"/>
      <c r="AD554" s="1"/>
      <c r="AE554" s="1"/>
      <c r="AF554" s="1"/>
      <c r="AG554" s="1"/>
    </row>
    <row r="555" spans="1:33" ht="15.75" customHeight="1" x14ac:dyDescent="0.2">
      <c r="A555" s="1"/>
      <c r="B555" s="1"/>
      <c r="C555" s="2"/>
      <c r="D555" s="162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70"/>
      <c r="X555" s="170"/>
      <c r="Y555" s="170"/>
      <c r="Z555" s="170"/>
      <c r="AA555" s="224"/>
      <c r="AB555" s="1"/>
      <c r="AC555" s="1"/>
      <c r="AD555" s="1"/>
      <c r="AE555" s="1"/>
      <c r="AF555" s="1"/>
      <c r="AG555" s="1"/>
    </row>
    <row r="556" spans="1:33" ht="15.75" customHeight="1" x14ac:dyDescent="0.2">
      <c r="A556" s="1"/>
      <c r="B556" s="1"/>
      <c r="C556" s="2"/>
      <c r="D556" s="162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70"/>
      <c r="X556" s="170"/>
      <c r="Y556" s="170"/>
      <c r="Z556" s="170"/>
      <c r="AA556" s="224"/>
      <c r="AB556" s="1"/>
      <c r="AC556" s="1"/>
      <c r="AD556" s="1"/>
      <c r="AE556" s="1"/>
      <c r="AF556" s="1"/>
      <c r="AG556" s="1"/>
    </row>
    <row r="557" spans="1:33" ht="15.75" customHeight="1" x14ac:dyDescent="0.2">
      <c r="A557" s="1"/>
      <c r="B557" s="1"/>
      <c r="C557" s="2"/>
      <c r="D557" s="162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70"/>
      <c r="X557" s="170"/>
      <c r="Y557" s="170"/>
      <c r="Z557" s="170"/>
      <c r="AA557" s="224"/>
      <c r="AB557" s="1"/>
      <c r="AC557" s="1"/>
      <c r="AD557" s="1"/>
      <c r="AE557" s="1"/>
      <c r="AF557" s="1"/>
      <c r="AG557" s="1"/>
    </row>
    <row r="558" spans="1:33" ht="15.75" customHeight="1" x14ac:dyDescent="0.2">
      <c r="A558" s="1"/>
      <c r="B558" s="1"/>
      <c r="C558" s="2"/>
      <c r="D558" s="162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70"/>
      <c r="X558" s="170"/>
      <c r="Y558" s="170"/>
      <c r="Z558" s="170"/>
      <c r="AA558" s="224"/>
      <c r="AB558" s="1"/>
      <c r="AC558" s="1"/>
      <c r="AD558" s="1"/>
      <c r="AE558" s="1"/>
      <c r="AF558" s="1"/>
      <c r="AG558" s="1"/>
    </row>
    <row r="559" spans="1:33" ht="15.75" customHeight="1" x14ac:dyDescent="0.2">
      <c r="A559" s="1"/>
      <c r="B559" s="1"/>
      <c r="C559" s="2"/>
      <c r="D559" s="162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70"/>
      <c r="X559" s="170"/>
      <c r="Y559" s="170"/>
      <c r="Z559" s="170"/>
      <c r="AA559" s="224"/>
      <c r="AB559" s="1"/>
      <c r="AC559" s="1"/>
      <c r="AD559" s="1"/>
      <c r="AE559" s="1"/>
      <c r="AF559" s="1"/>
      <c r="AG559" s="1"/>
    </row>
    <row r="560" spans="1:33" ht="15.75" customHeight="1" x14ac:dyDescent="0.2">
      <c r="A560" s="1"/>
      <c r="B560" s="1"/>
      <c r="C560" s="2"/>
      <c r="D560" s="162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70"/>
      <c r="X560" s="170"/>
      <c r="Y560" s="170"/>
      <c r="Z560" s="170"/>
      <c r="AA560" s="224"/>
      <c r="AB560" s="1"/>
      <c r="AC560" s="1"/>
      <c r="AD560" s="1"/>
      <c r="AE560" s="1"/>
      <c r="AF560" s="1"/>
      <c r="AG560" s="1"/>
    </row>
    <row r="561" spans="1:33" ht="15.75" customHeight="1" x14ac:dyDescent="0.2">
      <c r="A561" s="1"/>
      <c r="B561" s="1"/>
      <c r="C561" s="2"/>
      <c r="D561" s="162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70"/>
      <c r="X561" s="170"/>
      <c r="Y561" s="170"/>
      <c r="Z561" s="170"/>
      <c r="AA561" s="224"/>
      <c r="AB561" s="1"/>
      <c r="AC561" s="1"/>
      <c r="AD561" s="1"/>
      <c r="AE561" s="1"/>
      <c r="AF561" s="1"/>
      <c r="AG561" s="1"/>
    </row>
    <row r="562" spans="1:33" ht="15.75" customHeight="1" x14ac:dyDescent="0.2">
      <c r="A562" s="1"/>
      <c r="B562" s="1"/>
      <c r="C562" s="2"/>
      <c r="D562" s="162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70"/>
      <c r="X562" s="170"/>
      <c r="Y562" s="170"/>
      <c r="Z562" s="170"/>
      <c r="AA562" s="224"/>
      <c r="AB562" s="1"/>
      <c r="AC562" s="1"/>
      <c r="AD562" s="1"/>
      <c r="AE562" s="1"/>
      <c r="AF562" s="1"/>
      <c r="AG562" s="1"/>
    </row>
    <row r="563" spans="1:33" ht="15.75" customHeight="1" x14ac:dyDescent="0.2">
      <c r="A563" s="1"/>
      <c r="B563" s="1"/>
      <c r="C563" s="2"/>
      <c r="D563" s="162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70"/>
      <c r="X563" s="170"/>
      <c r="Y563" s="170"/>
      <c r="Z563" s="170"/>
      <c r="AA563" s="224"/>
      <c r="AB563" s="1"/>
      <c r="AC563" s="1"/>
      <c r="AD563" s="1"/>
      <c r="AE563" s="1"/>
      <c r="AF563" s="1"/>
      <c r="AG563" s="1"/>
    </row>
    <row r="564" spans="1:33" ht="15.75" customHeight="1" x14ac:dyDescent="0.2">
      <c r="A564" s="1"/>
      <c r="B564" s="1"/>
      <c r="C564" s="2"/>
      <c r="D564" s="162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70"/>
      <c r="X564" s="170"/>
      <c r="Y564" s="170"/>
      <c r="Z564" s="170"/>
      <c r="AA564" s="224"/>
      <c r="AB564" s="1"/>
      <c r="AC564" s="1"/>
      <c r="AD564" s="1"/>
      <c r="AE564" s="1"/>
      <c r="AF564" s="1"/>
      <c r="AG564" s="1"/>
    </row>
    <row r="565" spans="1:33" ht="15.75" customHeight="1" x14ac:dyDescent="0.2">
      <c r="A565" s="1"/>
      <c r="B565" s="1"/>
      <c r="C565" s="2"/>
      <c r="D565" s="162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70"/>
      <c r="X565" s="170"/>
      <c r="Y565" s="170"/>
      <c r="Z565" s="170"/>
      <c r="AA565" s="224"/>
      <c r="AB565" s="1"/>
      <c r="AC565" s="1"/>
      <c r="AD565" s="1"/>
      <c r="AE565" s="1"/>
      <c r="AF565" s="1"/>
      <c r="AG565" s="1"/>
    </row>
    <row r="566" spans="1:33" ht="15.75" customHeight="1" x14ac:dyDescent="0.2">
      <c r="A566" s="1"/>
      <c r="B566" s="1"/>
      <c r="C566" s="2"/>
      <c r="D566" s="162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70"/>
      <c r="X566" s="170"/>
      <c r="Y566" s="170"/>
      <c r="Z566" s="170"/>
      <c r="AA566" s="224"/>
      <c r="AB566" s="1"/>
      <c r="AC566" s="1"/>
      <c r="AD566" s="1"/>
      <c r="AE566" s="1"/>
      <c r="AF566" s="1"/>
      <c r="AG566" s="1"/>
    </row>
    <row r="567" spans="1:33" ht="15.75" customHeight="1" x14ac:dyDescent="0.2">
      <c r="A567" s="1"/>
      <c r="B567" s="1"/>
      <c r="C567" s="2"/>
      <c r="D567" s="162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70"/>
      <c r="X567" s="170"/>
      <c r="Y567" s="170"/>
      <c r="Z567" s="170"/>
      <c r="AA567" s="224"/>
      <c r="AB567" s="1"/>
      <c r="AC567" s="1"/>
      <c r="AD567" s="1"/>
      <c r="AE567" s="1"/>
      <c r="AF567" s="1"/>
      <c r="AG567" s="1"/>
    </row>
    <row r="568" spans="1:33" ht="15.75" customHeight="1" x14ac:dyDescent="0.2">
      <c r="A568" s="1"/>
      <c r="B568" s="1"/>
      <c r="C568" s="2"/>
      <c r="D568" s="162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70"/>
      <c r="X568" s="170"/>
      <c r="Y568" s="170"/>
      <c r="Z568" s="170"/>
      <c r="AA568" s="224"/>
      <c r="AB568" s="1"/>
      <c r="AC568" s="1"/>
      <c r="AD568" s="1"/>
      <c r="AE568" s="1"/>
      <c r="AF568" s="1"/>
      <c r="AG568" s="1"/>
    </row>
    <row r="569" spans="1:33" ht="15.75" customHeight="1" x14ac:dyDescent="0.2">
      <c r="A569" s="1"/>
      <c r="B569" s="1"/>
      <c r="C569" s="2"/>
      <c r="D569" s="162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70"/>
      <c r="X569" s="170"/>
      <c r="Y569" s="170"/>
      <c r="Z569" s="170"/>
      <c r="AA569" s="224"/>
      <c r="AB569" s="1"/>
      <c r="AC569" s="1"/>
      <c r="AD569" s="1"/>
      <c r="AE569" s="1"/>
      <c r="AF569" s="1"/>
      <c r="AG569" s="1"/>
    </row>
    <row r="570" spans="1:33" ht="15.75" customHeight="1" x14ac:dyDescent="0.2">
      <c r="A570" s="1"/>
      <c r="B570" s="1"/>
      <c r="C570" s="2"/>
      <c r="D570" s="162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70"/>
      <c r="X570" s="170"/>
      <c r="Y570" s="170"/>
      <c r="Z570" s="170"/>
      <c r="AA570" s="224"/>
      <c r="AB570" s="1"/>
      <c r="AC570" s="1"/>
      <c r="AD570" s="1"/>
      <c r="AE570" s="1"/>
      <c r="AF570" s="1"/>
      <c r="AG570" s="1"/>
    </row>
    <row r="571" spans="1:33" ht="15.75" customHeight="1" x14ac:dyDescent="0.2">
      <c r="A571" s="1"/>
      <c r="B571" s="1"/>
      <c r="C571" s="2"/>
      <c r="D571" s="162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70"/>
      <c r="X571" s="170"/>
      <c r="Y571" s="170"/>
      <c r="Z571" s="170"/>
      <c r="AA571" s="224"/>
      <c r="AB571" s="1"/>
      <c r="AC571" s="1"/>
      <c r="AD571" s="1"/>
      <c r="AE571" s="1"/>
      <c r="AF571" s="1"/>
      <c r="AG571" s="1"/>
    </row>
    <row r="572" spans="1:33" ht="15.75" customHeight="1" x14ac:dyDescent="0.2">
      <c r="A572" s="1"/>
      <c r="B572" s="1"/>
      <c r="C572" s="2"/>
      <c r="D572" s="162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70"/>
      <c r="X572" s="170"/>
      <c r="Y572" s="170"/>
      <c r="Z572" s="170"/>
      <c r="AA572" s="224"/>
      <c r="AB572" s="1"/>
      <c r="AC572" s="1"/>
      <c r="AD572" s="1"/>
      <c r="AE572" s="1"/>
      <c r="AF572" s="1"/>
      <c r="AG572" s="1"/>
    </row>
    <row r="573" spans="1:33" ht="15.75" customHeight="1" x14ac:dyDescent="0.2">
      <c r="A573" s="1"/>
      <c r="B573" s="1"/>
      <c r="C573" s="2"/>
      <c r="D573" s="162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70"/>
      <c r="X573" s="170"/>
      <c r="Y573" s="170"/>
      <c r="Z573" s="170"/>
      <c r="AA573" s="224"/>
      <c r="AB573" s="1"/>
      <c r="AC573" s="1"/>
      <c r="AD573" s="1"/>
      <c r="AE573" s="1"/>
      <c r="AF573" s="1"/>
      <c r="AG573" s="1"/>
    </row>
    <row r="574" spans="1:33" ht="15.75" customHeight="1" x14ac:dyDescent="0.2">
      <c r="A574" s="1"/>
      <c r="B574" s="1"/>
      <c r="C574" s="2"/>
      <c r="D574" s="162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70"/>
      <c r="X574" s="170"/>
      <c r="Y574" s="170"/>
      <c r="Z574" s="170"/>
      <c r="AA574" s="224"/>
      <c r="AB574" s="1"/>
      <c r="AC574" s="1"/>
      <c r="AD574" s="1"/>
      <c r="AE574" s="1"/>
      <c r="AF574" s="1"/>
      <c r="AG574" s="1"/>
    </row>
    <row r="575" spans="1:33" ht="15.75" customHeight="1" x14ac:dyDescent="0.2">
      <c r="A575" s="1"/>
      <c r="B575" s="1"/>
      <c r="C575" s="2"/>
      <c r="D575" s="162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70"/>
      <c r="X575" s="170"/>
      <c r="Y575" s="170"/>
      <c r="Z575" s="170"/>
      <c r="AA575" s="224"/>
      <c r="AB575" s="1"/>
      <c r="AC575" s="1"/>
      <c r="AD575" s="1"/>
      <c r="AE575" s="1"/>
      <c r="AF575" s="1"/>
      <c r="AG575" s="1"/>
    </row>
    <row r="576" spans="1:33" ht="15.75" customHeight="1" x14ac:dyDescent="0.2">
      <c r="A576" s="1"/>
      <c r="B576" s="1"/>
      <c r="C576" s="2"/>
      <c r="D576" s="162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70"/>
      <c r="X576" s="170"/>
      <c r="Y576" s="170"/>
      <c r="Z576" s="170"/>
      <c r="AA576" s="224"/>
      <c r="AB576" s="1"/>
      <c r="AC576" s="1"/>
      <c r="AD576" s="1"/>
      <c r="AE576" s="1"/>
      <c r="AF576" s="1"/>
      <c r="AG576" s="1"/>
    </row>
    <row r="577" spans="1:33" ht="15.75" customHeight="1" x14ac:dyDescent="0.2">
      <c r="A577" s="1"/>
      <c r="B577" s="1"/>
      <c r="C577" s="2"/>
      <c r="D577" s="162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70"/>
      <c r="X577" s="170"/>
      <c r="Y577" s="170"/>
      <c r="Z577" s="170"/>
      <c r="AA577" s="224"/>
      <c r="AB577" s="1"/>
      <c r="AC577" s="1"/>
      <c r="AD577" s="1"/>
      <c r="AE577" s="1"/>
      <c r="AF577" s="1"/>
      <c r="AG577" s="1"/>
    </row>
    <row r="578" spans="1:33" ht="15.75" customHeight="1" x14ac:dyDescent="0.2">
      <c r="A578" s="1"/>
      <c r="B578" s="1"/>
      <c r="C578" s="2"/>
      <c r="D578" s="162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70"/>
      <c r="X578" s="170"/>
      <c r="Y578" s="170"/>
      <c r="Z578" s="170"/>
      <c r="AA578" s="224"/>
      <c r="AB578" s="1"/>
      <c r="AC578" s="1"/>
      <c r="AD578" s="1"/>
      <c r="AE578" s="1"/>
      <c r="AF578" s="1"/>
      <c r="AG578" s="1"/>
    </row>
    <row r="579" spans="1:33" ht="15.75" customHeight="1" x14ac:dyDescent="0.2">
      <c r="A579" s="1"/>
      <c r="B579" s="1"/>
      <c r="C579" s="2"/>
      <c r="D579" s="162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70"/>
      <c r="X579" s="170"/>
      <c r="Y579" s="170"/>
      <c r="Z579" s="170"/>
      <c r="AA579" s="224"/>
      <c r="AB579" s="1"/>
      <c r="AC579" s="1"/>
      <c r="AD579" s="1"/>
      <c r="AE579" s="1"/>
      <c r="AF579" s="1"/>
      <c r="AG579" s="1"/>
    </row>
    <row r="580" spans="1:33" ht="15.75" customHeight="1" x14ac:dyDescent="0.2">
      <c r="A580" s="1"/>
      <c r="B580" s="1"/>
      <c r="C580" s="2"/>
      <c r="D580" s="162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70"/>
      <c r="X580" s="170"/>
      <c r="Y580" s="170"/>
      <c r="Z580" s="170"/>
      <c r="AA580" s="224"/>
      <c r="AB580" s="1"/>
      <c r="AC580" s="1"/>
      <c r="AD580" s="1"/>
      <c r="AE580" s="1"/>
      <c r="AF580" s="1"/>
      <c r="AG580" s="1"/>
    </row>
    <row r="581" spans="1:33" ht="15.75" customHeight="1" x14ac:dyDescent="0.2">
      <c r="A581" s="1"/>
      <c r="B581" s="1"/>
      <c r="C581" s="2"/>
      <c r="D581" s="162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70"/>
      <c r="X581" s="170"/>
      <c r="Y581" s="170"/>
      <c r="Z581" s="170"/>
      <c r="AA581" s="224"/>
      <c r="AB581" s="1"/>
      <c r="AC581" s="1"/>
      <c r="AD581" s="1"/>
      <c r="AE581" s="1"/>
      <c r="AF581" s="1"/>
      <c r="AG581" s="1"/>
    </row>
    <row r="582" spans="1:33" ht="15.75" customHeight="1" x14ac:dyDescent="0.2">
      <c r="A582" s="1"/>
      <c r="B582" s="1"/>
      <c r="C582" s="2"/>
      <c r="D582" s="162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70"/>
      <c r="X582" s="170"/>
      <c r="Y582" s="170"/>
      <c r="Z582" s="170"/>
      <c r="AA582" s="224"/>
      <c r="AB582" s="1"/>
      <c r="AC582" s="1"/>
      <c r="AD582" s="1"/>
      <c r="AE582" s="1"/>
      <c r="AF582" s="1"/>
      <c r="AG582" s="1"/>
    </row>
    <row r="583" spans="1:33" ht="15.75" customHeight="1" x14ac:dyDescent="0.2">
      <c r="A583" s="1"/>
      <c r="B583" s="1"/>
      <c r="C583" s="2"/>
      <c r="D583" s="162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70"/>
      <c r="X583" s="170"/>
      <c r="Y583" s="170"/>
      <c r="Z583" s="170"/>
      <c r="AA583" s="224"/>
      <c r="AB583" s="1"/>
      <c r="AC583" s="1"/>
      <c r="AD583" s="1"/>
      <c r="AE583" s="1"/>
      <c r="AF583" s="1"/>
      <c r="AG583" s="1"/>
    </row>
    <row r="584" spans="1:33" ht="15.75" customHeight="1" x14ac:dyDescent="0.2">
      <c r="A584" s="1"/>
      <c r="B584" s="1"/>
      <c r="C584" s="2"/>
      <c r="D584" s="162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70"/>
      <c r="X584" s="170"/>
      <c r="Y584" s="170"/>
      <c r="Z584" s="170"/>
      <c r="AA584" s="224"/>
      <c r="AB584" s="1"/>
      <c r="AC584" s="1"/>
      <c r="AD584" s="1"/>
      <c r="AE584" s="1"/>
      <c r="AF584" s="1"/>
      <c r="AG584" s="1"/>
    </row>
    <row r="585" spans="1:33" ht="15.75" customHeight="1" x14ac:dyDescent="0.2">
      <c r="A585" s="1"/>
      <c r="B585" s="1"/>
      <c r="C585" s="2"/>
      <c r="D585" s="162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70"/>
      <c r="X585" s="170"/>
      <c r="Y585" s="170"/>
      <c r="Z585" s="170"/>
      <c r="AA585" s="224"/>
      <c r="AB585" s="1"/>
      <c r="AC585" s="1"/>
      <c r="AD585" s="1"/>
      <c r="AE585" s="1"/>
      <c r="AF585" s="1"/>
      <c r="AG585" s="1"/>
    </row>
    <row r="586" spans="1:33" ht="15.75" customHeight="1" x14ac:dyDescent="0.2">
      <c r="A586" s="1"/>
      <c r="B586" s="1"/>
      <c r="C586" s="2"/>
      <c r="D586" s="162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70"/>
      <c r="X586" s="170"/>
      <c r="Y586" s="170"/>
      <c r="Z586" s="170"/>
      <c r="AA586" s="224"/>
      <c r="AB586" s="1"/>
      <c r="AC586" s="1"/>
      <c r="AD586" s="1"/>
      <c r="AE586" s="1"/>
      <c r="AF586" s="1"/>
      <c r="AG586" s="1"/>
    </row>
    <row r="587" spans="1:33" ht="15.75" customHeight="1" x14ac:dyDescent="0.2">
      <c r="A587" s="1"/>
      <c r="B587" s="1"/>
      <c r="C587" s="2"/>
      <c r="D587" s="162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70"/>
      <c r="X587" s="170"/>
      <c r="Y587" s="170"/>
      <c r="Z587" s="170"/>
      <c r="AA587" s="224"/>
      <c r="AB587" s="1"/>
      <c r="AC587" s="1"/>
      <c r="AD587" s="1"/>
      <c r="AE587" s="1"/>
      <c r="AF587" s="1"/>
      <c r="AG587" s="1"/>
    </row>
    <row r="588" spans="1:33" ht="15.75" customHeight="1" x14ac:dyDescent="0.2">
      <c r="A588" s="1"/>
      <c r="B588" s="1"/>
      <c r="C588" s="2"/>
      <c r="D588" s="162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70"/>
      <c r="X588" s="170"/>
      <c r="Y588" s="170"/>
      <c r="Z588" s="170"/>
      <c r="AA588" s="224"/>
      <c r="AB588" s="1"/>
      <c r="AC588" s="1"/>
      <c r="AD588" s="1"/>
      <c r="AE588" s="1"/>
      <c r="AF588" s="1"/>
      <c r="AG588" s="1"/>
    </row>
    <row r="589" spans="1:33" ht="15.75" customHeight="1" x14ac:dyDescent="0.2">
      <c r="A589" s="1"/>
      <c r="B589" s="1"/>
      <c r="C589" s="2"/>
      <c r="D589" s="162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70"/>
      <c r="X589" s="170"/>
      <c r="Y589" s="170"/>
      <c r="Z589" s="170"/>
      <c r="AA589" s="224"/>
      <c r="AB589" s="1"/>
      <c r="AC589" s="1"/>
      <c r="AD589" s="1"/>
      <c r="AE589" s="1"/>
      <c r="AF589" s="1"/>
      <c r="AG589" s="1"/>
    </row>
    <row r="590" spans="1:33" ht="15.75" customHeight="1" x14ac:dyDescent="0.2">
      <c r="A590" s="1"/>
      <c r="B590" s="1"/>
      <c r="C590" s="2"/>
      <c r="D590" s="162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70"/>
      <c r="X590" s="170"/>
      <c r="Y590" s="170"/>
      <c r="Z590" s="170"/>
      <c r="AA590" s="224"/>
      <c r="AB590" s="1"/>
      <c r="AC590" s="1"/>
      <c r="AD590" s="1"/>
      <c r="AE590" s="1"/>
      <c r="AF590" s="1"/>
      <c r="AG590" s="1"/>
    </row>
    <row r="591" spans="1:33" ht="15.75" customHeight="1" x14ac:dyDescent="0.2">
      <c r="A591" s="1"/>
      <c r="B591" s="1"/>
      <c r="C591" s="2"/>
      <c r="D591" s="162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70"/>
      <c r="X591" s="170"/>
      <c r="Y591" s="170"/>
      <c r="Z591" s="170"/>
      <c r="AA591" s="224"/>
      <c r="AB591" s="1"/>
      <c r="AC591" s="1"/>
      <c r="AD591" s="1"/>
      <c r="AE591" s="1"/>
      <c r="AF591" s="1"/>
      <c r="AG591" s="1"/>
    </row>
    <row r="592" spans="1:33" ht="15.75" customHeight="1" x14ac:dyDescent="0.2">
      <c r="A592" s="1"/>
      <c r="B592" s="1"/>
      <c r="C592" s="2"/>
      <c r="D592" s="162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70"/>
      <c r="X592" s="170"/>
      <c r="Y592" s="170"/>
      <c r="Z592" s="170"/>
      <c r="AA592" s="224"/>
      <c r="AB592" s="1"/>
      <c r="AC592" s="1"/>
      <c r="AD592" s="1"/>
      <c r="AE592" s="1"/>
      <c r="AF592" s="1"/>
      <c r="AG592" s="1"/>
    </row>
    <row r="593" spans="1:33" ht="15.75" customHeight="1" x14ac:dyDescent="0.2">
      <c r="A593" s="1"/>
      <c r="B593" s="1"/>
      <c r="C593" s="2"/>
      <c r="D593" s="162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70"/>
      <c r="X593" s="170"/>
      <c r="Y593" s="170"/>
      <c r="Z593" s="170"/>
      <c r="AA593" s="224"/>
      <c r="AB593" s="1"/>
      <c r="AC593" s="1"/>
      <c r="AD593" s="1"/>
      <c r="AE593" s="1"/>
      <c r="AF593" s="1"/>
      <c r="AG593" s="1"/>
    </row>
    <row r="594" spans="1:33" ht="15.75" customHeight="1" x14ac:dyDescent="0.2">
      <c r="A594" s="1"/>
      <c r="B594" s="1"/>
      <c r="C594" s="2"/>
      <c r="D594" s="162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70"/>
      <c r="X594" s="170"/>
      <c r="Y594" s="170"/>
      <c r="Z594" s="170"/>
      <c r="AA594" s="224"/>
      <c r="AB594" s="1"/>
      <c r="AC594" s="1"/>
      <c r="AD594" s="1"/>
      <c r="AE594" s="1"/>
      <c r="AF594" s="1"/>
      <c r="AG594" s="1"/>
    </row>
    <row r="595" spans="1:33" ht="15.75" customHeight="1" x14ac:dyDescent="0.2">
      <c r="A595" s="1"/>
      <c r="B595" s="1"/>
      <c r="C595" s="2"/>
      <c r="D595" s="162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70"/>
      <c r="X595" s="170"/>
      <c r="Y595" s="170"/>
      <c r="Z595" s="170"/>
      <c r="AA595" s="224"/>
      <c r="AB595" s="1"/>
      <c r="AC595" s="1"/>
      <c r="AD595" s="1"/>
      <c r="AE595" s="1"/>
      <c r="AF595" s="1"/>
      <c r="AG595" s="1"/>
    </row>
    <row r="596" spans="1:33" ht="15.75" customHeight="1" x14ac:dyDescent="0.2">
      <c r="A596" s="1"/>
      <c r="B596" s="1"/>
      <c r="C596" s="2"/>
      <c r="D596" s="162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70"/>
      <c r="X596" s="170"/>
      <c r="Y596" s="170"/>
      <c r="Z596" s="170"/>
      <c r="AA596" s="224"/>
      <c r="AB596" s="1"/>
      <c r="AC596" s="1"/>
      <c r="AD596" s="1"/>
      <c r="AE596" s="1"/>
      <c r="AF596" s="1"/>
      <c r="AG596" s="1"/>
    </row>
    <row r="597" spans="1:33" ht="15.75" customHeight="1" x14ac:dyDescent="0.2">
      <c r="A597" s="1"/>
      <c r="B597" s="1"/>
      <c r="C597" s="2"/>
      <c r="D597" s="162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70"/>
      <c r="X597" s="170"/>
      <c r="Y597" s="170"/>
      <c r="Z597" s="170"/>
      <c r="AA597" s="224"/>
      <c r="AB597" s="1"/>
      <c r="AC597" s="1"/>
      <c r="AD597" s="1"/>
      <c r="AE597" s="1"/>
      <c r="AF597" s="1"/>
      <c r="AG597" s="1"/>
    </row>
    <row r="598" spans="1:33" ht="15.75" customHeight="1" x14ac:dyDescent="0.2">
      <c r="A598" s="1"/>
      <c r="B598" s="1"/>
      <c r="C598" s="2"/>
      <c r="D598" s="162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70"/>
      <c r="X598" s="170"/>
      <c r="Y598" s="170"/>
      <c r="Z598" s="170"/>
      <c r="AA598" s="224"/>
      <c r="AB598" s="1"/>
      <c r="AC598" s="1"/>
      <c r="AD598" s="1"/>
      <c r="AE598" s="1"/>
      <c r="AF598" s="1"/>
      <c r="AG598" s="1"/>
    </row>
    <row r="599" spans="1:33" ht="15.75" customHeight="1" x14ac:dyDescent="0.2">
      <c r="A599" s="1"/>
      <c r="B599" s="1"/>
      <c r="C599" s="2"/>
      <c r="D599" s="162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70"/>
      <c r="X599" s="170"/>
      <c r="Y599" s="170"/>
      <c r="Z599" s="170"/>
      <c r="AA599" s="224"/>
      <c r="AB599" s="1"/>
      <c r="AC599" s="1"/>
      <c r="AD599" s="1"/>
      <c r="AE599" s="1"/>
      <c r="AF599" s="1"/>
      <c r="AG599" s="1"/>
    </row>
    <row r="600" spans="1:33" ht="15.75" customHeight="1" x14ac:dyDescent="0.2">
      <c r="A600" s="1"/>
      <c r="B600" s="1"/>
      <c r="C600" s="2"/>
      <c r="D600" s="162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70"/>
      <c r="X600" s="170"/>
      <c r="Y600" s="170"/>
      <c r="Z600" s="170"/>
      <c r="AA600" s="224"/>
      <c r="AB600" s="1"/>
      <c r="AC600" s="1"/>
      <c r="AD600" s="1"/>
      <c r="AE600" s="1"/>
      <c r="AF600" s="1"/>
      <c r="AG600" s="1"/>
    </row>
    <row r="601" spans="1:33" ht="15.75" customHeight="1" x14ac:dyDescent="0.2">
      <c r="A601" s="1"/>
      <c r="B601" s="1"/>
      <c r="C601" s="2"/>
      <c r="D601" s="162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70"/>
      <c r="X601" s="170"/>
      <c r="Y601" s="170"/>
      <c r="Z601" s="170"/>
      <c r="AA601" s="224"/>
      <c r="AB601" s="1"/>
      <c r="AC601" s="1"/>
      <c r="AD601" s="1"/>
      <c r="AE601" s="1"/>
      <c r="AF601" s="1"/>
      <c r="AG601" s="1"/>
    </row>
    <row r="602" spans="1:33" ht="15.75" customHeight="1" x14ac:dyDescent="0.2">
      <c r="A602" s="1"/>
      <c r="B602" s="1"/>
      <c r="C602" s="2"/>
      <c r="D602" s="162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70"/>
      <c r="X602" s="170"/>
      <c r="Y602" s="170"/>
      <c r="Z602" s="170"/>
      <c r="AA602" s="224"/>
      <c r="AB602" s="1"/>
      <c r="AC602" s="1"/>
      <c r="AD602" s="1"/>
      <c r="AE602" s="1"/>
      <c r="AF602" s="1"/>
      <c r="AG602" s="1"/>
    </row>
    <row r="603" spans="1:33" ht="15.75" customHeight="1" x14ac:dyDescent="0.2">
      <c r="A603" s="1"/>
      <c r="B603" s="1"/>
      <c r="C603" s="2"/>
      <c r="D603" s="162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70"/>
      <c r="X603" s="170"/>
      <c r="Y603" s="170"/>
      <c r="Z603" s="170"/>
      <c r="AA603" s="224"/>
      <c r="AB603" s="1"/>
      <c r="AC603" s="1"/>
      <c r="AD603" s="1"/>
      <c r="AE603" s="1"/>
      <c r="AF603" s="1"/>
      <c r="AG603" s="1"/>
    </row>
    <row r="604" spans="1:33" ht="15.75" customHeight="1" x14ac:dyDescent="0.2">
      <c r="A604" s="1"/>
      <c r="B604" s="1"/>
      <c r="C604" s="2"/>
      <c r="D604" s="162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70"/>
      <c r="X604" s="170"/>
      <c r="Y604" s="170"/>
      <c r="Z604" s="170"/>
      <c r="AA604" s="224"/>
      <c r="AB604" s="1"/>
      <c r="AC604" s="1"/>
      <c r="AD604" s="1"/>
      <c r="AE604" s="1"/>
      <c r="AF604" s="1"/>
      <c r="AG604" s="1"/>
    </row>
    <row r="605" spans="1:33" ht="15.75" customHeight="1" x14ac:dyDescent="0.2">
      <c r="A605" s="1"/>
      <c r="B605" s="1"/>
      <c r="C605" s="2"/>
      <c r="D605" s="162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70"/>
      <c r="X605" s="170"/>
      <c r="Y605" s="170"/>
      <c r="Z605" s="170"/>
      <c r="AA605" s="224"/>
      <c r="AB605" s="1"/>
      <c r="AC605" s="1"/>
      <c r="AD605" s="1"/>
      <c r="AE605" s="1"/>
      <c r="AF605" s="1"/>
      <c r="AG605" s="1"/>
    </row>
    <row r="606" spans="1:33" ht="15.75" customHeight="1" x14ac:dyDescent="0.2">
      <c r="A606" s="1"/>
      <c r="B606" s="1"/>
      <c r="C606" s="2"/>
      <c r="D606" s="162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70"/>
      <c r="X606" s="170"/>
      <c r="Y606" s="170"/>
      <c r="Z606" s="170"/>
      <c r="AA606" s="224"/>
      <c r="AB606" s="1"/>
      <c r="AC606" s="1"/>
      <c r="AD606" s="1"/>
      <c r="AE606" s="1"/>
      <c r="AF606" s="1"/>
      <c r="AG606" s="1"/>
    </row>
    <row r="607" spans="1:33" ht="15.75" customHeight="1" x14ac:dyDescent="0.2">
      <c r="A607" s="1"/>
      <c r="B607" s="1"/>
      <c r="C607" s="2"/>
      <c r="D607" s="162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70"/>
      <c r="X607" s="170"/>
      <c r="Y607" s="170"/>
      <c r="Z607" s="170"/>
      <c r="AA607" s="224"/>
      <c r="AB607" s="1"/>
      <c r="AC607" s="1"/>
      <c r="AD607" s="1"/>
      <c r="AE607" s="1"/>
      <c r="AF607" s="1"/>
      <c r="AG607" s="1"/>
    </row>
    <row r="608" spans="1:33" ht="15.75" customHeight="1" x14ac:dyDescent="0.2">
      <c r="A608" s="1"/>
      <c r="B608" s="1"/>
      <c r="C608" s="2"/>
      <c r="D608" s="162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70"/>
      <c r="X608" s="170"/>
      <c r="Y608" s="170"/>
      <c r="Z608" s="170"/>
      <c r="AA608" s="224"/>
      <c r="AB608" s="1"/>
      <c r="AC608" s="1"/>
      <c r="AD608" s="1"/>
      <c r="AE608" s="1"/>
      <c r="AF608" s="1"/>
      <c r="AG608" s="1"/>
    </row>
    <row r="609" spans="1:33" ht="15.75" customHeight="1" x14ac:dyDescent="0.2">
      <c r="A609" s="1"/>
      <c r="B609" s="1"/>
      <c r="C609" s="2"/>
      <c r="D609" s="162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70"/>
      <c r="X609" s="170"/>
      <c r="Y609" s="170"/>
      <c r="Z609" s="170"/>
      <c r="AA609" s="224"/>
      <c r="AB609" s="1"/>
      <c r="AC609" s="1"/>
      <c r="AD609" s="1"/>
      <c r="AE609" s="1"/>
      <c r="AF609" s="1"/>
      <c r="AG609" s="1"/>
    </row>
    <row r="610" spans="1:33" ht="15.75" customHeight="1" x14ac:dyDescent="0.2">
      <c r="A610" s="1"/>
      <c r="B610" s="1"/>
      <c r="C610" s="2"/>
      <c r="D610" s="162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70"/>
      <c r="X610" s="170"/>
      <c r="Y610" s="170"/>
      <c r="Z610" s="170"/>
      <c r="AA610" s="224"/>
      <c r="AB610" s="1"/>
      <c r="AC610" s="1"/>
      <c r="AD610" s="1"/>
      <c r="AE610" s="1"/>
      <c r="AF610" s="1"/>
      <c r="AG610" s="1"/>
    </row>
    <row r="611" spans="1:33" ht="15.75" customHeight="1" x14ac:dyDescent="0.2">
      <c r="A611" s="1"/>
      <c r="B611" s="1"/>
      <c r="C611" s="2"/>
      <c r="D611" s="162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70"/>
      <c r="X611" s="170"/>
      <c r="Y611" s="170"/>
      <c r="Z611" s="170"/>
      <c r="AA611" s="224"/>
      <c r="AB611" s="1"/>
      <c r="AC611" s="1"/>
      <c r="AD611" s="1"/>
      <c r="AE611" s="1"/>
      <c r="AF611" s="1"/>
      <c r="AG611" s="1"/>
    </row>
    <row r="612" spans="1:33" ht="15.75" customHeight="1" x14ac:dyDescent="0.2">
      <c r="A612" s="1"/>
      <c r="B612" s="1"/>
      <c r="C612" s="2"/>
      <c r="D612" s="162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70"/>
      <c r="X612" s="170"/>
      <c r="Y612" s="170"/>
      <c r="Z612" s="170"/>
      <c r="AA612" s="224"/>
      <c r="AB612" s="1"/>
      <c r="AC612" s="1"/>
      <c r="AD612" s="1"/>
      <c r="AE612" s="1"/>
      <c r="AF612" s="1"/>
      <c r="AG612" s="1"/>
    </row>
    <row r="613" spans="1:33" ht="15.75" customHeight="1" x14ac:dyDescent="0.2">
      <c r="A613" s="1"/>
      <c r="B613" s="1"/>
      <c r="C613" s="2"/>
      <c r="D613" s="162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70"/>
      <c r="X613" s="170"/>
      <c r="Y613" s="170"/>
      <c r="Z613" s="170"/>
      <c r="AA613" s="224"/>
      <c r="AB613" s="1"/>
      <c r="AC613" s="1"/>
      <c r="AD613" s="1"/>
      <c r="AE613" s="1"/>
      <c r="AF613" s="1"/>
      <c r="AG613" s="1"/>
    </row>
    <row r="614" spans="1:33" ht="15.75" customHeight="1" x14ac:dyDescent="0.2">
      <c r="A614" s="1"/>
      <c r="B614" s="1"/>
      <c r="C614" s="2"/>
      <c r="D614" s="162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70"/>
      <c r="X614" s="170"/>
      <c r="Y614" s="170"/>
      <c r="Z614" s="170"/>
      <c r="AA614" s="224"/>
      <c r="AB614" s="1"/>
      <c r="AC614" s="1"/>
      <c r="AD614" s="1"/>
      <c r="AE614" s="1"/>
      <c r="AF614" s="1"/>
      <c r="AG614" s="1"/>
    </row>
    <row r="615" spans="1:33" ht="15.75" customHeight="1" x14ac:dyDescent="0.2">
      <c r="A615" s="1"/>
      <c r="B615" s="1"/>
      <c r="C615" s="2"/>
      <c r="D615" s="162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70"/>
      <c r="X615" s="170"/>
      <c r="Y615" s="170"/>
      <c r="Z615" s="170"/>
      <c r="AA615" s="224"/>
      <c r="AB615" s="1"/>
      <c r="AC615" s="1"/>
      <c r="AD615" s="1"/>
      <c r="AE615" s="1"/>
      <c r="AF615" s="1"/>
      <c r="AG615" s="1"/>
    </row>
    <row r="616" spans="1:33" ht="15.75" customHeight="1" x14ac:dyDescent="0.2">
      <c r="A616" s="1"/>
      <c r="B616" s="1"/>
      <c r="C616" s="2"/>
      <c r="D616" s="162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70"/>
      <c r="X616" s="170"/>
      <c r="Y616" s="170"/>
      <c r="Z616" s="170"/>
      <c r="AA616" s="224"/>
      <c r="AB616" s="1"/>
      <c r="AC616" s="1"/>
      <c r="AD616" s="1"/>
      <c r="AE616" s="1"/>
      <c r="AF616" s="1"/>
      <c r="AG616" s="1"/>
    </row>
    <row r="617" spans="1:33" ht="15.75" customHeight="1" x14ac:dyDescent="0.2">
      <c r="A617" s="1"/>
      <c r="B617" s="1"/>
      <c r="C617" s="2"/>
      <c r="D617" s="162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70"/>
      <c r="X617" s="170"/>
      <c r="Y617" s="170"/>
      <c r="Z617" s="170"/>
      <c r="AA617" s="224"/>
      <c r="AB617" s="1"/>
      <c r="AC617" s="1"/>
      <c r="AD617" s="1"/>
      <c r="AE617" s="1"/>
      <c r="AF617" s="1"/>
      <c r="AG617" s="1"/>
    </row>
    <row r="618" spans="1:33" ht="15.75" customHeight="1" x14ac:dyDescent="0.2">
      <c r="A618" s="1"/>
      <c r="B618" s="1"/>
      <c r="C618" s="2"/>
      <c r="D618" s="162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70"/>
      <c r="X618" s="170"/>
      <c r="Y618" s="170"/>
      <c r="Z618" s="170"/>
      <c r="AA618" s="224"/>
      <c r="AB618" s="1"/>
      <c r="AC618" s="1"/>
      <c r="AD618" s="1"/>
      <c r="AE618" s="1"/>
      <c r="AF618" s="1"/>
      <c r="AG618" s="1"/>
    </row>
    <row r="619" spans="1:33" ht="15.75" customHeight="1" x14ac:dyDescent="0.2">
      <c r="A619" s="1"/>
      <c r="B619" s="1"/>
      <c r="C619" s="2"/>
      <c r="D619" s="162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70"/>
      <c r="X619" s="170"/>
      <c r="Y619" s="170"/>
      <c r="Z619" s="170"/>
      <c r="AA619" s="224"/>
      <c r="AB619" s="1"/>
      <c r="AC619" s="1"/>
      <c r="AD619" s="1"/>
      <c r="AE619" s="1"/>
      <c r="AF619" s="1"/>
      <c r="AG619" s="1"/>
    </row>
    <row r="620" spans="1:33" ht="15.75" customHeight="1" x14ac:dyDescent="0.2">
      <c r="A620" s="1"/>
      <c r="B620" s="1"/>
      <c r="C620" s="2"/>
      <c r="D620" s="162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70"/>
      <c r="X620" s="170"/>
      <c r="Y620" s="170"/>
      <c r="Z620" s="170"/>
      <c r="AA620" s="224"/>
      <c r="AB620" s="1"/>
      <c r="AC620" s="1"/>
      <c r="AD620" s="1"/>
      <c r="AE620" s="1"/>
      <c r="AF620" s="1"/>
      <c r="AG620" s="1"/>
    </row>
    <row r="621" spans="1:33" ht="15.75" customHeight="1" x14ac:dyDescent="0.2">
      <c r="A621" s="1"/>
      <c r="B621" s="1"/>
      <c r="C621" s="2"/>
      <c r="D621" s="162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70"/>
      <c r="X621" s="170"/>
      <c r="Y621" s="170"/>
      <c r="Z621" s="170"/>
      <c r="AA621" s="224"/>
      <c r="AB621" s="1"/>
      <c r="AC621" s="1"/>
      <c r="AD621" s="1"/>
      <c r="AE621" s="1"/>
      <c r="AF621" s="1"/>
      <c r="AG621" s="1"/>
    </row>
    <row r="622" spans="1:33" ht="15.75" customHeight="1" x14ac:dyDescent="0.2">
      <c r="A622" s="1"/>
      <c r="B622" s="1"/>
      <c r="C622" s="2"/>
      <c r="D622" s="162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70"/>
      <c r="X622" s="170"/>
      <c r="Y622" s="170"/>
      <c r="Z622" s="170"/>
      <c r="AA622" s="224"/>
      <c r="AB622" s="1"/>
      <c r="AC622" s="1"/>
      <c r="AD622" s="1"/>
      <c r="AE622" s="1"/>
      <c r="AF622" s="1"/>
      <c r="AG622" s="1"/>
    </row>
    <row r="623" spans="1:33" ht="15.75" customHeight="1" x14ac:dyDescent="0.2">
      <c r="A623" s="1"/>
      <c r="B623" s="1"/>
      <c r="C623" s="2"/>
      <c r="D623" s="162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70"/>
      <c r="X623" s="170"/>
      <c r="Y623" s="170"/>
      <c r="Z623" s="170"/>
      <c r="AA623" s="224"/>
      <c r="AB623" s="1"/>
      <c r="AC623" s="1"/>
      <c r="AD623" s="1"/>
      <c r="AE623" s="1"/>
      <c r="AF623" s="1"/>
      <c r="AG623" s="1"/>
    </row>
    <row r="624" spans="1:33" ht="15.75" customHeight="1" x14ac:dyDescent="0.2">
      <c r="A624" s="1"/>
      <c r="B624" s="1"/>
      <c r="C624" s="2"/>
      <c r="D624" s="162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70"/>
      <c r="X624" s="170"/>
      <c r="Y624" s="170"/>
      <c r="Z624" s="170"/>
      <c r="AA624" s="224"/>
      <c r="AB624" s="1"/>
      <c r="AC624" s="1"/>
      <c r="AD624" s="1"/>
      <c r="AE624" s="1"/>
      <c r="AF624" s="1"/>
      <c r="AG624" s="1"/>
    </row>
    <row r="625" spans="1:33" ht="15.75" customHeight="1" x14ac:dyDescent="0.2">
      <c r="A625" s="1"/>
      <c r="B625" s="1"/>
      <c r="C625" s="2"/>
      <c r="D625" s="162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70"/>
      <c r="X625" s="170"/>
      <c r="Y625" s="170"/>
      <c r="Z625" s="170"/>
      <c r="AA625" s="224"/>
      <c r="AB625" s="1"/>
      <c r="AC625" s="1"/>
      <c r="AD625" s="1"/>
      <c r="AE625" s="1"/>
      <c r="AF625" s="1"/>
      <c r="AG625" s="1"/>
    </row>
    <row r="626" spans="1:33" ht="15.75" customHeight="1" x14ac:dyDescent="0.2">
      <c r="A626" s="1"/>
      <c r="B626" s="1"/>
      <c r="C626" s="2"/>
      <c r="D626" s="162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70"/>
      <c r="X626" s="170"/>
      <c r="Y626" s="170"/>
      <c r="Z626" s="170"/>
      <c r="AA626" s="224"/>
      <c r="AB626" s="1"/>
      <c r="AC626" s="1"/>
      <c r="AD626" s="1"/>
      <c r="AE626" s="1"/>
      <c r="AF626" s="1"/>
      <c r="AG626" s="1"/>
    </row>
    <row r="627" spans="1:33" ht="15.75" customHeight="1" x14ac:dyDescent="0.2">
      <c r="A627" s="1"/>
      <c r="B627" s="1"/>
      <c r="C627" s="2"/>
      <c r="D627" s="162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70"/>
      <c r="X627" s="170"/>
      <c r="Y627" s="170"/>
      <c r="Z627" s="170"/>
      <c r="AA627" s="224"/>
      <c r="AB627" s="1"/>
      <c r="AC627" s="1"/>
      <c r="AD627" s="1"/>
      <c r="AE627" s="1"/>
      <c r="AF627" s="1"/>
      <c r="AG627" s="1"/>
    </row>
    <row r="628" spans="1:33" ht="15.75" customHeight="1" x14ac:dyDescent="0.2">
      <c r="A628" s="1"/>
      <c r="B628" s="1"/>
      <c r="C628" s="2"/>
      <c r="D628" s="162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70"/>
      <c r="X628" s="170"/>
      <c r="Y628" s="170"/>
      <c r="Z628" s="170"/>
      <c r="AA628" s="224"/>
      <c r="AB628" s="1"/>
      <c r="AC628" s="1"/>
      <c r="AD628" s="1"/>
      <c r="AE628" s="1"/>
      <c r="AF628" s="1"/>
      <c r="AG628" s="1"/>
    </row>
    <row r="629" spans="1:33" ht="15.75" customHeight="1" x14ac:dyDescent="0.2">
      <c r="A629" s="1"/>
      <c r="B629" s="1"/>
      <c r="C629" s="2"/>
      <c r="D629" s="162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70"/>
      <c r="X629" s="170"/>
      <c r="Y629" s="170"/>
      <c r="Z629" s="170"/>
      <c r="AA629" s="224"/>
      <c r="AB629" s="1"/>
      <c r="AC629" s="1"/>
      <c r="AD629" s="1"/>
      <c r="AE629" s="1"/>
      <c r="AF629" s="1"/>
      <c r="AG629" s="1"/>
    </row>
    <row r="630" spans="1:33" ht="15.75" customHeight="1" x14ac:dyDescent="0.2">
      <c r="A630" s="1"/>
      <c r="B630" s="1"/>
      <c r="C630" s="2"/>
      <c r="D630" s="162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70"/>
      <c r="X630" s="170"/>
      <c r="Y630" s="170"/>
      <c r="Z630" s="170"/>
      <c r="AA630" s="224"/>
      <c r="AB630" s="1"/>
      <c r="AC630" s="1"/>
      <c r="AD630" s="1"/>
      <c r="AE630" s="1"/>
      <c r="AF630" s="1"/>
      <c r="AG630" s="1"/>
    </row>
    <row r="631" spans="1:33" ht="15.75" customHeight="1" x14ac:dyDescent="0.2">
      <c r="A631" s="1"/>
      <c r="B631" s="1"/>
      <c r="C631" s="2"/>
      <c r="D631" s="162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70"/>
      <c r="X631" s="170"/>
      <c r="Y631" s="170"/>
      <c r="Z631" s="170"/>
      <c r="AA631" s="224"/>
      <c r="AB631" s="1"/>
      <c r="AC631" s="1"/>
      <c r="AD631" s="1"/>
      <c r="AE631" s="1"/>
      <c r="AF631" s="1"/>
      <c r="AG631" s="1"/>
    </row>
    <row r="632" spans="1:33" ht="15.75" customHeight="1" x14ac:dyDescent="0.2">
      <c r="A632" s="1"/>
      <c r="B632" s="1"/>
      <c r="C632" s="2"/>
      <c r="D632" s="162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70"/>
      <c r="X632" s="170"/>
      <c r="Y632" s="170"/>
      <c r="Z632" s="170"/>
      <c r="AA632" s="224"/>
      <c r="AB632" s="1"/>
      <c r="AC632" s="1"/>
      <c r="AD632" s="1"/>
      <c r="AE632" s="1"/>
      <c r="AF632" s="1"/>
      <c r="AG632" s="1"/>
    </row>
    <row r="633" spans="1:33" ht="15.75" customHeight="1" x14ac:dyDescent="0.2">
      <c r="A633" s="1"/>
      <c r="B633" s="1"/>
      <c r="C633" s="2"/>
      <c r="D633" s="162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70"/>
      <c r="X633" s="170"/>
      <c r="Y633" s="170"/>
      <c r="Z633" s="170"/>
      <c r="AA633" s="224"/>
      <c r="AB633" s="1"/>
      <c r="AC633" s="1"/>
      <c r="AD633" s="1"/>
      <c r="AE633" s="1"/>
      <c r="AF633" s="1"/>
      <c r="AG633" s="1"/>
    </row>
    <row r="634" spans="1:33" ht="15.75" customHeight="1" x14ac:dyDescent="0.2">
      <c r="A634" s="1"/>
      <c r="B634" s="1"/>
      <c r="C634" s="2"/>
      <c r="D634" s="162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70"/>
      <c r="X634" s="170"/>
      <c r="Y634" s="170"/>
      <c r="Z634" s="170"/>
      <c r="AA634" s="224"/>
      <c r="AB634" s="1"/>
      <c r="AC634" s="1"/>
      <c r="AD634" s="1"/>
      <c r="AE634" s="1"/>
      <c r="AF634" s="1"/>
      <c r="AG634" s="1"/>
    </row>
    <row r="635" spans="1:33" ht="15.75" customHeight="1" x14ac:dyDescent="0.2">
      <c r="A635" s="1"/>
      <c r="B635" s="1"/>
      <c r="C635" s="2"/>
      <c r="D635" s="162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70"/>
      <c r="X635" s="170"/>
      <c r="Y635" s="170"/>
      <c r="Z635" s="170"/>
      <c r="AA635" s="224"/>
      <c r="AB635" s="1"/>
      <c r="AC635" s="1"/>
      <c r="AD635" s="1"/>
      <c r="AE635" s="1"/>
      <c r="AF635" s="1"/>
      <c r="AG635" s="1"/>
    </row>
    <row r="636" spans="1:33" ht="15.75" customHeight="1" x14ac:dyDescent="0.2">
      <c r="A636" s="1"/>
      <c r="B636" s="1"/>
      <c r="C636" s="2"/>
      <c r="D636" s="162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70"/>
      <c r="X636" s="170"/>
      <c r="Y636" s="170"/>
      <c r="Z636" s="170"/>
      <c r="AA636" s="224"/>
      <c r="AB636" s="1"/>
      <c r="AC636" s="1"/>
      <c r="AD636" s="1"/>
      <c r="AE636" s="1"/>
      <c r="AF636" s="1"/>
      <c r="AG636" s="1"/>
    </row>
    <row r="637" spans="1:33" ht="15.75" customHeight="1" x14ac:dyDescent="0.2">
      <c r="A637" s="1"/>
      <c r="B637" s="1"/>
      <c r="C637" s="2"/>
      <c r="D637" s="162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70"/>
      <c r="X637" s="170"/>
      <c r="Y637" s="170"/>
      <c r="Z637" s="170"/>
      <c r="AA637" s="224"/>
      <c r="AB637" s="1"/>
      <c r="AC637" s="1"/>
      <c r="AD637" s="1"/>
      <c r="AE637" s="1"/>
      <c r="AF637" s="1"/>
      <c r="AG637" s="1"/>
    </row>
    <row r="638" spans="1:33" ht="15.75" customHeight="1" x14ac:dyDescent="0.2">
      <c r="A638" s="1"/>
      <c r="B638" s="1"/>
      <c r="C638" s="2"/>
      <c r="D638" s="162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70"/>
      <c r="X638" s="170"/>
      <c r="Y638" s="170"/>
      <c r="Z638" s="170"/>
      <c r="AA638" s="224"/>
      <c r="AB638" s="1"/>
      <c r="AC638" s="1"/>
      <c r="AD638" s="1"/>
      <c r="AE638" s="1"/>
      <c r="AF638" s="1"/>
      <c r="AG638" s="1"/>
    </row>
    <row r="639" spans="1:33" ht="15.75" customHeight="1" x14ac:dyDescent="0.2">
      <c r="A639" s="1"/>
      <c r="B639" s="1"/>
      <c r="C639" s="2"/>
      <c r="D639" s="162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70"/>
      <c r="X639" s="170"/>
      <c r="Y639" s="170"/>
      <c r="Z639" s="170"/>
      <c r="AA639" s="224"/>
      <c r="AB639" s="1"/>
      <c r="AC639" s="1"/>
      <c r="AD639" s="1"/>
      <c r="AE639" s="1"/>
      <c r="AF639" s="1"/>
      <c r="AG639" s="1"/>
    </row>
    <row r="640" spans="1:33" ht="15.75" customHeight="1" x14ac:dyDescent="0.2">
      <c r="A640" s="1"/>
      <c r="B640" s="1"/>
      <c r="C640" s="2"/>
      <c r="D640" s="162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70"/>
      <c r="X640" s="170"/>
      <c r="Y640" s="170"/>
      <c r="Z640" s="170"/>
      <c r="AA640" s="224"/>
      <c r="AB640" s="1"/>
      <c r="AC640" s="1"/>
      <c r="AD640" s="1"/>
      <c r="AE640" s="1"/>
      <c r="AF640" s="1"/>
      <c r="AG640" s="1"/>
    </row>
    <row r="641" spans="1:33" ht="15.75" customHeight="1" x14ac:dyDescent="0.2">
      <c r="A641" s="1"/>
      <c r="B641" s="1"/>
      <c r="C641" s="2"/>
      <c r="D641" s="162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70"/>
      <c r="X641" s="170"/>
      <c r="Y641" s="170"/>
      <c r="Z641" s="170"/>
      <c r="AA641" s="224"/>
      <c r="AB641" s="1"/>
      <c r="AC641" s="1"/>
      <c r="AD641" s="1"/>
      <c r="AE641" s="1"/>
      <c r="AF641" s="1"/>
      <c r="AG641" s="1"/>
    </row>
    <row r="642" spans="1:33" ht="15.75" customHeight="1" x14ac:dyDescent="0.2">
      <c r="A642" s="1"/>
      <c r="B642" s="1"/>
      <c r="C642" s="2"/>
      <c r="D642" s="162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70"/>
      <c r="X642" s="170"/>
      <c r="Y642" s="170"/>
      <c r="Z642" s="170"/>
      <c r="AA642" s="224"/>
      <c r="AB642" s="1"/>
      <c r="AC642" s="1"/>
      <c r="AD642" s="1"/>
      <c r="AE642" s="1"/>
      <c r="AF642" s="1"/>
      <c r="AG642" s="1"/>
    </row>
    <row r="643" spans="1:33" ht="15.75" customHeight="1" x14ac:dyDescent="0.2">
      <c r="A643" s="1"/>
      <c r="B643" s="1"/>
      <c r="C643" s="2"/>
      <c r="D643" s="162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70"/>
      <c r="X643" s="170"/>
      <c r="Y643" s="170"/>
      <c r="Z643" s="170"/>
      <c r="AA643" s="224"/>
      <c r="AB643" s="1"/>
      <c r="AC643" s="1"/>
      <c r="AD643" s="1"/>
      <c r="AE643" s="1"/>
      <c r="AF643" s="1"/>
      <c r="AG643" s="1"/>
    </row>
    <row r="644" spans="1:33" ht="15.75" customHeight="1" x14ac:dyDescent="0.2">
      <c r="A644" s="1"/>
      <c r="B644" s="1"/>
      <c r="C644" s="2"/>
      <c r="D644" s="162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70"/>
      <c r="X644" s="170"/>
      <c r="Y644" s="170"/>
      <c r="Z644" s="170"/>
      <c r="AA644" s="224"/>
      <c r="AB644" s="1"/>
      <c r="AC644" s="1"/>
      <c r="AD644" s="1"/>
      <c r="AE644" s="1"/>
      <c r="AF644" s="1"/>
      <c r="AG644" s="1"/>
    </row>
    <row r="645" spans="1:33" ht="15.75" customHeight="1" x14ac:dyDescent="0.2">
      <c r="A645" s="1"/>
      <c r="B645" s="1"/>
      <c r="C645" s="2"/>
      <c r="D645" s="162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70"/>
      <c r="X645" s="170"/>
      <c r="Y645" s="170"/>
      <c r="Z645" s="170"/>
      <c r="AA645" s="224"/>
      <c r="AB645" s="1"/>
      <c r="AC645" s="1"/>
      <c r="AD645" s="1"/>
      <c r="AE645" s="1"/>
      <c r="AF645" s="1"/>
      <c r="AG645" s="1"/>
    </row>
    <row r="646" spans="1:33" ht="15.75" customHeight="1" x14ac:dyDescent="0.2">
      <c r="A646" s="1"/>
      <c r="B646" s="1"/>
      <c r="C646" s="2"/>
      <c r="D646" s="162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70"/>
      <c r="X646" s="170"/>
      <c r="Y646" s="170"/>
      <c r="Z646" s="170"/>
      <c r="AA646" s="224"/>
      <c r="AB646" s="1"/>
      <c r="AC646" s="1"/>
      <c r="AD646" s="1"/>
      <c r="AE646" s="1"/>
      <c r="AF646" s="1"/>
      <c r="AG646" s="1"/>
    </row>
    <row r="647" spans="1:33" ht="15.75" customHeight="1" x14ac:dyDescent="0.2">
      <c r="A647" s="1"/>
      <c r="B647" s="1"/>
      <c r="C647" s="2"/>
      <c r="D647" s="162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70"/>
      <c r="X647" s="170"/>
      <c r="Y647" s="170"/>
      <c r="Z647" s="170"/>
      <c r="AA647" s="224"/>
      <c r="AB647" s="1"/>
      <c r="AC647" s="1"/>
      <c r="AD647" s="1"/>
      <c r="AE647" s="1"/>
      <c r="AF647" s="1"/>
      <c r="AG647" s="1"/>
    </row>
    <row r="648" spans="1:33" ht="15.75" customHeight="1" x14ac:dyDescent="0.2">
      <c r="A648" s="1"/>
      <c r="B648" s="1"/>
      <c r="C648" s="2"/>
      <c r="D648" s="162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70"/>
      <c r="X648" s="170"/>
      <c r="Y648" s="170"/>
      <c r="Z648" s="170"/>
      <c r="AA648" s="224"/>
      <c r="AB648" s="1"/>
      <c r="AC648" s="1"/>
      <c r="AD648" s="1"/>
      <c r="AE648" s="1"/>
      <c r="AF648" s="1"/>
      <c r="AG648" s="1"/>
    </row>
    <row r="649" spans="1:33" ht="15.75" customHeight="1" x14ac:dyDescent="0.2">
      <c r="A649" s="1"/>
      <c r="B649" s="1"/>
      <c r="C649" s="2"/>
      <c r="D649" s="162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70"/>
      <c r="X649" s="170"/>
      <c r="Y649" s="170"/>
      <c r="Z649" s="170"/>
      <c r="AA649" s="224"/>
      <c r="AB649" s="1"/>
      <c r="AC649" s="1"/>
      <c r="AD649" s="1"/>
      <c r="AE649" s="1"/>
      <c r="AF649" s="1"/>
      <c r="AG649" s="1"/>
    </row>
    <row r="650" spans="1:33" ht="15.75" customHeight="1" x14ac:dyDescent="0.2">
      <c r="A650" s="1"/>
      <c r="B650" s="1"/>
      <c r="C650" s="2"/>
      <c r="D650" s="162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70"/>
      <c r="X650" s="170"/>
      <c r="Y650" s="170"/>
      <c r="Z650" s="170"/>
      <c r="AA650" s="224"/>
      <c r="AB650" s="1"/>
      <c r="AC650" s="1"/>
      <c r="AD650" s="1"/>
      <c r="AE650" s="1"/>
      <c r="AF650" s="1"/>
      <c r="AG650" s="1"/>
    </row>
    <row r="651" spans="1:33" ht="15.75" customHeight="1" x14ac:dyDescent="0.2">
      <c r="A651" s="1"/>
      <c r="B651" s="1"/>
      <c r="C651" s="2"/>
      <c r="D651" s="162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70"/>
      <c r="X651" s="170"/>
      <c r="Y651" s="170"/>
      <c r="Z651" s="170"/>
      <c r="AA651" s="224"/>
      <c r="AB651" s="1"/>
      <c r="AC651" s="1"/>
      <c r="AD651" s="1"/>
      <c r="AE651" s="1"/>
      <c r="AF651" s="1"/>
      <c r="AG651" s="1"/>
    </row>
    <row r="652" spans="1:33" ht="15.75" customHeight="1" x14ac:dyDescent="0.2">
      <c r="A652" s="1"/>
      <c r="B652" s="1"/>
      <c r="C652" s="2"/>
      <c r="D652" s="162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70"/>
      <c r="X652" s="170"/>
      <c r="Y652" s="170"/>
      <c r="Z652" s="170"/>
      <c r="AA652" s="224"/>
      <c r="AB652" s="1"/>
      <c r="AC652" s="1"/>
      <c r="AD652" s="1"/>
      <c r="AE652" s="1"/>
      <c r="AF652" s="1"/>
      <c r="AG652" s="1"/>
    </row>
    <row r="653" spans="1:33" ht="15.75" customHeight="1" x14ac:dyDescent="0.2">
      <c r="A653" s="1"/>
      <c r="B653" s="1"/>
      <c r="C653" s="2"/>
      <c r="D653" s="162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70"/>
      <c r="X653" s="170"/>
      <c r="Y653" s="170"/>
      <c r="Z653" s="170"/>
      <c r="AA653" s="224"/>
      <c r="AB653" s="1"/>
      <c r="AC653" s="1"/>
      <c r="AD653" s="1"/>
      <c r="AE653" s="1"/>
      <c r="AF653" s="1"/>
      <c r="AG653" s="1"/>
    </row>
    <row r="654" spans="1:33" ht="15.75" customHeight="1" x14ac:dyDescent="0.2">
      <c r="A654" s="1"/>
      <c r="B654" s="1"/>
      <c r="C654" s="2"/>
      <c r="D654" s="162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70"/>
      <c r="X654" s="170"/>
      <c r="Y654" s="170"/>
      <c r="Z654" s="170"/>
      <c r="AA654" s="224"/>
      <c r="AB654" s="1"/>
      <c r="AC654" s="1"/>
      <c r="AD654" s="1"/>
      <c r="AE654" s="1"/>
      <c r="AF654" s="1"/>
      <c r="AG654" s="1"/>
    </row>
    <row r="655" spans="1:33" ht="15.75" customHeight="1" x14ac:dyDescent="0.2">
      <c r="A655" s="1"/>
      <c r="B655" s="1"/>
      <c r="C655" s="2"/>
      <c r="D655" s="162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70"/>
      <c r="X655" s="170"/>
      <c r="Y655" s="170"/>
      <c r="Z655" s="170"/>
      <c r="AA655" s="224"/>
      <c r="AB655" s="1"/>
      <c r="AC655" s="1"/>
      <c r="AD655" s="1"/>
      <c r="AE655" s="1"/>
      <c r="AF655" s="1"/>
      <c r="AG655" s="1"/>
    </row>
    <row r="656" spans="1:33" ht="15.75" customHeight="1" x14ac:dyDescent="0.2">
      <c r="A656" s="1"/>
      <c r="B656" s="1"/>
      <c r="C656" s="2"/>
      <c r="D656" s="162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70"/>
      <c r="X656" s="170"/>
      <c r="Y656" s="170"/>
      <c r="Z656" s="170"/>
      <c r="AA656" s="224"/>
      <c r="AB656" s="1"/>
      <c r="AC656" s="1"/>
      <c r="AD656" s="1"/>
      <c r="AE656" s="1"/>
      <c r="AF656" s="1"/>
      <c r="AG656" s="1"/>
    </row>
    <row r="657" spans="1:33" ht="15.75" customHeight="1" x14ac:dyDescent="0.2">
      <c r="A657" s="1"/>
      <c r="B657" s="1"/>
      <c r="C657" s="2"/>
      <c r="D657" s="162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70"/>
      <c r="X657" s="170"/>
      <c r="Y657" s="170"/>
      <c r="Z657" s="170"/>
      <c r="AA657" s="224"/>
      <c r="AB657" s="1"/>
      <c r="AC657" s="1"/>
      <c r="AD657" s="1"/>
      <c r="AE657" s="1"/>
      <c r="AF657" s="1"/>
      <c r="AG657" s="1"/>
    </row>
    <row r="658" spans="1:33" ht="15.75" customHeight="1" x14ac:dyDescent="0.2">
      <c r="A658" s="1"/>
      <c r="B658" s="1"/>
      <c r="C658" s="2"/>
      <c r="D658" s="162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70"/>
      <c r="X658" s="170"/>
      <c r="Y658" s="170"/>
      <c r="Z658" s="170"/>
      <c r="AA658" s="224"/>
      <c r="AB658" s="1"/>
      <c r="AC658" s="1"/>
      <c r="AD658" s="1"/>
      <c r="AE658" s="1"/>
      <c r="AF658" s="1"/>
      <c r="AG658" s="1"/>
    </row>
    <row r="659" spans="1:33" ht="15.75" customHeight="1" x14ac:dyDescent="0.2">
      <c r="A659" s="1"/>
      <c r="B659" s="1"/>
      <c r="C659" s="2"/>
      <c r="D659" s="162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70"/>
      <c r="X659" s="170"/>
      <c r="Y659" s="170"/>
      <c r="Z659" s="170"/>
      <c r="AA659" s="224"/>
      <c r="AB659" s="1"/>
      <c r="AC659" s="1"/>
      <c r="AD659" s="1"/>
      <c r="AE659" s="1"/>
      <c r="AF659" s="1"/>
      <c r="AG659" s="1"/>
    </row>
    <row r="660" spans="1:33" ht="15.75" customHeight="1" x14ac:dyDescent="0.2">
      <c r="A660" s="1"/>
      <c r="B660" s="1"/>
      <c r="C660" s="2"/>
      <c r="D660" s="162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70"/>
      <c r="X660" s="170"/>
      <c r="Y660" s="170"/>
      <c r="Z660" s="170"/>
      <c r="AA660" s="224"/>
      <c r="AB660" s="1"/>
      <c r="AC660" s="1"/>
      <c r="AD660" s="1"/>
      <c r="AE660" s="1"/>
      <c r="AF660" s="1"/>
      <c r="AG660" s="1"/>
    </row>
    <row r="661" spans="1:33" ht="15.75" customHeight="1" x14ac:dyDescent="0.2">
      <c r="A661" s="1"/>
      <c r="B661" s="1"/>
      <c r="C661" s="2"/>
      <c r="D661" s="162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70"/>
      <c r="X661" s="170"/>
      <c r="Y661" s="170"/>
      <c r="Z661" s="170"/>
      <c r="AA661" s="224"/>
      <c r="AB661" s="1"/>
      <c r="AC661" s="1"/>
      <c r="AD661" s="1"/>
      <c r="AE661" s="1"/>
      <c r="AF661" s="1"/>
      <c r="AG661" s="1"/>
    </row>
    <row r="662" spans="1:33" ht="15.75" customHeight="1" x14ac:dyDescent="0.2">
      <c r="A662" s="1"/>
      <c r="B662" s="1"/>
      <c r="C662" s="2"/>
      <c r="D662" s="162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70"/>
      <c r="X662" s="170"/>
      <c r="Y662" s="170"/>
      <c r="Z662" s="170"/>
      <c r="AA662" s="224"/>
      <c r="AB662" s="1"/>
      <c r="AC662" s="1"/>
      <c r="AD662" s="1"/>
      <c r="AE662" s="1"/>
      <c r="AF662" s="1"/>
      <c r="AG662" s="1"/>
    </row>
    <row r="663" spans="1:33" ht="15.75" customHeight="1" x14ac:dyDescent="0.2">
      <c r="A663" s="1"/>
      <c r="B663" s="1"/>
      <c r="C663" s="2"/>
      <c r="D663" s="162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70"/>
      <c r="X663" s="170"/>
      <c r="Y663" s="170"/>
      <c r="Z663" s="170"/>
      <c r="AA663" s="224"/>
      <c r="AB663" s="1"/>
      <c r="AC663" s="1"/>
      <c r="AD663" s="1"/>
      <c r="AE663" s="1"/>
      <c r="AF663" s="1"/>
      <c r="AG663" s="1"/>
    </row>
    <row r="664" spans="1:33" ht="15.75" customHeight="1" x14ac:dyDescent="0.2">
      <c r="A664" s="1"/>
      <c r="B664" s="1"/>
      <c r="C664" s="2"/>
      <c r="D664" s="162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70"/>
      <c r="X664" s="170"/>
      <c r="Y664" s="170"/>
      <c r="Z664" s="170"/>
      <c r="AA664" s="224"/>
      <c r="AB664" s="1"/>
      <c r="AC664" s="1"/>
      <c r="AD664" s="1"/>
      <c r="AE664" s="1"/>
      <c r="AF664" s="1"/>
      <c r="AG664" s="1"/>
    </row>
    <row r="665" spans="1:33" ht="15.75" customHeight="1" x14ac:dyDescent="0.2">
      <c r="A665" s="1"/>
      <c r="B665" s="1"/>
      <c r="C665" s="2"/>
      <c r="D665" s="162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70"/>
      <c r="X665" s="170"/>
      <c r="Y665" s="170"/>
      <c r="Z665" s="170"/>
      <c r="AA665" s="224"/>
      <c r="AB665" s="1"/>
      <c r="AC665" s="1"/>
      <c r="AD665" s="1"/>
      <c r="AE665" s="1"/>
      <c r="AF665" s="1"/>
      <c r="AG665" s="1"/>
    </row>
    <row r="666" spans="1:33" ht="15.75" customHeight="1" x14ac:dyDescent="0.2">
      <c r="A666" s="1"/>
      <c r="B666" s="1"/>
      <c r="C666" s="2"/>
      <c r="D666" s="162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70"/>
      <c r="X666" s="170"/>
      <c r="Y666" s="170"/>
      <c r="Z666" s="170"/>
      <c r="AA666" s="224"/>
      <c r="AB666" s="1"/>
      <c r="AC666" s="1"/>
      <c r="AD666" s="1"/>
      <c r="AE666" s="1"/>
      <c r="AF666" s="1"/>
      <c r="AG666" s="1"/>
    </row>
    <row r="667" spans="1:33" ht="15.75" customHeight="1" x14ac:dyDescent="0.2">
      <c r="A667" s="1"/>
      <c r="B667" s="1"/>
      <c r="C667" s="2"/>
      <c r="D667" s="162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70"/>
      <c r="X667" s="170"/>
      <c r="Y667" s="170"/>
      <c r="Z667" s="170"/>
      <c r="AA667" s="224"/>
      <c r="AB667" s="1"/>
      <c r="AC667" s="1"/>
      <c r="AD667" s="1"/>
      <c r="AE667" s="1"/>
      <c r="AF667" s="1"/>
      <c r="AG667" s="1"/>
    </row>
    <row r="668" spans="1:33" ht="15.75" customHeight="1" x14ac:dyDescent="0.2">
      <c r="A668" s="1"/>
      <c r="B668" s="1"/>
      <c r="C668" s="2"/>
      <c r="D668" s="162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70"/>
      <c r="X668" s="170"/>
      <c r="Y668" s="170"/>
      <c r="Z668" s="170"/>
      <c r="AA668" s="224"/>
      <c r="AB668" s="1"/>
      <c r="AC668" s="1"/>
      <c r="AD668" s="1"/>
      <c r="AE668" s="1"/>
      <c r="AF668" s="1"/>
      <c r="AG668" s="1"/>
    </row>
    <row r="669" spans="1:33" ht="15.75" customHeight="1" x14ac:dyDescent="0.2">
      <c r="A669" s="1"/>
      <c r="B669" s="1"/>
      <c r="C669" s="2"/>
      <c r="D669" s="162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70"/>
      <c r="X669" s="170"/>
      <c r="Y669" s="170"/>
      <c r="Z669" s="170"/>
      <c r="AA669" s="224"/>
      <c r="AB669" s="1"/>
      <c r="AC669" s="1"/>
      <c r="AD669" s="1"/>
      <c r="AE669" s="1"/>
      <c r="AF669" s="1"/>
      <c r="AG669" s="1"/>
    </row>
    <row r="670" spans="1:33" ht="15.75" customHeight="1" x14ac:dyDescent="0.2">
      <c r="A670" s="1"/>
      <c r="B670" s="1"/>
      <c r="C670" s="2"/>
      <c r="D670" s="162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70"/>
      <c r="X670" s="170"/>
      <c r="Y670" s="170"/>
      <c r="Z670" s="170"/>
      <c r="AA670" s="224"/>
      <c r="AB670" s="1"/>
      <c r="AC670" s="1"/>
      <c r="AD670" s="1"/>
      <c r="AE670" s="1"/>
      <c r="AF670" s="1"/>
      <c r="AG670" s="1"/>
    </row>
    <row r="671" spans="1:33" ht="15.75" customHeight="1" x14ac:dyDescent="0.2">
      <c r="A671" s="1"/>
      <c r="B671" s="1"/>
      <c r="C671" s="2"/>
      <c r="D671" s="162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70"/>
      <c r="X671" s="170"/>
      <c r="Y671" s="170"/>
      <c r="Z671" s="170"/>
      <c r="AA671" s="224"/>
      <c r="AB671" s="1"/>
      <c r="AC671" s="1"/>
      <c r="AD671" s="1"/>
      <c r="AE671" s="1"/>
      <c r="AF671" s="1"/>
      <c r="AG671" s="1"/>
    </row>
    <row r="672" spans="1:33" ht="15.75" customHeight="1" x14ac:dyDescent="0.2">
      <c r="A672" s="1"/>
      <c r="B672" s="1"/>
      <c r="C672" s="2"/>
      <c r="D672" s="162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70"/>
      <c r="X672" s="170"/>
      <c r="Y672" s="170"/>
      <c r="Z672" s="170"/>
      <c r="AA672" s="224"/>
      <c r="AB672" s="1"/>
      <c r="AC672" s="1"/>
      <c r="AD672" s="1"/>
      <c r="AE672" s="1"/>
      <c r="AF672" s="1"/>
      <c r="AG672" s="1"/>
    </row>
    <row r="673" spans="1:33" ht="15.75" customHeight="1" x14ac:dyDescent="0.2">
      <c r="A673" s="1"/>
      <c r="B673" s="1"/>
      <c r="C673" s="2"/>
      <c r="D673" s="162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70"/>
      <c r="X673" s="170"/>
      <c r="Y673" s="170"/>
      <c r="Z673" s="170"/>
      <c r="AA673" s="224"/>
      <c r="AB673" s="1"/>
      <c r="AC673" s="1"/>
      <c r="AD673" s="1"/>
      <c r="AE673" s="1"/>
      <c r="AF673" s="1"/>
      <c r="AG673" s="1"/>
    </row>
    <row r="674" spans="1:33" ht="15.75" customHeight="1" x14ac:dyDescent="0.2">
      <c r="A674" s="1"/>
      <c r="B674" s="1"/>
      <c r="C674" s="2"/>
      <c r="D674" s="162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70"/>
      <c r="X674" s="170"/>
      <c r="Y674" s="170"/>
      <c r="Z674" s="170"/>
      <c r="AA674" s="224"/>
      <c r="AB674" s="1"/>
      <c r="AC674" s="1"/>
      <c r="AD674" s="1"/>
      <c r="AE674" s="1"/>
      <c r="AF674" s="1"/>
      <c r="AG674" s="1"/>
    </row>
    <row r="675" spans="1:33" ht="15.75" customHeight="1" x14ac:dyDescent="0.2">
      <c r="A675" s="1"/>
      <c r="B675" s="1"/>
      <c r="C675" s="2"/>
      <c r="D675" s="162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70"/>
      <c r="X675" s="170"/>
      <c r="Y675" s="170"/>
      <c r="Z675" s="170"/>
      <c r="AA675" s="224"/>
      <c r="AB675" s="1"/>
      <c r="AC675" s="1"/>
      <c r="AD675" s="1"/>
      <c r="AE675" s="1"/>
      <c r="AF675" s="1"/>
      <c r="AG675" s="1"/>
    </row>
    <row r="676" spans="1:33" ht="15.75" customHeight="1" x14ac:dyDescent="0.2">
      <c r="A676" s="1"/>
      <c r="B676" s="1"/>
      <c r="C676" s="2"/>
      <c r="D676" s="162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70"/>
      <c r="X676" s="170"/>
      <c r="Y676" s="170"/>
      <c r="Z676" s="170"/>
      <c r="AA676" s="224"/>
      <c r="AB676" s="1"/>
      <c r="AC676" s="1"/>
      <c r="AD676" s="1"/>
      <c r="AE676" s="1"/>
      <c r="AF676" s="1"/>
      <c r="AG676" s="1"/>
    </row>
    <row r="677" spans="1:33" ht="15.75" customHeight="1" x14ac:dyDescent="0.2">
      <c r="A677" s="1"/>
      <c r="B677" s="1"/>
      <c r="C677" s="2"/>
      <c r="D677" s="162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70"/>
      <c r="X677" s="170"/>
      <c r="Y677" s="170"/>
      <c r="Z677" s="170"/>
      <c r="AA677" s="224"/>
      <c r="AB677" s="1"/>
      <c r="AC677" s="1"/>
      <c r="AD677" s="1"/>
      <c r="AE677" s="1"/>
      <c r="AF677" s="1"/>
      <c r="AG677" s="1"/>
    </row>
    <row r="678" spans="1:33" ht="15.75" customHeight="1" x14ac:dyDescent="0.2">
      <c r="A678" s="1"/>
      <c r="B678" s="1"/>
      <c r="C678" s="2"/>
      <c r="D678" s="162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70"/>
      <c r="X678" s="170"/>
      <c r="Y678" s="170"/>
      <c r="Z678" s="170"/>
      <c r="AA678" s="224"/>
      <c r="AB678" s="1"/>
      <c r="AC678" s="1"/>
      <c r="AD678" s="1"/>
      <c r="AE678" s="1"/>
      <c r="AF678" s="1"/>
      <c r="AG678" s="1"/>
    </row>
    <row r="679" spans="1:33" ht="15.75" customHeight="1" x14ac:dyDescent="0.2">
      <c r="A679" s="1"/>
      <c r="B679" s="1"/>
      <c r="C679" s="2"/>
      <c r="D679" s="162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70"/>
      <c r="X679" s="170"/>
      <c r="Y679" s="170"/>
      <c r="Z679" s="170"/>
      <c r="AA679" s="224"/>
      <c r="AB679" s="1"/>
      <c r="AC679" s="1"/>
      <c r="AD679" s="1"/>
      <c r="AE679" s="1"/>
      <c r="AF679" s="1"/>
      <c r="AG679" s="1"/>
    </row>
    <row r="680" spans="1:33" ht="15.75" customHeight="1" x14ac:dyDescent="0.2">
      <c r="A680" s="1"/>
      <c r="B680" s="1"/>
      <c r="C680" s="2"/>
      <c r="D680" s="162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70"/>
      <c r="X680" s="170"/>
      <c r="Y680" s="170"/>
      <c r="Z680" s="170"/>
      <c r="AA680" s="224"/>
      <c r="AB680" s="1"/>
      <c r="AC680" s="1"/>
      <c r="AD680" s="1"/>
      <c r="AE680" s="1"/>
      <c r="AF680" s="1"/>
      <c r="AG680" s="1"/>
    </row>
    <row r="681" spans="1:33" ht="15.75" customHeight="1" x14ac:dyDescent="0.2">
      <c r="A681" s="1"/>
      <c r="B681" s="1"/>
      <c r="C681" s="2"/>
      <c r="D681" s="162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70"/>
      <c r="X681" s="170"/>
      <c r="Y681" s="170"/>
      <c r="Z681" s="170"/>
      <c r="AA681" s="224"/>
      <c r="AB681" s="1"/>
      <c r="AC681" s="1"/>
      <c r="AD681" s="1"/>
      <c r="AE681" s="1"/>
      <c r="AF681" s="1"/>
      <c r="AG681" s="1"/>
    </row>
    <row r="682" spans="1:33" ht="15.75" customHeight="1" x14ac:dyDescent="0.2">
      <c r="A682" s="1"/>
      <c r="B682" s="1"/>
      <c r="C682" s="2"/>
      <c r="D682" s="162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70"/>
      <c r="X682" s="170"/>
      <c r="Y682" s="170"/>
      <c r="Z682" s="170"/>
      <c r="AA682" s="224"/>
      <c r="AB682" s="1"/>
      <c r="AC682" s="1"/>
      <c r="AD682" s="1"/>
      <c r="AE682" s="1"/>
      <c r="AF682" s="1"/>
      <c r="AG682" s="1"/>
    </row>
    <row r="683" spans="1:33" ht="15.75" customHeight="1" x14ac:dyDescent="0.2">
      <c r="A683" s="1"/>
      <c r="B683" s="1"/>
      <c r="C683" s="2"/>
      <c r="D683" s="162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70"/>
      <c r="X683" s="170"/>
      <c r="Y683" s="170"/>
      <c r="Z683" s="170"/>
      <c r="AA683" s="224"/>
      <c r="AB683" s="1"/>
      <c r="AC683" s="1"/>
      <c r="AD683" s="1"/>
      <c r="AE683" s="1"/>
      <c r="AF683" s="1"/>
      <c r="AG683" s="1"/>
    </row>
    <row r="684" spans="1:33" ht="15.75" customHeight="1" x14ac:dyDescent="0.2">
      <c r="A684" s="1"/>
      <c r="B684" s="1"/>
      <c r="C684" s="2"/>
      <c r="D684" s="162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70"/>
      <c r="X684" s="170"/>
      <c r="Y684" s="170"/>
      <c r="Z684" s="170"/>
      <c r="AA684" s="224"/>
      <c r="AB684" s="1"/>
      <c r="AC684" s="1"/>
      <c r="AD684" s="1"/>
      <c r="AE684" s="1"/>
      <c r="AF684" s="1"/>
      <c r="AG684" s="1"/>
    </row>
    <row r="685" spans="1:33" ht="15.75" customHeight="1" x14ac:dyDescent="0.2">
      <c r="A685" s="1"/>
      <c r="B685" s="1"/>
      <c r="C685" s="2"/>
      <c r="D685" s="162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70"/>
      <c r="X685" s="170"/>
      <c r="Y685" s="170"/>
      <c r="Z685" s="170"/>
      <c r="AA685" s="224"/>
      <c r="AB685" s="1"/>
      <c r="AC685" s="1"/>
      <c r="AD685" s="1"/>
      <c r="AE685" s="1"/>
      <c r="AF685" s="1"/>
      <c r="AG685" s="1"/>
    </row>
    <row r="686" spans="1:33" ht="15.75" customHeight="1" x14ac:dyDescent="0.2">
      <c r="A686" s="1"/>
      <c r="B686" s="1"/>
      <c r="C686" s="2"/>
      <c r="D686" s="162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70"/>
      <c r="X686" s="170"/>
      <c r="Y686" s="170"/>
      <c r="Z686" s="170"/>
      <c r="AA686" s="224"/>
      <c r="AB686" s="1"/>
      <c r="AC686" s="1"/>
      <c r="AD686" s="1"/>
      <c r="AE686" s="1"/>
      <c r="AF686" s="1"/>
      <c r="AG686" s="1"/>
    </row>
    <row r="687" spans="1:33" ht="15.75" customHeight="1" x14ac:dyDescent="0.2">
      <c r="A687" s="1"/>
      <c r="B687" s="1"/>
      <c r="C687" s="2"/>
      <c r="D687" s="162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70"/>
      <c r="X687" s="170"/>
      <c r="Y687" s="170"/>
      <c r="Z687" s="170"/>
      <c r="AA687" s="224"/>
      <c r="AB687" s="1"/>
      <c r="AC687" s="1"/>
      <c r="AD687" s="1"/>
      <c r="AE687" s="1"/>
      <c r="AF687" s="1"/>
      <c r="AG687" s="1"/>
    </row>
    <row r="688" spans="1:33" ht="15.75" customHeight="1" x14ac:dyDescent="0.2">
      <c r="A688" s="1"/>
      <c r="B688" s="1"/>
      <c r="C688" s="2"/>
      <c r="D688" s="162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70"/>
      <c r="X688" s="170"/>
      <c r="Y688" s="170"/>
      <c r="Z688" s="170"/>
      <c r="AA688" s="224"/>
      <c r="AB688" s="1"/>
      <c r="AC688" s="1"/>
      <c r="AD688" s="1"/>
      <c r="AE688" s="1"/>
      <c r="AF688" s="1"/>
      <c r="AG688" s="1"/>
    </row>
    <row r="689" spans="1:33" ht="15.75" customHeight="1" x14ac:dyDescent="0.2">
      <c r="A689" s="1"/>
      <c r="B689" s="1"/>
      <c r="C689" s="2"/>
      <c r="D689" s="162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70"/>
      <c r="X689" s="170"/>
      <c r="Y689" s="170"/>
      <c r="Z689" s="170"/>
      <c r="AA689" s="224"/>
      <c r="AB689" s="1"/>
      <c r="AC689" s="1"/>
      <c r="AD689" s="1"/>
      <c r="AE689" s="1"/>
      <c r="AF689" s="1"/>
      <c r="AG689" s="1"/>
    </row>
    <row r="690" spans="1:33" ht="15.75" customHeight="1" x14ac:dyDescent="0.2">
      <c r="A690" s="1"/>
      <c r="B690" s="1"/>
      <c r="C690" s="2"/>
      <c r="D690" s="162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70"/>
      <c r="X690" s="170"/>
      <c r="Y690" s="170"/>
      <c r="Z690" s="170"/>
      <c r="AA690" s="224"/>
      <c r="AB690" s="1"/>
      <c r="AC690" s="1"/>
      <c r="AD690" s="1"/>
      <c r="AE690" s="1"/>
      <c r="AF690" s="1"/>
      <c r="AG690" s="1"/>
    </row>
    <row r="691" spans="1:33" ht="15.75" customHeight="1" x14ac:dyDescent="0.2">
      <c r="A691" s="1"/>
      <c r="B691" s="1"/>
      <c r="C691" s="2"/>
      <c r="D691" s="162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70"/>
      <c r="X691" s="170"/>
      <c r="Y691" s="170"/>
      <c r="Z691" s="170"/>
      <c r="AA691" s="224"/>
      <c r="AB691" s="1"/>
      <c r="AC691" s="1"/>
      <c r="AD691" s="1"/>
      <c r="AE691" s="1"/>
      <c r="AF691" s="1"/>
      <c r="AG691" s="1"/>
    </row>
    <row r="692" spans="1:33" ht="15.75" customHeight="1" x14ac:dyDescent="0.2">
      <c r="A692" s="1"/>
      <c r="B692" s="1"/>
      <c r="C692" s="2"/>
      <c r="D692" s="162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70"/>
      <c r="X692" s="170"/>
      <c r="Y692" s="170"/>
      <c r="Z692" s="170"/>
      <c r="AA692" s="224"/>
      <c r="AB692" s="1"/>
      <c r="AC692" s="1"/>
      <c r="AD692" s="1"/>
      <c r="AE692" s="1"/>
      <c r="AF692" s="1"/>
      <c r="AG692" s="1"/>
    </row>
    <row r="693" spans="1:33" ht="15.75" customHeight="1" x14ac:dyDescent="0.2">
      <c r="A693" s="1"/>
      <c r="B693" s="1"/>
      <c r="C693" s="2"/>
      <c r="D693" s="162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70"/>
      <c r="X693" s="170"/>
      <c r="Y693" s="170"/>
      <c r="Z693" s="170"/>
      <c r="AA693" s="224"/>
      <c r="AB693" s="1"/>
      <c r="AC693" s="1"/>
      <c r="AD693" s="1"/>
      <c r="AE693" s="1"/>
      <c r="AF693" s="1"/>
      <c r="AG693" s="1"/>
    </row>
    <row r="694" spans="1:33" ht="15.75" customHeight="1" x14ac:dyDescent="0.2">
      <c r="A694" s="1"/>
      <c r="B694" s="1"/>
      <c r="C694" s="2"/>
      <c r="D694" s="162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70"/>
      <c r="X694" s="170"/>
      <c r="Y694" s="170"/>
      <c r="Z694" s="170"/>
      <c r="AA694" s="224"/>
      <c r="AB694" s="1"/>
      <c r="AC694" s="1"/>
      <c r="AD694" s="1"/>
      <c r="AE694" s="1"/>
      <c r="AF694" s="1"/>
      <c r="AG694" s="1"/>
    </row>
    <row r="695" spans="1:33" ht="15.75" customHeight="1" x14ac:dyDescent="0.2">
      <c r="A695" s="1"/>
      <c r="B695" s="1"/>
      <c r="C695" s="2"/>
      <c r="D695" s="162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70"/>
      <c r="X695" s="170"/>
      <c r="Y695" s="170"/>
      <c r="Z695" s="170"/>
      <c r="AA695" s="224"/>
      <c r="AB695" s="1"/>
      <c r="AC695" s="1"/>
      <c r="AD695" s="1"/>
      <c r="AE695" s="1"/>
      <c r="AF695" s="1"/>
      <c r="AG695" s="1"/>
    </row>
    <row r="696" spans="1:33" ht="15.75" customHeight="1" x14ac:dyDescent="0.2">
      <c r="A696" s="1"/>
      <c r="B696" s="1"/>
      <c r="C696" s="2"/>
      <c r="D696" s="162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70"/>
      <c r="X696" s="170"/>
      <c r="Y696" s="170"/>
      <c r="Z696" s="170"/>
      <c r="AA696" s="224"/>
      <c r="AB696" s="1"/>
      <c r="AC696" s="1"/>
      <c r="AD696" s="1"/>
      <c r="AE696" s="1"/>
      <c r="AF696" s="1"/>
      <c r="AG696" s="1"/>
    </row>
    <row r="697" spans="1:33" ht="15.75" customHeight="1" x14ac:dyDescent="0.2">
      <c r="A697" s="1"/>
      <c r="B697" s="1"/>
      <c r="C697" s="2"/>
      <c r="D697" s="162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70"/>
      <c r="X697" s="170"/>
      <c r="Y697" s="170"/>
      <c r="Z697" s="170"/>
      <c r="AA697" s="224"/>
      <c r="AB697" s="1"/>
      <c r="AC697" s="1"/>
      <c r="AD697" s="1"/>
      <c r="AE697" s="1"/>
      <c r="AF697" s="1"/>
      <c r="AG697" s="1"/>
    </row>
    <row r="698" spans="1:33" ht="15.75" customHeight="1" x14ac:dyDescent="0.2">
      <c r="A698" s="1"/>
      <c r="B698" s="1"/>
      <c r="C698" s="2"/>
      <c r="D698" s="162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70"/>
      <c r="X698" s="170"/>
      <c r="Y698" s="170"/>
      <c r="Z698" s="170"/>
      <c r="AA698" s="224"/>
      <c r="AB698" s="1"/>
      <c r="AC698" s="1"/>
      <c r="AD698" s="1"/>
      <c r="AE698" s="1"/>
      <c r="AF698" s="1"/>
      <c r="AG698" s="1"/>
    </row>
    <row r="699" spans="1:33" ht="15.75" customHeight="1" x14ac:dyDescent="0.2">
      <c r="A699" s="1"/>
      <c r="B699" s="1"/>
      <c r="C699" s="2"/>
      <c r="D699" s="162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70"/>
      <c r="X699" s="170"/>
      <c r="Y699" s="170"/>
      <c r="Z699" s="170"/>
      <c r="AA699" s="224"/>
      <c r="AB699" s="1"/>
      <c r="AC699" s="1"/>
      <c r="AD699" s="1"/>
      <c r="AE699" s="1"/>
      <c r="AF699" s="1"/>
      <c r="AG699" s="1"/>
    </row>
    <row r="700" spans="1:33" ht="15.75" customHeight="1" x14ac:dyDescent="0.2">
      <c r="A700" s="1"/>
      <c r="B700" s="1"/>
      <c r="C700" s="2"/>
      <c r="D700" s="162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70"/>
      <c r="X700" s="170"/>
      <c r="Y700" s="170"/>
      <c r="Z700" s="170"/>
      <c r="AA700" s="224"/>
      <c r="AB700" s="1"/>
      <c r="AC700" s="1"/>
      <c r="AD700" s="1"/>
      <c r="AE700" s="1"/>
      <c r="AF700" s="1"/>
      <c r="AG700" s="1"/>
    </row>
    <row r="701" spans="1:33" ht="15.75" customHeight="1" x14ac:dyDescent="0.2">
      <c r="A701" s="1"/>
      <c r="B701" s="1"/>
      <c r="C701" s="2"/>
      <c r="D701" s="162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70"/>
      <c r="X701" s="170"/>
      <c r="Y701" s="170"/>
      <c r="Z701" s="170"/>
      <c r="AA701" s="224"/>
      <c r="AB701" s="1"/>
      <c r="AC701" s="1"/>
      <c r="AD701" s="1"/>
      <c r="AE701" s="1"/>
      <c r="AF701" s="1"/>
      <c r="AG701" s="1"/>
    </row>
    <row r="702" spans="1:33" ht="15.75" customHeight="1" x14ac:dyDescent="0.2">
      <c r="A702" s="1"/>
      <c r="B702" s="1"/>
      <c r="C702" s="2"/>
      <c r="D702" s="162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70"/>
      <c r="X702" s="170"/>
      <c r="Y702" s="170"/>
      <c r="Z702" s="170"/>
      <c r="AA702" s="224"/>
      <c r="AB702" s="1"/>
      <c r="AC702" s="1"/>
      <c r="AD702" s="1"/>
      <c r="AE702" s="1"/>
      <c r="AF702" s="1"/>
      <c r="AG702" s="1"/>
    </row>
    <row r="703" spans="1:33" ht="15.75" customHeight="1" x14ac:dyDescent="0.2">
      <c r="A703" s="1"/>
      <c r="B703" s="1"/>
      <c r="C703" s="2"/>
      <c r="D703" s="162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70"/>
      <c r="X703" s="170"/>
      <c r="Y703" s="170"/>
      <c r="Z703" s="170"/>
      <c r="AA703" s="224"/>
      <c r="AB703" s="1"/>
      <c r="AC703" s="1"/>
      <c r="AD703" s="1"/>
      <c r="AE703" s="1"/>
      <c r="AF703" s="1"/>
      <c r="AG703" s="1"/>
    </row>
    <row r="704" spans="1:33" ht="15.75" customHeight="1" x14ac:dyDescent="0.2">
      <c r="A704" s="1"/>
      <c r="B704" s="1"/>
      <c r="C704" s="2"/>
      <c r="D704" s="162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70"/>
      <c r="X704" s="170"/>
      <c r="Y704" s="170"/>
      <c r="Z704" s="170"/>
      <c r="AA704" s="224"/>
      <c r="AB704" s="1"/>
      <c r="AC704" s="1"/>
      <c r="AD704" s="1"/>
      <c r="AE704" s="1"/>
      <c r="AF704" s="1"/>
      <c r="AG704" s="1"/>
    </row>
    <row r="705" spans="1:33" ht="15.75" customHeight="1" x14ac:dyDescent="0.2">
      <c r="A705" s="1"/>
      <c r="B705" s="1"/>
      <c r="C705" s="2"/>
      <c r="D705" s="162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70"/>
      <c r="X705" s="170"/>
      <c r="Y705" s="170"/>
      <c r="Z705" s="170"/>
      <c r="AA705" s="224"/>
      <c r="AB705" s="1"/>
      <c r="AC705" s="1"/>
      <c r="AD705" s="1"/>
      <c r="AE705" s="1"/>
      <c r="AF705" s="1"/>
      <c r="AG705" s="1"/>
    </row>
    <row r="706" spans="1:33" ht="15.75" customHeight="1" x14ac:dyDescent="0.2">
      <c r="A706" s="1"/>
      <c r="B706" s="1"/>
      <c r="C706" s="2"/>
      <c r="D706" s="162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70"/>
      <c r="X706" s="170"/>
      <c r="Y706" s="170"/>
      <c r="Z706" s="170"/>
      <c r="AA706" s="224"/>
      <c r="AB706" s="1"/>
      <c r="AC706" s="1"/>
      <c r="AD706" s="1"/>
      <c r="AE706" s="1"/>
      <c r="AF706" s="1"/>
      <c r="AG706" s="1"/>
    </row>
    <row r="707" spans="1:33" ht="15.75" customHeight="1" x14ac:dyDescent="0.2">
      <c r="A707" s="1"/>
      <c r="B707" s="1"/>
      <c r="C707" s="2"/>
      <c r="D707" s="162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70"/>
      <c r="X707" s="170"/>
      <c r="Y707" s="170"/>
      <c r="Z707" s="170"/>
      <c r="AA707" s="224"/>
      <c r="AB707" s="1"/>
      <c r="AC707" s="1"/>
      <c r="AD707" s="1"/>
      <c r="AE707" s="1"/>
      <c r="AF707" s="1"/>
      <c r="AG707" s="1"/>
    </row>
    <row r="708" spans="1:33" ht="15.75" customHeight="1" x14ac:dyDescent="0.2">
      <c r="A708" s="1"/>
      <c r="B708" s="1"/>
      <c r="C708" s="2"/>
      <c r="D708" s="162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70"/>
      <c r="X708" s="170"/>
      <c r="Y708" s="170"/>
      <c r="Z708" s="170"/>
      <c r="AA708" s="224"/>
      <c r="AB708" s="1"/>
      <c r="AC708" s="1"/>
      <c r="AD708" s="1"/>
      <c r="AE708" s="1"/>
      <c r="AF708" s="1"/>
      <c r="AG708" s="1"/>
    </row>
    <row r="709" spans="1:33" ht="15.75" customHeight="1" x14ac:dyDescent="0.2">
      <c r="A709" s="1"/>
      <c r="B709" s="1"/>
      <c r="C709" s="2"/>
      <c r="D709" s="162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70"/>
      <c r="X709" s="170"/>
      <c r="Y709" s="170"/>
      <c r="Z709" s="170"/>
      <c r="AA709" s="224"/>
      <c r="AB709" s="1"/>
      <c r="AC709" s="1"/>
      <c r="AD709" s="1"/>
      <c r="AE709" s="1"/>
      <c r="AF709" s="1"/>
      <c r="AG709" s="1"/>
    </row>
    <row r="710" spans="1:33" ht="15.75" customHeight="1" x14ac:dyDescent="0.2">
      <c r="A710" s="1"/>
      <c r="B710" s="1"/>
      <c r="C710" s="2"/>
      <c r="D710" s="162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70"/>
      <c r="X710" s="170"/>
      <c r="Y710" s="170"/>
      <c r="Z710" s="170"/>
      <c r="AA710" s="224"/>
      <c r="AB710" s="1"/>
      <c r="AC710" s="1"/>
      <c r="AD710" s="1"/>
      <c r="AE710" s="1"/>
      <c r="AF710" s="1"/>
      <c r="AG710" s="1"/>
    </row>
    <row r="711" spans="1:33" ht="15.75" customHeight="1" x14ac:dyDescent="0.2">
      <c r="A711" s="1"/>
      <c r="B711" s="1"/>
      <c r="C711" s="2"/>
      <c r="D711" s="162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70"/>
      <c r="X711" s="170"/>
      <c r="Y711" s="170"/>
      <c r="Z711" s="170"/>
      <c r="AA711" s="224"/>
      <c r="AB711" s="1"/>
      <c r="AC711" s="1"/>
      <c r="AD711" s="1"/>
      <c r="AE711" s="1"/>
      <c r="AF711" s="1"/>
      <c r="AG711" s="1"/>
    </row>
    <row r="712" spans="1:33" ht="15.75" customHeight="1" x14ac:dyDescent="0.2">
      <c r="A712" s="1"/>
      <c r="B712" s="1"/>
      <c r="C712" s="2"/>
      <c r="D712" s="162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70"/>
      <c r="X712" s="170"/>
      <c r="Y712" s="170"/>
      <c r="Z712" s="170"/>
      <c r="AA712" s="224"/>
      <c r="AB712" s="1"/>
      <c r="AC712" s="1"/>
      <c r="AD712" s="1"/>
      <c r="AE712" s="1"/>
      <c r="AF712" s="1"/>
      <c r="AG712" s="1"/>
    </row>
    <row r="713" spans="1:33" ht="15.75" customHeight="1" x14ac:dyDescent="0.2">
      <c r="A713" s="1"/>
      <c r="B713" s="1"/>
      <c r="C713" s="2"/>
      <c r="D713" s="162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70"/>
      <c r="X713" s="170"/>
      <c r="Y713" s="170"/>
      <c r="Z713" s="170"/>
      <c r="AA713" s="224"/>
      <c r="AB713" s="1"/>
      <c r="AC713" s="1"/>
      <c r="AD713" s="1"/>
      <c r="AE713" s="1"/>
      <c r="AF713" s="1"/>
      <c r="AG713" s="1"/>
    </row>
    <row r="714" spans="1:33" ht="15.75" customHeight="1" x14ac:dyDescent="0.2">
      <c r="A714" s="1"/>
      <c r="B714" s="1"/>
      <c r="C714" s="2"/>
      <c r="D714" s="162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70"/>
      <c r="X714" s="170"/>
      <c r="Y714" s="170"/>
      <c r="Z714" s="170"/>
      <c r="AA714" s="224"/>
      <c r="AB714" s="1"/>
      <c r="AC714" s="1"/>
      <c r="AD714" s="1"/>
      <c r="AE714" s="1"/>
      <c r="AF714" s="1"/>
      <c r="AG714" s="1"/>
    </row>
    <row r="715" spans="1:33" ht="15.75" customHeight="1" x14ac:dyDescent="0.2">
      <c r="A715" s="1"/>
      <c r="B715" s="1"/>
      <c r="C715" s="2"/>
      <c r="D715" s="162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70"/>
      <c r="X715" s="170"/>
      <c r="Y715" s="170"/>
      <c r="Z715" s="170"/>
      <c r="AA715" s="224"/>
      <c r="AB715" s="1"/>
      <c r="AC715" s="1"/>
      <c r="AD715" s="1"/>
      <c r="AE715" s="1"/>
      <c r="AF715" s="1"/>
      <c r="AG715" s="1"/>
    </row>
    <row r="716" spans="1:33" ht="15.75" customHeight="1" x14ac:dyDescent="0.2">
      <c r="A716" s="1"/>
      <c r="B716" s="1"/>
      <c r="C716" s="2"/>
      <c r="D716" s="162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70"/>
      <c r="X716" s="170"/>
      <c r="Y716" s="170"/>
      <c r="Z716" s="170"/>
      <c r="AA716" s="224"/>
      <c r="AB716" s="1"/>
      <c r="AC716" s="1"/>
      <c r="AD716" s="1"/>
      <c r="AE716" s="1"/>
      <c r="AF716" s="1"/>
      <c r="AG716" s="1"/>
    </row>
    <row r="717" spans="1:33" ht="15.75" customHeight="1" x14ac:dyDescent="0.2">
      <c r="A717" s="1"/>
      <c r="B717" s="1"/>
      <c r="C717" s="2"/>
      <c r="D717" s="162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70"/>
      <c r="X717" s="170"/>
      <c r="Y717" s="170"/>
      <c r="Z717" s="170"/>
      <c r="AA717" s="224"/>
      <c r="AB717" s="1"/>
      <c r="AC717" s="1"/>
      <c r="AD717" s="1"/>
      <c r="AE717" s="1"/>
      <c r="AF717" s="1"/>
      <c r="AG717" s="1"/>
    </row>
    <row r="718" spans="1:33" ht="15.75" customHeight="1" x14ac:dyDescent="0.2">
      <c r="A718" s="1"/>
      <c r="B718" s="1"/>
      <c r="C718" s="2"/>
      <c r="D718" s="162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70"/>
      <c r="X718" s="170"/>
      <c r="Y718" s="170"/>
      <c r="Z718" s="170"/>
      <c r="AA718" s="224"/>
      <c r="AB718" s="1"/>
      <c r="AC718" s="1"/>
      <c r="AD718" s="1"/>
      <c r="AE718" s="1"/>
      <c r="AF718" s="1"/>
      <c r="AG718" s="1"/>
    </row>
    <row r="719" spans="1:33" ht="15.75" customHeight="1" x14ac:dyDescent="0.2">
      <c r="A719" s="1"/>
      <c r="B719" s="1"/>
      <c r="C719" s="2"/>
      <c r="D719" s="162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70"/>
      <c r="X719" s="170"/>
      <c r="Y719" s="170"/>
      <c r="Z719" s="170"/>
      <c r="AA719" s="224"/>
      <c r="AB719" s="1"/>
      <c r="AC719" s="1"/>
      <c r="AD719" s="1"/>
      <c r="AE719" s="1"/>
      <c r="AF719" s="1"/>
      <c r="AG719" s="1"/>
    </row>
    <row r="720" spans="1:33" ht="15.75" customHeight="1" x14ac:dyDescent="0.2">
      <c r="A720" s="1"/>
      <c r="B720" s="1"/>
      <c r="C720" s="2"/>
      <c r="D720" s="162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70"/>
      <c r="X720" s="170"/>
      <c r="Y720" s="170"/>
      <c r="Z720" s="170"/>
      <c r="AA720" s="224"/>
      <c r="AB720" s="1"/>
      <c r="AC720" s="1"/>
      <c r="AD720" s="1"/>
      <c r="AE720" s="1"/>
      <c r="AF720" s="1"/>
      <c r="AG720" s="1"/>
    </row>
    <row r="721" spans="1:33" ht="15.75" customHeight="1" x14ac:dyDescent="0.2">
      <c r="A721" s="1"/>
      <c r="B721" s="1"/>
      <c r="C721" s="2"/>
      <c r="D721" s="162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70"/>
      <c r="X721" s="170"/>
      <c r="Y721" s="170"/>
      <c r="Z721" s="170"/>
      <c r="AA721" s="224"/>
      <c r="AB721" s="1"/>
      <c r="AC721" s="1"/>
      <c r="AD721" s="1"/>
      <c r="AE721" s="1"/>
      <c r="AF721" s="1"/>
      <c r="AG721" s="1"/>
    </row>
    <row r="722" spans="1:33" ht="15.75" customHeight="1" x14ac:dyDescent="0.2">
      <c r="A722" s="1"/>
      <c r="B722" s="1"/>
      <c r="C722" s="2"/>
      <c r="D722" s="162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70"/>
      <c r="X722" s="170"/>
      <c r="Y722" s="170"/>
      <c r="Z722" s="170"/>
      <c r="AA722" s="224"/>
      <c r="AB722" s="1"/>
      <c r="AC722" s="1"/>
      <c r="AD722" s="1"/>
      <c r="AE722" s="1"/>
      <c r="AF722" s="1"/>
      <c r="AG722" s="1"/>
    </row>
    <row r="723" spans="1:33" ht="15.75" customHeight="1" x14ac:dyDescent="0.2">
      <c r="A723" s="1"/>
      <c r="B723" s="1"/>
      <c r="C723" s="2"/>
      <c r="D723" s="162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70"/>
      <c r="X723" s="170"/>
      <c r="Y723" s="170"/>
      <c r="Z723" s="170"/>
      <c r="AA723" s="224"/>
      <c r="AB723" s="1"/>
      <c r="AC723" s="1"/>
      <c r="AD723" s="1"/>
      <c r="AE723" s="1"/>
      <c r="AF723" s="1"/>
      <c r="AG723" s="1"/>
    </row>
    <row r="724" spans="1:33" ht="15.75" customHeight="1" x14ac:dyDescent="0.2">
      <c r="A724" s="1"/>
      <c r="B724" s="1"/>
      <c r="C724" s="2"/>
      <c r="D724" s="162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70"/>
      <c r="X724" s="170"/>
      <c r="Y724" s="170"/>
      <c r="Z724" s="170"/>
      <c r="AA724" s="224"/>
      <c r="AB724" s="1"/>
      <c r="AC724" s="1"/>
      <c r="AD724" s="1"/>
      <c r="AE724" s="1"/>
      <c r="AF724" s="1"/>
      <c r="AG724" s="1"/>
    </row>
    <row r="725" spans="1:33" ht="15.75" customHeight="1" x14ac:dyDescent="0.2">
      <c r="A725" s="1"/>
      <c r="B725" s="1"/>
      <c r="C725" s="2"/>
      <c r="D725" s="162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70"/>
      <c r="X725" s="170"/>
      <c r="Y725" s="170"/>
      <c r="Z725" s="170"/>
      <c r="AA725" s="224"/>
      <c r="AB725" s="1"/>
      <c r="AC725" s="1"/>
      <c r="AD725" s="1"/>
      <c r="AE725" s="1"/>
      <c r="AF725" s="1"/>
      <c r="AG725" s="1"/>
    </row>
    <row r="726" spans="1:33" ht="15.75" customHeight="1" x14ac:dyDescent="0.2">
      <c r="A726" s="1"/>
      <c r="B726" s="1"/>
      <c r="C726" s="2"/>
      <c r="D726" s="162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70"/>
      <c r="X726" s="170"/>
      <c r="Y726" s="170"/>
      <c r="Z726" s="170"/>
      <c r="AA726" s="224"/>
      <c r="AB726" s="1"/>
      <c r="AC726" s="1"/>
      <c r="AD726" s="1"/>
      <c r="AE726" s="1"/>
      <c r="AF726" s="1"/>
      <c r="AG726" s="1"/>
    </row>
    <row r="727" spans="1:33" ht="15.75" customHeight="1" x14ac:dyDescent="0.2">
      <c r="A727" s="1"/>
      <c r="B727" s="1"/>
      <c r="C727" s="2"/>
      <c r="D727" s="162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70"/>
      <c r="X727" s="170"/>
      <c r="Y727" s="170"/>
      <c r="Z727" s="170"/>
      <c r="AA727" s="224"/>
      <c r="AB727" s="1"/>
      <c r="AC727" s="1"/>
      <c r="AD727" s="1"/>
      <c r="AE727" s="1"/>
      <c r="AF727" s="1"/>
      <c r="AG727" s="1"/>
    </row>
    <row r="728" spans="1:33" ht="15.75" customHeight="1" x14ac:dyDescent="0.2">
      <c r="A728" s="1"/>
      <c r="B728" s="1"/>
      <c r="C728" s="2"/>
      <c r="D728" s="162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70"/>
      <c r="X728" s="170"/>
      <c r="Y728" s="170"/>
      <c r="Z728" s="170"/>
      <c r="AA728" s="224"/>
      <c r="AB728" s="1"/>
      <c r="AC728" s="1"/>
      <c r="AD728" s="1"/>
      <c r="AE728" s="1"/>
      <c r="AF728" s="1"/>
      <c r="AG728" s="1"/>
    </row>
    <row r="729" spans="1:33" ht="15.75" customHeight="1" x14ac:dyDescent="0.2">
      <c r="A729" s="1"/>
      <c r="B729" s="1"/>
      <c r="C729" s="2"/>
      <c r="D729" s="162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70"/>
      <c r="X729" s="170"/>
      <c r="Y729" s="170"/>
      <c r="Z729" s="170"/>
      <c r="AA729" s="224"/>
      <c r="AB729" s="1"/>
      <c r="AC729" s="1"/>
      <c r="AD729" s="1"/>
      <c r="AE729" s="1"/>
      <c r="AF729" s="1"/>
      <c r="AG729" s="1"/>
    </row>
    <row r="730" spans="1:33" ht="15.75" customHeight="1" x14ac:dyDescent="0.2">
      <c r="A730" s="1"/>
      <c r="B730" s="1"/>
      <c r="C730" s="2"/>
      <c r="D730" s="162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70"/>
      <c r="X730" s="170"/>
      <c r="Y730" s="170"/>
      <c r="Z730" s="170"/>
      <c r="AA730" s="224"/>
      <c r="AB730" s="1"/>
      <c r="AC730" s="1"/>
      <c r="AD730" s="1"/>
      <c r="AE730" s="1"/>
      <c r="AF730" s="1"/>
      <c r="AG730" s="1"/>
    </row>
    <row r="731" spans="1:33" ht="15.75" customHeight="1" x14ac:dyDescent="0.2">
      <c r="A731" s="1"/>
      <c r="B731" s="1"/>
      <c r="C731" s="2"/>
      <c r="D731" s="162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70"/>
      <c r="X731" s="170"/>
      <c r="Y731" s="170"/>
      <c r="Z731" s="170"/>
      <c r="AA731" s="224"/>
      <c r="AB731" s="1"/>
      <c r="AC731" s="1"/>
      <c r="AD731" s="1"/>
      <c r="AE731" s="1"/>
      <c r="AF731" s="1"/>
      <c r="AG731" s="1"/>
    </row>
    <row r="732" spans="1:33" ht="15.75" customHeight="1" x14ac:dyDescent="0.2">
      <c r="A732" s="1"/>
      <c r="B732" s="1"/>
      <c r="C732" s="2"/>
      <c r="D732" s="162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70"/>
      <c r="X732" s="170"/>
      <c r="Y732" s="170"/>
      <c r="Z732" s="170"/>
      <c r="AA732" s="224"/>
      <c r="AB732" s="1"/>
      <c r="AC732" s="1"/>
      <c r="AD732" s="1"/>
      <c r="AE732" s="1"/>
      <c r="AF732" s="1"/>
      <c r="AG732" s="1"/>
    </row>
    <row r="733" spans="1:33" ht="15.75" customHeight="1" x14ac:dyDescent="0.2">
      <c r="A733" s="1"/>
      <c r="B733" s="1"/>
      <c r="C733" s="2"/>
      <c r="D733" s="162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70"/>
      <c r="X733" s="170"/>
      <c r="Y733" s="170"/>
      <c r="Z733" s="170"/>
      <c r="AA733" s="224"/>
      <c r="AB733" s="1"/>
      <c r="AC733" s="1"/>
      <c r="AD733" s="1"/>
      <c r="AE733" s="1"/>
      <c r="AF733" s="1"/>
      <c r="AG733" s="1"/>
    </row>
    <row r="734" spans="1:33" ht="15.75" customHeight="1" x14ac:dyDescent="0.2">
      <c r="A734" s="1"/>
      <c r="B734" s="1"/>
      <c r="C734" s="2"/>
      <c r="D734" s="162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70"/>
      <c r="X734" s="170"/>
      <c r="Y734" s="170"/>
      <c r="Z734" s="170"/>
      <c r="AA734" s="224"/>
      <c r="AB734" s="1"/>
      <c r="AC734" s="1"/>
      <c r="AD734" s="1"/>
      <c r="AE734" s="1"/>
      <c r="AF734" s="1"/>
      <c r="AG734" s="1"/>
    </row>
    <row r="735" spans="1:33" ht="15.75" customHeight="1" x14ac:dyDescent="0.2">
      <c r="A735" s="1"/>
      <c r="B735" s="1"/>
      <c r="C735" s="2"/>
      <c r="D735" s="162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70"/>
      <c r="X735" s="170"/>
      <c r="Y735" s="170"/>
      <c r="Z735" s="170"/>
      <c r="AA735" s="224"/>
      <c r="AB735" s="1"/>
      <c r="AC735" s="1"/>
      <c r="AD735" s="1"/>
      <c r="AE735" s="1"/>
      <c r="AF735" s="1"/>
      <c r="AG735" s="1"/>
    </row>
    <row r="736" spans="1:33" ht="15.75" customHeight="1" x14ac:dyDescent="0.2">
      <c r="A736" s="1"/>
      <c r="B736" s="1"/>
      <c r="C736" s="2"/>
      <c r="D736" s="162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70"/>
      <c r="X736" s="170"/>
      <c r="Y736" s="170"/>
      <c r="Z736" s="170"/>
      <c r="AA736" s="224"/>
      <c r="AB736" s="1"/>
      <c r="AC736" s="1"/>
      <c r="AD736" s="1"/>
      <c r="AE736" s="1"/>
      <c r="AF736" s="1"/>
      <c r="AG736" s="1"/>
    </row>
    <row r="737" spans="1:33" ht="15.75" customHeight="1" x14ac:dyDescent="0.2">
      <c r="A737" s="1"/>
      <c r="B737" s="1"/>
      <c r="C737" s="2"/>
      <c r="D737" s="162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70"/>
      <c r="X737" s="170"/>
      <c r="Y737" s="170"/>
      <c r="Z737" s="170"/>
      <c r="AA737" s="224"/>
      <c r="AB737" s="1"/>
      <c r="AC737" s="1"/>
      <c r="AD737" s="1"/>
      <c r="AE737" s="1"/>
      <c r="AF737" s="1"/>
      <c r="AG737" s="1"/>
    </row>
    <row r="738" spans="1:33" ht="15.75" customHeight="1" x14ac:dyDescent="0.2">
      <c r="A738" s="1"/>
      <c r="B738" s="1"/>
      <c r="C738" s="2"/>
      <c r="D738" s="162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70"/>
      <c r="X738" s="170"/>
      <c r="Y738" s="170"/>
      <c r="Z738" s="170"/>
      <c r="AA738" s="224"/>
      <c r="AB738" s="1"/>
      <c r="AC738" s="1"/>
      <c r="AD738" s="1"/>
      <c r="AE738" s="1"/>
      <c r="AF738" s="1"/>
      <c r="AG738" s="1"/>
    </row>
    <row r="739" spans="1:33" ht="15.75" customHeight="1" x14ac:dyDescent="0.2">
      <c r="A739" s="1"/>
      <c r="B739" s="1"/>
      <c r="C739" s="2"/>
      <c r="D739" s="162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70"/>
      <c r="X739" s="170"/>
      <c r="Y739" s="170"/>
      <c r="Z739" s="170"/>
      <c r="AA739" s="224"/>
      <c r="AB739" s="1"/>
      <c r="AC739" s="1"/>
      <c r="AD739" s="1"/>
      <c r="AE739" s="1"/>
      <c r="AF739" s="1"/>
      <c r="AG739" s="1"/>
    </row>
    <row r="740" spans="1:33" ht="15.75" customHeight="1" x14ac:dyDescent="0.2">
      <c r="A740" s="1"/>
      <c r="B740" s="1"/>
      <c r="C740" s="2"/>
      <c r="D740" s="162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70"/>
      <c r="X740" s="170"/>
      <c r="Y740" s="170"/>
      <c r="Z740" s="170"/>
      <c r="AA740" s="224"/>
      <c r="AB740" s="1"/>
      <c r="AC740" s="1"/>
      <c r="AD740" s="1"/>
      <c r="AE740" s="1"/>
      <c r="AF740" s="1"/>
      <c r="AG740" s="1"/>
    </row>
    <row r="741" spans="1:33" ht="15.75" customHeight="1" x14ac:dyDescent="0.2">
      <c r="A741" s="1"/>
      <c r="B741" s="1"/>
      <c r="C741" s="2"/>
      <c r="D741" s="162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70"/>
      <c r="X741" s="170"/>
      <c r="Y741" s="170"/>
      <c r="Z741" s="170"/>
      <c r="AA741" s="224"/>
      <c r="AB741" s="1"/>
      <c r="AC741" s="1"/>
      <c r="AD741" s="1"/>
      <c r="AE741" s="1"/>
      <c r="AF741" s="1"/>
      <c r="AG741" s="1"/>
    </row>
    <row r="742" spans="1:33" ht="15.75" customHeight="1" x14ac:dyDescent="0.2">
      <c r="A742" s="1"/>
      <c r="B742" s="1"/>
      <c r="C742" s="2"/>
      <c r="D742" s="162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70"/>
      <c r="X742" s="170"/>
      <c r="Y742" s="170"/>
      <c r="Z742" s="170"/>
      <c r="AA742" s="224"/>
      <c r="AB742" s="1"/>
      <c r="AC742" s="1"/>
      <c r="AD742" s="1"/>
      <c r="AE742" s="1"/>
      <c r="AF742" s="1"/>
      <c r="AG742" s="1"/>
    </row>
    <row r="743" spans="1:33" ht="15.75" customHeight="1" x14ac:dyDescent="0.2">
      <c r="A743" s="1"/>
      <c r="B743" s="1"/>
      <c r="C743" s="2"/>
      <c r="D743" s="162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70"/>
      <c r="X743" s="170"/>
      <c r="Y743" s="170"/>
      <c r="Z743" s="170"/>
      <c r="AA743" s="224"/>
      <c r="AB743" s="1"/>
      <c r="AC743" s="1"/>
      <c r="AD743" s="1"/>
      <c r="AE743" s="1"/>
      <c r="AF743" s="1"/>
      <c r="AG743" s="1"/>
    </row>
    <row r="744" spans="1:33" ht="15.75" customHeight="1" x14ac:dyDescent="0.2">
      <c r="A744" s="1"/>
      <c r="B744" s="1"/>
      <c r="C744" s="2"/>
      <c r="D744" s="162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70"/>
      <c r="X744" s="170"/>
      <c r="Y744" s="170"/>
      <c r="Z744" s="170"/>
      <c r="AA744" s="224"/>
      <c r="AB744" s="1"/>
      <c r="AC744" s="1"/>
      <c r="AD744" s="1"/>
      <c r="AE744" s="1"/>
      <c r="AF744" s="1"/>
      <c r="AG744" s="1"/>
    </row>
    <row r="745" spans="1:33" ht="15.75" customHeight="1" x14ac:dyDescent="0.2">
      <c r="A745" s="1"/>
      <c r="B745" s="1"/>
      <c r="C745" s="2"/>
      <c r="D745" s="162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70"/>
      <c r="X745" s="170"/>
      <c r="Y745" s="170"/>
      <c r="Z745" s="170"/>
      <c r="AA745" s="224"/>
      <c r="AB745" s="1"/>
      <c r="AC745" s="1"/>
      <c r="AD745" s="1"/>
      <c r="AE745" s="1"/>
      <c r="AF745" s="1"/>
      <c r="AG745" s="1"/>
    </row>
    <row r="746" spans="1:33" ht="15.75" customHeight="1" x14ac:dyDescent="0.2">
      <c r="A746" s="1"/>
      <c r="B746" s="1"/>
      <c r="C746" s="2"/>
      <c r="D746" s="162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70"/>
      <c r="X746" s="170"/>
      <c r="Y746" s="170"/>
      <c r="Z746" s="170"/>
      <c r="AA746" s="224"/>
      <c r="AB746" s="1"/>
      <c r="AC746" s="1"/>
      <c r="AD746" s="1"/>
      <c r="AE746" s="1"/>
      <c r="AF746" s="1"/>
      <c r="AG746" s="1"/>
    </row>
    <row r="747" spans="1:33" ht="15.75" customHeight="1" x14ac:dyDescent="0.2">
      <c r="A747" s="1"/>
      <c r="B747" s="1"/>
      <c r="C747" s="2"/>
      <c r="D747" s="162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70"/>
      <c r="X747" s="170"/>
      <c r="Y747" s="170"/>
      <c r="Z747" s="170"/>
      <c r="AA747" s="224"/>
      <c r="AB747" s="1"/>
      <c r="AC747" s="1"/>
      <c r="AD747" s="1"/>
      <c r="AE747" s="1"/>
      <c r="AF747" s="1"/>
      <c r="AG747" s="1"/>
    </row>
    <row r="748" spans="1:33" ht="15.75" customHeight="1" x14ac:dyDescent="0.2">
      <c r="A748" s="1"/>
      <c r="B748" s="1"/>
      <c r="C748" s="2"/>
      <c r="D748" s="162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70"/>
      <c r="X748" s="170"/>
      <c r="Y748" s="170"/>
      <c r="Z748" s="170"/>
      <c r="AA748" s="224"/>
      <c r="AB748" s="1"/>
      <c r="AC748" s="1"/>
      <c r="AD748" s="1"/>
      <c r="AE748" s="1"/>
      <c r="AF748" s="1"/>
      <c r="AG748" s="1"/>
    </row>
    <row r="749" spans="1:33" ht="15.75" customHeight="1" x14ac:dyDescent="0.2">
      <c r="A749" s="1"/>
      <c r="B749" s="1"/>
      <c r="C749" s="2"/>
      <c r="D749" s="162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70"/>
      <c r="X749" s="170"/>
      <c r="Y749" s="170"/>
      <c r="Z749" s="170"/>
      <c r="AA749" s="224"/>
      <c r="AB749" s="1"/>
      <c r="AC749" s="1"/>
      <c r="AD749" s="1"/>
      <c r="AE749" s="1"/>
      <c r="AF749" s="1"/>
      <c r="AG749" s="1"/>
    </row>
    <row r="750" spans="1:33" ht="15.75" customHeight="1" x14ac:dyDescent="0.2">
      <c r="A750" s="1"/>
      <c r="B750" s="1"/>
      <c r="C750" s="2"/>
      <c r="D750" s="162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70"/>
      <c r="X750" s="170"/>
      <c r="Y750" s="170"/>
      <c r="Z750" s="170"/>
      <c r="AA750" s="224"/>
      <c r="AB750" s="1"/>
      <c r="AC750" s="1"/>
      <c r="AD750" s="1"/>
      <c r="AE750" s="1"/>
      <c r="AF750" s="1"/>
      <c r="AG750" s="1"/>
    </row>
    <row r="751" spans="1:33" ht="15.75" customHeight="1" x14ac:dyDescent="0.2">
      <c r="A751" s="1"/>
      <c r="B751" s="1"/>
      <c r="C751" s="2"/>
      <c r="D751" s="162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70"/>
      <c r="X751" s="170"/>
      <c r="Y751" s="170"/>
      <c r="Z751" s="170"/>
      <c r="AA751" s="224"/>
      <c r="AB751" s="1"/>
      <c r="AC751" s="1"/>
      <c r="AD751" s="1"/>
      <c r="AE751" s="1"/>
      <c r="AF751" s="1"/>
      <c r="AG751" s="1"/>
    </row>
    <row r="752" spans="1:33" ht="15.75" customHeight="1" x14ac:dyDescent="0.2">
      <c r="A752" s="1"/>
      <c r="B752" s="1"/>
      <c r="C752" s="2"/>
      <c r="D752" s="162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70"/>
      <c r="X752" s="170"/>
      <c r="Y752" s="170"/>
      <c r="Z752" s="170"/>
      <c r="AA752" s="224"/>
      <c r="AB752" s="1"/>
      <c r="AC752" s="1"/>
      <c r="AD752" s="1"/>
      <c r="AE752" s="1"/>
      <c r="AF752" s="1"/>
      <c r="AG752" s="1"/>
    </row>
    <row r="753" spans="1:33" ht="15.75" customHeight="1" x14ac:dyDescent="0.2">
      <c r="A753" s="1"/>
      <c r="B753" s="1"/>
      <c r="C753" s="2"/>
      <c r="D753" s="162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70"/>
      <c r="X753" s="170"/>
      <c r="Y753" s="170"/>
      <c r="Z753" s="170"/>
      <c r="AA753" s="224"/>
      <c r="AB753" s="1"/>
      <c r="AC753" s="1"/>
      <c r="AD753" s="1"/>
      <c r="AE753" s="1"/>
      <c r="AF753" s="1"/>
      <c r="AG753" s="1"/>
    </row>
    <row r="754" spans="1:33" ht="15.75" customHeight="1" x14ac:dyDescent="0.2">
      <c r="A754" s="1"/>
      <c r="B754" s="1"/>
      <c r="C754" s="2"/>
      <c r="D754" s="162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70"/>
      <c r="X754" s="170"/>
      <c r="Y754" s="170"/>
      <c r="Z754" s="170"/>
      <c r="AA754" s="224"/>
      <c r="AB754" s="1"/>
      <c r="AC754" s="1"/>
      <c r="AD754" s="1"/>
      <c r="AE754" s="1"/>
      <c r="AF754" s="1"/>
      <c r="AG754" s="1"/>
    </row>
    <row r="755" spans="1:33" ht="15.75" customHeight="1" x14ac:dyDescent="0.2">
      <c r="A755" s="1"/>
      <c r="B755" s="1"/>
      <c r="C755" s="2"/>
      <c r="D755" s="162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70"/>
      <c r="X755" s="170"/>
      <c r="Y755" s="170"/>
      <c r="Z755" s="170"/>
      <c r="AA755" s="224"/>
      <c r="AB755" s="1"/>
      <c r="AC755" s="1"/>
      <c r="AD755" s="1"/>
      <c r="AE755" s="1"/>
      <c r="AF755" s="1"/>
      <c r="AG755" s="1"/>
    </row>
    <row r="756" spans="1:33" ht="15.75" customHeight="1" x14ac:dyDescent="0.2">
      <c r="A756" s="1"/>
      <c r="B756" s="1"/>
      <c r="C756" s="2"/>
      <c r="D756" s="162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70"/>
      <c r="X756" s="170"/>
      <c r="Y756" s="170"/>
      <c r="Z756" s="170"/>
      <c r="AA756" s="224"/>
      <c r="AB756" s="1"/>
      <c r="AC756" s="1"/>
      <c r="AD756" s="1"/>
      <c r="AE756" s="1"/>
      <c r="AF756" s="1"/>
      <c r="AG756" s="1"/>
    </row>
    <row r="757" spans="1:33" ht="15.75" customHeight="1" x14ac:dyDescent="0.2">
      <c r="A757" s="1"/>
      <c r="B757" s="1"/>
      <c r="C757" s="2"/>
      <c r="D757" s="162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70"/>
      <c r="X757" s="170"/>
      <c r="Y757" s="170"/>
      <c r="Z757" s="170"/>
      <c r="AA757" s="224"/>
      <c r="AB757" s="1"/>
      <c r="AC757" s="1"/>
      <c r="AD757" s="1"/>
      <c r="AE757" s="1"/>
      <c r="AF757" s="1"/>
      <c r="AG757" s="1"/>
    </row>
    <row r="758" spans="1:33" ht="15.75" customHeight="1" x14ac:dyDescent="0.2">
      <c r="A758" s="1"/>
      <c r="B758" s="1"/>
      <c r="C758" s="2"/>
      <c r="D758" s="162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70"/>
      <c r="X758" s="170"/>
      <c r="Y758" s="170"/>
      <c r="Z758" s="170"/>
      <c r="AA758" s="224"/>
      <c r="AB758" s="1"/>
      <c r="AC758" s="1"/>
      <c r="AD758" s="1"/>
      <c r="AE758" s="1"/>
      <c r="AF758" s="1"/>
      <c r="AG758" s="1"/>
    </row>
    <row r="759" spans="1:33" ht="15.75" customHeight="1" x14ac:dyDescent="0.2">
      <c r="A759" s="1"/>
      <c r="B759" s="1"/>
      <c r="C759" s="2"/>
      <c r="D759" s="162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70"/>
      <c r="X759" s="170"/>
      <c r="Y759" s="170"/>
      <c r="Z759" s="170"/>
      <c r="AA759" s="224"/>
      <c r="AB759" s="1"/>
      <c r="AC759" s="1"/>
      <c r="AD759" s="1"/>
      <c r="AE759" s="1"/>
      <c r="AF759" s="1"/>
      <c r="AG759" s="1"/>
    </row>
    <row r="760" spans="1:33" ht="15.75" customHeight="1" x14ac:dyDescent="0.2">
      <c r="A760" s="1"/>
      <c r="B760" s="1"/>
      <c r="C760" s="2"/>
      <c r="D760" s="162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70"/>
      <c r="X760" s="170"/>
      <c r="Y760" s="170"/>
      <c r="Z760" s="170"/>
      <c r="AA760" s="224"/>
      <c r="AB760" s="1"/>
      <c r="AC760" s="1"/>
      <c r="AD760" s="1"/>
      <c r="AE760" s="1"/>
      <c r="AF760" s="1"/>
      <c r="AG760" s="1"/>
    </row>
    <row r="761" spans="1:33" ht="15.75" customHeight="1" x14ac:dyDescent="0.2">
      <c r="A761" s="1"/>
      <c r="B761" s="1"/>
      <c r="C761" s="2"/>
      <c r="D761" s="162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70"/>
      <c r="X761" s="170"/>
      <c r="Y761" s="170"/>
      <c r="Z761" s="170"/>
      <c r="AA761" s="224"/>
      <c r="AB761" s="1"/>
      <c r="AC761" s="1"/>
      <c r="AD761" s="1"/>
      <c r="AE761" s="1"/>
      <c r="AF761" s="1"/>
      <c r="AG761" s="1"/>
    </row>
    <row r="762" spans="1:33" ht="15.75" customHeight="1" x14ac:dyDescent="0.2">
      <c r="A762" s="1"/>
      <c r="B762" s="1"/>
      <c r="C762" s="2"/>
      <c r="D762" s="162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70"/>
      <c r="X762" s="170"/>
      <c r="Y762" s="170"/>
      <c r="Z762" s="170"/>
      <c r="AA762" s="224"/>
      <c r="AB762" s="1"/>
      <c r="AC762" s="1"/>
      <c r="AD762" s="1"/>
      <c r="AE762" s="1"/>
      <c r="AF762" s="1"/>
      <c r="AG762" s="1"/>
    </row>
    <row r="763" spans="1:33" ht="15.75" customHeight="1" x14ac:dyDescent="0.2">
      <c r="A763" s="1"/>
      <c r="B763" s="1"/>
      <c r="C763" s="2"/>
      <c r="D763" s="162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70"/>
      <c r="X763" s="170"/>
      <c r="Y763" s="170"/>
      <c r="Z763" s="170"/>
      <c r="AA763" s="224"/>
      <c r="AB763" s="1"/>
      <c r="AC763" s="1"/>
      <c r="AD763" s="1"/>
      <c r="AE763" s="1"/>
      <c r="AF763" s="1"/>
      <c r="AG763" s="1"/>
    </row>
    <row r="764" spans="1:33" ht="15.75" customHeight="1" x14ac:dyDescent="0.2">
      <c r="A764" s="1"/>
      <c r="B764" s="1"/>
      <c r="C764" s="2"/>
      <c r="D764" s="162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70"/>
      <c r="X764" s="170"/>
      <c r="Y764" s="170"/>
      <c r="Z764" s="170"/>
      <c r="AA764" s="224"/>
      <c r="AB764" s="1"/>
      <c r="AC764" s="1"/>
      <c r="AD764" s="1"/>
      <c r="AE764" s="1"/>
      <c r="AF764" s="1"/>
      <c r="AG764" s="1"/>
    </row>
    <row r="765" spans="1:33" ht="15.75" customHeight="1" x14ac:dyDescent="0.2">
      <c r="A765" s="1"/>
      <c r="B765" s="1"/>
      <c r="C765" s="2"/>
      <c r="D765" s="162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70"/>
      <c r="X765" s="170"/>
      <c r="Y765" s="170"/>
      <c r="Z765" s="170"/>
      <c r="AA765" s="224"/>
      <c r="AB765" s="1"/>
      <c r="AC765" s="1"/>
      <c r="AD765" s="1"/>
      <c r="AE765" s="1"/>
      <c r="AF765" s="1"/>
      <c r="AG765" s="1"/>
    </row>
    <row r="766" spans="1:33" ht="15.75" customHeight="1" x14ac:dyDescent="0.2">
      <c r="A766" s="1"/>
      <c r="B766" s="1"/>
      <c r="C766" s="2"/>
      <c r="D766" s="162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70"/>
      <c r="X766" s="170"/>
      <c r="Y766" s="170"/>
      <c r="Z766" s="170"/>
      <c r="AA766" s="224"/>
      <c r="AB766" s="1"/>
      <c r="AC766" s="1"/>
      <c r="AD766" s="1"/>
      <c r="AE766" s="1"/>
      <c r="AF766" s="1"/>
      <c r="AG766" s="1"/>
    </row>
    <row r="767" spans="1:33" ht="15.75" customHeight="1" x14ac:dyDescent="0.2">
      <c r="A767" s="1"/>
      <c r="B767" s="1"/>
      <c r="C767" s="2"/>
      <c r="D767" s="162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70"/>
      <c r="X767" s="170"/>
      <c r="Y767" s="170"/>
      <c r="Z767" s="170"/>
      <c r="AA767" s="224"/>
      <c r="AB767" s="1"/>
      <c r="AC767" s="1"/>
      <c r="AD767" s="1"/>
      <c r="AE767" s="1"/>
      <c r="AF767" s="1"/>
      <c r="AG767" s="1"/>
    </row>
    <row r="768" spans="1:33" ht="15.75" customHeight="1" x14ac:dyDescent="0.2">
      <c r="A768" s="1"/>
      <c r="B768" s="1"/>
      <c r="C768" s="2"/>
      <c r="D768" s="162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70"/>
      <c r="X768" s="170"/>
      <c r="Y768" s="170"/>
      <c r="Z768" s="170"/>
      <c r="AA768" s="224"/>
      <c r="AB768" s="1"/>
      <c r="AC768" s="1"/>
      <c r="AD768" s="1"/>
      <c r="AE768" s="1"/>
      <c r="AF768" s="1"/>
      <c r="AG768" s="1"/>
    </row>
    <row r="769" spans="1:33" ht="15.75" customHeight="1" x14ac:dyDescent="0.2">
      <c r="A769" s="1"/>
      <c r="B769" s="1"/>
      <c r="C769" s="2"/>
      <c r="D769" s="162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70"/>
      <c r="X769" s="170"/>
      <c r="Y769" s="170"/>
      <c r="Z769" s="170"/>
      <c r="AA769" s="224"/>
      <c r="AB769" s="1"/>
      <c r="AC769" s="1"/>
      <c r="AD769" s="1"/>
      <c r="AE769" s="1"/>
      <c r="AF769" s="1"/>
      <c r="AG769" s="1"/>
    </row>
    <row r="770" spans="1:33" ht="15.75" customHeight="1" x14ac:dyDescent="0.2">
      <c r="A770" s="1"/>
      <c r="B770" s="1"/>
      <c r="C770" s="2"/>
      <c r="D770" s="162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70"/>
      <c r="X770" s="170"/>
      <c r="Y770" s="170"/>
      <c r="Z770" s="170"/>
      <c r="AA770" s="224"/>
      <c r="AB770" s="1"/>
      <c r="AC770" s="1"/>
      <c r="AD770" s="1"/>
      <c r="AE770" s="1"/>
      <c r="AF770" s="1"/>
      <c r="AG770" s="1"/>
    </row>
    <row r="771" spans="1:33" ht="15.75" customHeight="1" x14ac:dyDescent="0.2">
      <c r="A771" s="1"/>
      <c r="B771" s="1"/>
      <c r="C771" s="2"/>
      <c r="D771" s="162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70"/>
      <c r="X771" s="170"/>
      <c r="Y771" s="170"/>
      <c r="Z771" s="170"/>
      <c r="AA771" s="224"/>
      <c r="AB771" s="1"/>
      <c r="AC771" s="1"/>
      <c r="AD771" s="1"/>
      <c r="AE771" s="1"/>
      <c r="AF771" s="1"/>
      <c r="AG771" s="1"/>
    </row>
    <row r="772" spans="1:33" ht="15.75" customHeight="1" x14ac:dyDescent="0.2">
      <c r="A772" s="1"/>
      <c r="B772" s="1"/>
      <c r="C772" s="2"/>
      <c r="D772" s="162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70"/>
      <c r="X772" s="170"/>
      <c r="Y772" s="170"/>
      <c r="Z772" s="170"/>
      <c r="AA772" s="224"/>
      <c r="AB772" s="1"/>
      <c r="AC772" s="1"/>
      <c r="AD772" s="1"/>
      <c r="AE772" s="1"/>
      <c r="AF772" s="1"/>
      <c r="AG772" s="1"/>
    </row>
    <row r="773" spans="1:33" ht="15.75" customHeight="1" x14ac:dyDescent="0.2">
      <c r="A773" s="1"/>
      <c r="B773" s="1"/>
      <c r="C773" s="2"/>
      <c r="D773" s="162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70"/>
      <c r="X773" s="170"/>
      <c r="Y773" s="170"/>
      <c r="Z773" s="170"/>
      <c r="AA773" s="224"/>
      <c r="AB773" s="1"/>
      <c r="AC773" s="1"/>
      <c r="AD773" s="1"/>
      <c r="AE773" s="1"/>
      <c r="AF773" s="1"/>
      <c r="AG773" s="1"/>
    </row>
    <row r="774" spans="1:33" ht="15.75" customHeight="1" x14ac:dyDescent="0.2">
      <c r="A774" s="1"/>
      <c r="B774" s="1"/>
      <c r="C774" s="2"/>
      <c r="D774" s="162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70"/>
      <c r="X774" s="170"/>
      <c r="Y774" s="170"/>
      <c r="Z774" s="170"/>
      <c r="AA774" s="224"/>
      <c r="AB774" s="1"/>
      <c r="AC774" s="1"/>
      <c r="AD774" s="1"/>
      <c r="AE774" s="1"/>
      <c r="AF774" s="1"/>
      <c r="AG774" s="1"/>
    </row>
    <row r="775" spans="1:33" ht="15.75" customHeight="1" x14ac:dyDescent="0.2">
      <c r="A775" s="1"/>
      <c r="B775" s="1"/>
      <c r="C775" s="2"/>
      <c r="D775" s="162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70"/>
      <c r="X775" s="170"/>
      <c r="Y775" s="170"/>
      <c r="Z775" s="170"/>
      <c r="AA775" s="224"/>
      <c r="AB775" s="1"/>
      <c r="AC775" s="1"/>
      <c r="AD775" s="1"/>
      <c r="AE775" s="1"/>
      <c r="AF775" s="1"/>
      <c r="AG775" s="1"/>
    </row>
    <row r="776" spans="1:33" ht="15.75" customHeight="1" x14ac:dyDescent="0.2">
      <c r="A776" s="1"/>
      <c r="B776" s="1"/>
      <c r="C776" s="2"/>
      <c r="D776" s="162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70"/>
      <c r="X776" s="170"/>
      <c r="Y776" s="170"/>
      <c r="Z776" s="170"/>
      <c r="AA776" s="224"/>
      <c r="AB776" s="1"/>
      <c r="AC776" s="1"/>
      <c r="AD776" s="1"/>
      <c r="AE776" s="1"/>
      <c r="AF776" s="1"/>
      <c r="AG776" s="1"/>
    </row>
    <row r="777" spans="1:33" ht="15.75" customHeight="1" x14ac:dyDescent="0.2">
      <c r="A777" s="1"/>
      <c r="B777" s="1"/>
      <c r="C777" s="2"/>
      <c r="D777" s="162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70"/>
      <c r="X777" s="170"/>
      <c r="Y777" s="170"/>
      <c r="Z777" s="170"/>
      <c r="AA777" s="224"/>
      <c r="AB777" s="1"/>
      <c r="AC777" s="1"/>
      <c r="AD777" s="1"/>
      <c r="AE777" s="1"/>
      <c r="AF777" s="1"/>
      <c r="AG777" s="1"/>
    </row>
    <row r="778" spans="1:33" ht="15.75" customHeight="1" x14ac:dyDescent="0.2">
      <c r="A778" s="1"/>
      <c r="B778" s="1"/>
      <c r="C778" s="2"/>
      <c r="D778" s="162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70"/>
      <c r="X778" s="170"/>
      <c r="Y778" s="170"/>
      <c r="Z778" s="170"/>
      <c r="AA778" s="224"/>
      <c r="AB778" s="1"/>
      <c r="AC778" s="1"/>
      <c r="AD778" s="1"/>
      <c r="AE778" s="1"/>
      <c r="AF778" s="1"/>
      <c r="AG778" s="1"/>
    </row>
    <row r="779" spans="1:33" ht="15.75" customHeight="1" x14ac:dyDescent="0.2">
      <c r="A779" s="1"/>
      <c r="B779" s="1"/>
      <c r="C779" s="2"/>
      <c r="D779" s="162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70"/>
      <c r="X779" s="170"/>
      <c r="Y779" s="170"/>
      <c r="Z779" s="170"/>
      <c r="AA779" s="224"/>
      <c r="AB779" s="1"/>
      <c r="AC779" s="1"/>
      <c r="AD779" s="1"/>
      <c r="AE779" s="1"/>
      <c r="AF779" s="1"/>
      <c r="AG779" s="1"/>
    </row>
    <row r="780" spans="1:33" ht="15.75" customHeight="1" x14ac:dyDescent="0.2">
      <c r="A780" s="1"/>
      <c r="B780" s="1"/>
      <c r="C780" s="2"/>
      <c r="D780" s="162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70"/>
      <c r="X780" s="170"/>
      <c r="Y780" s="170"/>
      <c r="Z780" s="170"/>
      <c r="AA780" s="224"/>
      <c r="AB780" s="1"/>
      <c r="AC780" s="1"/>
      <c r="AD780" s="1"/>
      <c r="AE780" s="1"/>
      <c r="AF780" s="1"/>
      <c r="AG780" s="1"/>
    </row>
    <row r="781" spans="1:33" ht="15.75" customHeight="1" x14ac:dyDescent="0.2">
      <c r="A781" s="1"/>
      <c r="B781" s="1"/>
      <c r="C781" s="2"/>
      <c r="D781" s="162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70"/>
      <c r="X781" s="170"/>
      <c r="Y781" s="170"/>
      <c r="Z781" s="170"/>
      <c r="AA781" s="224"/>
      <c r="AB781" s="1"/>
      <c r="AC781" s="1"/>
      <c r="AD781" s="1"/>
      <c r="AE781" s="1"/>
      <c r="AF781" s="1"/>
      <c r="AG781" s="1"/>
    </row>
    <row r="782" spans="1:33" ht="15.75" customHeight="1" x14ac:dyDescent="0.2">
      <c r="A782" s="1"/>
      <c r="B782" s="1"/>
      <c r="C782" s="2"/>
      <c r="D782" s="162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70"/>
      <c r="X782" s="170"/>
      <c r="Y782" s="170"/>
      <c r="Z782" s="170"/>
      <c r="AA782" s="224"/>
      <c r="AB782" s="1"/>
      <c r="AC782" s="1"/>
      <c r="AD782" s="1"/>
      <c r="AE782" s="1"/>
      <c r="AF782" s="1"/>
      <c r="AG782" s="1"/>
    </row>
    <row r="783" spans="1:33" ht="15.75" customHeight="1" x14ac:dyDescent="0.2">
      <c r="A783" s="1"/>
      <c r="B783" s="1"/>
      <c r="C783" s="2"/>
      <c r="D783" s="162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70"/>
      <c r="X783" s="170"/>
      <c r="Y783" s="170"/>
      <c r="Z783" s="170"/>
      <c r="AA783" s="224"/>
      <c r="AB783" s="1"/>
      <c r="AC783" s="1"/>
      <c r="AD783" s="1"/>
      <c r="AE783" s="1"/>
      <c r="AF783" s="1"/>
      <c r="AG783" s="1"/>
    </row>
    <row r="784" spans="1:33" ht="15.75" customHeight="1" x14ac:dyDescent="0.2">
      <c r="A784" s="1"/>
      <c r="B784" s="1"/>
      <c r="C784" s="2"/>
      <c r="D784" s="162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70"/>
      <c r="X784" s="170"/>
      <c r="Y784" s="170"/>
      <c r="Z784" s="170"/>
      <c r="AA784" s="224"/>
      <c r="AB784" s="1"/>
      <c r="AC784" s="1"/>
      <c r="AD784" s="1"/>
      <c r="AE784" s="1"/>
      <c r="AF784" s="1"/>
      <c r="AG784" s="1"/>
    </row>
    <row r="785" spans="1:33" ht="15.75" customHeight="1" x14ac:dyDescent="0.2">
      <c r="A785" s="1"/>
      <c r="B785" s="1"/>
      <c r="C785" s="2"/>
      <c r="D785" s="162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70"/>
      <c r="X785" s="170"/>
      <c r="Y785" s="170"/>
      <c r="Z785" s="170"/>
      <c r="AA785" s="224"/>
      <c r="AB785" s="1"/>
      <c r="AC785" s="1"/>
      <c r="AD785" s="1"/>
      <c r="AE785" s="1"/>
      <c r="AF785" s="1"/>
      <c r="AG785" s="1"/>
    </row>
    <row r="786" spans="1:33" ht="15.75" customHeight="1" x14ac:dyDescent="0.2">
      <c r="A786" s="1"/>
      <c r="B786" s="1"/>
      <c r="C786" s="2"/>
      <c r="D786" s="162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70"/>
      <c r="X786" s="170"/>
      <c r="Y786" s="170"/>
      <c r="Z786" s="170"/>
      <c r="AA786" s="224"/>
      <c r="AB786" s="1"/>
      <c r="AC786" s="1"/>
      <c r="AD786" s="1"/>
      <c r="AE786" s="1"/>
      <c r="AF786" s="1"/>
      <c r="AG786" s="1"/>
    </row>
    <row r="787" spans="1:33" ht="15.75" customHeight="1" x14ac:dyDescent="0.2">
      <c r="A787" s="1"/>
      <c r="B787" s="1"/>
      <c r="C787" s="2"/>
      <c r="D787" s="162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70"/>
      <c r="X787" s="170"/>
      <c r="Y787" s="170"/>
      <c r="Z787" s="170"/>
      <c r="AA787" s="224"/>
      <c r="AB787" s="1"/>
      <c r="AC787" s="1"/>
      <c r="AD787" s="1"/>
      <c r="AE787" s="1"/>
      <c r="AF787" s="1"/>
      <c r="AG787" s="1"/>
    </row>
    <row r="788" spans="1:33" ht="15.75" customHeight="1" x14ac:dyDescent="0.2">
      <c r="A788" s="1"/>
      <c r="B788" s="1"/>
      <c r="C788" s="2"/>
      <c r="D788" s="162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70"/>
      <c r="X788" s="170"/>
      <c r="Y788" s="170"/>
      <c r="Z788" s="170"/>
      <c r="AA788" s="224"/>
      <c r="AB788" s="1"/>
      <c r="AC788" s="1"/>
      <c r="AD788" s="1"/>
      <c r="AE788" s="1"/>
      <c r="AF788" s="1"/>
      <c r="AG788" s="1"/>
    </row>
    <row r="789" spans="1:33" ht="15.75" customHeight="1" x14ac:dyDescent="0.2">
      <c r="A789" s="1"/>
      <c r="B789" s="1"/>
      <c r="C789" s="2"/>
      <c r="D789" s="162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70"/>
      <c r="X789" s="170"/>
      <c r="Y789" s="170"/>
      <c r="Z789" s="170"/>
      <c r="AA789" s="224"/>
      <c r="AB789" s="1"/>
      <c r="AC789" s="1"/>
      <c r="AD789" s="1"/>
      <c r="AE789" s="1"/>
      <c r="AF789" s="1"/>
      <c r="AG789" s="1"/>
    </row>
    <row r="790" spans="1:33" ht="15.75" customHeight="1" x14ac:dyDescent="0.2">
      <c r="A790" s="1"/>
      <c r="B790" s="1"/>
      <c r="C790" s="2"/>
      <c r="D790" s="162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70"/>
      <c r="X790" s="170"/>
      <c r="Y790" s="170"/>
      <c r="Z790" s="170"/>
      <c r="AA790" s="224"/>
      <c r="AB790" s="1"/>
      <c r="AC790" s="1"/>
      <c r="AD790" s="1"/>
      <c r="AE790" s="1"/>
      <c r="AF790" s="1"/>
      <c r="AG790" s="1"/>
    </row>
    <row r="791" spans="1:33" ht="15.75" customHeight="1" x14ac:dyDescent="0.2">
      <c r="A791" s="1"/>
      <c r="B791" s="1"/>
      <c r="C791" s="2"/>
      <c r="D791" s="162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70"/>
      <c r="X791" s="170"/>
      <c r="Y791" s="170"/>
      <c r="Z791" s="170"/>
      <c r="AA791" s="224"/>
      <c r="AB791" s="1"/>
      <c r="AC791" s="1"/>
      <c r="AD791" s="1"/>
      <c r="AE791" s="1"/>
      <c r="AF791" s="1"/>
      <c r="AG791" s="1"/>
    </row>
    <row r="792" spans="1:33" ht="15.75" customHeight="1" x14ac:dyDescent="0.2">
      <c r="A792" s="1"/>
      <c r="B792" s="1"/>
      <c r="C792" s="2"/>
      <c r="D792" s="162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70"/>
      <c r="X792" s="170"/>
      <c r="Y792" s="170"/>
      <c r="Z792" s="170"/>
      <c r="AA792" s="224"/>
      <c r="AB792" s="1"/>
      <c r="AC792" s="1"/>
      <c r="AD792" s="1"/>
      <c r="AE792" s="1"/>
      <c r="AF792" s="1"/>
      <c r="AG792" s="1"/>
    </row>
    <row r="793" spans="1:33" ht="15.75" customHeight="1" x14ac:dyDescent="0.2">
      <c r="A793" s="1"/>
      <c r="B793" s="1"/>
      <c r="C793" s="2"/>
      <c r="D793" s="162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70"/>
      <c r="X793" s="170"/>
      <c r="Y793" s="170"/>
      <c r="Z793" s="170"/>
      <c r="AA793" s="224"/>
      <c r="AB793" s="1"/>
      <c r="AC793" s="1"/>
      <c r="AD793" s="1"/>
      <c r="AE793" s="1"/>
      <c r="AF793" s="1"/>
      <c r="AG793" s="1"/>
    </row>
    <row r="794" spans="1:33" ht="15.75" customHeight="1" x14ac:dyDescent="0.2">
      <c r="A794" s="1"/>
      <c r="B794" s="1"/>
      <c r="C794" s="2"/>
      <c r="D794" s="162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70"/>
      <c r="X794" s="170"/>
      <c r="Y794" s="170"/>
      <c r="Z794" s="170"/>
      <c r="AA794" s="224"/>
      <c r="AB794" s="1"/>
      <c r="AC794" s="1"/>
      <c r="AD794" s="1"/>
      <c r="AE794" s="1"/>
      <c r="AF794" s="1"/>
      <c r="AG794" s="1"/>
    </row>
    <row r="795" spans="1:33" ht="15.75" customHeight="1" x14ac:dyDescent="0.2">
      <c r="A795" s="1"/>
      <c r="B795" s="1"/>
      <c r="C795" s="2"/>
      <c r="D795" s="162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70"/>
      <c r="X795" s="170"/>
      <c r="Y795" s="170"/>
      <c r="Z795" s="170"/>
      <c r="AA795" s="224"/>
      <c r="AB795" s="1"/>
      <c r="AC795" s="1"/>
      <c r="AD795" s="1"/>
      <c r="AE795" s="1"/>
      <c r="AF795" s="1"/>
      <c r="AG795" s="1"/>
    </row>
    <row r="796" spans="1:33" ht="15.75" customHeight="1" x14ac:dyDescent="0.2">
      <c r="A796" s="1"/>
      <c r="B796" s="1"/>
      <c r="C796" s="2"/>
      <c r="D796" s="162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70"/>
      <c r="X796" s="170"/>
      <c r="Y796" s="170"/>
      <c r="Z796" s="170"/>
      <c r="AA796" s="224"/>
      <c r="AB796" s="1"/>
      <c r="AC796" s="1"/>
      <c r="AD796" s="1"/>
      <c r="AE796" s="1"/>
      <c r="AF796" s="1"/>
      <c r="AG796" s="1"/>
    </row>
    <row r="797" spans="1:33" ht="15.75" customHeight="1" x14ac:dyDescent="0.2">
      <c r="A797" s="1"/>
      <c r="B797" s="1"/>
      <c r="C797" s="2"/>
      <c r="D797" s="162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70"/>
      <c r="X797" s="170"/>
      <c r="Y797" s="170"/>
      <c r="Z797" s="170"/>
      <c r="AA797" s="224"/>
      <c r="AB797" s="1"/>
      <c r="AC797" s="1"/>
      <c r="AD797" s="1"/>
      <c r="AE797" s="1"/>
      <c r="AF797" s="1"/>
      <c r="AG797" s="1"/>
    </row>
    <row r="798" spans="1:33" ht="15.75" customHeight="1" x14ac:dyDescent="0.2">
      <c r="A798" s="1"/>
      <c r="B798" s="1"/>
      <c r="C798" s="2"/>
      <c r="D798" s="162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70"/>
      <c r="X798" s="170"/>
      <c r="Y798" s="170"/>
      <c r="Z798" s="170"/>
      <c r="AA798" s="224"/>
      <c r="AB798" s="1"/>
      <c r="AC798" s="1"/>
      <c r="AD798" s="1"/>
      <c r="AE798" s="1"/>
      <c r="AF798" s="1"/>
      <c r="AG798" s="1"/>
    </row>
    <row r="799" spans="1:33" ht="15.75" customHeight="1" x14ac:dyDescent="0.2">
      <c r="A799" s="1"/>
      <c r="B799" s="1"/>
      <c r="C799" s="2"/>
      <c r="D799" s="162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70"/>
      <c r="X799" s="170"/>
      <c r="Y799" s="170"/>
      <c r="Z799" s="170"/>
      <c r="AA799" s="224"/>
      <c r="AB799" s="1"/>
      <c r="AC799" s="1"/>
      <c r="AD799" s="1"/>
      <c r="AE799" s="1"/>
      <c r="AF799" s="1"/>
      <c r="AG799" s="1"/>
    </row>
    <row r="800" spans="1:33" ht="15.75" customHeight="1" x14ac:dyDescent="0.2">
      <c r="A800" s="1"/>
      <c r="B800" s="1"/>
      <c r="C800" s="2"/>
      <c r="D800" s="162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70"/>
      <c r="X800" s="170"/>
      <c r="Y800" s="170"/>
      <c r="Z800" s="170"/>
      <c r="AA800" s="224"/>
      <c r="AB800" s="1"/>
      <c r="AC800" s="1"/>
      <c r="AD800" s="1"/>
      <c r="AE800" s="1"/>
      <c r="AF800" s="1"/>
      <c r="AG800" s="1"/>
    </row>
    <row r="801" spans="1:33" ht="15.75" customHeight="1" x14ac:dyDescent="0.2">
      <c r="A801" s="1"/>
      <c r="B801" s="1"/>
      <c r="C801" s="2"/>
      <c r="D801" s="162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70"/>
      <c r="X801" s="170"/>
      <c r="Y801" s="170"/>
      <c r="Z801" s="170"/>
      <c r="AA801" s="224"/>
      <c r="AB801" s="1"/>
      <c r="AC801" s="1"/>
      <c r="AD801" s="1"/>
      <c r="AE801" s="1"/>
      <c r="AF801" s="1"/>
      <c r="AG801" s="1"/>
    </row>
    <row r="802" spans="1:33" ht="15.75" customHeight="1" x14ac:dyDescent="0.2">
      <c r="A802" s="1"/>
      <c r="B802" s="1"/>
      <c r="C802" s="2"/>
      <c r="D802" s="162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70"/>
      <c r="X802" s="170"/>
      <c r="Y802" s="170"/>
      <c r="Z802" s="170"/>
      <c r="AA802" s="224"/>
      <c r="AB802" s="1"/>
      <c r="AC802" s="1"/>
      <c r="AD802" s="1"/>
      <c r="AE802" s="1"/>
      <c r="AF802" s="1"/>
      <c r="AG802" s="1"/>
    </row>
    <row r="803" spans="1:33" ht="15.75" customHeight="1" x14ac:dyDescent="0.2">
      <c r="A803" s="1"/>
      <c r="B803" s="1"/>
      <c r="C803" s="2"/>
      <c r="D803" s="162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70"/>
      <c r="X803" s="170"/>
      <c r="Y803" s="170"/>
      <c r="Z803" s="170"/>
      <c r="AA803" s="224"/>
      <c r="AB803" s="1"/>
      <c r="AC803" s="1"/>
      <c r="AD803" s="1"/>
      <c r="AE803" s="1"/>
      <c r="AF803" s="1"/>
      <c r="AG803" s="1"/>
    </row>
    <row r="804" spans="1:33" ht="15.75" customHeight="1" x14ac:dyDescent="0.2">
      <c r="A804" s="1"/>
      <c r="B804" s="1"/>
      <c r="C804" s="2"/>
      <c r="D804" s="162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70"/>
      <c r="X804" s="170"/>
      <c r="Y804" s="170"/>
      <c r="Z804" s="170"/>
      <c r="AA804" s="224"/>
      <c r="AB804" s="1"/>
      <c r="AC804" s="1"/>
      <c r="AD804" s="1"/>
      <c r="AE804" s="1"/>
      <c r="AF804" s="1"/>
      <c r="AG804" s="1"/>
    </row>
    <row r="805" spans="1:33" ht="15.75" customHeight="1" x14ac:dyDescent="0.2">
      <c r="A805" s="1"/>
      <c r="B805" s="1"/>
      <c r="C805" s="2"/>
      <c r="D805" s="162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70"/>
      <c r="X805" s="170"/>
      <c r="Y805" s="170"/>
      <c r="Z805" s="170"/>
      <c r="AA805" s="224"/>
      <c r="AB805" s="1"/>
      <c r="AC805" s="1"/>
      <c r="AD805" s="1"/>
      <c r="AE805" s="1"/>
      <c r="AF805" s="1"/>
      <c r="AG805" s="1"/>
    </row>
    <row r="806" spans="1:33" ht="15.75" customHeight="1" x14ac:dyDescent="0.2">
      <c r="A806" s="1"/>
      <c r="B806" s="1"/>
      <c r="C806" s="2"/>
      <c r="D806" s="162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70"/>
      <c r="X806" s="170"/>
      <c r="Y806" s="170"/>
      <c r="Z806" s="170"/>
      <c r="AA806" s="224"/>
      <c r="AB806" s="1"/>
      <c r="AC806" s="1"/>
      <c r="AD806" s="1"/>
      <c r="AE806" s="1"/>
      <c r="AF806" s="1"/>
      <c r="AG806" s="1"/>
    </row>
    <row r="807" spans="1:33" ht="15.75" customHeight="1" x14ac:dyDescent="0.2">
      <c r="A807" s="1"/>
      <c r="B807" s="1"/>
      <c r="C807" s="2"/>
      <c r="D807" s="162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70"/>
      <c r="X807" s="170"/>
      <c r="Y807" s="170"/>
      <c r="Z807" s="170"/>
      <c r="AA807" s="224"/>
      <c r="AB807" s="1"/>
      <c r="AC807" s="1"/>
      <c r="AD807" s="1"/>
      <c r="AE807" s="1"/>
      <c r="AF807" s="1"/>
      <c r="AG807" s="1"/>
    </row>
    <row r="808" spans="1:33" ht="15.75" customHeight="1" x14ac:dyDescent="0.2">
      <c r="A808" s="1"/>
      <c r="B808" s="1"/>
      <c r="C808" s="2"/>
      <c r="D808" s="162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70"/>
      <c r="X808" s="170"/>
      <c r="Y808" s="170"/>
      <c r="Z808" s="170"/>
      <c r="AA808" s="224"/>
      <c r="AB808" s="1"/>
      <c r="AC808" s="1"/>
      <c r="AD808" s="1"/>
      <c r="AE808" s="1"/>
      <c r="AF808" s="1"/>
      <c r="AG808" s="1"/>
    </row>
    <row r="809" spans="1:33" ht="15.75" customHeight="1" x14ac:dyDescent="0.2">
      <c r="A809" s="1"/>
      <c r="B809" s="1"/>
      <c r="C809" s="2"/>
      <c r="D809" s="162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70"/>
      <c r="X809" s="170"/>
      <c r="Y809" s="170"/>
      <c r="Z809" s="170"/>
      <c r="AA809" s="224"/>
      <c r="AB809" s="1"/>
      <c r="AC809" s="1"/>
      <c r="AD809" s="1"/>
      <c r="AE809" s="1"/>
      <c r="AF809" s="1"/>
      <c r="AG809" s="1"/>
    </row>
    <row r="810" spans="1:33" ht="15.75" customHeight="1" x14ac:dyDescent="0.2">
      <c r="A810" s="1"/>
      <c r="B810" s="1"/>
      <c r="C810" s="2"/>
      <c r="D810" s="162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70"/>
      <c r="X810" s="170"/>
      <c r="Y810" s="170"/>
      <c r="Z810" s="170"/>
      <c r="AA810" s="224"/>
      <c r="AB810" s="1"/>
      <c r="AC810" s="1"/>
      <c r="AD810" s="1"/>
      <c r="AE810" s="1"/>
      <c r="AF810" s="1"/>
      <c r="AG810" s="1"/>
    </row>
    <row r="811" spans="1:33" ht="15.75" customHeight="1" x14ac:dyDescent="0.2">
      <c r="A811" s="1"/>
      <c r="B811" s="1"/>
      <c r="C811" s="2"/>
      <c r="D811" s="162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70"/>
      <c r="X811" s="170"/>
      <c r="Y811" s="170"/>
      <c r="Z811" s="170"/>
      <c r="AA811" s="224"/>
      <c r="AB811" s="1"/>
      <c r="AC811" s="1"/>
      <c r="AD811" s="1"/>
      <c r="AE811" s="1"/>
      <c r="AF811" s="1"/>
      <c r="AG811" s="1"/>
    </row>
    <row r="812" spans="1:33" ht="15.75" customHeight="1" x14ac:dyDescent="0.2">
      <c r="A812" s="1"/>
      <c r="B812" s="1"/>
      <c r="C812" s="2"/>
      <c r="D812" s="162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70"/>
      <c r="X812" s="170"/>
      <c r="Y812" s="170"/>
      <c r="Z812" s="170"/>
      <c r="AA812" s="224"/>
      <c r="AB812" s="1"/>
      <c r="AC812" s="1"/>
      <c r="AD812" s="1"/>
      <c r="AE812" s="1"/>
      <c r="AF812" s="1"/>
      <c r="AG812" s="1"/>
    </row>
    <row r="813" spans="1:33" ht="15.75" customHeight="1" x14ac:dyDescent="0.2">
      <c r="A813" s="1"/>
      <c r="B813" s="1"/>
      <c r="C813" s="2"/>
      <c r="D813" s="162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70"/>
      <c r="X813" s="170"/>
      <c r="Y813" s="170"/>
      <c r="Z813" s="170"/>
      <c r="AA813" s="224"/>
      <c r="AB813" s="1"/>
      <c r="AC813" s="1"/>
      <c r="AD813" s="1"/>
      <c r="AE813" s="1"/>
      <c r="AF813" s="1"/>
      <c r="AG813" s="1"/>
    </row>
    <row r="814" spans="1:33" ht="15.75" customHeight="1" x14ac:dyDescent="0.2">
      <c r="A814" s="1"/>
      <c r="B814" s="1"/>
      <c r="C814" s="2"/>
      <c r="D814" s="162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70"/>
      <c r="X814" s="170"/>
      <c r="Y814" s="170"/>
      <c r="Z814" s="170"/>
      <c r="AA814" s="224"/>
      <c r="AB814" s="1"/>
      <c r="AC814" s="1"/>
      <c r="AD814" s="1"/>
      <c r="AE814" s="1"/>
      <c r="AF814" s="1"/>
      <c r="AG814" s="1"/>
    </row>
    <row r="815" spans="1:33" ht="15.75" customHeight="1" x14ac:dyDescent="0.2">
      <c r="A815" s="1"/>
      <c r="B815" s="1"/>
      <c r="C815" s="2"/>
      <c r="D815" s="162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70"/>
      <c r="X815" s="170"/>
      <c r="Y815" s="170"/>
      <c r="Z815" s="170"/>
      <c r="AA815" s="224"/>
      <c r="AB815" s="1"/>
      <c r="AC815" s="1"/>
      <c r="AD815" s="1"/>
      <c r="AE815" s="1"/>
      <c r="AF815" s="1"/>
      <c r="AG815" s="1"/>
    </row>
    <row r="816" spans="1:33" ht="15.75" customHeight="1" x14ac:dyDescent="0.2">
      <c r="A816" s="1"/>
      <c r="B816" s="1"/>
      <c r="C816" s="2"/>
      <c r="D816" s="162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70"/>
      <c r="X816" s="170"/>
      <c r="Y816" s="170"/>
      <c r="Z816" s="170"/>
      <c r="AA816" s="224"/>
      <c r="AB816" s="1"/>
      <c r="AC816" s="1"/>
      <c r="AD816" s="1"/>
      <c r="AE816" s="1"/>
      <c r="AF816" s="1"/>
      <c r="AG816" s="1"/>
    </row>
    <row r="817" spans="1:33" ht="15.75" customHeight="1" x14ac:dyDescent="0.2">
      <c r="A817" s="1"/>
      <c r="B817" s="1"/>
      <c r="C817" s="2"/>
      <c r="D817" s="162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70"/>
      <c r="X817" s="170"/>
      <c r="Y817" s="170"/>
      <c r="Z817" s="170"/>
      <c r="AA817" s="224"/>
      <c r="AB817" s="1"/>
      <c r="AC817" s="1"/>
      <c r="AD817" s="1"/>
      <c r="AE817" s="1"/>
      <c r="AF817" s="1"/>
      <c r="AG817" s="1"/>
    </row>
    <row r="818" spans="1:33" ht="15.75" customHeight="1" x14ac:dyDescent="0.2">
      <c r="A818" s="1"/>
      <c r="B818" s="1"/>
      <c r="C818" s="2"/>
      <c r="D818" s="162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70"/>
      <c r="X818" s="170"/>
      <c r="Y818" s="170"/>
      <c r="Z818" s="170"/>
      <c r="AA818" s="224"/>
      <c r="AB818" s="1"/>
      <c r="AC818" s="1"/>
      <c r="AD818" s="1"/>
      <c r="AE818" s="1"/>
      <c r="AF818" s="1"/>
      <c r="AG818" s="1"/>
    </row>
    <row r="819" spans="1:33" ht="15.75" customHeight="1" x14ac:dyDescent="0.2">
      <c r="A819" s="1"/>
      <c r="B819" s="1"/>
      <c r="C819" s="2"/>
      <c r="D819" s="162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70"/>
      <c r="X819" s="170"/>
      <c r="Y819" s="170"/>
      <c r="Z819" s="170"/>
      <c r="AA819" s="224"/>
      <c r="AB819" s="1"/>
      <c r="AC819" s="1"/>
      <c r="AD819" s="1"/>
      <c r="AE819" s="1"/>
      <c r="AF819" s="1"/>
      <c r="AG819" s="1"/>
    </row>
    <row r="820" spans="1:33" ht="15.75" customHeight="1" x14ac:dyDescent="0.2">
      <c r="A820" s="1"/>
      <c r="B820" s="1"/>
      <c r="C820" s="2"/>
      <c r="D820" s="162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70"/>
      <c r="X820" s="170"/>
      <c r="Y820" s="170"/>
      <c r="Z820" s="170"/>
      <c r="AA820" s="224"/>
      <c r="AB820" s="1"/>
      <c r="AC820" s="1"/>
      <c r="AD820" s="1"/>
      <c r="AE820" s="1"/>
      <c r="AF820" s="1"/>
      <c r="AG820" s="1"/>
    </row>
    <row r="821" spans="1:33" ht="15.75" customHeight="1" x14ac:dyDescent="0.2">
      <c r="A821" s="1"/>
      <c r="B821" s="1"/>
      <c r="C821" s="2"/>
      <c r="D821" s="162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70"/>
      <c r="X821" s="170"/>
      <c r="Y821" s="170"/>
      <c r="Z821" s="170"/>
      <c r="AA821" s="224"/>
      <c r="AB821" s="1"/>
      <c r="AC821" s="1"/>
      <c r="AD821" s="1"/>
      <c r="AE821" s="1"/>
      <c r="AF821" s="1"/>
      <c r="AG821" s="1"/>
    </row>
    <row r="822" spans="1:33" ht="15.75" customHeight="1" x14ac:dyDescent="0.2">
      <c r="A822" s="1"/>
      <c r="B822" s="1"/>
      <c r="C822" s="2"/>
      <c r="D822" s="162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70"/>
      <c r="X822" s="170"/>
      <c r="Y822" s="170"/>
      <c r="Z822" s="170"/>
      <c r="AA822" s="224"/>
      <c r="AB822" s="1"/>
      <c r="AC822" s="1"/>
      <c r="AD822" s="1"/>
      <c r="AE822" s="1"/>
      <c r="AF822" s="1"/>
      <c r="AG822" s="1"/>
    </row>
    <row r="823" spans="1:33" ht="15.75" customHeight="1" x14ac:dyDescent="0.2">
      <c r="A823" s="1"/>
      <c r="B823" s="1"/>
      <c r="C823" s="2"/>
      <c r="D823" s="162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70"/>
      <c r="X823" s="170"/>
      <c r="Y823" s="170"/>
      <c r="Z823" s="170"/>
      <c r="AA823" s="224"/>
      <c r="AB823" s="1"/>
      <c r="AC823" s="1"/>
      <c r="AD823" s="1"/>
      <c r="AE823" s="1"/>
      <c r="AF823" s="1"/>
      <c r="AG823" s="1"/>
    </row>
    <row r="824" spans="1:33" ht="15.75" customHeight="1" x14ac:dyDescent="0.2">
      <c r="A824" s="1"/>
      <c r="B824" s="1"/>
      <c r="C824" s="2"/>
      <c r="D824" s="162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70"/>
      <c r="X824" s="170"/>
      <c r="Y824" s="170"/>
      <c r="Z824" s="170"/>
      <c r="AA824" s="224"/>
      <c r="AB824" s="1"/>
      <c r="AC824" s="1"/>
      <c r="AD824" s="1"/>
      <c r="AE824" s="1"/>
      <c r="AF824" s="1"/>
      <c r="AG824" s="1"/>
    </row>
    <row r="825" spans="1:33" ht="15.75" customHeight="1" x14ac:dyDescent="0.2">
      <c r="A825" s="1"/>
      <c r="B825" s="1"/>
      <c r="C825" s="2"/>
      <c r="D825" s="162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70"/>
      <c r="X825" s="170"/>
      <c r="Y825" s="170"/>
      <c r="Z825" s="170"/>
      <c r="AA825" s="224"/>
      <c r="AB825" s="1"/>
      <c r="AC825" s="1"/>
      <c r="AD825" s="1"/>
      <c r="AE825" s="1"/>
      <c r="AF825" s="1"/>
      <c r="AG825" s="1"/>
    </row>
    <row r="826" spans="1:33" ht="15.75" customHeight="1" x14ac:dyDescent="0.2">
      <c r="A826" s="1"/>
      <c r="B826" s="1"/>
      <c r="C826" s="2"/>
      <c r="D826" s="162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70"/>
      <c r="X826" s="170"/>
      <c r="Y826" s="170"/>
      <c r="Z826" s="170"/>
      <c r="AA826" s="224"/>
      <c r="AB826" s="1"/>
      <c r="AC826" s="1"/>
      <c r="AD826" s="1"/>
      <c r="AE826" s="1"/>
      <c r="AF826" s="1"/>
      <c r="AG826" s="1"/>
    </row>
    <row r="827" spans="1:33" ht="15.75" customHeight="1" x14ac:dyDescent="0.2">
      <c r="A827" s="1"/>
      <c r="B827" s="1"/>
      <c r="C827" s="2"/>
      <c r="D827" s="162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70"/>
      <c r="X827" s="170"/>
      <c r="Y827" s="170"/>
      <c r="Z827" s="170"/>
      <c r="AA827" s="224"/>
      <c r="AB827" s="1"/>
      <c r="AC827" s="1"/>
      <c r="AD827" s="1"/>
      <c r="AE827" s="1"/>
      <c r="AF827" s="1"/>
      <c r="AG827" s="1"/>
    </row>
    <row r="828" spans="1:33" ht="15.75" customHeight="1" x14ac:dyDescent="0.2">
      <c r="A828" s="1"/>
      <c r="B828" s="1"/>
      <c r="C828" s="2"/>
      <c r="D828" s="162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70"/>
      <c r="X828" s="170"/>
      <c r="Y828" s="170"/>
      <c r="Z828" s="170"/>
      <c r="AA828" s="224"/>
      <c r="AB828" s="1"/>
      <c r="AC828" s="1"/>
      <c r="AD828" s="1"/>
      <c r="AE828" s="1"/>
      <c r="AF828" s="1"/>
      <c r="AG828" s="1"/>
    </row>
    <row r="829" spans="1:33" ht="15.75" customHeight="1" x14ac:dyDescent="0.2">
      <c r="A829" s="1"/>
      <c r="B829" s="1"/>
      <c r="C829" s="2"/>
      <c r="D829" s="162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70"/>
      <c r="X829" s="170"/>
      <c r="Y829" s="170"/>
      <c r="Z829" s="170"/>
      <c r="AA829" s="224"/>
      <c r="AB829" s="1"/>
      <c r="AC829" s="1"/>
      <c r="AD829" s="1"/>
      <c r="AE829" s="1"/>
      <c r="AF829" s="1"/>
      <c r="AG829" s="1"/>
    </row>
    <row r="830" spans="1:33" ht="15.75" customHeight="1" x14ac:dyDescent="0.2">
      <c r="A830" s="1"/>
      <c r="B830" s="1"/>
      <c r="C830" s="2"/>
      <c r="D830" s="162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70"/>
      <c r="X830" s="170"/>
      <c r="Y830" s="170"/>
      <c r="Z830" s="170"/>
      <c r="AA830" s="224"/>
      <c r="AB830" s="1"/>
      <c r="AC830" s="1"/>
      <c r="AD830" s="1"/>
      <c r="AE830" s="1"/>
      <c r="AF830" s="1"/>
      <c r="AG830" s="1"/>
    </row>
    <row r="831" spans="1:33" ht="15.75" customHeight="1" x14ac:dyDescent="0.2">
      <c r="A831" s="1"/>
      <c r="B831" s="1"/>
      <c r="C831" s="2"/>
      <c r="D831" s="162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70"/>
      <c r="X831" s="170"/>
      <c r="Y831" s="170"/>
      <c r="Z831" s="170"/>
      <c r="AA831" s="224"/>
      <c r="AB831" s="1"/>
      <c r="AC831" s="1"/>
      <c r="AD831" s="1"/>
      <c r="AE831" s="1"/>
      <c r="AF831" s="1"/>
      <c r="AG831" s="1"/>
    </row>
    <row r="832" spans="1:33" ht="15.75" customHeight="1" x14ac:dyDescent="0.2">
      <c r="A832" s="1"/>
      <c r="B832" s="1"/>
      <c r="C832" s="2"/>
      <c r="D832" s="162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70"/>
      <c r="X832" s="170"/>
      <c r="Y832" s="170"/>
      <c r="Z832" s="170"/>
      <c r="AA832" s="224"/>
      <c r="AB832" s="1"/>
      <c r="AC832" s="1"/>
      <c r="AD832" s="1"/>
      <c r="AE832" s="1"/>
      <c r="AF832" s="1"/>
      <c r="AG832" s="1"/>
    </row>
    <row r="833" spans="1:33" ht="15.75" customHeight="1" x14ac:dyDescent="0.2">
      <c r="A833" s="1"/>
      <c r="B833" s="1"/>
      <c r="C833" s="2"/>
      <c r="D833" s="162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70"/>
      <c r="X833" s="170"/>
      <c r="Y833" s="170"/>
      <c r="Z833" s="170"/>
      <c r="AA833" s="224"/>
      <c r="AB833" s="1"/>
      <c r="AC833" s="1"/>
      <c r="AD833" s="1"/>
      <c r="AE833" s="1"/>
      <c r="AF833" s="1"/>
      <c r="AG833" s="1"/>
    </row>
    <row r="834" spans="1:33" ht="15.75" customHeight="1" x14ac:dyDescent="0.2">
      <c r="A834" s="1"/>
      <c r="B834" s="1"/>
      <c r="C834" s="2"/>
      <c r="D834" s="162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70"/>
      <c r="X834" s="170"/>
      <c r="Y834" s="170"/>
      <c r="Z834" s="170"/>
      <c r="AA834" s="224"/>
      <c r="AB834" s="1"/>
      <c r="AC834" s="1"/>
      <c r="AD834" s="1"/>
      <c r="AE834" s="1"/>
      <c r="AF834" s="1"/>
      <c r="AG834" s="1"/>
    </row>
    <row r="835" spans="1:33" ht="15.75" customHeight="1" x14ac:dyDescent="0.2">
      <c r="A835" s="1"/>
      <c r="B835" s="1"/>
      <c r="C835" s="2"/>
      <c r="D835" s="162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70"/>
      <c r="X835" s="170"/>
      <c r="Y835" s="170"/>
      <c r="Z835" s="170"/>
      <c r="AA835" s="224"/>
      <c r="AB835" s="1"/>
      <c r="AC835" s="1"/>
      <c r="AD835" s="1"/>
      <c r="AE835" s="1"/>
      <c r="AF835" s="1"/>
      <c r="AG835" s="1"/>
    </row>
    <row r="836" spans="1:33" ht="15.75" customHeight="1" x14ac:dyDescent="0.2">
      <c r="A836" s="1"/>
      <c r="B836" s="1"/>
      <c r="C836" s="2"/>
      <c r="D836" s="162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70"/>
      <c r="X836" s="170"/>
      <c r="Y836" s="170"/>
      <c r="Z836" s="170"/>
      <c r="AA836" s="224"/>
      <c r="AB836" s="1"/>
      <c r="AC836" s="1"/>
      <c r="AD836" s="1"/>
      <c r="AE836" s="1"/>
      <c r="AF836" s="1"/>
      <c r="AG836" s="1"/>
    </row>
    <row r="837" spans="1:33" ht="15.75" customHeight="1" x14ac:dyDescent="0.2">
      <c r="A837" s="1"/>
      <c r="B837" s="1"/>
      <c r="C837" s="2"/>
      <c r="D837" s="162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70"/>
      <c r="X837" s="170"/>
      <c r="Y837" s="170"/>
      <c r="Z837" s="170"/>
      <c r="AA837" s="224"/>
      <c r="AB837" s="1"/>
      <c r="AC837" s="1"/>
      <c r="AD837" s="1"/>
      <c r="AE837" s="1"/>
      <c r="AF837" s="1"/>
      <c r="AG837" s="1"/>
    </row>
    <row r="838" spans="1:33" ht="15.75" customHeight="1" x14ac:dyDescent="0.2">
      <c r="A838" s="1"/>
      <c r="B838" s="1"/>
      <c r="C838" s="2"/>
      <c r="D838" s="162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70"/>
      <c r="X838" s="170"/>
      <c r="Y838" s="170"/>
      <c r="Z838" s="170"/>
      <c r="AA838" s="224"/>
      <c r="AB838" s="1"/>
      <c r="AC838" s="1"/>
      <c r="AD838" s="1"/>
      <c r="AE838" s="1"/>
      <c r="AF838" s="1"/>
      <c r="AG838" s="1"/>
    </row>
    <row r="839" spans="1:33" ht="15.75" customHeight="1" x14ac:dyDescent="0.2">
      <c r="A839" s="1"/>
      <c r="B839" s="1"/>
      <c r="C839" s="2"/>
      <c r="D839" s="162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70"/>
      <c r="X839" s="170"/>
      <c r="Y839" s="170"/>
      <c r="Z839" s="170"/>
      <c r="AA839" s="224"/>
      <c r="AB839" s="1"/>
      <c r="AC839" s="1"/>
      <c r="AD839" s="1"/>
      <c r="AE839" s="1"/>
      <c r="AF839" s="1"/>
      <c r="AG839" s="1"/>
    </row>
    <row r="840" spans="1:33" ht="15.75" customHeight="1" x14ac:dyDescent="0.2">
      <c r="A840" s="1"/>
      <c r="B840" s="1"/>
      <c r="C840" s="2"/>
      <c r="D840" s="162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70"/>
      <c r="X840" s="170"/>
      <c r="Y840" s="170"/>
      <c r="Z840" s="170"/>
      <c r="AA840" s="224"/>
      <c r="AB840" s="1"/>
      <c r="AC840" s="1"/>
      <c r="AD840" s="1"/>
      <c r="AE840" s="1"/>
      <c r="AF840" s="1"/>
      <c r="AG840" s="1"/>
    </row>
    <row r="841" spans="1:33" ht="15.75" customHeight="1" x14ac:dyDescent="0.2">
      <c r="A841" s="1"/>
      <c r="B841" s="1"/>
      <c r="C841" s="2"/>
      <c r="D841" s="162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70"/>
      <c r="X841" s="170"/>
      <c r="Y841" s="170"/>
      <c r="Z841" s="170"/>
      <c r="AA841" s="224"/>
      <c r="AB841" s="1"/>
      <c r="AC841" s="1"/>
      <c r="AD841" s="1"/>
      <c r="AE841" s="1"/>
      <c r="AF841" s="1"/>
      <c r="AG841" s="1"/>
    </row>
    <row r="842" spans="1:33" ht="15.75" customHeight="1" x14ac:dyDescent="0.2">
      <c r="A842" s="1"/>
      <c r="B842" s="1"/>
      <c r="C842" s="2"/>
      <c r="D842" s="162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70"/>
      <c r="X842" s="170"/>
      <c r="Y842" s="170"/>
      <c r="Z842" s="170"/>
      <c r="AA842" s="224"/>
      <c r="AB842" s="1"/>
      <c r="AC842" s="1"/>
      <c r="AD842" s="1"/>
      <c r="AE842" s="1"/>
      <c r="AF842" s="1"/>
      <c r="AG842" s="1"/>
    </row>
    <row r="843" spans="1:33" ht="15.75" customHeight="1" x14ac:dyDescent="0.2">
      <c r="A843" s="1"/>
      <c r="B843" s="1"/>
      <c r="C843" s="2"/>
      <c r="D843" s="162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70"/>
      <c r="X843" s="170"/>
      <c r="Y843" s="170"/>
      <c r="Z843" s="170"/>
      <c r="AA843" s="224"/>
      <c r="AB843" s="1"/>
      <c r="AC843" s="1"/>
      <c r="AD843" s="1"/>
      <c r="AE843" s="1"/>
      <c r="AF843" s="1"/>
      <c r="AG843" s="1"/>
    </row>
    <row r="844" spans="1:33" ht="15.75" customHeight="1" x14ac:dyDescent="0.2">
      <c r="A844" s="1"/>
      <c r="B844" s="1"/>
      <c r="C844" s="2"/>
      <c r="D844" s="162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70"/>
      <c r="X844" s="170"/>
      <c r="Y844" s="170"/>
      <c r="Z844" s="170"/>
      <c r="AA844" s="224"/>
      <c r="AB844" s="1"/>
      <c r="AC844" s="1"/>
      <c r="AD844" s="1"/>
      <c r="AE844" s="1"/>
      <c r="AF844" s="1"/>
      <c r="AG844" s="1"/>
    </row>
    <row r="845" spans="1:33" ht="15.75" customHeight="1" x14ac:dyDescent="0.2">
      <c r="A845" s="1"/>
      <c r="B845" s="1"/>
      <c r="C845" s="2"/>
      <c r="D845" s="162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70"/>
      <c r="X845" s="170"/>
      <c r="Y845" s="170"/>
      <c r="Z845" s="170"/>
      <c r="AA845" s="224"/>
      <c r="AB845" s="1"/>
      <c r="AC845" s="1"/>
      <c r="AD845" s="1"/>
      <c r="AE845" s="1"/>
      <c r="AF845" s="1"/>
      <c r="AG845" s="1"/>
    </row>
    <row r="846" spans="1:33" ht="15.75" customHeight="1" x14ac:dyDescent="0.2">
      <c r="A846" s="1"/>
      <c r="B846" s="1"/>
      <c r="C846" s="2"/>
      <c r="D846" s="162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70"/>
      <c r="X846" s="170"/>
      <c r="Y846" s="170"/>
      <c r="Z846" s="170"/>
      <c r="AA846" s="224"/>
      <c r="AB846" s="1"/>
      <c r="AC846" s="1"/>
      <c r="AD846" s="1"/>
      <c r="AE846" s="1"/>
      <c r="AF846" s="1"/>
      <c r="AG846" s="1"/>
    </row>
    <row r="847" spans="1:33" ht="15.75" customHeight="1" x14ac:dyDescent="0.2">
      <c r="A847" s="1"/>
      <c r="B847" s="1"/>
      <c r="C847" s="2"/>
      <c r="D847" s="162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70"/>
      <c r="X847" s="170"/>
      <c r="Y847" s="170"/>
      <c r="Z847" s="170"/>
      <c r="AA847" s="224"/>
      <c r="AB847" s="1"/>
      <c r="AC847" s="1"/>
      <c r="AD847" s="1"/>
      <c r="AE847" s="1"/>
      <c r="AF847" s="1"/>
      <c r="AG847" s="1"/>
    </row>
    <row r="848" spans="1:33" ht="15.75" customHeight="1" x14ac:dyDescent="0.2">
      <c r="A848" s="1"/>
      <c r="B848" s="1"/>
      <c r="C848" s="2"/>
      <c r="D848" s="162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70"/>
      <c r="X848" s="170"/>
      <c r="Y848" s="170"/>
      <c r="Z848" s="170"/>
      <c r="AA848" s="224"/>
      <c r="AB848" s="1"/>
      <c r="AC848" s="1"/>
      <c r="AD848" s="1"/>
      <c r="AE848" s="1"/>
      <c r="AF848" s="1"/>
      <c r="AG848" s="1"/>
    </row>
    <row r="849" spans="1:33" ht="15.75" customHeight="1" x14ac:dyDescent="0.2">
      <c r="A849" s="1"/>
      <c r="B849" s="1"/>
      <c r="C849" s="2"/>
      <c r="D849" s="162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70"/>
      <c r="X849" s="170"/>
      <c r="Y849" s="170"/>
      <c r="Z849" s="170"/>
      <c r="AA849" s="224"/>
      <c r="AB849" s="1"/>
      <c r="AC849" s="1"/>
      <c r="AD849" s="1"/>
      <c r="AE849" s="1"/>
      <c r="AF849" s="1"/>
      <c r="AG849" s="1"/>
    </row>
    <row r="850" spans="1:33" ht="15.75" customHeight="1" x14ac:dyDescent="0.2">
      <c r="A850" s="1"/>
      <c r="B850" s="1"/>
      <c r="C850" s="2"/>
      <c r="D850" s="162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70"/>
      <c r="X850" s="170"/>
      <c r="Y850" s="170"/>
      <c r="Z850" s="170"/>
      <c r="AA850" s="224"/>
      <c r="AB850" s="1"/>
      <c r="AC850" s="1"/>
      <c r="AD850" s="1"/>
      <c r="AE850" s="1"/>
      <c r="AF850" s="1"/>
      <c r="AG850" s="1"/>
    </row>
    <row r="851" spans="1:33" ht="15.75" customHeight="1" x14ac:dyDescent="0.2">
      <c r="A851" s="1"/>
      <c r="B851" s="1"/>
      <c r="C851" s="2"/>
      <c r="D851" s="162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70"/>
      <c r="X851" s="170"/>
      <c r="Y851" s="170"/>
      <c r="Z851" s="170"/>
      <c r="AA851" s="224"/>
      <c r="AB851" s="1"/>
      <c r="AC851" s="1"/>
      <c r="AD851" s="1"/>
      <c r="AE851" s="1"/>
      <c r="AF851" s="1"/>
      <c r="AG851" s="1"/>
    </row>
    <row r="852" spans="1:33" ht="15.75" customHeight="1" x14ac:dyDescent="0.2">
      <c r="A852" s="1"/>
      <c r="B852" s="1"/>
      <c r="C852" s="2"/>
      <c r="D852" s="162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70"/>
      <c r="X852" s="170"/>
      <c r="Y852" s="170"/>
      <c r="Z852" s="170"/>
      <c r="AA852" s="224"/>
      <c r="AB852" s="1"/>
      <c r="AC852" s="1"/>
      <c r="AD852" s="1"/>
      <c r="AE852" s="1"/>
      <c r="AF852" s="1"/>
      <c r="AG852" s="1"/>
    </row>
    <row r="853" spans="1:33" ht="15.75" customHeight="1" x14ac:dyDescent="0.2">
      <c r="A853" s="1"/>
      <c r="B853" s="1"/>
      <c r="C853" s="2"/>
      <c r="D853" s="162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70"/>
      <c r="X853" s="170"/>
      <c r="Y853" s="170"/>
      <c r="Z853" s="170"/>
      <c r="AA853" s="224"/>
      <c r="AB853" s="1"/>
      <c r="AC853" s="1"/>
      <c r="AD853" s="1"/>
      <c r="AE853" s="1"/>
      <c r="AF853" s="1"/>
      <c r="AG853" s="1"/>
    </row>
    <row r="854" spans="1:33" ht="15.75" customHeight="1" x14ac:dyDescent="0.2">
      <c r="A854" s="1"/>
      <c r="B854" s="1"/>
      <c r="C854" s="2"/>
      <c r="D854" s="162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70"/>
      <c r="X854" s="170"/>
      <c r="Y854" s="170"/>
      <c r="Z854" s="170"/>
      <c r="AA854" s="224"/>
      <c r="AB854" s="1"/>
      <c r="AC854" s="1"/>
      <c r="AD854" s="1"/>
      <c r="AE854" s="1"/>
      <c r="AF854" s="1"/>
      <c r="AG854" s="1"/>
    </row>
    <row r="855" spans="1:33" ht="15.75" customHeight="1" x14ac:dyDescent="0.2">
      <c r="A855" s="1"/>
      <c r="B855" s="1"/>
      <c r="C855" s="2"/>
      <c r="D855" s="162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70"/>
      <c r="X855" s="170"/>
      <c r="Y855" s="170"/>
      <c r="Z855" s="170"/>
      <c r="AA855" s="224"/>
      <c r="AB855" s="1"/>
      <c r="AC855" s="1"/>
      <c r="AD855" s="1"/>
      <c r="AE855" s="1"/>
      <c r="AF855" s="1"/>
      <c r="AG855" s="1"/>
    </row>
    <row r="856" spans="1:33" ht="15.75" customHeight="1" x14ac:dyDescent="0.2">
      <c r="A856" s="1"/>
      <c r="B856" s="1"/>
      <c r="C856" s="2"/>
      <c r="D856" s="162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70"/>
      <c r="X856" s="170"/>
      <c r="Y856" s="170"/>
      <c r="Z856" s="170"/>
      <c r="AA856" s="224"/>
      <c r="AB856" s="1"/>
      <c r="AC856" s="1"/>
      <c r="AD856" s="1"/>
      <c r="AE856" s="1"/>
      <c r="AF856" s="1"/>
      <c r="AG856" s="1"/>
    </row>
    <row r="857" spans="1:33" ht="15.75" customHeight="1" x14ac:dyDescent="0.2">
      <c r="A857" s="1"/>
      <c r="B857" s="1"/>
      <c r="C857" s="2"/>
      <c r="D857" s="162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70"/>
      <c r="X857" s="170"/>
      <c r="Y857" s="170"/>
      <c r="Z857" s="170"/>
      <c r="AA857" s="224"/>
      <c r="AB857" s="1"/>
      <c r="AC857" s="1"/>
      <c r="AD857" s="1"/>
      <c r="AE857" s="1"/>
      <c r="AF857" s="1"/>
      <c r="AG857" s="1"/>
    </row>
    <row r="858" spans="1:33" ht="15.75" customHeight="1" x14ac:dyDescent="0.2">
      <c r="A858" s="1"/>
      <c r="B858" s="1"/>
      <c r="C858" s="2"/>
      <c r="D858" s="162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70"/>
      <c r="X858" s="170"/>
      <c r="Y858" s="170"/>
      <c r="Z858" s="170"/>
      <c r="AA858" s="224"/>
      <c r="AB858" s="1"/>
      <c r="AC858" s="1"/>
      <c r="AD858" s="1"/>
      <c r="AE858" s="1"/>
      <c r="AF858" s="1"/>
      <c r="AG858" s="1"/>
    </row>
    <row r="859" spans="1:33" ht="15.75" customHeight="1" x14ac:dyDescent="0.2">
      <c r="A859" s="1"/>
      <c r="B859" s="1"/>
      <c r="C859" s="2"/>
      <c r="D859" s="162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70"/>
      <c r="X859" s="170"/>
      <c r="Y859" s="170"/>
      <c r="Z859" s="170"/>
      <c r="AA859" s="224"/>
      <c r="AB859" s="1"/>
      <c r="AC859" s="1"/>
      <c r="AD859" s="1"/>
      <c r="AE859" s="1"/>
      <c r="AF859" s="1"/>
      <c r="AG859" s="1"/>
    </row>
    <row r="860" spans="1:33" ht="15.75" customHeight="1" x14ac:dyDescent="0.2">
      <c r="A860" s="1"/>
      <c r="B860" s="1"/>
      <c r="C860" s="2"/>
      <c r="D860" s="162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70"/>
      <c r="X860" s="170"/>
      <c r="Y860" s="170"/>
      <c r="Z860" s="170"/>
      <c r="AA860" s="224"/>
      <c r="AB860" s="1"/>
      <c r="AC860" s="1"/>
      <c r="AD860" s="1"/>
      <c r="AE860" s="1"/>
      <c r="AF860" s="1"/>
      <c r="AG860" s="1"/>
    </row>
    <row r="861" spans="1:33" ht="15.75" customHeight="1" x14ac:dyDescent="0.2">
      <c r="A861" s="1"/>
      <c r="B861" s="1"/>
      <c r="C861" s="2"/>
      <c r="D861" s="162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70"/>
      <c r="X861" s="170"/>
      <c r="Y861" s="170"/>
      <c r="Z861" s="170"/>
      <c r="AA861" s="224"/>
      <c r="AB861" s="1"/>
      <c r="AC861" s="1"/>
      <c r="AD861" s="1"/>
      <c r="AE861" s="1"/>
      <c r="AF861" s="1"/>
      <c r="AG861" s="1"/>
    </row>
    <row r="862" spans="1:33" ht="15.75" customHeight="1" x14ac:dyDescent="0.2">
      <c r="A862" s="1"/>
      <c r="B862" s="1"/>
      <c r="C862" s="2"/>
      <c r="D862" s="162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70"/>
      <c r="X862" s="170"/>
      <c r="Y862" s="170"/>
      <c r="Z862" s="170"/>
      <c r="AA862" s="224"/>
      <c r="AB862" s="1"/>
      <c r="AC862" s="1"/>
      <c r="AD862" s="1"/>
      <c r="AE862" s="1"/>
      <c r="AF862" s="1"/>
      <c r="AG862" s="1"/>
    </row>
    <row r="863" spans="1:33" ht="15.75" customHeight="1" x14ac:dyDescent="0.2">
      <c r="A863" s="1"/>
      <c r="B863" s="1"/>
      <c r="C863" s="2"/>
      <c r="D863" s="162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70"/>
      <c r="X863" s="170"/>
      <c r="Y863" s="170"/>
      <c r="Z863" s="170"/>
      <c r="AA863" s="224"/>
      <c r="AB863" s="1"/>
      <c r="AC863" s="1"/>
      <c r="AD863" s="1"/>
      <c r="AE863" s="1"/>
      <c r="AF863" s="1"/>
      <c r="AG863" s="1"/>
    </row>
    <row r="864" spans="1:33" ht="15.75" customHeight="1" x14ac:dyDescent="0.2">
      <c r="A864" s="1"/>
      <c r="B864" s="1"/>
      <c r="C864" s="2"/>
      <c r="D864" s="162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70"/>
      <c r="X864" s="170"/>
      <c r="Y864" s="170"/>
      <c r="Z864" s="170"/>
      <c r="AA864" s="224"/>
      <c r="AB864" s="1"/>
      <c r="AC864" s="1"/>
      <c r="AD864" s="1"/>
      <c r="AE864" s="1"/>
      <c r="AF864" s="1"/>
      <c r="AG864" s="1"/>
    </row>
    <row r="865" spans="1:33" ht="15.75" customHeight="1" x14ac:dyDescent="0.2">
      <c r="A865" s="1"/>
      <c r="B865" s="1"/>
      <c r="C865" s="2"/>
      <c r="D865" s="162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70"/>
      <c r="X865" s="170"/>
      <c r="Y865" s="170"/>
      <c r="Z865" s="170"/>
      <c r="AA865" s="224"/>
      <c r="AB865" s="1"/>
      <c r="AC865" s="1"/>
      <c r="AD865" s="1"/>
      <c r="AE865" s="1"/>
      <c r="AF865" s="1"/>
      <c r="AG865" s="1"/>
    </row>
    <row r="866" spans="1:33" ht="15.75" customHeight="1" x14ac:dyDescent="0.2">
      <c r="A866" s="1"/>
      <c r="B866" s="1"/>
      <c r="C866" s="2"/>
      <c r="D866" s="162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70"/>
      <c r="X866" s="170"/>
      <c r="Y866" s="170"/>
      <c r="Z866" s="170"/>
      <c r="AA866" s="224"/>
      <c r="AB866" s="1"/>
      <c r="AC866" s="1"/>
      <c r="AD866" s="1"/>
      <c r="AE866" s="1"/>
      <c r="AF866" s="1"/>
      <c r="AG866" s="1"/>
    </row>
    <row r="867" spans="1:33" ht="15.75" customHeight="1" x14ac:dyDescent="0.2">
      <c r="A867" s="1"/>
      <c r="B867" s="1"/>
      <c r="C867" s="2"/>
      <c r="D867" s="162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70"/>
      <c r="X867" s="170"/>
      <c r="Y867" s="170"/>
      <c r="Z867" s="170"/>
      <c r="AA867" s="224"/>
      <c r="AB867" s="1"/>
      <c r="AC867" s="1"/>
      <c r="AD867" s="1"/>
      <c r="AE867" s="1"/>
      <c r="AF867" s="1"/>
      <c r="AG867" s="1"/>
    </row>
    <row r="868" spans="1:33" ht="15.75" customHeight="1" x14ac:dyDescent="0.2">
      <c r="A868" s="1"/>
      <c r="B868" s="1"/>
      <c r="C868" s="2"/>
      <c r="D868" s="162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70"/>
      <c r="X868" s="170"/>
      <c r="Y868" s="170"/>
      <c r="Z868" s="170"/>
      <c r="AA868" s="224"/>
      <c r="AB868" s="1"/>
      <c r="AC868" s="1"/>
      <c r="AD868" s="1"/>
      <c r="AE868" s="1"/>
      <c r="AF868" s="1"/>
      <c r="AG868" s="1"/>
    </row>
    <row r="869" spans="1:33" ht="15.75" customHeight="1" x14ac:dyDescent="0.2">
      <c r="A869" s="1"/>
      <c r="B869" s="1"/>
      <c r="C869" s="2"/>
      <c r="D869" s="162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70"/>
      <c r="X869" s="170"/>
      <c r="Y869" s="170"/>
      <c r="Z869" s="170"/>
      <c r="AA869" s="224"/>
      <c r="AB869" s="1"/>
      <c r="AC869" s="1"/>
      <c r="AD869" s="1"/>
      <c r="AE869" s="1"/>
      <c r="AF869" s="1"/>
      <c r="AG869" s="1"/>
    </row>
    <row r="870" spans="1:33" ht="15.75" customHeight="1" x14ac:dyDescent="0.2">
      <c r="A870" s="1"/>
      <c r="B870" s="1"/>
      <c r="C870" s="2"/>
      <c r="D870" s="162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70"/>
      <c r="X870" s="170"/>
      <c r="Y870" s="170"/>
      <c r="Z870" s="170"/>
      <c r="AA870" s="224"/>
      <c r="AB870" s="1"/>
      <c r="AC870" s="1"/>
      <c r="AD870" s="1"/>
      <c r="AE870" s="1"/>
      <c r="AF870" s="1"/>
      <c r="AG870" s="1"/>
    </row>
    <row r="871" spans="1:33" ht="15.75" customHeight="1" x14ac:dyDescent="0.2">
      <c r="A871" s="1"/>
      <c r="B871" s="1"/>
      <c r="C871" s="2"/>
      <c r="D871" s="162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70"/>
      <c r="X871" s="170"/>
      <c r="Y871" s="170"/>
      <c r="Z871" s="170"/>
      <c r="AA871" s="224"/>
      <c r="AB871" s="1"/>
      <c r="AC871" s="1"/>
      <c r="AD871" s="1"/>
      <c r="AE871" s="1"/>
      <c r="AF871" s="1"/>
      <c r="AG871" s="1"/>
    </row>
    <row r="872" spans="1:33" ht="15.75" customHeight="1" x14ac:dyDescent="0.2">
      <c r="A872" s="1"/>
      <c r="B872" s="1"/>
      <c r="C872" s="2"/>
      <c r="D872" s="162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70"/>
      <c r="X872" s="170"/>
      <c r="Y872" s="170"/>
      <c r="Z872" s="170"/>
      <c r="AA872" s="224"/>
      <c r="AB872" s="1"/>
      <c r="AC872" s="1"/>
      <c r="AD872" s="1"/>
      <c r="AE872" s="1"/>
      <c r="AF872" s="1"/>
      <c r="AG872" s="1"/>
    </row>
    <row r="873" spans="1:33" ht="15.75" customHeight="1" x14ac:dyDescent="0.2">
      <c r="A873" s="1"/>
      <c r="B873" s="1"/>
      <c r="C873" s="2"/>
      <c r="D873" s="162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70"/>
      <c r="X873" s="170"/>
      <c r="Y873" s="170"/>
      <c r="Z873" s="170"/>
      <c r="AA873" s="224"/>
      <c r="AB873" s="1"/>
      <c r="AC873" s="1"/>
      <c r="AD873" s="1"/>
      <c r="AE873" s="1"/>
      <c r="AF873" s="1"/>
      <c r="AG873" s="1"/>
    </row>
    <row r="874" spans="1:33" ht="15.75" customHeight="1" x14ac:dyDescent="0.2">
      <c r="A874" s="1"/>
      <c r="B874" s="1"/>
      <c r="C874" s="2"/>
      <c r="D874" s="162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70"/>
      <c r="X874" s="170"/>
      <c r="Y874" s="170"/>
      <c r="Z874" s="170"/>
      <c r="AA874" s="224"/>
      <c r="AB874" s="1"/>
      <c r="AC874" s="1"/>
      <c r="AD874" s="1"/>
      <c r="AE874" s="1"/>
      <c r="AF874" s="1"/>
      <c r="AG874" s="1"/>
    </row>
    <row r="875" spans="1:33" ht="15.75" customHeight="1" x14ac:dyDescent="0.2">
      <c r="A875" s="1"/>
      <c r="B875" s="1"/>
      <c r="C875" s="2"/>
      <c r="D875" s="162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70"/>
      <c r="X875" s="170"/>
      <c r="Y875" s="170"/>
      <c r="Z875" s="170"/>
      <c r="AA875" s="224"/>
      <c r="AB875" s="1"/>
      <c r="AC875" s="1"/>
      <c r="AD875" s="1"/>
      <c r="AE875" s="1"/>
      <c r="AF875" s="1"/>
      <c r="AG875" s="1"/>
    </row>
    <row r="876" spans="1:33" ht="15.75" customHeight="1" x14ac:dyDescent="0.2">
      <c r="A876" s="1"/>
      <c r="B876" s="1"/>
      <c r="C876" s="2"/>
      <c r="D876" s="162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70"/>
      <c r="X876" s="170"/>
      <c r="Y876" s="170"/>
      <c r="Z876" s="170"/>
      <c r="AA876" s="224"/>
      <c r="AB876" s="1"/>
      <c r="AC876" s="1"/>
      <c r="AD876" s="1"/>
      <c r="AE876" s="1"/>
      <c r="AF876" s="1"/>
      <c r="AG876" s="1"/>
    </row>
    <row r="877" spans="1:33" ht="15.75" customHeight="1" x14ac:dyDescent="0.2">
      <c r="A877" s="1"/>
      <c r="B877" s="1"/>
      <c r="C877" s="2"/>
      <c r="D877" s="162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70"/>
      <c r="X877" s="170"/>
      <c r="Y877" s="170"/>
      <c r="Z877" s="170"/>
      <c r="AA877" s="224"/>
      <c r="AB877" s="1"/>
      <c r="AC877" s="1"/>
      <c r="AD877" s="1"/>
      <c r="AE877" s="1"/>
      <c r="AF877" s="1"/>
      <c r="AG877" s="1"/>
    </row>
    <row r="878" spans="1:33" ht="15.75" customHeight="1" x14ac:dyDescent="0.2">
      <c r="A878" s="1"/>
      <c r="B878" s="1"/>
      <c r="C878" s="2"/>
      <c r="D878" s="162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70"/>
      <c r="X878" s="170"/>
      <c r="Y878" s="170"/>
      <c r="Z878" s="170"/>
      <c r="AA878" s="224"/>
      <c r="AB878" s="1"/>
      <c r="AC878" s="1"/>
      <c r="AD878" s="1"/>
      <c r="AE878" s="1"/>
      <c r="AF878" s="1"/>
      <c r="AG878" s="1"/>
    </row>
    <row r="879" spans="1:33" ht="15.75" customHeight="1" x14ac:dyDescent="0.2">
      <c r="A879" s="1"/>
      <c r="B879" s="1"/>
      <c r="C879" s="2"/>
      <c r="D879" s="162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70"/>
      <c r="X879" s="170"/>
      <c r="Y879" s="170"/>
      <c r="Z879" s="170"/>
      <c r="AA879" s="224"/>
      <c r="AB879" s="1"/>
      <c r="AC879" s="1"/>
      <c r="AD879" s="1"/>
      <c r="AE879" s="1"/>
      <c r="AF879" s="1"/>
      <c r="AG879" s="1"/>
    </row>
    <row r="880" spans="1:33" ht="15.75" customHeight="1" x14ac:dyDescent="0.2">
      <c r="A880" s="1"/>
      <c r="B880" s="1"/>
      <c r="C880" s="2"/>
      <c r="D880" s="162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70"/>
      <c r="X880" s="170"/>
      <c r="Y880" s="170"/>
      <c r="Z880" s="170"/>
      <c r="AA880" s="224"/>
      <c r="AB880" s="1"/>
      <c r="AC880" s="1"/>
      <c r="AD880" s="1"/>
      <c r="AE880" s="1"/>
      <c r="AF880" s="1"/>
      <c r="AG880" s="1"/>
    </row>
    <row r="881" spans="1:33" ht="15.75" customHeight="1" x14ac:dyDescent="0.2">
      <c r="A881" s="1"/>
      <c r="B881" s="1"/>
      <c r="C881" s="2"/>
      <c r="D881" s="162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70"/>
      <c r="X881" s="170"/>
      <c r="Y881" s="170"/>
      <c r="Z881" s="170"/>
      <c r="AA881" s="224"/>
      <c r="AB881" s="1"/>
      <c r="AC881" s="1"/>
      <c r="AD881" s="1"/>
      <c r="AE881" s="1"/>
      <c r="AF881" s="1"/>
      <c r="AG881" s="1"/>
    </row>
    <row r="882" spans="1:33" ht="15.75" customHeight="1" x14ac:dyDescent="0.2">
      <c r="A882" s="1"/>
      <c r="B882" s="1"/>
      <c r="C882" s="2"/>
      <c r="D882" s="162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70"/>
      <c r="X882" s="170"/>
      <c r="Y882" s="170"/>
      <c r="Z882" s="170"/>
      <c r="AA882" s="224"/>
      <c r="AB882" s="1"/>
      <c r="AC882" s="1"/>
      <c r="AD882" s="1"/>
      <c r="AE882" s="1"/>
      <c r="AF882" s="1"/>
      <c r="AG882" s="1"/>
    </row>
    <row r="883" spans="1:33" ht="15.75" customHeight="1" x14ac:dyDescent="0.2">
      <c r="A883" s="1"/>
      <c r="B883" s="1"/>
      <c r="C883" s="2"/>
      <c r="D883" s="162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70"/>
      <c r="X883" s="170"/>
      <c r="Y883" s="170"/>
      <c r="Z883" s="170"/>
      <c r="AA883" s="224"/>
      <c r="AB883" s="1"/>
      <c r="AC883" s="1"/>
      <c r="AD883" s="1"/>
      <c r="AE883" s="1"/>
      <c r="AF883" s="1"/>
      <c r="AG883" s="1"/>
    </row>
    <row r="884" spans="1:33" ht="15.75" customHeight="1" x14ac:dyDescent="0.2">
      <c r="A884" s="1"/>
      <c r="B884" s="1"/>
      <c r="C884" s="2"/>
      <c r="D884" s="162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70"/>
      <c r="X884" s="170"/>
      <c r="Y884" s="170"/>
      <c r="Z884" s="170"/>
      <c r="AA884" s="224"/>
      <c r="AB884" s="1"/>
      <c r="AC884" s="1"/>
      <c r="AD884" s="1"/>
      <c r="AE884" s="1"/>
      <c r="AF884" s="1"/>
      <c r="AG884" s="1"/>
    </row>
    <row r="885" spans="1:33" ht="15.75" customHeight="1" x14ac:dyDescent="0.2">
      <c r="A885" s="1"/>
      <c r="B885" s="1"/>
      <c r="C885" s="2"/>
      <c r="D885" s="162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70"/>
      <c r="X885" s="170"/>
      <c r="Y885" s="170"/>
      <c r="Z885" s="170"/>
      <c r="AA885" s="224"/>
      <c r="AB885" s="1"/>
      <c r="AC885" s="1"/>
      <c r="AD885" s="1"/>
      <c r="AE885" s="1"/>
      <c r="AF885" s="1"/>
      <c r="AG885" s="1"/>
    </row>
    <row r="886" spans="1:33" ht="15.75" customHeight="1" x14ac:dyDescent="0.2">
      <c r="A886" s="1"/>
      <c r="B886" s="1"/>
      <c r="C886" s="2"/>
      <c r="D886" s="162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70"/>
      <c r="X886" s="170"/>
      <c r="Y886" s="170"/>
      <c r="Z886" s="170"/>
      <c r="AA886" s="224"/>
      <c r="AB886" s="1"/>
      <c r="AC886" s="1"/>
      <c r="AD886" s="1"/>
      <c r="AE886" s="1"/>
      <c r="AF886" s="1"/>
      <c r="AG886" s="1"/>
    </row>
    <row r="887" spans="1:33" ht="15.75" customHeight="1" x14ac:dyDescent="0.2">
      <c r="A887" s="1"/>
      <c r="B887" s="1"/>
      <c r="C887" s="2"/>
      <c r="D887" s="162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70"/>
      <c r="X887" s="170"/>
      <c r="Y887" s="170"/>
      <c r="Z887" s="170"/>
      <c r="AA887" s="224"/>
      <c r="AB887" s="1"/>
      <c r="AC887" s="1"/>
      <c r="AD887" s="1"/>
      <c r="AE887" s="1"/>
      <c r="AF887" s="1"/>
      <c r="AG887" s="1"/>
    </row>
    <row r="888" spans="1:33" ht="15.75" customHeight="1" x14ac:dyDescent="0.2">
      <c r="A888" s="1"/>
      <c r="B888" s="1"/>
      <c r="C888" s="2"/>
      <c r="D888" s="162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70"/>
      <c r="X888" s="170"/>
      <c r="Y888" s="170"/>
      <c r="Z888" s="170"/>
      <c r="AA888" s="224"/>
      <c r="AB888" s="1"/>
      <c r="AC888" s="1"/>
      <c r="AD888" s="1"/>
      <c r="AE888" s="1"/>
      <c r="AF888" s="1"/>
      <c r="AG888" s="1"/>
    </row>
    <row r="889" spans="1:33" ht="15.75" customHeight="1" x14ac:dyDescent="0.2">
      <c r="A889" s="1"/>
      <c r="B889" s="1"/>
      <c r="C889" s="2"/>
      <c r="D889" s="162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70"/>
      <c r="X889" s="170"/>
      <c r="Y889" s="170"/>
      <c r="Z889" s="170"/>
      <c r="AA889" s="224"/>
      <c r="AB889" s="1"/>
      <c r="AC889" s="1"/>
      <c r="AD889" s="1"/>
      <c r="AE889" s="1"/>
      <c r="AF889" s="1"/>
      <c r="AG889" s="1"/>
    </row>
    <row r="890" spans="1:33" ht="15.75" customHeight="1" x14ac:dyDescent="0.2">
      <c r="A890" s="1"/>
      <c r="B890" s="1"/>
      <c r="C890" s="2"/>
      <c r="D890" s="162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70"/>
      <c r="X890" s="170"/>
      <c r="Y890" s="170"/>
      <c r="Z890" s="170"/>
      <c r="AA890" s="224"/>
      <c r="AB890" s="1"/>
      <c r="AC890" s="1"/>
      <c r="AD890" s="1"/>
      <c r="AE890" s="1"/>
      <c r="AF890" s="1"/>
      <c r="AG890" s="1"/>
    </row>
    <row r="891" spans="1:33" ht="15.75" customHeight="1" x14ac:dyDescent="0.2">
      <c r="A891" s="1"/>
      <c r="B891" s="1"/>
      <c r="C891" s="2"/>
      <c r="D891" s="162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70"/>
      <c r="X891" s="170"/>
      <c r="Y891" s="170"/>
      <c r="Z891" s="170"/>
      <c r="AA891" s="224"/>
      <c r="AB891" s="1"/>
      <c r="AC891" s="1"/>
      <c r="AD891" s="1"/>
      <c r="AE891" s="1"/>
      <c r="AF891" s="1"/>
      <c r="AG891" s="1"/>
    </row>
    <row r="892" spans="1:33" ht="15.75" customHeight="1" x14ac:dyDescent="0.2">
      <c r="A892" s="1"/>
      <c r="B892" s="1"/>
      <c r="C892" s="2"/>
      <c r="D892" s="162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70"/>
      <c r="X892" s="170"/>
      <c r="Y892" s="170"/>
      <c r="Z892" s="170"/>
      <c r="AA892" s="224"/>
      <c r="AB892" s="1"/>
      <c r="AC892" s="1"/>
      <c r="AD892" s="1"/>
      <c r="AE892" s="1"/>
      <c r="AF892" s="1"/>
      <c r="AG892" s="1"/>
    </row>
    <row r="893" spans="1:33" ht="15.75" customHeight="1" x14ac:dyDescent="0.2">
      <c r="A893" s="1"/>
      <c r="B893" s="1"/>
      <c r="C893" s="2"/>
      <c r="D893" s="162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70"/>
      <c r="X893" s="170"/>
      <c r="Y893" s="170"/>
      <c r="Z893" s="170"/>
      <c r="AA893" s="224"/>
      <c r="AB893" s="1"/>
      <c r="AC893" s="1"/>
      <c r="AD893" s="1"/>
      <c r="AE893" s="1"/>
      <c r="AF893" s="1"/>
      <c r="AG893" s="1"/>
    </row>
    <row r="894" spans="1:33" ht="15.75" customHeight="1" x14ac:dyDescent="0.2">
      <c r="A894" s="1"/>
      <c r="B894" s="1"/>
      <c r="C894" s="2"/>
      <c r="D894" s="162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70"/>
      <c r="X894" s="170"/>
      <c r="Y894" s="170"/>
      <c r="Z894" s="170"/>
      <c r="AA894" s="224"/>
      <c r="AB894" s="1"/>
      <c r="AC894" s="1"/>
      <c r="AD894" s="1"/>
      <c r="AE894" s="1"/>
      <c r="AF894" s="1"/>
      <c r="AG894" s="1"/>
    </row>
    <row r="895" spans="1:33" ht="15.75" customHeight="1" x14ac:dyDescent="0.2">
      <c r="A895" s="1"/>
      <c r="B895" s="1"/>
      <c r="C895" s="2"/>
      <c r="D895" s="162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70"/>
      <c r="X895" s="170"/>
      <c r="Y895" s="170"/>
      <c r="Z895" s="170"/>
      <c r="AA895" s="224"/>
      <c r="AB895" s="1"/>
      <c r="AC895" s="1"/>
      <c r="AD895" s="1"/>
      <c r="AE895" s="1"/>
      <c r="AF895" s="1"/>
      <c r="AG895" s="1"/>
    </row>
    <row r="896" spans="1:33" ht="15.75" customHeight="1" x14ac:dyDescent="0.2">
      <c r="A896" s="1"/>
      <c r="B896" s="1"/>
      <c r="C896" s="2"/>
      <c r="D896" s="162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70"/>
      <c r="X896" s="170"/>
      <c r="Y896" s="170"/>
      <c r="Z896" s="170"/>
      <c r="AA896" s="224"/>
      <c r="AB896" s="1"/>
      <c r="AC896" s="1"/>
      <c r="AD896" s="1"/>
      <c r="AE896" s="1"/>
      <c r="AF896" s="1"/>
      <c r="AG896" s="1"/>
    </row>
    <row r="897" spans="1:33" ht="15.75" customHeight="1" x14ac:dyDescent="0.2">
      <c r="A897" s="1"/>
      <c r="B897" s="1"/>
      <c r="C897" s="2"/>
      <c r="D897" s="162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70"/>
      <c r="X897" s="170"/>
      <c r="Y897" s="170"/>
      <c r="Z897" s="170"/>
      <c r="AA897" s="224"/>
      <c r="AB897" s="1"/>
      <c r="AC897" s="1"/>
      <c r="AD897" s="1"/>
      <c r="AE897" s="1"/>
      <c r="AF897" s="1"/>
      <c r="AG897" s="1"/>
    </row>
    <row r="898" spans="1:33" ht="15.75" customHeight="1" x14ac:dyDescent="0.2">
      <c r="A898" s="1"/>
      <c r="B898" s="1"/>
      <c r="C898" s="2"/>
      <c r="D898" s="162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70"/>
      <c r="X898" s="170"/>
      <c r="Y898" s="170"/>
      <c r="Z898" s="170"/>
      <c r="AA898" s="224"/>
      <c r="AB898" s="1"/>
      <c r="AC898" s="1"/>
      <c r="AD898" s="1"/>
      <c r="AE898" s="1"/>
      <c r="AF898" s="1"/>
      <c r="AG898" s="1"/>
    </row>
    <row r="899" spans="1:33" ht="15.75" customHeight="1" x14ac:dyDescent="0.2">
      <c r="A899" s="1"/>
      <c r="B899" s="1"/>
      <c r="C899" s="2"/>
      <c r="D899" s="162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70"/>
      <c r="X899" s="170"/>
      <c r="Y899" s="170"/>
      <c r="Z899" s="170"/>
      <c r="AA899" s="224"/>
      <c r="AB899" s="1"/>
      <c r="AC899" s="1"/>
      <c r="AD899" s="1"/>
      <c r="AE899" s="1"/>
      <c r="AF899" s="1"/>
      <c r="AG899" s="1"/>
    </row>
    <row r="900" spans="1:33" ht="15.75" customHeight="1" x14ac:dyDescent="0.2">
      <c r="A900" s="1"/>
      <c r="B900" s="1"/>
      <c r="C900" s="2"/>
      <c r="D900" s="162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70"/>
      <c r="X900" s="170"/>
      <c r="Y900" s="170"/>
      <c r="Z900" s="170"/>
      <c r="AA900" s="224"/>
      <c r="AB900" s="1"/>
      <c r="AC900" s="1"/>
      <c r="AD900" s="1"/>
      <c r="AE900" s="1"/>
      <c r="AF900" s="1"/>
      <c r="AG900" s="1"/>
    </row>
    <row r="901" spans="1:33" ht="15.75" customHeight="1" x14ac:dyDescent="0.2">
      <c r="A901" s="1"/>
      <c r="B901" s="1"/>
      <c r="C901" s="2"/>
      <c r="D901" s="162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70"/>
      <c r="X901" s="170"/>
      <c r="Y901" s="170"/>
      <c r="Z901" s="170"/>
      <c r="AA901" s="224"/>
      <c r="AB901" s="1"/>
      <c r="AC901" s="1"/>
      <c r="AD901" s="1"/>
      <c r="AE901" s="1"/>
      <c r="AF901" s="1"/>
      <c r="AG901" s="1"/>
    </row>
    <row r="902" spans="1:33" ht="15.75" customHeight="1" x14ac:dyDescent="0.2">
      <c r="A902" s="1"/>
      <c r="B902" s="1"/>
      <c r="C902" s="2"/>
      <c r="D902" s="162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70"/>
      <c r="X902" s="170"/>
      <c r="Y902" s="170"/>
      <c r="Z902" s="170"/>
      <c r="AA902" s="224"/>
      <c r="AB902" s="1"/>
      <c r="AC902" s="1"/>
      <c r="AD902" s="1"/>
      <c r="AE902" s="1"/>
      <c r="AF902" s="1"/>
      <c r="AG902" s="1"/>
    </row>
    <row r="903" spans="1:33" ht="15.75" customHeight="1" x14ac:dyDescent="0.2">
      <c r="A903" s="1"/>
      <c r="B903" s="1"/>
      <c r="C903" s="2"/>
      <c r="D903" s="162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70"/>
      <c r="X903" s="170"/>
      <c r="Y903" s="170"/>
      <c r="Z903" s="170"/>
      <c r="AA903" s="224"/>
      <c r="AB903" s="1"/>
      <c r="AC903" s="1"/>
      <c r="AD903" s="1"/>
      <c r="AE903" s="1"/>
      <c r="AF903" s="1"/>
      <c r="AG903" s="1"/>
    </row>
    <row r="904" spans="1:33" ht="15.75" customHeight="1" x14ac:dyDescent="0.2">
      <c r="A904" s="1"/>
      <c r="B904" s="1"/>
      <c r="C904" s="2"/>
      <c r="D904" s="162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70"/>
      <c r="X904" s="170"/>
      <c r="Y904" s="170"/>
      <c r="Z904" s="170"/>
      <c r="AA904" s="224"/>
      <c r="AB904" s="1"/>
      <c r="AC904" s="1"/>
      <c r="AD904" s="1"/>
      <c r="AE904" s="1"/>
      <c r="AF904" s="1"/>
      <c r="AG904" s="1"/>
    </row>
    <row r="905" spans="1:33" ht="15.75" customHeight="1" x14ac:dyDescent="0.2">
      <c r="A905" s="1"/>
      <c r="B905" s="1"/>
      <c r="C905" s="2"/>
      <c r="D905" s="162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70"/>
      <c r="X905" s="170"/>
      <c r="Y905" s="170"/>
      <c r="Z905" s="170"/>
      <c r="AA905" s="224"/>
      <c r="AB905" s="1"/>
      <c r="AC905" s="1"/>
      <c r="AD905" s="1"/>
      <c r="AE905" s="1"/>
      <c r="AF905" s="1"/>
      <c r="AG905" s="1"/>
    </row>
    <row r="906" spans="1:33" ht="15.75" customHeight="1" x14ac:dyDescent="0.2">
      <c r="A906" s="1"/>
      <c r="B906" s="1"/>
      <c r="C906" s="2"/>
      <c r="D906" s="162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70"/>
      <c r="X906" s="170"/>
      <c r="Y906" s="170"/>
      <c r="Z906" s="170"/>
      <c r="AA906" s="224"/>
      <c r="AB906" s="1"/>
      <c r="AC906" s="1"/>
      <c r="AD906" s="1"/>
      <c r="AE906" s="1"/>
      <c r="AF906" s="1"/>
      <c r="AG906" s="1"/>
    </row>
    <row r="907" spans="1:33" ht="15.75" customHeight="1" x14ac:dyDescent="0.2">
      <c r="A907" s="1"/>
      <c r="B907" s="1"/>
      <c r="C907" s="2"/>
      <c r="D907" s="162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70"/>
      <c r="X907" s="170"/>
      <c r="Y907" s="170"/>
      <c r="Z907" s="170"/>
      <c r="AA907" s="224"/>
      <c r="AB907" s="1"/>
      <c r="AC907" s="1"/>
      <c r="AD907" s="1"/>
      <c r="AE907" s="1"/>
      <c r="AF907" s="1"/>
      <c r="AG907" s="1"/>
    </row>
    <row r="908" spans="1:33" ht="15.75" customHeight="1" x14ac:dyDescent="0.2">
      <c r="A908" s="1"/>
      <c r="B908" s="1"/>
      <c r="C908" s="2"/>
      <c r="D908" s="162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70"/>
      <c r="X908" s="170"/>
      <c r="Y908" s="170"/>
      <c r="Z908" s="170"/>
      <c r="AA908" s="224"/>
      <c r="AB908" s="1"/>
      <c r="AC908" s="1"/>
      <c r="AD908" s="1"/>
      <c r="AE908" s="1"/>
      <c r="AF908" s="1"/>
      <c r="AG908" s="1"/>
    </row>
    <row r="909" spans="1:33" ht="15.75" customHeight="1" x14ac:dyDescent="0.2">
      <c r="A909" s="1"/>
      <c r="B909" s="1"/>
      <c r="C909" s="2"/>
      <c r="D909" s="162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70"/>
      <c r="X909" s="170"/>
      <c r="Y909" s="170"/>
      <c r="Z909" s="170"/>
      <c r="AA909" s="224"/>
      <c r="AB909" s="1"/>
      <c r="AC909" s="1"/>
      <c r="AD909" s="1"/>
      <c r="AE909" s="1"/>
      <c r="AF909" s="1"/>
      <c r="AG909" s="1"/>
    </row>
    <row r="910" spans="1:33" ht="15.75" customHeight="1" x14ac:dyDescent="0.2">
      <c r="A910" s="1"/>
      <c r="B910" s="1"/>
      <c r="C910" s="2"/>
      <c r="D910" s="162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70"/>
      <c r="X910" s="170"/>
      <c r="Y910" s="170"/>
      <c r="Z910" s="170"/>
      <c r="AA910" s="224"/>
      <c r="AB910" s="1"/>
      <c r="AC910" s="1"/>
      <c r="AD910" s="1"/>
      <c r="AE910" s="1"/>
      <c r="AF910" s="1"/>
      <c r="AG910" s="1"/>
    </row>
    <row r="911" spans="1:33" ht="15.75" customHeight="1" x14ac:dyDescent="0.2">
      <c r="A911" s="1"/>
      <c r="B911" s="1"/>
      <c r="C911" s="2"/>
      <c r="D911" s="162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70"/>
      <c r="X911" s="170"/>
      <c r="Y911" s="170"/>
      <c r="Z911" s="170"/>
      <c r="AA911" s="224"/>
      <c r="AB911" s="1"/>
      <c r="AC911" s="1"/>
      <c r="AD911" s="1"/>
      <c r="AE911" s="1"/>
      <c r="AF911" s="1"/>
      <c r="AG911" s="1"/>
    </row>
    <row r="912" spans="1:33" ht="15.75" customHeight="1" x14ac:dyDescent="0.2">
      <c r="A912" s="1"/>
      <c r="B912" s="1"/>
      <c r="C912" s="2"/>
      <c r="D912" s="162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70"/>
      <c r="X912" s="170"/>
      <c r="Y912" s="170"/>
      <c r="Z912" s="170"/>
      <c r="AA912" s="224"/>
      <c r="AB912" s="1"/>
      <c r="AC912" s="1"/>
      <c r="AD912" s="1"/>
      <c r="AE912" s="1"/>
      <c r="AF912" s="1"/>
      <c r="AG912" s="1"/>
    </row>
    <row r="913" spans="1:33" ht="15.75" customHeight="1" x14ac:dyDescent="0.2">
      <c r="A913" s="1"/>
      <c r="B913" s="1"/>
      <c r="C913" s="2"/>
      <c r="D913" s="162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70"/>
      <c r="X913" s="170"/>
      <c r="Y913" s="170"/>
      <c r="Z913" s="170"/>
      <c r="AA913" s="224"/>
      <c r="AB913" s="1"/>
      <c r="AC913" s="1"/>
      <c r="AD913" s="1"/>
      <c r="AE913" s="1"/>
      <c r="AF913" s="1"/>
      <c r="AG913" s="1"/>
    </row>
    <row r="914" spans="1:33" ht="15.75" customHeight="1" x14ac:dyDescent="0.2">
      <c r="A914" s="1"/>
      <c r="B914" s="1"/>
      <c r="C914" s="2"/>
      <c r="D914" s="162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70"/>
      <c r="X914" s="170"/>
      <c r="Y914" s="170"/>
      <c r="Z914" s="170"/>
      <c r="AA914" s="224"/>
      <c r="AB914" s="1"/>
      <c r="AC914" s="1"/>
      <c r="AD914" s="1"/>
      <c r="AE914" s="1"/>
      <c r="AF914" s="1"/>
      <c r="AG914" s="1"/>
    </row>
    <row r="915" spans="1:33" ht="15.75" customHeight="1" x14ac:dyDescent="0.2">
      <c r="A915" s="1"/>
      <c r="B915" s="1"/>
      <c r="C915" s="2"/>
      <c r="D915" s="162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70"/>
      <c r="X915" s="170"/>
      <c r="Y915" s="170"/>
      <c r="Z915" s="170"/>
      <c r="AA915" s="224"/>
      <c r="AB915" s="1"/>
      <c r="AC915" s="1"/>
      <c r="AD915" s="1"/>
      <c r="AE915" s="1"/>
      <c r="AF915" s="1"/>
      <c r="AG915" s="1"/>
    </row>
    <row r="916" spans="1:33" ht="15.75" customHeight="1" x14ac:dyDescent="0.2">
      <c r="A916" s="1"/>
      <c r="B916" s="1"/>
      <c r="C916" s="2"/>
      <c r="D916" s="162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70"/>
      <c r="X916" s="170"/>
      <c r="Y916" s="170"/>
      <c r="Z916" s="170"/>
      <c r="AA916" s="224"/>
      <c r="AB916" s="1"/>
      <c r="AC916" s="1"/>
      <c r="AD916" s="1"/>
      <c r="AE916" s="1"/>
      <c r="AF916" s="1"/>
      <c r="AG916" s="1"/>
    </row>
    <row r="917" spans="1:33" ht="15.75" customHeight="1" x14ac:dyDescent="0.2">
      <c r="A917" s="1"/>
      <c r="B917" s="1"/>
      <c r="C917" s="2"/>
      <c r="D917" s="162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70"/>
      <c r="X917" s="170"/>
      <c r="Y917" s="170"/>
      <c r="Z917" s="170"/>
      <c r="AA917" s="224"/>
      <c r="AB917" s="1"/>
      <c r="AC917" s="1"/>
      <c r="AD917" s="1"/>
      <c r="AE917" s="1"/>
      <c r="AF917" s="1"/>
      <c r="AG917" s="1"/>
    </row>
    <row r="918" spans="1:33" ht="15.75" customHeight="1" x14ac:dyDescent="0.2">
      <c r="A918" s="1"/>
      <c r="B918" s="1"/>
      <c r="C918" s="2"/>
      <c r="D918" s="162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70"/>
      <c r="X918" s="170"/>
      <c r="Y918" s="170"/>
      <c r="Z918" s="170"/>
      <c r="AA918" s="224"/>
      <c r="AB918" s="1"/>
      <c r="AC918" s="1"/>
      <c r="AD918" s="1"/>
      <c r="AE918" s="1"/>
      <c r="AF918" s="1"/>
      <c r="AG918" s="1"/>
    </row>
    <row r="919" spans="1:33" ht="15.75" customHeight="1" x14ac:dyDescent="0.2">
      <c r="A919" s="1"/>
      <c r="B919" s="1"/>
      <c r="C919" s="2"/>
      <c r="D919" s="162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70"/>
      <c r="X919" s="170"/>
      <c r="Y919" s="170"/>
      <c r="Z919" s="170"/>
      <c r="AA919" s="224"/>
      <c r="AB919" s="1"/>
      <c r="AC919" s="1"/>
      <c r="AD919" s="1"/>
      <c r="AE919" s="1"/>
      <c r="AF919" s="1"/>
      <c r="AG919" s="1"/>
    </row>
    <row r="920" spans="1:33" ht="15.75" customHeight="1" x14ac:dyDescent="0.2">
      <c r="A920" s="1"/>
      <c r="B920" s="1"/>
      <c r="C920" s="2"/>
      <c r="D920" s="162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70"/>
      <c r="X920" s="170"/>
      <c r="Y920" s="170"/>
      <c r="Z920" s="170"/>
      <c r="AA920" s="224"/>
      <c r="AB920" s="1"/>
      <c r="AC920" s="1"/>
      <c r="AD920" s="1"/>
      <c r="AE920" s="1"/>
      <c r="AF920" s="1"/>
      <c r="AG920" s="1"/>
    </row>
    <row r="921" spans="1:33" ht="15.75" customHeight="1" x14ac:dyDescent="0.2">
      <c r="A921" s="1"/>
      <c r="B921" s="1"/>
      <c r="C921" s="2"/>
      <c r="D921" s="162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70"/>
      <c r="X921" s="170"/>
      <c r="Y921" s="170"/>
      <c r="Z921" s="170"/>
      <c r="AA921" s="224"/>
      <c r="AB921" s="1"/>
      <c r="AC921" s="1"/>
      <c r="AD921" s="1"/>
      <c r="AE921" s="1"/>
      <c r="AF921" s="1"/>
      <c r="AG921" s="1"/>
    </row>
    <row r="922" spans="1:33" ht="15.75" customHeight="1" x14ac:dyDescent="0.2">
      <c r="A922" s="1"/>
      <c r="B922" s="1"/>
      <c r="C922" s="2"/>
      <c r="D922" s="162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70"/>
      <c r="X922" s="170"/>
      <c r="Y922" s="170"/>
      <c r="Z922" s="170"/>
      <c r="AA922" s="224"/>
      <c r="AB922" s="1"/>
      <c r="AC922" s="1"/>
      <c r="AD922" s="1"/>
      <c r="AE922" s="1"/>
      <c r="AF922" s="1"/>
      <c r="AG922" s="1"/>
    </row>
    <row r="923" spans="1:33" ht="15.75" customHeight="1" x14ac:dyDescent="0.2">
      <c r="A923" s="1"/>
      <c r="B923" s="1"/>
      <c r="C923" s="2"/>
      <c r="D923" s="162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70"/>
      <c r="X923" s="170"/>
      <c r="Y923" s="170"/>
      <c r="Z923" s="170"/>
      <c r="AA923" s="224"/>
      <c r="AB923" s="1"/>
      <c r="AC923" s="1"/>
      <c r="AD923" s="1"/>
      <c r="AE923" s="1"/>
      <c r="AF923" s="1"/>
      <c r="AG923" s="1"/>
    </row>
    <row r="924" spans="1:33" ht="15.75" customHeight="1" x14ac:dyDescent="0.2">
      <c r="A924" s="1"/>
      <c r="B924" s="1"/>
      <c r="C924" s="2"/>
      <c r="D924" s="162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70"/>
      <c r="X924" s="170"/>
      <c r="Y924" s="170"/>
      <c r="Z924" s="170"/>
      <c r="AA924" s="224"/>
      <c r="AB924" s="1"/>
      <c r="AC924" s="1"/>
      <c r="AD924" s="1"/>
      <c r="AE924" s="1"/>
      <c r="AF924" s="1"/>
      <c r="AG924" s="1"/>
    </row>
    <row r="925" spans="1:33" ht="15.75" customHeight="1" x14ac:dyDescent="0.2">
      <c r="A925" s="1"/>
      <c r="B925" s="1"/>
      <c r="C925" s="2"/>
      <c r="D925" s="162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70"/>
      <c r="X925" s="170"/>
      <c r="Y925" s="170"/>
      <c r="Z925" s="170"/>
      <c r="AA925" s="224"/>
      <c r="AB925" s="1"/>
      <c r="AC925" s="1"/>
      <c r="AD925" s="1"/>
      <c r="AE925" s="1"/>
      <c r="AF925" s="1"/>
      <c r="AG925" s="1"/>
    </row>
    <row r="926" spans="1:33" ht="15.75" customHeight="1" x14ac:dyDescent="0.2">
      <c r="A926" s="1"/>
      <c r="B926" s="1"/>
      <c r="C926" s="2"/>
      <c r="D926" s="162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70"/>
      <c r="X926" s="170"/>
      <c r="Y926" s="170"/>
      <c r="Z926" s="170"/>
      <c r="AA926" s="224"/>
      <c r="AB926" s="1"/>
      <c r="AC926" s="1"/>
      <c r="AD926" s="1"/>
      <c r="AE926" s="1"/>
      <c r="AF926" s="1"/>
      <c r="AG926" s="1"/>
    </row>
    <row r="927" spans="1:33" ht="15.75" customHeight="1" x14ac:dyDescent="0.2">
      <c r="A927" s="1"/>
      <c r="B927" s="1"/>
      <c r="C927" s="2"/>
      <c r="D927" s="162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70"/>
      <c r="X927" s="170"/>
      <c r="Y927" s="170"/>
      <c r="Z927" s="170"/>
      <c r="AA927" s="224"/>
      <c r="AB927" s="1"/>
      <c r="AC927" s="1"/>
      <c r="AD927" s="1"/>
      <c r="AE927" s="1"/>
      <c r="AF927" s="1"/>
      <c r="AG927" s="1"/>
    </row>
    <row r="928" spans="1:33" ht="15.75" customHeight="1" x14ac:dyDescent="0.2">
      <c r="A928" s="1"/>
      <c r="B928" s="1"/>
      <c r="C928" s="2"/>
      <c r="D928" s="162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70"/>
      <c r="X928" s="170"/>
      <c r="Y928" s="170"/>
      <c r="Z928" s="170"/>
      <c r="AA928" s="224"/>
      <c r="AB928" s="1"/>
      <c r="AC928" s="1"/>
      <c r="AD928" s="1"/>
      <c r="AE928" s="1"/>
      <c r="AF928" s="1"/>
      <c r="AG928" s="1"/>
    </row>
    <row r="929" spans="1:33" ht="15.75" customHeight="1" x14ac:dyDescent="0.2">
      <c r="A929" s="1"/>
      <c r="B929" s="1"/>
      <c r="C929" s="2"/>
      <c r="D929" s="162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70"/>
      <c r="X929" s="170"/>
      <c r="Y929" s="170"/>
      <c r="Z929" s="170"/>
      <c r="AA929" s="224"/>
      <c r="AB929" s="1"/>
      <c r="AC929" s="1"/>
      <c r="AD929" s="1"/>
      <c r="AE929" s="1"/>
      <c r="AF929" s="1"/>
      <c r="AG929" s="1"/>
    </row>
    <row r="930" spans="1:33" ht="15.75" customHeight="1" x14ac:dyDescent="0.2">
      <c r="A930" s="1"/>
      <c r="B930" s="1"/>
      <c r="C930" s="2"/>
      <c r="D930" s="162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70"/>
      <c r="X930" s="170"/>
      <c r="Y930" s="170"/>
      <c r="Z930" s="170"/>
      <c r="AA930" s="224"/>
      <c r="AB930" s="1"/>
      <c r="AC930" s="1"/>
      <c r="AD930" s="1"/>
      <c r="AE930" s="1"/>
      <c r="AF930" s="1"/>
      <c r="AG930" s="1"/>
    </row>
    <row r="931" spans="1:33" ht="15.75" customHeight="1" x14ac:dyDescent="0.2">
      <c r="A931" s="1"/>
      <c r="B931" s="1"/>
      <c r="C931" s="2"/>
      <c r="D931" s="162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70"/>
      <c r="X931" s="170"/>
      <c r="Y931" s="170"/>
      <c r="Z931" s="170"/>
      <c r="AA931" s="224"/>
      <c r="AB931" s="1"/>
      <c r="AC931" s="1"/>
      <c r="AD931" s="1"/>
      <c r="AE931" s="1"/>
      <c r="AF931" s="1"/>
      <c r="AG931" s="1"/>
    </row>
    <row r="932" spans="1:33" ht="15.75" customHeight="1" x14ac:dyDescent="0.2">
      <c r="A932" s="1"/>
      <c r="B932" s="1"/>
      <c r="C932" s="2"/>
      <c r="D932" s="162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70"/>
      <c r="X932" s="170"/>
      <c r="Y932" s="170"/>
      <c r="Z932" s="170"/>
      <c r="AA932" s="224"/>
      <c r="AB932" s="1"/>
      <c r="AC932" s="1"/>
      <c r="AD932" s="1"/>
      <c r="AE932" s="1"/>
      <c r="AF932" s="1"/>
      <c r="AG932" s="1"/>
    </row>
    <row r="933" spans="1:33" ht="15.75" customHeight="1" x14ac:dyDescent="0.2">
      <c r="A933" s="1"/>
      <c r="B933" s="1"/>
      <c r="C933" s="2"/>
      <c r="D933" s="162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70"/>
      <c r="X933" s="170"/>
      <c r="Y933" s="170"/>
      <c r="Z933" s="170"/>
      <c r="AA933" s="224"/>
      <c r="AB933" s="1"/>
      <c r="AC933" s="1"/>
      <c r="AD933" s="1"/>
      <c r="AE933" s="1"/>
      <c r="AF933" s="1"/>
      <c r="AG933" s="1"/>
    </row>
    <row r="934" spans="1:33" ht="15.75" customHeight="1" x14ac:dyDescent="0.2">
      <c r="A934" s="1"/>
      <c r="B934" s="1"/>
      <c r="C934" s="2"/>
      <c r="D934" s="162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70"/>
      <c r="X934" s="170"/>
      <c r="Y934" s="170"/>
      <c r="Z934" s="170"/>
      <c r="AA934" s="224"/>
      <c r="AB934" s="1"/>
      <c r="AC934" s="1"/>
      <c r="AD934" s="1"/>
      <c r="AE934" s="1"/>
      <c r="AF934" s="1"/>
      <c r="AG934" s="1"/>
    </row>
    <row r="935" spans="1:33" ht="15.75" customHeight="1" x14ac:dyDescent="0.2">
      <c r="A935" s="1"/>
      <c r="B935" s="1"/>
      <c r="C935" s="2"/>
      <c r="D935" s="162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70"/>
      <c r="X935" s="170"/>
      <c r="Y935" s="170"/>
      <c r="Z935" s="170"/>
      <c r="AA935" s="224"/>
      <c r="AB935" s="1"/>
      <c r="AC935" s="1"/>
      <c r="AD935" s="1"/>
      <c r="AE935" s="1"/>
      <c r="AF935" s="1"/>
      <c r="AG935" s="1"/>
    </row>
    <row r="936" spans="1:33" ht="15.75" customHeight="1" x14ac:dyDescent="0.2">
      <c r="A936" s="1"/>
      <c r="B936" s="1"/>
      <c r="C936" s="2"/>
      <c r="D936" s="162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70"/>
      <c r="X936" s="170"/>
      <c r="Y936" s="170"/>
      <c r="Z936" s="170"/>
      <c r="AA936" s="224"/>
      <c r="AB936" s="1"/>
      <c r="AC936" s="1"/>
      <c r="AD936" s="1"/>
      <c r="AE936" s="1"/>
      <c r="AF936" s="1"/>
      <c r="AG936" s="1"/>
    </row>
    <row r="937" spans="1:33" ht="15.75" customHeight="1" x14ac:dyDescent="0.2">
      <c r="A937" s="1"/>
      <c r="B937" s="1"/>
      <c r="C937" s="2"/>
      <c r="D937" s="162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70"/>
      <c r="X937" s="170"/>
      <c r="Y937" s="170"/>
      <c r="Z937" s="170"/>
      <c r="AA937" s="224"/>
      <c r="AB937" s="1"/>
      <c r="AC937" s="1"/>
      <c r="AD937" s="1"/>
      <c r="AE937" s="1"/>
      <c r="AF937" s="1"/>
      <c r="AG937" s="1"/>
    </row>
    <row r="938" spans="1:33" ht="15.75" customHeight="1" x14ac:dyDescent="0.2">
      <c r="A938" s="1"/>
      <c r="B938" s="1"/>
      <c r="C938" s="2"/>
      <c r="D938" s="162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70"/>
      <c r="X938" s="170"/>
      <c r="Y938" s="170"/>
      <c r="Z938" s="170"/>
      <c r="AA938" s="224"/>
      <c r="AB938" s="1"/>
      <c r="AC938" s="1"/>
      <c r="AD938" s="1"/>
      <c r="AE938" s="1"/>
      <c r="AF938" s="1"/>
      <c r="AG938" s="1"/>
    </row>
    <row r="939" spans="1:33" ht="15.75" customHeight="1" x14ac:dyDescent="0.2">
      <c r="A939" s="1"/>
      <c r="B939" s="1"/>
      <c r="C939" s="2"/>
      <c r="D939" s="162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70"/>
      <c r="X939" s="170"/>
      <c r="Y939" s="170"/>
      <c r="Z939" s="170"/>
      <c r="AA939" s="224"/>
      <c r="AB939" s="1"/>
      <c r="AC939" s="1"/>
      <c r="AD939" s="1"/>
      <c r="AE939" s="1"/>
      <c r="AF939" s="1"/>
      <c r="AG939" s="1"/>
    </row>
    <row r="940" spans="1:33" ht="15.75" customHeight="1" x14ac:dyDescent="0.2">
      <c r="A940" s="1"/>
      <c r="B940" s="1"/>
      <c r="C940" s="2"/>
      <c r="D940" s="162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70"/>
      <c r="X940" s="170"/>
      <c r="Y940" s="170"/>
      <c r="Z940" s="170"/>
      <c r="AA940" s="224"/>
      <c r="AB940" s="1"/>
      <c r="AC940" s="1"/>
      <c r="AD940" s="1"/>
      <c r="AE940" s="1"/>
      <c r="AF940" s="1"/>
      <c r="AG940" s="1"/>
    </row>
    <row r="941" spans="1:33" ht="15.75" customHeight="1" x14ac:dyDescent="0.2">
      <c r="A941" s="1"/>
      <c r="B941" s="1"/>
      <c r="C941" s="2"/>
      <c r="D941" s="162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70"/>
      <c r="X941" s="170"/>
      <c r="Y941" s="170"/>
      <c r="Z941" s="170"/>
      <c r="AA941" s="224"/>
      <c r="AB941" s="1"/>
      <c r="AC941" s="1"/>
      <c r="AD941" s="1"/>
      <c r="AE941" s="1"/>
      <c r="AF941" s="1"/>
      <c r="AG941" s="1"/>
    </row>
    <row r="942" spans="1:33" ht="15.75" customHeight="1" x14ac:dyDescent="0.2">
      <c r="A942" s="1"/>
      <c r="B942" s="1"/>
      <c r="C942" s="2"/>
      <c r="D942" s="162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70"/>
      <c r="X942" s="170"/>
      <c r="Y942" s="170"/>
      <c r="Z942" s="170"/>
      <c r="AA942" s="224"/>
      <c r="AB942" s="1"/>
      <c r="AC942" s="1"/>
      <c r="AD942" s="1"/>
      <c r="AE942" s="1"/>
      <c r="AF942" s="1"/>
      <c r="AG942" s="1"/>
    </row>
    <row r="943" spans="1:33" ht="15.75" customHeight="1" x14ac:dyDescent="0.2">
      <c r="A943" s="1"/>
      <c r="B943" s="1"/>
      <c r="C943" s="2"/>
      <c r="D943" s="162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70"/>
      <c r="X943" s="170"/>
      <c r="Y943" s="170"/>
      <c r="Z943" s="170"/>
      <c r="AA943" s="224"/>
      <c r="AB943" s="1"/>
      <c r="AC943" s="1"/>
      <c r="AD943" s="1"/>
      <c r="AE943" s="1"/>
      <c r="AF943" s="1"/>
      <c r="AG943" s="1"/>
    </row>
    <row r="944" spans="1:33" ht="15.75" customHeight="1" x14ac:dyDescent="0.2">
      <c r="A944" s="1"/>
      <c r="B944" s="1"/>
      <c r="C944" s="2"/>
      <c r="D944" s="162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70"/>
      <c r="X944" s="170"/>
      <c r="Y944" s="170"/>
      <c r="Z944" s="170"/>
      <c r="AA944" s="224"/>
      <c r="AB944" s="1"/>
      <c r="AC944" s="1"/>
      <c r="AD944" s="1"/>
      <c r="AE944" s="1"/>
      <c r="AF944" s="1"/>
      <c r="AG944" s="1"/>
    </row>
    <row r="945" spans="1:33" ht="15.75" customHeight="1" x14ac:dyDescent="0.2">
      <c r="A945" s="1"/>
      <c r="B945" s="1"/>
      <c r="C945" s="2"/>
      <c r="D945" s="162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70"/>
      <c r="X945" s="170"/>
      <c r="Y945" s="170"/>
      <c r="Z945" s="170"/>
      <c r="AA945" s="224"/>
      <c r="AB945" s="1"/>
      <c r="AC945" s="1"/>
      <c r="AD945" s="1"/>
      <c r="AE945" s="1"/>
      <c r="AF945" s="1"/>
      <c r="AG945" s="1"/>
    </row>
    <row r="946" spans="1:33" ht="15.75" customHeight="1" x14ac:dyDescent="0.2">
      <c r="A946" s="1"/>
      <c r="B946" s="1"/>
      <c r="C946" s="2"/>
      <c r="D946" s="162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70"/>
      <c r="X946" s="170"/>
      <c r="Y946" s="170"/>
      <c r="Z946" s="170"/>
      <c r="AA946" s="224"/>
      <c r="AB946" s="1"/>
      <c r="AC946" s="1"/>
      <c r="AD946" s="1"/>
      <c r="AE946" s="1"/>
      <c r="AF946" s="1"/>
      <c r="AG946" s="1"/>
    </row>
    <row r="947" spans="1:33" ht="15.75" customHeight="1" x14ac:dyDescent="0.2">
      <c r="A947" s="1"/>
      <c r="B947" s="1"/>
      <c r="C947" s="2"/>
      <c r="D947" s="162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70"/>
      <c r="X947" s="170"/>
      <c r="Y947" s="170"/>
      <c r="Z947" s="170"/>
      <c r="AA947" s="224"/>
      <c r="AB947" s="1"/>
      <c r="AC947" s="1"/>
      <c r="AD947" s="1"/>
      <c r="AE947" s="1"/>
      <c r="AF947" s="1"/>
      <c r="AG947" s="1"/>
    </row>
    <row r="948" spans="1:33" ht="15.75" customHeight="1" x14ac:dyDescent="0.2">
      <c r="A948" s="1"/>
      <c r="B948" s="1"/>
      <c r="C948" s="2"/>
      <c r="D948" s="162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70"/>
      <c r="X948" s="170"/>
      <c r="Y948" s="170"/>
      <c r="Z948" s="170"/>
      <c r="AA948" s="224"/>
      <c r="AB948" s="1"/>
      <c r="AC948" s="1"/>
      <c r="AD948" s="1"/>
      <c r="AE948" s="1"/>
      <c r="AF948" s="1"/>
      <c r="AG948" s="1"/>
    </row>
    <row r="949" spans="1:33" ht="15.75" customHeight="1" x14ac:dyDescent="0.2">
      <c r="A949" s="1"/>
      <c r="B949" s="1"/>
      <c r="C949" s="2"/>
      <c r="D949" s="162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70"/>
      <c r="X949" s="170"/>
      <c r="Y949" s="170"/>
      <c r="Z949" s="170"/>
      <c r="AA949" s="224"/>
      <c r="AB949" s="1"/>
      <c r="AC949" s="1"/>
      <c r="AD949" s="1"/>
      <c r="AE949" s="1"/>
      <c r="AF949" s="1"/>
      <c r="AG949" s="1"/>
    </row>
    <row r="950" spans="1:33" ht="15.75" customHeight="1" x14ac:dyDescent="0.2">
      <c r="A950" s="1"/>
      <c r="B950" s="1"/>
      <c r="C950" s="2"/>
      <c r="D950" s="162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70"/>
      <c r="X950" s="170"/>
      <c r="Y950" s="170"/>
      <c r="Z950" s="170"/>
      <c r="AA950" s="224"/>
      <c r="AB950" s="1"/>
      <c r="AC950" s="1"/>
      <c r="AD950" s="1"/>
      <c r="AE950" s="1"/>
      <c r="AF950" s="1"/>
      <c r="AG950" s="1"/>
    </row>
    <row r="951" spans="1:33" ht="15.75" customHeight="1" x14ac:dyDescent="0.2">
      <c r="A951" s="1"/>
      <c r="B951" s="1"/>
      <c r="C951" s="2"/>
      <c r="D951" s="162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70"/>
      <c r="X951" s="170"/>
      <c r="Y951" s="170"/>
      <c r="Z951" s="170"/>
      <c r="AA951" s="224"/>
      <c r="AB951" s="1"/>
      <c r="AC951" s="1"/>
      <c r="AD951" s="1"/>
      <c r="AE951" s="1"/>
      <c r="AF951" s="1"/>
      <c r="AG951" s="1"/>
    </row>
    <row r="952" spans="1:33" ht="15.75" customHeight="1" x14ac:dyDescent="0.2">
      <c r="A952" s="1"/>
      <c r="B952" s="1"/>
      <c r="C952" s="2"/>
      <c r="D952" s="162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70"/>
      <c r="X952" s="170"/>
      <c r="Y952" s="170"/>
      <c r="Z952" s="170"/>
      <c r="AA952" s="224"/>
      <c r="AB952" s="1"/>
      <c r="AC952" s="1"/>
      <c r="AD952" s="1"/>
      <c r="AE952" s="1"/>
      <c r="AF952" s="1"/>
      <c r="AG952" s="1"/>
    </row>
    <row r="953" spans="1:33" ht="15.75" customHeight="1" x14ac:dyDescent="0.2">
      <c r="A953" s="1"/>
      <c r="B953" s="1"/>
      <c r="C953" s="2"/>
      <c r="D953" s="162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70"/>
      <c r="X953" s="170"/>
      <c r="Y953" s="170"/>
      <c r="Z953" s="170"/>
      <c r="AA953" s="224"/>
      <c r="AB953" s="1"/>
      <c r="AC953" s="1"/>
      <c r="AD953" s="1"/>
      <c r="AE953" s="1"/>
      <c r="AF953" s="1"/>
      <c r="AG953" s="1"/>
    </row>
    <row r="954" spans="1:33" ht="15.75" customHeight="1" x14ac:dyDescent="0.2">
      <c r="A954" s="1"/>
      <c r="B954" s="1"/>
      <c r="C954" s="2"/>
      <c r="D954" s="162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70"/>
      <c r="X954" s="170"/>
      <c r="Y954" s="170"/>
      <c r="Z954" s="170"/>
      <c r="AA954" s="224"/>
      <c r="AB954" s="1"/>
      <c r="AC954" s="1"/>
      <c r="AD954" s="1"/>
      <c r="AE954" s="1"/>
      <c r="AF954" s="1"/>
      <c r="AG954" s="1"/>
    </row>
    <row r="955" spans="1:33" ht="15.75" customHeight="1" x14ac:dyDescent="0.2">
      <c r="A955" s="1"/>
      <c r="B955" s="1"/>
      <c r="C955" s="2"/>
      <c r="D955" s="162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70"/>
      <c r="X955" s="170"/>
      <c r="Y955" s="170"/>
      <c r="Z955" s="170"/>
      <c r="AA955" s="224"/>
      <c r="AB955" s="1"/>
      <c r="AC955" s="1"/>
      <c r="AD955" s="1"/>
      <c r="AE955" s="1"/>
      <c r="AF955" s="1"/>
      <c r="AG955" s="1"/>
    </row>
    <row r="956" spans="1:33" ht="15.75" customHeight="1" x14ac:dyDescent="0.2">
      <c r="A956" s="1"/>
      <c r="B956" s="1"/>
      <c r="C956" s="2"/>
      <c r="D956" s="162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70"/>
      <c r="X956" s="170"/>
      <c r="Y956" s="170"/>
      <c r="Z956" s="170"/>
      <c r="AA956" s="224"/>
      <c r="AB956" s="1"/>
      <c r="AC956" s="1"/>
      <c r="AD956" s="1"/>
      <c r="AE956" s="1"/>
      <c r="AF956" s="1"/>
      <c r="AG956" s="1"/>
    </row>
    <row r="957" spans="1:33" ht="15.75" customHeight="1" x14ac:dyDescent="0.2">
      <c r="A957" s="1"/>
      <c r="B957" s="1"/>
      <c r="C957" s="2"/>
      <c r="D957" s="162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70"/>
      <c r="X957" s="170"/>
      <c r="Y957" s="170"/>
      <c r="Z957" s="170"/>
      <c r="AA957" s="224"/>
      <c r="AB957" s="1"/>
      <c r="AC957" s="1"/>
      <c r="AD957" s="1"/>
      <c r="AE957" s="1"/>
      <c r="AF957" s="1"/>
      <c r="AG957" s="1"/>
    </row>
    <row r="958" spans="1:33" ht="15.75" customHeight="1" x14ac:dyDescent="0.2">
      <c r="A958" s="1"/>
      <c r="B958" s="1"/>
      <c r="C958" s="2"/>
      <c r="D958" s="162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70"/>
      <c r="X958" s="170"/>
      <c r="Y958" s="170"/>
      <c r="Z958" s="170"/>
      <c r="AA958" s="224"/>
      <c r="AB958" s="1"/>
      <c r="AC958" s="1"/>
      <c r="AD958" s="1"/>
      <c r="AE958" s="1"/>
      <c r="AF958" s="1"/>
      <c r="AG958" s="1"/>
    </row>
    <row r="959" spans="1:33" ht="15.75" customHeight="1" x14ac:dyDescent="0.2">
      <c r="A959" s="1"/>
      <c r="B959" s="1"/>
      <c r="C959" s="2"/>
      <c r="D959" s="162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70"/>
      <c r="X959" s="170"/>
      <c r="Y959" s="170"/>
      <c r="Z959" s="170"/>
      <c r="AA959" s="224"/>
      <c r="AB959" s="1"/>
      <c r="AC959" s="1"/>
      <c r="AD959" s="1"/>
      <c r="AE959" s="1"/>
      <c r="AF959" s="1"/>
      <c r="AG959" s="1"/>
    </row>
    <row r="960" spans="1:33" ht="15.75" customHeight="1" x14ac:dyDescent="0.2">
      <c r="A960" s="1"/>
      <c r="B960" s="1"/>
      <c r="C960" s="2"/>
      <c r="D960" s="162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70"/>
      <c r="X960" s="170"/>
      <c r="Y960" s="170"/>
      <c r="Z960" s="170"/>
      <c r="AA960" s="224"/>
      <c r="AB960" s="1"/>
      <c r="AC960" s="1"/>
      <c r="AD960" s="1"/>
      <c r="AE960" s="1"/>
      <c r="AF960" s="1"/>
      <c r="AG960" s="1"/>
    </row>
    <row r="961" spans="1:33" ht="15.75" customHeight="1" x14ac:dyDescent="0.2">
      <c r="A961" s="1"/>
      <c r="B961" s="1"/>
      <c r="C961" s="2"/>
      <c r="D961" s="162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70"/>
      <c r="X961" s="170"/>
      <c r="Y961" s="170"/>
      <c r="Z961" s="170"/>
      <c r="AA961" s="224"/>
      <c r="AB961" s="1"/>
      <c r="AC961" s="1"/>
      <c r="AD961" s="1"/>
      <c r="AE961" s="1"/>
      <c r="AF961" s="1"/>
      <c r="AG961" s="1"/>
    </row>
    <row r="962" spans="1:33" ht="15.75" customHeight="1" x14ac:dyDescent="0.2">
      <c r="A962" s="1"/>
      <c r="B962" s="1"/>
      <c r="C962" s="2"/>
      <c r="D962" s="162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70"/>
      <c r="X962" s="170"/>
      <c r="Y962" s="170"/>
      <c r="Z962" s="170"/>
      <c r="AA962" s="224"/>
      <c r="AB962" s="1"/>
      <c r="AC962" s="1"/>
      <c r="AD962" s="1"/>
      <c r="AE962" s="1"/>
      <c r="AF962" s="1"/>
      <c r="AG962" s="1"/>
    </row>
    <row r="963" spans="1:33" ht="15.75" customHeight="1" x14ac:dyDescent="0.2">
      <c r="A963" s="1"/>
      <c r="B963" s="1"/>
      <c r="C963" s="2"/>
      <c r="D963" s="162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70"/>
      <c r="X963" s="170"/>
      <c r="Y963" s="170"/>
      <c r="Z963" s="170"/>
      <c r="AA963" s="224"/>
      <c r="AB963" s="1"/>
      <c r="AC963" s="1"/>
      <c r="AD963" s="1"/>
      <c r="AE963" s="1"/>
      <c r="AF963" s="1"/>
      <c r="AG963" s="1"/>
    </row>
    <row r="964" spans="1:33" ht="15.75" customHeight="1" x14ac:dyDescent="0.2">
      <c r="A964" s="1"/>
      <c r="B964" s="1"/>
      <c r="C964" s="2"/>
      <c r="D964" s="162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70"/>
      <c r="X964" s="170"/>
      <c r="Y964" s="170"/>
      <c r="Z964" s="170"/>
      <c r="AA964" s="224"/>
      <c r="AB964" s="1"/>
      <c r="AC964" s="1"/>
      <c r="AD964" s="1"/>
      <c r="AE964" s="1"/>
      <c r="AF964" s="1"/>
      <c r="AG964" s="1"/>
    </row>
    <row r="965" spans="1:33" ht="15.75" customHeight="1" x14ac:dyDescent="0.2">
      <c r="A965" s="1"/>
      <c r="B965" s="1"/>
      <c r="C965" s="2"/>
      <c r="D965" s="162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70"/>
      <c r="X965" s="170"/>
      <c r="Y965" s="170"/>
      <c r="Z965" s="170"/>
      <c r="AA965" s="224"/>
      <c r="AB965" s="1"/>
      <c r="AC965" s="1"/>
      <c r="AD965" s="1"/>
      <c r="AE965" s="1"/>
      <c r="AF965" s="1"/>
      <c r="AG965" s="1"/>
    </row>
    <row r="966" spans="1:33" ht="15.75" customHeight="1" x14ac:dyDescent="0.2">
      <c r="A966" s="1"/>
      <c r="B966" s="1"/>
      <c r="C966" s="2"/>
      <c r="D966" s="162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70"/>
      <c r="X966" s="170"/>
      <c r="Y966" s="170"/>
      <c r="Z966" s="170"/>
      <c r="AA966" s="224"/>
      <c r="AB966" s="1"/>
      <c r="AC966" s="1"/>
      <c r="AD966" s="1"/>
      <c r="AE966" s="1"/>
      <c r="AF966" s="1"/>
      <c r="AG966" s="1"/>
    </row>
    <row r="967" spans="1:33" ht="15.75" customHeight="1" x14ac:dyDescent="0.2">
      <c r="A967" s="1"/>
      <c r="B967" s="1"/>
      <c r="C967" s="2"/>
      <c r="D967" s="162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70"/>
      <c r="X967" s="170"/>
      <c r="Y967" s="170"/>
      <c r="Z967" s="170"/>
      <c r="AA967" s="224"/>
      <c r="AB967" s="1"/>
      <c r="AC967" s="1"/>
      <c r="AD967" s="1"/>
      <c r="AE967" s="1"/>
      <c r="AF967" s="1"/>
      <c r="AG967" s="1"/>
    </row>
    <row r="968" spans="1:33" ht="15.75" customHeight="1" x14ac:dyDescent="0.2">
      <c r="A968" s="1"/>
      <c r="B968" s="1"/>
      <c r="C968" s="2"/>
      <c r="D968" s="162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70"/>
      <c r="X968" s="170"/>
      <c r="Y968" s="170"/>
      <c r="Z968" s="170"/>
      <c r="AA968" s="224"/>
      <c r="AB968" s="1"/>
      <c r="AC968" s="1"/>
      <c r="AD968" s="1"/>
      <c r="AE968" s="1"/>
      <c r="AF968" s="1"/>
      <c r="AG968" s="1"/>
    </row>
    <row r="969" spans="1:33" ht="15.75" customHeight="1" x14ac:dyDescent="0.2">
      <c r="A969" s="1"/>
      <c r="B969" s="1"/>
      <c r="C969" s="2"/>
      <c r="D969" s="162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70"/>
      <c r="X969" s="170"/>
      <c r="Y969" s="170"/>
      <c r="Z969" s="170"/>
      <c r="AA969" s="224"/>
      <c r="AB969" s="1"/>
      <c r="AC969" s="1"/>
      <c r="AD969" s="1"/>
      <c r="AE969" s="1"/>
      <c r="AF969" s="1"/>
      <c r="AG969" s="1"/>
    </row>
    <row r="970" spans="1:33" ht="15.75" customHeight="1" x14ac:dyDescent="0.2">
      <c r="A970" s="1"/>
      <c r="B970" s="1"/>
      <c r="C970" s="2"/>
      <c r="D970" s="162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70"/>
      <c r="X970" s="170"/>
      <c r="Y970" s="170"/>
      <c r="Z970" s="170"/>
      <c r="AA970" s="224"/>
      <c r="AB970" s="1"/>
      <c r="AC970" s="1"/>
      <c r="AD970" s="1"/>
      <c r="AE970" s="1"/>
      <c r="AF970" s="1"/>
      <c r="AG970" s="1"/>
    </row>
    <row r="971" spans="1:33" ht="15.75" customHeight="1" x14ac:dyDescent="0.2">
      <c r="A971" s="1"/>
      <c r="B971" s="1"/>
      <c r="C971" s="2"/>
      <c r="D971" s="162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70"/>
      <c r="X971" s="170"/>
      <c r="Y971" s="170"/>
      <c r="Z971" s="170"/>
      <c r="AA971" s="224"/>
      <c r="AB971" s="1"/>
      <c r="AC971" s="1"/>
      <c r="AD971" s="1"/>
      <c r="AE971" s="1"/>
      <c r="AF971" s="1"/>
      <c r="AG971" s="1"/>
    </row>
    <row r="972" spans="1:33" ht="15.75" customHeight="1" x14ac:dyDescent="0.2">
      <c r="A972" s="1"/>
      <c r="B972" s="1"/>
      <c r="C972" s="2"/>
      <c r="D972" s="162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70"/>
      <c r="X972" s="170"/>
      <c r="Y972" s="170"/>
      <c r="Z972" s="170"/>
      <c r="AA972" s="224"/>
      <c r="AB972" s="1"/>
      <c r="AC972" s="1"/>
      <c r="AD972" s="1"/>
      <c r="AE972" s="1"/>
      <c r="AF972" s="1"/>
      <c r="AG972" s="1"/>
    </row>
    <row r="973" spans="1:33" ht="15.75" customHeight="1" x14ac:dyDescent="0.2">
      <c r="A973" s="1"/>
      <c r="B973" s="1"/>
      <c r="C973" s="2"/>
      <c r="D973" s="162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70"/>
      <c r="X973" s="170"/>
      <c r="Y973" s="170"/>
      <c r="Z973" s="170"/>
      <c r="AA973" s="224"/>
      <c r="AB973" s="1"/>
      <c r="AC973" s="1"/>
      <c r="AD973" s="1"/>
      <c r="AE973" s="1"/>
      <c r="AF973" s="1"/>
      <c r="AG973" s="1"/>
    </row>
    <row r="974" spans="1:33" ht="15.75" customHeight="1" x14ac:dyDescent="0.2">
      <c r="A974" s="1"/>
      <c r="B974" s="1"/>
      <c r="C974" s="2"/>
      <c r="D974" s="162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70"/>
      <c r="X974" s="170"/>
      <c r="Y974" s="170"/>
      <c r="Z974" s="170"/>
      <c r="AA974" s="224"/>
      <c r="AB974" s="1"/>
      <c r="AC974" s="1"/>
      <c r="AD974" s="1"/>
      <c r="AE974" s="1"/>
      <c r="AF974" s="1"/>
      <c r="AG974" s="1"/>
    </row>
    <row r="975" spans="1:33" ht="15.75" customHeight="1" x14ac:dyDescent="0.2">
      <c r="A975" s="1"/>
      <c r="B975" s="1"/>
      <c r="C975" s="2"/>
      <c r="D975" s="162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70"/>
      <c r="X975" s="170"/>
      <c r="Y975" s="170"/>
      <c r="Z975" s="170"/>
      <c r="AA975" s="224"/>
      <c r="AB975" s="1"/>
      <c r="AC975" s="1"/>
      <c r="AD975" s="1"/>
      <c r="AE975" s="1"/>
      <c r="AF975" s="1"/>
      <c r="AG975" s="1"/>
    </row>
    <row r="976" spans="1:33" ht="15.75" customHeight="1" x14ac:dyDescent="0.2">
      <c r="A976" s="1"/>
      <c r="B976" s="1"/>
      <c r="C976" s="2"/>
      <c r="D976" s="162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70"/>
      <c r="X976" s="170"/>
      <c r="Y976" s="170"/>
      <c r="Z976" s="170"/>
      <c r="AA976" s="224"/>
      <c r="AB976" s="1"/>
      <c r="AC976" s="1"/>
      <c r="AD976" s="1"/>
      <c r="AE976" s="1"/>
      <c r="AF976" s="1"/>
      <c r="AG976" s="1"/>
    </row>
    <row r="977" spans="1:33" ht="15.75" customHeight="1" x14ac:dyDescent="0.2">
      <c r="A977" s="1"/>
      <c r="B977" s="1"/>
      <c r="C977" s="2"/>
      <c r="D977" s="162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70"/>
      <c r="X977" s="170"/>
      <c r="Y977" s="170"/>
      <c r="Z977" s="170"/>
      <c r="AA977" s="224"/>
      <c r="AB977" s="1"/>
      <c r="AC977" s="1"/>
      <c r="AD977" s="1"/>
      <c r="AE977" s="1"/>
      <c r="AF977" s="1"/>
      <c r="AG977" s="1"/>
    </row>
    <row r="978" spans="1:33" ht="15.75" customHeight="1" x14ac:dyDescent="0.2">
      <c r="A978" s="1"/>
      <c r="B978" s="1"/>
      <c r="C978" s="2"/>
      <c r="D978" s="162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70"/>
      <c r="X978" s="170"/>
      <c r="Y978" s="170"/>
      <c r="Z978" s="170"/>
      <c r="AA978" s="224"/>
      <c r="AB978" s="1"/>
      <c r="AC978" s="1"/>
      <c r="AD978" s="1"/>
      <c r="AE978" s="1"/>
      <c r="AF978" s="1"/>
      <c r="AG978" s="1"/>
    </row>
    <row r="979" spans="1:33" ht="15.75" customHeight="1" x14ac:dyDescent="0.2">
      <c r="A979" s="1"/>
      <c r="B979" s="1"/>
      <c r="C979" s="2"/>
      <c r="D979" s="162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70"/>
      <c r="X979" s="170"/>
      <c r="Y979" s="170"/>
      <c r="Z979" s="170"/>
      <c r="AA979" s="224"/>
      <c r="AB979" s="1"/>
      <c r="AC979" s="1"/>
      <c r="AD979" s="1"/>
      <c r="AE979" s="1"/>
      <c r="AF979" s="1"/>
      <c r="AG979" s="1"/>
    </row>
    <row r="980" spans="1:33" ht="15.75" customHeight="1" x14ac:dyDescent="0.2">
      <c r="A980" s="1"/>
      <c r="B980" s="1"/>
      <c r="C980" s="2"/>
      <c r="D980" s="162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70"/>
      <c r="X980" s="170"/>
      <c r="Y980" s="170"/>
      <c r="Z980" s="170"/>
      <c r="AA980" s="224"/>
      <c r="AB980" s="1"/>
      <c r="AC980" s="1"/>
      <c r="AD980" s="1"/>
      <c r="AE980" s="1"/>
      <c r="AF980" s="1"/>
      <c r="AG980" s="1"/>
    </row>
    <row r="981" spans="1:33" ht="15.75" customHeight="1" x14ac:dyDescent="0.2">
      <c r="A981" s="1"/>
      <c r="B981" s="1"/>
      <c r="C981" s="2"/>
      <c r="D981" s="162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70"/>
      <c r="X981" s="170"/>
      <c r="Y981" s="170"/>
      <c r="Z981" s="170"/>
      <c r="AA981" s="224"/>
      <c r="AB981" s="1"/>
      <c r="AC981" s="1"/>
      <c r="AD981" s="1"/>
      <c r="AE981" s="1"/>
      <c r="AF981" s="1"/>
      <c r="AG981" s="1"/>
    </row>
    <row r="982" spans="1:33" ht="15.75" customHeight="1" x14ac:dyDescent="0.2">
      <c r="A982" s="1"/>
      <c r="B982" s="1"/>
      <c r="C982" s="2"/>
      <c r="D982" s="162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70"/>
      <c r="X982" s="170"/>
      <c r="Y982" s="170"/>
      <c r="Z982" s="170"/>
      <c r="AA982" s="224"/>
      <c r="AB982" s="1"/>
      <c r="AC982" s="1"/>
      <c r="AD982" s="1"/>
      <c r="AE982" s="1"/>
      <c r="AF982" s="1"/>
      <c r="AG982" s="1"/>
    </row>
    <row r="983" spans="1:33" ht="15.75" customHeight="1" x14ac:dyDescent="0.2">
      <c r="A983" s="1"/>
      <c r="B983" s="1"/>
      <c r="C983" s="2"/>
      <c r="D983" s="162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70"/>
      <c r="X983" s="170"/>
      <c r="Y983" s="170"/>
      <c r="Z983" s="170"/>
      <c r="AA983" s="224"/>
      <c r="AB983" s="1"/>
      <c r="AC983" s="1"/>
      <c r="AD983" s="1"/>
      <c r="AE983" s="1"/>
      <c r="AF983" s="1"/>
      <c r="AG983" s="1"/>
    </row>
    <row r="984" spans="1:33" ht="15.75" customHeight="1" x14ac:dyDescent="0.2">
      <c r="A984" s="1"/>
      <c r="B984" s="1"/>
      <c r="C984" s="2"/>
      <c r="D984" s="162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70"/>
      <c r="X984" s="170"/>
      <c r="Y984" s="170"/>
      <c r="Z984" s="170"/>
      <c r="AA984" s="224"/>
      <c r="AB984" s="1"/>
      <c r="AC984" s="1"/>
      <c r="AD984" s="1"/>
      <c r="AE984" s="1"/>
      <c r="AF984" s="1"/>
      <c r="AG984" s="1"/>
    </row>
    <row r="985" spans="1:33" ht="15.75" customHeight="1" x14ac:dyDescent="0.2">
      <c r="A985" s="1"/>
      <c r="B985" s="1"/>
      <c r="C985" s="2"/>
      <c r="D985" s="162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70"/>
      <c r="X985" s="170"/>
      <c r="Y985" s="170"/>
      <c r="Z985" s="170"/>
      <c r="AA985" s="224"/>
      <c r="AB985" s="1"/>
      <c r="AC985" s="1"/>
      <c r="AD985" s="1"/>
      <c r="AE985" s="1"/>
      <c r="AF985" s="1"/>
      <c r="AG985" s="1"/>
    </row>
    <row r="986" spans="1:33" ht="15.75" customHeight="1" x14ac:dyDescent="0.2">
      <c r="A986" s="1"/>
      <c r="B986" s="1"/>
      <c r="C986" s="2"/>
      <c r="D986" s="162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70"/>
      <c r="X986" s="170"/>
      <c r="Y986" s="170"/>
      <c r="Z986" s="170"/>
      <c r="AA986" s="224"/>
      <c r="AB986" s="1"/>
      <c r="AC986" s="1"/>
      <c r="AD986" s="1"/>
      <c r="AE986" s="1"/>
      <c r="AF986" s="1"/>
      <c r="AG986" s="1"/>
    </row>
    <row r="987" spans="1:33" ht="15.75" customHeight="1" x14ac:dyDescent="0.2">
      <c r="A987" s="1"/>
      <c r="B987" s="1"/>
      <c r="C987" s="2"/>
      <c r="D987" s="162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70"/>
      <c r="X987" s="170"/>
      <c r="Y987" s="170"/>
      <c r="Z987" s="170"/>
      <c r="AA987" s="224"/>
      <c r="AB987" s="1"/>
      <c r="AC987" s="1"/>
      <c r="AD987" s="1"/>
      <c r="AE987" s="1"/>
      <c r="AF987" s="1"/>
      <c r="AG987" s="1"/>
    </row>
    <row r="988" spans="1:33" ht="15.75" customHeight="1" x14ac:dyDescent="0.2">
      <c r="A988" s="1"/>
      <c r="B988" s="1"/>
      <c r="C988" s="2"/>
      <c r="D988" s="162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70"/>
      <c r="X988" s="170"/>
      <c r="Y988" s="170"/>
      <c r="Z988" s="170"/>
      <c r="AA988" s="224"/>
      <c r="AB988" s="1"/>
      <c r="AC988" s="1"/>
      <c r="AD988" s="1"/>
      <c r="AE988" s="1"/>
      <c r="AF988" s="1"/>
      <c r="AG988" s="1"/>
    </row>
    <row r="989" spans="1:33" ht="15.75" customHeight="1" x14ac:dyDescent="0.2">
      <c r="A989" s="1"/>
      <c r="B989" s="1"/>
      <c r="C989" s="2"/>
      <c r="D989" s="162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70"/>
      <c r="X989" s="170"/>
      <c r="Y989" s="170"/>
      <c r="Z989" s="170"/>
      <c r="AA989" s="224"/>
      <c r="AB989" s="1"/>
      <c r="AC989" s="1"/>
      <c r="AD989" s="1"/>
      <c r="AE989" s="1"/>
      <c r="AF989" s="1"/>
      <c r="AG989" s="1"/>
    </row>
    <row r="990" spans="1:33" ht="15.75" customHeight="1" x14ac:dyDescent="0.2">
      <c r="A990" s="1"/>
      <c r="B990" s="1"/>
      <c r="C990" s="2"/>
      <c r="D990" s="162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70"/>
      <c r="X990" s="170"/>
      <c r="Y990" s="170"/>
      <c r="Z990" s="170"/>
      <c r="AA990" s="224"/>
      <c r="AB990" s="1"/>
      <c r="AC990" s="1"/>
      <c r="AD990" s="1"/>
      <c r="AE990" s="1"/>
      <c r="AF990" s="1"/>
      <c r="AG990" s="1"/>
    </row>
    <row r="991" spans="1:33" ht="15.75" customHeight="1" x14ac:dyDescent="0.2">
      <c r="A991" s="1"/>
      <c r="B991" s="1"/>
      <c r="C991" s="2"/>
      <c r="D991" s="162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70"/>
      <c r="X991" s="170"/>
      <c r="Y991" s="170"/>
      <c r="Z991" s="170"/>
      <c r="AA991" s="224"/>
      <c r="AB991" s="1"/>
      <c r="AC991" s="1"/>
      <c r="AD991" s="1"/>
      <c r="AE991" s="1"/>
      <c r="AF991" s="1"/>
      <c r="AG991" s="1"/>
    </row>
    <row r="992" spans="1:33" ht="15.75" customHeight="1" x14ac:dyDescent="0.2">
      <c r="A992" s="1"/>
      <c r="B992" s="1"/>
      <c r="C992" s="2"/>
      <c r="D992" s="162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70"/>
      <c r="X992" s="170"/>
      <c r="Y992" s="170"/>
      <c r="Z992" s="170"/>
      <c r="AA992" s="224"/>
      <c r="AB992" s="1"/>
      <c r="AC992" s="1"/>
      <c r="AD992" s="1"/>
      <c r="AE992" s="1"/>
      <c r="AF992" s="1"/>
      <c r="AG992" s="1"/>
    </row>
    <row r="993" spans="1:33" ht="15.75" customHeight="1" x14ac:dyDescent="0.2">
      <c r="A993" s="1"/>
      <c r="B993" s="1"/>
      <c r="C993" s="2"/>
      <c r="D993" s="162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70"/>
      <c r="X993" s="170"/>
      <c r="Y993" s="170"/>
      <c r="Z993" s="170"/>
      <c r="AA993" s="224"/>
      <c r="AB993" s="1"/>
      <c r="AC993" s="1"/>
      <c r="AD993" s="1"/>
      <c r="AE993" s="1"/>
      <c r="AF993" s="1"/>
      <c r="AG993" s="1"/>
    </row>
    <row r="994" spans="1:33" ht="15.75" customHeight="1" x14ac:dyDescent="0.2">
      <c r="A994" s="1"/>
      <c r="B994" s="1"/>
      <c r="C994" s="2"/>
      <c r="D994" s="162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70"/>
      <c r="X994" s="170"/>
      <c r="Y994" s="170"/>
      <c r="Z994" s="170"/>
      <c r="AA994" s="224"/>
      <c r="AB994" s="1"/>
      <c r="AC994" s="1"/>
      <c r="AD994" s="1"/>
      <c r="AE994" s="1"/>
      <c r="AF994" s="1"/>
      <c r="AG994" s="1"/>
    </row>
    <row r="995" spans="1:33" ht="15.75" customHeight="1" x14ac:dyDescent="0.2">
      <c r="A995" s="1"/>
      <c r="B995" s="1"/>
      <c r="C995" s="2"/>
      <c r="D995" s="162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70"/>
      <c r="X995" s="170"/>
      <c r="Y995" s="170"/>
      <c r="Z995" s="170"/>
      <c r="AA995" s="224"/>
      <c r="AB995" s="1"/>
      <c r="AC995" s="1"/>
      <c r="AD995" s="1"/>
      <c r="AE995" s="1"/>
      <c r="AF995" s="1"/>
      <c r="AG995" s="1"/>
    </row>
    <row r="996" spans="1:33" ht="15.75" customHeight="1" x14ac:dyDescent="0.2">
      <c r="A996" s="1"/>
      <c r="B996" s="1"/>
      <c r="C996" s="2"/>
      <c r="D996" s="162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70"/>
      <c r="X996" s="170"/>
      <c r="Y996" s="170"/>
      <c r="Z996" s="170"/>
      <c r="AA996" s="224"/>
      <c r="AB996" s="1"/>
      <c r="AC996" s="1"/>
      <c r="AD996" s="1"/>
      <c r="AE996" s="1"/>
      <c r="AF996" s="1"/>
      <c r="AG996" s="1"/>
    </row>
    <row r="997" spans="1:33" ht="15.75" customHeight="1" x14ac:dyDescent="0.2">
      <c r="A997" s="1"/>
      <c r="B997" s="1"/>
      <c r="C997" s="2"/>
      <c r="D997" s="162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70"/>
      <c r="X997" s="170"/>
      <c r="Y997" s="170"/>
      <c r="Z997" s="170"/>
      <c r="AA997" s="224"/>
      <c r="AB997" s="1"/>
      <c r="AC997" s="1"/>
      <c r="AD997" s="1"/>
      <c r="AE997" s="1"/>
      <c r="AF997" s="1"/>
      <c r="AG997" s="1"/>
    </row>
    <row r="998" spans="1:33" ht="15.75" customHeight="1" x14ac:dyDescent="0.2">
      <c r="A998" s="1"/>
      <c r="B998" s="1"/>
      <c r="C998" s="2"/>
      <c r="D998" s="162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70"/>
      <c r="X998" s="170"/>
      <c r="Y998" s="170"/>
      <c r="Z998" s="170"/>
      <c r="AA998" s="224"/>
      <c r="AB998" s="1"/>
      <c r="AC998" s="1"/>
      <c r="AD998" s="1"/>
      <c r="AE998" s="1"/>
      <c r="AF998" s="1"/>
      <c r="AG998" s="1"/>
    </row>
    <row r="999" spans="1:33" ht="15.75" customHeight="1" x14ac:dyDescent="0.2">
      <c r="A999" s="1"/>
      <c r="B999" s="1"/>
      <c r="C999" s="2"/>
      <c r="D999" s="162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70"/>
      <c r="X999" s="170"/>
      <c r="Y999" s="170"/>
      <c r="Z999" s="170"/>
      <c r="AA999" s="224"/>
      <c r="AB999" s="1"/>
      <c r="AC999" s="1"/>
      <c r="AD999" s="1"/>
      <c r="AE999" s="1"/>
      <c r="AF999" s="1"/>
      <c r="AG999" s="1"/>
    </row>
    <row r="1000" spans="1:33" ht="15.75" customHeight="1" x14ac:dyDescent="0.2">
      <c r="A1000" s="1"/>
      <c r="B1000" s="1"/>
      <c r="C1000" s="2"/>
      <c r="D1000" s="162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70"/>
      <c r="X1000" s="170"/>
      <c r="Y1000" s="170"/>
      <c r="Z1000" s="170"/>
      <c r="AA1000" s="224"/>
      <c r="AB1000" s="1"/>
      <c r="AC1000" s="1"/>
      <c r="AD1000" s="1"/>
      <c r="AE1000" s="1"/>
      <c r="AF1000" s="1"/>
      <c r="AG1000" s="1"/>
    </row>
    <row r="1001" spans="1:33" ht="15.75" customHeight="1" x14ac:dyDescent="0.2">
      <c r="A1001" s="1"/>
      <c r="B1001" s="1"/>
      <c r="C1001" s="2"/>
      <c r="D1001" s="162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70"/>
      <c r="X1001" s="170"/>
      <c r="Y1001" s="170"/>
      <c r="Z1001" s="170"/>
      <c r="AA1001" s="224"/>
      <c r="AB1001" s="1"/>
      <c r="AC1001" s="1"/>
      <c r="AD1001" s="1"/>
      <c r="AE1001" s="1"/>
      <c r="AF1001" s="1"/>
      <c r="AG1001" s="1"/>
    </row>
    <row r="1002" spans="1:33" ht="15.75" customHeight="1" x14ac:dyDescent="0.2">
      <c r="A1002" s="1"/>
      <c r="B1002" s="1"/>
      <c r="C1002" s="2"/>
      <c r="D1002" s="162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70"/>
      <c r="X1002" s="170"/>
      <c r="Y1002" s="170"/>
      <c r="Z1002" s="170"/>
      <c r="AA1002" s="224"/>
      <c r="AB1002" s="1"/>
      <c r="AC1002" s="1"/>
      <c r="AD1002" s="1"/>
      <c r="AE1002" s="1"/>
      <c r="AF1002" s="1"/>
      <c r="AG1002" s="1"/>
    </row>
    <row r="1003" spans="1:33" ht="15.75" customHeight="1" x14ac:dyDescent="0.2">
      <c r="A1003" s="1"/>
      <c r="B1003" s="1"/>
      <c r="C1003" s="2"/>
      <c r="D1003" s="162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70"/>
      <c r="X1003" s="170"/>
      <c r="Y1003" s="170"/>
      <c r="Z1003" s="170"/>
      <c r="AA1003" s="224"/>
      <c r="AB1003" s="1"/>
      <c r="AC1003" s="1"/>
      <c r="AD1003" s="1"/>
      <c r="AE1003" s="1"/>
      <c r="AF1003" s="1"/>
      <c r="AG1003" s="1"/>
    </row>
    <row r="1004" spans="1:33" ht="15.75" customHeight="1" x14ac:dyDescent="0.2">
      <c r="A1004" s="1"/>
      <c r="B1004" s="1"/>
      <c r="C1004" s="2"/>
      <c r="D1004" s="162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70"/>
      <c r="X1004" s="170"/>
      <c r="Y1004" s="170"/>
      <c r="Z1004" s="170"/>
      <c r="AA1004" s="224"/>
      <c r="AB1004" s="1"/>
      <c r="AC1004" s="1"/>
      <c r="AD1004" s="1"/>
      <c r="AE1004" s="1"/>
      <c r="AF1004" s="1"/>
      <c r="AG1004" s="1"/>
    </row>
    <row r="1005" spans="1:33" ht="15.75" customHeight="1" x14ac:dyDescent="0.2">
      <c r="A1005" s="1"/>
      <c r="B1005" s="1"/>
      <c r="C1005" s="2"/>
      <c r="D1005" s="162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70"/>
      <c r="X1005" s="170"/>
      <c r="Y1005" s="170"/>
      <c r="Z1005" s="170"/>
      <c r="AA1005" s="224"/>
      <c r="AB1005" s="1"/>
      <c r="AC1005" s="1"/>
      <c r="AD1005" s="1"/>
      <c r="AE1005" s="1"/>
      <c r="AF1005" s="1"/>
      <c r="AG1005" s="1"/>
    </row>
    <row r="1006" spans="1:33" ht="15.75" customHeight="1" x14ac:dyDescent="0.2">
      <c r="A1006" s="1"/>
      <c r="B1006" s="1"/>
      <c r="C1006" s="2"/>
      <c r="D1006" s="162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70"/>
      <c r="X1006" s="170"/>
      <c r="Y1006" s="170"/>
      <c r="Z1006" s="170"/>
      <c r="AA1006" s="224"/>
      <c r="AB1006" s="1"/>
      <c r="AC1006" s="1"/>
      <c r="AD1006" s="1"/>
      <c r="AE1006" s="1"/>
      <c r="AF1006" s="1"/>
      <c r="AG1006" s="1"/>
    </row>
    <row r="1007" spans="1:33" ht="15.75" customHeight="1" x14ac:dyDescent="0.2">
      <c r="A1007" s="1"/>
      <c r="B1007" s="1"/>
      <c r="C1007" s="2"/>
      <c r="D1007" s="162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70"/>
      <c r="X1007" s="170"/>
      <c r="Y1007" s="170"/>
      <c r="Z1007" s="170"/>
      <c r="AA1007" s="224"/>
      <c r="AB1007" s="1"/>
      <c r="AC1007" s="1"/>
      <c r="AD1007" s="1"/>
      <c r="AE1007" s="1"/>
      <c r="AF1007" s="1"/>
      <c r="AG1007" s="1"/>
    </row>
    <row r="1008" spans="1:33" ht="15.75" customHeight="1" x14ac:dyDescent="0.2">
      <c r="A1008" s="1"/>
      <c r="B1008" s="1"/>
      <c r="C1008" s="2"/>
      <c r="D1008" s="162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70"/>
      <c r="X1008" s="170"/>
      <c r="Y1008" s="170"/>
      <c r="Z1008" s="170"/>
      <c r="AA1008" s="224"/>
      <c r="AB1008" s="1"/>
      <c r="AC1008" s="1"/>
      <c r="AD1008" s="1"/>
      <c r="AE1008" s="1"/>
      <c r="AF1008" s="1"/>
      <c r="AG1008" s="1"/>
    </row>
    <row r="1009" spans="1:33" ht="15.75" customHeight="1" x14ac:dyDescent="0.2">
      <c r="A1009" s="1"/>
      <c r="B1009" s="1"/>
      <c r="C1009" s="2"/>
      <c r="D1009" s="162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70"/>
      <c r="X1009" s="170"/>
      <c r="Y1009" s="170"/>
      <c r="Z1009" s="170"/>
      <c r="AA1009" s="224"/>
      <c r="AB1009" s="1"/>
      <c r="AC1009" s="1"/>
      <c r="AD1009" s="1"/>
      <c r="AE1009" s="1"/>
      <c r="AF1009" s="1"/>
      <c r="AG1009" s="1"/>
    </row>
    <row r="1010" spans="1:33" ht="15.75" customHeight="1" x14ac:dyDescent="0.2">
      <c r="A1010" s="1"/>
      <c r="B1010" s="1"/>
      <c r="C1010" s="2"/>
      <c r="D1010" s="162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70"/>
      <c r="X1010" s="170"/>
      <c r="Y1010" s="170"/>
      <c r="Z1010" s="170"/>
      <c r="AA1010" s="224"/>
      <c r="AB1010" s="1"/>
      <c r="AC1010" s="1"/>
      <c r="AD1010" s="1"/>
      <c r="AE1010" s="1"/>
      <c r="AF1010" s="1"/>
      <c r="AG1010" s="1"/>
    </row>
    <row r="1011" spans="1:33" ht="15.75" customHeight="1" x14ac:dyDescent="0.2">
      <c r="A1011" s="1"/>
      <c r="B1011" s="1"/>
      <c r="C1011" s="2"/>
      <c r="D1011" s="162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70"/>
      <c r="X1011" s="170"/>
      <c r="Y1011" s="170"/>
      <c r="Z1011" s="170"/>
      <c r="AA1011" s="224"/>
      <c r="AB1011" s="1"/>
      <c r="AC1011" s="1"/>
      <c r="AD1011" s="1"/>
      <c r="AE1011" s="1"/>
      <c r="AF1011" s="1"/>
      <c r="AG1011" s="1"/>
    </row>
    <row r="1012" spans="1:33" ht="15.75" customHeight="1" x14ac:dyDescent="0.2">
      <c r="A1012" s="1"/>
      <c r="B1012" s="1"/>
      <c r="C1012" s="2"/>
      <c r="D1012" s="162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70"/>
      <c r="X1012" s="170"/>
      <c r="Y1012" s="170"/>
      <c r="Z1012" s="170"/>
      <c r="AA1012" s="224"/>
      <c r="AB1012" s="1"/>
      <c r="AC1012" s="1"/>
      <c r="AD1012" s="1"/>
      <c r="AE1012" s="1"/>
      <c r="AF1012" s="1"/>
      <c r="AG1012" s="1"/>
    </row>
    <row r="1013" spans="1:33" ht="15.75" customHeight="1" x14ac:dyDescent="0.2">
      <c r="A1013" s="1"/>
      <c r="B1013" s="1"/>
      <c r="C1013" s="2"/>
      <c r="D1013" s="162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170"/>
      <c r="X1013" s="170"/>
      <c r="Y1013" s="170"/>
      <c r="Z1013" s="170"/>
      <c r="AA1013" s="224"/>
      <c r="AB1013" s="1"/>
      <c r="AC1013" s="1"/>
      <c r="AD1013" s="1"/>
      <c r="AE1013" s="1"/>
      <c r="AF1013" s="1"/>
      <c r="AG1013" s="1"/>
    </row>
    <row r="1014" spans="1:33" ht="15.75" customHeight="1" x14ac:dyDescent="0.2">
      <c r="A1014" s="1"/>
      <c r="B1014" s="1"/>
      <c r="C1014" s="2"/>
      <c r="D1014" s="162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170"/>
      <c r="X1014" s="170"/>
      <c r="Y1014" s="170"/>
      <c r="Z1014" s="170"/>
      <c r="AA1014" s="224"/>
      <c r="AB1014" s="1"/>
      <c r="AC1014" s="1"/>
      <c r="AD1014" s="1"/>
      <c r="AE1014" s="1"/>
      <c r="AF1014" s="1"/>
      <c r="AG1014" s="1"/>
    </row>
    <row r="1015" spans="1:33" ht="15.75" customHeight="1" x14ac:dyDescent="0.2">
      <c r="A1015" s="1"/>
      <c r="B1015" s="1"/>
      <c r="C1015" s="2"/>
      <c r="D1015" s="162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170"/>
      <c r="X1015" s="170"/>
      <c r="Y1015" s="170"/>
      <c r="Z1015" s="170"/>
      <c r="AA1015" s="224"/>
      <c r="AB1015" s="1"/>
      <c r="AC1015" s="1"/>
      <c r="AD1015" s="1"/>
      <c r="AE1015" s="1"/>
      <c r="AF1015" s="1"/>
      <c r="AG1015" s="1"/>
    </row>
    <row r="1016" spans="1:33" ht="15.75" customHeight="1" x14ac:dyDescent="0.2">
      <c r="A1016" s="1"/>
      <c r="B1016" s="1"/>
      <c r="C1016" s="2"/>
      <c r="D1016" s="162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170"/>
      <c r="X1016" s="170"/>
      <c r="Y1016" s="170"/>
      <c r="Z1016" s="170"/>
      <c r="AA1016" s="224"/>
      <c r="AB1016" s="1"/>
      <c r="AC1016" s="1"/>
      <c r="AD1016" s="1"/>
      <c r="AE1016" s="1"/>
      <c r="AF1016" s="1"/>
      <c r="AG1016" s="1"/>
    </row>
    <row r="1017" spans="1:33" ht="15.75" customHeight="1" x14ac:dyDescent="0.2">
      <c r="A1017" s="1"/>
      <c r="B1017" s="1"/>
      <c r="C1017" s="2"/>
      <c r="D1017" s="162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170"/>
      <c r="X1017" s="170"/>
      <c r="Y1017" s="170"/>
      <c r="Z1017" s="170"/>
      <c r="AA1017" s="224"/>
      <c r="AB1017" s="1"/>
      <c r="AC1017" s="1"/>
      <c r="AD1017" s="1"/>
      <c r="AE1017" s="1"/>
      <c r="AF1017" s="1"/>
      <c r="AG1017" s="1"/>
    </row>
    <row r="1018" spans="1:33" ht="15.75" customHeight="1" x14ac:dyDescent="0.2">
      <c r="A1018" s="1"/>
      <c r="B1018" s="1"/>
      <c r="C1018" s="2"/>
      <c r="D1018" s="162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170"/>
      <c r="X1018" s="170"/>
      <c r="Y1018" s="170"/>
      <c r="Z1018" s="170"/>
      <c r="AA1018" s="224"/>
      <c r="AB1018" s="1"/>
      <c r="AC1018" s="1"/>
      <c r="AD1018" s="1"/>
      <c r="AE1018" s="1"/>
      <c r="AF1018" s="1"/>
      <c r="AG1018" s="1"/>
    </row>
    <row r="1019" spans="1:33" ht="15.75" customHeight="1" x14ac:dyDescent="0.2">
      <c r="A1019" s="1"/>
      <c r="B1019" s="1"/>
      <c r="C1019" s="2"/>
      <c r="D1019" s="162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170"/>
      <c r="X1019" s="170"/>
      <c r="Y1019" s="170"/>
      <c r="Z1019" s="170"/>
      <c r="AA1019" s="224"/>
      <c r="AB1019" s="1"/>
      <c r="AC1019" s="1"/>
      <c r="AD1019" s="1"/>
      <c r="AE1019" s="1"/>
      <c r="AF1019" s="1"/>
      <c r="AG1019" s="1"/>
    </row>
    <row r="1020" spans="1:33" ht="15.75" customHeight="1" x14ac:dyDescent="0.2">
      <c r="A1020" s="1"/>
      <c r="B1020" s="1"/>
      <c r="C1020" s="2"/>
      <c r="D1020" s="162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170"/>
      <c r="X1020" s="170"/>
      <c r="Y1020" s="170"/>
      <c r="Z1020" s="170"/>
      <c r="AA1020" s="224"/>
      <c r="AB1020" s="1"/>
      <c r="AC1020" s="1"/>
      <c r="AD1020" s="1"/>
      <c r="AE1020" s="1"/>
      <c r="AF1020" s="1"/>
      <c r="AG1020" s="1"/>
    </row>
    <row r="1021" spans="1:33" ht="15.75" customHeight="1" x14ac:dyDescent="0.2">
      <c r="A1021" s="1"/>
      <c r="B1021" s="1"/>
      <c r="C1021" s="2"/>
      <c r="D1021" s="162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170"/>
      <c r="X1021" s="170"/>
      <c r="Y1021" s="170"/>
      <c r="Z1021" s="170"/>
      <c r="AA1021" s="224"/>
      <c r="AB1021" s="1"/>
      <c r="AC1021" s="1"/>
      <c r="AD1021" s="1"/>
      <c r="AE1021" s="1"/>
      <c r="AF1021" s="1"/>
      <c r="AG1021" s="1"/>
    </row>
    <row r="1022" spans="1:33" ht="15.75" customHeight="1" x14ac:dyDescent="0.2">
      <c r="A1022" s="1"/>
      <c r="B1022" s="1"/>
      <c r="C1022" s="2"/>
      <c r="D1022" s="162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170"/>
      <c r="X1022" s="170"/>
      <c r="Y1022" s="170"/>
      <c r="Z1022" s="170"/>
      <c r="AA1022" s="224"/>
      <c r="AB1022" s="1"/>
      <c r="AC1022" s="1"/>
      <c r="AD1022" s="1"/>
      <c r="AE1022" s="1"/>
      <c r="AF1022" s="1"/>
      <c r="AG1022" s="1"/>
    </row>
    <row r="1023" spans="1:33" ht="15.75" customHeight="1" x14ac:dyDescent="0.2">
      <c r="A1023" s="1"/>
      <c r="B1023" s="1"/>
      <c r="C1023" s="2"/>
      <c r="D1023" s="162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170"/>
      <c r="X1023" s="170"/>
      <c r="Y1023" s="170"/>
      <c r="Z1023" s="170"/>
      <c r="AA1023" s="224"/>
      <c r="AB1023" s="1"/>
      <c r="AC1023" s="1"/>
      <c r="AD1023" s="1"/>
      <c r="AE1023" s="1"/>
      <c r="AF1023" s="1"/>
      <c r="AG1023" s="1"/>
    </row>
    <row r="1024" spans="1:33" ht="15.75" customHeight="1" x14ac:dyDescent="0.2">
      <c r="A1024" s="1"/>
      <c r="B1024" s="1"/>
      <c r="C1024" s="2"/>
      <c r="D1024" s="162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170"/>
      <c r="X1024" s="170"/>
      <c r="Y1024" s="170"/>
      <c r="Z1024" s="170"/>
      <c r="AA1024" s="224"/>
      <c r="AB1024" s="1"/>
      <c r="AC1024" s="1"/>
      <c r="AD1024" s="1"/>
      <c r="AE1024" s="1"/>
      <c r="AF1024" s="1"/>
      <c r="AG1024" s="1"/>
    </row>
    <row r="1025" spans="1:33" ht="15.75" customHeight="1" x14ac:dyDescent="0.2">
      <c r="A1025" s="1"/>
      <c r="B1025" s="1"/>
      <c r="C1025" s="2"/>
      <c r="D1025" s="162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170"/>
      <c r="X1025" s="170"/>
      <c r="Y1025" s="170"/>
      <c r="Z1025" s="170"/>
      <c r="AA1025" s="224"/>
      <c r="AB1025" s="1"/>
      <c r="AC1025" s="1"/>
      <c r="AD1025" s="1"/>
      <c r="AE1025" s="1"/>
      <c r="AF1025" s="1"/>
      <c r="AG1025" s="1"/>
    </row>
    <row r="1026" spans="1:33" ht="15.75" customHeight="1" x14ac:dyDescent="0.2">
      <c r="A1026" s="1"/>
      <c r="B1026" s="1"/>
      <c r="C1026" s="2"/>
      <c r="D1026" s="162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170"/>
      <c r="X1026" s="170"/>
      <c r="Y1026" s="170"/>
      <c r="Z1026" s="170"/>
      <c r="AA1026" s="224"/>
      <c r="AB1026" s="1"/>
      <c r="AC1026" s="1"/>
      <c r="AD1026" s="1"/>
      <c r="AE1026" s="1"/>
      <c r="AF1026" s="1"/>
      <c r="AG1026" s="1"/>
    </row>
    <row r="1027" spans="1:33" ht="15.75" customHeight="1" x14ac:dyDescent="0.2">
      <c r="A1027" s="1"/>
      <c r="B1027" s="1"/>
      <c r="C1027" s="2"/>
      <c r="D1027" s="162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170"/>
      <c r="X1027" s="170"/>
      <c r="Y1027" s="170"/>
      <c r="Z1027" s="170"/>
      <c r="AA1027" s="224"/>
      <c r="AB1027" s="1"/>
      <c r="AC1027" s="1"/>
      <c r="AD1027" s="1"/>
      <c r="AE1027" s="1"/>
      <c r="AF1027" s="1"/>
      <c r="AG1027" s="1"/>
    </row>
    <row r="1028" spans="1:33" ht="15.75" customHeight="1" x14ac:dyDescent="0.2">
      <c r="A1028" s="1"/>
      <c r="B1028" s="1"/>
      <c r="C1028" s="2"/>
      <c r="D1028" s="162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170"/>
      <c r="X1028" s="170"/>
      <c r="Y1028" s="170"/>
      <c r="Z1028" s="170"/>
      <c r="AA1028" s="224"/>
      <c r="AB1028" s="1"/>
      <c r="AC1028" s="1"/>
      <c r="AD1028" s="1"/>
      <c r="AE1028" s="1"/>
      <c r="AF1028" s="1"/>
      <c r="AG1028" s="1"/>
    </row>
    <row r="1029" spans="1:33" ht="15.75" customHeight="1" x14ac:dyDescent="0.2">
      <c r="A1029" s="1"/>
      <c r="B1029" s="1"/>
      <c r="C1029" s="2"/>
      <c r="D1029" s="162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170"/>
      <c r="X1029" s="170"/>
      <c r="Y1029" s="170"/>
      <c r="Z1029" s="170"/>
      <c r="AA1029" s="224"/>
      <c r="AB1029" s="1"/>
      <c r="AC1029" s="1"/>
      <c r="AD1029" s="1"/>
      <c r="AE1029" s="1"/>
      <c r="AF1029" s="1"/>
      <c r="AG1029" s="1"/>
    </row>
    <row r="1030" spans="1:33" ht="15.75" customHeight="1" x14ac:dyDescent="0.2">
      <c r="A1030" s="1"/>
      <c r="B1030" s="1"/>
      <c r="C1030" s="2"/>
      <c r="D1030" s="162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170"/>
      <c r="X1030" s="170"/>
      <c r="Y1030" s="170"/>
      <c r="Z1030" s="170"/>
      <c r="AA1030" s="224"/>
      <c r="AB1030" s="1"/>
      <c r="AC1030" s="1"/>
      <c r="AD1030" s="1"/>
      <c r="AE1030" s="1"/>
      <c r="AF1030" s="1"/>
      <c r="AG1030" s="1"/>
    </row>
    <row r="1031" spans="1:33" ht="15.75" customHeight="1" x14ac:dyDescent="0.2">
      <c r="A1031" s="1"/>
      <c r="B1031" s="1"/>
      <c r="C1031" s="2"/>
      <c r="D1031" s="162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170"/>
      <c r="X1031" s="170"/>
      <c r="Y1031" s="170"/>
      <c r="Z1031" s="170"/>
      <c r="AA1031" s="224"/>
      <c r="AB1031" s="1"/>
      <c r="AC1031" s="1"/>
      <c r="AD1031" s="1"/>
      <c r="AE1031" s="1"/>
      <c r="AF1031" s="1"/>
      <c r="AG1031" s="1"/>
    </row>
    <row r="1032" spans="1:33" ht="15.75" customHeight="1" x14ac:dyDescent="0.2">
      <c r="A1032" s="1"/>
      <c r="B1032" s="1"/>
      <c r="C1032" s="2"/>
      <c r="D1032" s="162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170"/>
      <c r="X1032" s="170"/>
      <c r="Y1032" s="170"/>
      <c r="Z1032" s="170"/>
      <c r="AA1032" s="224"/>
      <c r="AB1032" s="1"/>
      <c r="AC1032" s="1"/>
      <c r="AD1032" s="1"/>
      <c r="AE1032" s="1"/>
      <c r="AF1032" s="1"/>
      <c r="AG1032" s="1"/>
    </row>
    <row r="1033" spans="1:33" ht="15.75" customHeight="1" x14ac:dyDescent="0.2">
      <c r="A1033" s="1"/>
      <c r="B1033" s="1"/>
      <c r="C1033" s="2"/>
      <c r="D1033" s="162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170"/>
      <c r="X1033" s="170"/>
      <c r="Y1033" s="170"/>
      <c r="Z1033" s="170"/>
      <c r="AA1033" s="224"/>
      <c r="AB1033" s="1"/>
      <c r="AC1033" s="1"/>
      <c r="AD1033" s="1"/>
      <c r="AE1033" s="1"/>
      <c r="AF1033" s="1"/>
      <c r="AG1033" s="1"/>
    </row>
    <row r="1034" spans="1:33" ht="15.75" customHeight="1" x14ac:dyDescent="0.2">
      <c r="A1034" s="1"/>
      <c r="B1034" s="1"/>
      <c r="C1034" s="2"/>
      <c r="D1034" s="162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170"/>
      <c r="X1034" s="170"/>
      <c r="Y1034" s="170"/>
      <c r="Z1034" s="170"/>
      <c r="AA1034" s="224"/>
      <c r="AB1034" s="1"/>
      <c r="AC1034" s="1"/>
      <c r="AD1034" s="1"/>
      <c r="AE1034" s="1"/>
      <c r="AF1034" s="1"/>
      <c r="AG1034" s="1"/>
    </row>
    <row r="1035" spans="1:33" ht="15.75" customHeight="1" x14ac:dyDescent="0.2">
      <c r="A1035" s="1"/>
      <c r="B1035" s="1"/>
      <c r="C1035" s="2"/>
      <c r="D1035" s="162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170"/>
      <c r="X1035" s="170"/>
      <c r="Y1035" s="170"/>
      <c r="Z1035" s="170"/>
      <c r="AA1035" s="224"/>
      <c r="AB1035" s="1"/>
      <c r="AC1035" s="1"/>
      <c r="AD1035" s="1"/>
      <c r="AE1035" s="1"/>
      <c r="AF1035" s="1"/>
      <c r="AG1035" s="1"/>
    </row>
    <row r="1036" spans="1:33" ht="15.75" customHeight="1" x14ac:dyDescent="0.2">
      <c r="A1036" s="1"/>
      <c r="B1036" s="1"/>
      <c r="C1036" s="2"/>
      <c r="D1036" s="162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170"/>
      <c r="X1036" s="170"/>
      <c r="Y1036" s="170"/>
      <c r="Z1036" s="170"/>
      <c r="AA1036" s="224"/>
      <c r="AB1036" s="1"/>
      <c r="AC1036" s="1"/>
      <c r="AD1036" s="1"/>
      <c r="AE1036" s="1"/>
      <c r="AF1036" s="1"/>
      <c r="AG1036" s="1"/>
    </row>
    <row r="1037" spans="1:33" ht="15.75" customHeight="1" x14ac:dyDescent="0.2">
      <c r="A1037" s="1"/>
      <c r="B1037" s="1"/>
      <c r="C1037" s="2"/>
      <c r="D1037" s="162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170"/>
      <c r="X1037" s="170"/>
      <c r="Y1037" s="170"/>
      <c r="Z1037" s="170"/>
      <c r="AA1037" s="224"/>
      <c r="AB1037" s="1"/>
      <c r="AC1037" s="1"/>
      <c r="AD1037" s="1"/>
      <c r="AE1037" s="1"/>
      <c r="AF1037" s="1"/>
      <c r="AG1037" s="1"/>
    </row>
    <row r="1038" spans="1:33" ht="15.75" customHeight="1" x14ac:dyDescent="0.2">
      <c r="A1038" s="1"/>
      <c r="B1038" s="1"/>
      <c r="C1038" s="2"/>
      <c r="D1038" s="162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170"/>
      <c r="X1038" s="170"/>
      <c r="Y1038" s="170"/>
      <c r="Z1038" s="170"/>
      <c r="AA1038" s="224"/>
      <c r="AB1038" s="1"/>
      <c r="AC1038" s="1"/>
      <c r="AD1038" s="1"/>
      <c r="AE1038" s="1"/>
      <c r="AF1038" s="1"/>
      <c r="AG1038" s="1"/>
    </row>
    <row r="1039" spans="1:33" ht="15.75" customHeight="1" x14ac:dyDescent="0.2">
      <c r="A1039" s="1"/>
      <c r="B1039" s="1"/>
      <c r="C1039" s="2"/>
      <c r="D1039" s="162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170"/>
      <c r="X1039" s="170"/>
      <c r="Y1039" s="170"/>
      <c r="Z1039" s="170"/>
      <c r="AA1039" s="224"/>
      <c r="AB1039" s="1"/>
      <c r="AC1039" s="1"/>
      <c r="AD1039" s="1"/>
      <c r="AE1039" s="1"/>
      <c r="AF1039" s="1"/>
      <c r="AG1039" s="1"/>
    </row>
    <row r="1040" spans="1:33" ht="15.75" customHeight="1" x14ac:dyDescent="0.2">
      <c r="A1040" s="1"/>
      <c r="B1040" s="1"/>
      <c r="C1040" s="2"/>
      <c r="D1040" s="162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170"/>
      <c r="X1040" s="170"/>
      <c r="Y1040" s="170"/>
      <c r="Z1040" s="170"/>
      <c r="AA1040" s="224"/>
      <c r="AB1040" s="1"/>
      <c r="AC1040" s="1"/>
      <c r="AD1040" s="1"/>
      <c r="AE1040" s="1"/>
      <c r="AF1040" s="1"/>
      <c r="AG1040" s="1"/>
    </row>
    <row r="1041" spans="1:33" ht="15.75" customHeight="1" x14ac:dyDescent="0.2">
      <c r="A1041" s="1"/>
      <c r="B1041" s="1"/>
      <c r="C1041" s="2"/>
      <c r="D1041" s="162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170"/>
      <c r="X1041" s="170"/>
      <c r="Y1041" s="170"/>
      <c r="Z1041" s="170"/>
      <c r="AA1041" s="224"/>
      <c r="AB1041" s="1"/>
      <c r="AC1041" s="1"/>
      <c r="AD1041" s="1"/>
      <c r="AE1041" s="1"/>
      <c r="AF1041" s="1"/>
      <c r="AG1041" s="1"/>
    </row>
    <row r="1042" spans="1:33" ht="15.75" customHeight="1" x14ac:dyDescent="0.2">
      <c r="A1042" s="1"/>
      <c r="B1042" s="1"/>
      <c r="C1042" s="2"/>
      <c r="D1042" s="162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170"/>
      <c r="X1042" s="170"/>
      <c r="Y1042" s="170"/>
      <c r="Z1042" s="170"/>
      <c r="AA1042" s="224"/>
      <c r="AB1042" s="1"/>
      <c r="AC1042" s="1"/>
      <c r="AD1042" s="1"/>
      <c r="AE1042" s="1"/>
      <c r="AF1042" s="1"/>
      <c r="AG1042" s="1"/>
    </row>
    <row r="1043" spans="1:33" ht="15.75" customHeight="1" x14ac:dyDescent="0.2">
      <c r="A1043" s="1"/>
      <c r="B1043" s="1"/>
      <c r="C1043" s="2"/>
      <c r="D1043" s="162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170"/>
      <c r="X1043" s="170"/>
      <c r="Y1043" s="170"/>
      <c r="Z1043" s="170"/>
      <c r="AA1043" s="224"/>
      <c r="AB1043" s="1"/>
      <c r="AC1043" s="1"/>
      <c r="AD1043" s="1"/>
      <c r="AE1043" s="1"/>
      <c r="AF1043" s="1"/>
      <c r="AG1043" s="1"/>
    </row>
    <row r="1044" spans="1:33" ht="15.75" customHeight="1" x14ac:dyDescent="0.2">
      <c r="A1044" s="1"/>
      <c r="B1044" s="1"/>
      <c r="C1044" s="2"/>
      <c r="D1044" s="162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170"/>
      <c r="X1044" s="170"/>
      <c r="Y1044" s="170"/>
      <c r="Z1044" s="170"/>
      <c r="AA1044" s="224"/>
      <c r="AB1044" s="1"/>
      <c r="AC1044" s="1"/>
      <c r="AD1044" s="1"/>
      <c r="AE1044" s="1"/>
      <c r="AF1044" s="1"/>
      <c r="AG1044" s="1"/>
    </row>
    <row r="1045" spans="1:33" ht="15.75" customHeight="1" x14ac:dyDescent="0.2">
      <c r="A1045" s="1"/>
      <c r="B1045" s="1"/>
      <c r="C1045" s="2"/>
      <c r="D1045" s="162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170"/>
      <c r="X1045" s="170"/>
      <c r="Y1045" s="170"/>
      <c r="Z1045" s="170"/>
      <c r="AA1045" s="224"/>
      <c r="AB1045" s="1"/>
      <c r="AC1045" s="1"/>
      <c r="AD1045" s="1"/>
      <c r="AE1045" s="1"/>
      <c r="AF1045" s="1"/>
      <c r="AG1045" s="1"/>
    </row>
    <row r="1046" spans="1:33" ht="15.75" customHeight="1" x14ac:dyDescent="0.2">
      <c r="A1046" s="1"/>
      <c r="B1046" s="1"/>
      <c r="C1046" s="2"/>
      <c r="D1046" s="162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170"/>
      <c r="X1046" s="170"/>
      <c r="Y1046" s="170"/>
      <c r="Z1046" s="170"/>
      <c r="AA1046" s="224"/>
      <c r="AB1046" s="1"/>
      <c r="AC1046" s="1"/>
      <c r="AD1046" s="1"/>
      <c r="AE1046" s="1"/>
      <c r="AF1046" s="1"/>
      <c r="AG1046" s="1"/>
    </row>
    <row r="1047" spans="1:33" ht="15.75" customHeight="1" x14ac:dyDescent="0.2">
      <c r="A1047" s="1"/>
      <c r="B1047" s="1"/>
      <c r="C1047" s="2"/>
      <c r="D1047" s="162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170"/>
      <c r="X1047" s="170"/>
      <c r="Y1047" s="170"/>
      <c r="Z1047" s="170"/>
      <c r="AA1047" s="224"/>
      <c r="AB1047" s="1"/>
      <c r="AC1047" s="1"/>
      <c r="AD1047" s="1"/>
      <c r="AE1047" s="1"/>
      <c r="AF1047" s="1"/>
      <c r="AG1047" s="1"/>
    </row>
    <row r="1048" spans="1:33" ht="15.75" customHeight="1" x14ac:dyDescent="0.2">
      <c r="A1048" s="1"/>
      <c r="B1048" s="1"/>
      <c r="C1048" s="2"/>
      <c r="D1048" s="162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170"/>
      <c r="X1048" s="170"/>
      <c r="Y1048" s="170"/>
      <c r="Z1048" s="170"/>
      <c r="AA1048" s="224"/>
      <c r="AB1048" s="1"/>
      <c r="AC1048" s="1"/>
      <c r="AD1048" s="1"/>
      <c r="AE1048" s="1"/>
      <c r="AF1048" s="1"/>
      <c r="AG1048" s="1"/>
    </row>
    <row r="1049" spans="1:33" ht="15.75" customHeight="1" x14ac:dyDescent="0.2">
      <c r="A1049" s="1"/>
      <c r="B1049" s="1"/>
      <c r="C1049" s="2"/>
      <c r="D1049" s="162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170"/>
      <c r="X1049" s="170"/>
      <c r="Y1049" s="170"/>
      <c r="Z1049" s="170"/>
      <c r="AA1049" s="224"/>
      <c r="AB1049" s="1"/>
      <c r="AC1049" s="1"/>
      <c r="AD1049" s="1"/>
      <c r="AE1049" s="1"/>
      <c r="AF1049" s="1"/>
      <c r="AG1049" s="1"/>
    </row>
    <row r="1050" spans="1:33" ht="15.75" customHeight="1" x14ac:dyDescent="0.2">
      <c r="A1050" s="1"/>
      <c r="B1050" s="1"/>
      <c r="C1050" s="2"/>
      <c r="D1050" s="162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170"/>
      <c r="X1050" s="170"/>
      <c r="Y1050" s="170"/>
      <c r="Z1050" s="170"/>
      <c r="AA1050" s="224"/>
      <c r="AB1050" s="1"/>
      <c r="AC1050" s="1"/>
      <c r="AD1050" s="1"/>
      <c r="AE1050" s="1"/>
      <c r="AF1050" s="1"/>
      <c r="AG1050" s="1"/>
    </row>
    <row r="1051" spans="1:33" ht="15.75" customHeight="1" x14ac:dyDescent="0.2">
      <c r="A1051" s="1"/>
      <c r="B1051" s="1"/>
      <c r="C1051" s="2"/>
      <c r="D1051" s="162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170"/>
      <c r="X1051" s="170"/>
      <c r="Y1051" s="170"/>
      <c r="Z1051" s="170"/>
      <c r="AA1051" s="224"/>
      <c r="AB1051" s="1"/>
      <c r="AC1051" s="1"/>
      <c r="AD1051" s="1"/>
      <c r="AE1051" s="1"/>
      <c r="AF1051" s="1"/>
      <c r="AG1051" s="1"/>
    </row>
    <row r="1052" spans="1:33" ht="15.75" customHeight="1" x14ac:dyDescent="0.2">
      <c r="A1052" s="1"/>
      <c r="B1052" s="1"/>
      <c r="C1052" s="2"/>
      <c r="D1052" s="162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170"/>
      <c r="X1052" s="170"/>
      <c r="Y1052" s="170"/>
      <c r="Z1052" s="170"/>
      <c r="AA1052" s="224"/>
      <c r="AB1052" s="1"/>
      <c r="AC1052" s="1"/>
      <c r="AD1052" s="1"/>
      <c r="AE1052" s="1"/>
      <c r="AF1052" s="1"/>
      <c r="AG1052" s="1"/>
    </row>
    <row r="1053" spans="1:33" ht="15.75" customHeight="1" x14ac:dyDescent="0.2">
      <c r="A1053" s="1"/>
      <c r="B1053" s="1"/>
      <c r="C1053" s="2"/>
      <c r="D1053" s="162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170"/>
      <c r="X1053" s="170"/>
      <c r="Y1053" s="170"/>
      <c r="Z1053" s="170"/>
      <c r="AA1053" s="224"/>
      <c r="AB1053" s="1"/>
      <c r="AC1053" s="1"/>
      <c r="AD1053" s="1"/>
      <c r="AE1053" s="1"/>
      <c r="AF1053" s="1"/>
      <c r="AG1053" s="1"/>
    </row>
    <row r="1054" spans="1:33" ht="15.75" customHeight="1" x14ac:dyDescent="0.2">
      <c r="A1054" s="1"/>
      <c r="B1054" s="1"/>
      <c r="C1054" s="2"/>
      <c r="D1054" s="162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170"/>
      <c r="X1054" s="170"/>
      <c r="Y1054" s="170"/>
      <c r="Z1054" s="170"/>
      <c r="AA1054" s="224"/>
      <c r="AB1054" s="1"/>
      <c r="AC1054" s="1"/>
      <c r="AD1054" s="1"/>
      <c r="AE1054" s="1"/>
      <c r="AF1054" s="1"/>
      <c r="AG1054" s="1"/>
    </row>
    <row r="1055" spans="1:33" ht="15.75" customHeight="1" x14ac:dyDescent="0.2">
      <c r="A1055" s="1"/>
      <c r="B1055" s="1"/>
      <c r="C1055" s="2"/>
      <c r="D1055" s="162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170"/>
      <c r="X1055" s="170"/>
      <c r="Y1055" s="170"/>
      <c r="Z1055" s="170"/>
      <c r="AA1055" s="224"/>
      <c r="AB1055" s="1"/>
      <c r="AC1055" s="1"/>
      <c r="AD1055" s="1"/>
      <c r="AE1055" s="1"/>
      <c r="AF1055" s="1"/>
      <c r="AG1055" s="1"/>
    </row>
    <row r="1056" spans="1:33" ht="15.75" customHeight="1" x14ac:dyDescent="0.2">
      <c r="A1056" s="1"/>
      <c r="B1056" s="1"/>
      <c r="C1056" s="2"/>
      <c r="D1056" s="162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170"/>
      <c r="X1056" s="170"/>
      <c r="Y1056" s="170"/>
      <c r="Z1056" s="170"/>
      <c r="AA1056" s="224"/>
      <c r="AB1056" s="1"/>
      <c r="AC1056" s="1"/>
      <c r="AD1056" s="1"/>
      <c r="AE1056" s="1"/>
      <c r="AF1056" s="1"/>
      <c r="AG1056" s="1"/>
    </row>
    <row r="1057" spans="1:33" ht="15.75" customHeight="1" x14ac:dyDescent="0.2">
      <c r="A1057" s="1"/>
      <c r="B1057" s="1"/>
      <c r="C1057" s="2"/>
      <c r="D1057" s="162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170"/>
      <c r="X1057" s="170"/>
      <c r="Y1057" s="170"/>
      <c r="Z1057" s="170"/>
      <c r="AA1057" s="224"/>
      <c r="AB1057" s="1"/>
      <c r="AC1057" s="1"/>
      <c r="AD1057" s="1"/>
      <c r="AE1057" s="1"/>
      <c r="AF1057" s="1"/>
      <c r="AG1057" s="1"/>
    </row>
    <row r="1058" spans="1:33" ht="15.75" customHeight="1" x14ac:dyDescent="0.2">
      <c r="A1058" s="1"/>
      <c r="B1058" s="1"/>
      <c r="C1058" s="2"/>
      <c r="D1058" s="162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170"/>
      <c r="X1058" s="170"/>
      <c r="Y1058" s="170"/>
      <c r="Z1058" s="170"/>
      <c r="AA1058" s="224"/>
      <c r="AB1058" s="1"/>
      <c r="AC1058" s="1"/>
      <c r="AD1058" s="1"/>
      <c r="AE1058" s="1"/>
      <c r="AF1058" s="1"/>
      <c r="AG1058" s="1"/>
    </row>
    <row r="1059" spans="1:33" ht="15.75" customHeight="1" x14ac:dyDescent="0.2">
      <c r="A1059" s="1"/>
      <c r="B1059" s="1"/>
      <c r="C1059" s="2"/>
      <c r="D1059" s="162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170"/>
      <c r="X1059" s="170"/>
      <c r="Y1059" s="170"/>
      <c r="Z1059" s="170"/>
      <c r="AA1059" s="224"/>
      <c r="AB1059" s="1"/>
      <c r="AC1059" s="1"/>
      <c r="AD1059" s="1"/>
      <c r="AE1059" s="1"/>
      <c r="AF1059" s="1"/>
      <c r="AG1059" s="1"/>
    </row>
    <row r="1060" spans="1:33" ht="15.75" customHeight="1" x14ac:dyDescent="0.2">
      <c r="A1060" s="1"/>
      <c r="B1060" s="1"/>
      <c r="C1060" s="2"/>
      <c r="D1060" s="162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170"/>
      <c r="X1060" s="170"/>
      <c r="Y1060" s="170"/>
      <c r="Z1060" s="170"/>
      <c r="AA1060" s="224"/>
      <c r="AB1060" s="1"/>
      <c r="AC1060" s="1"/>
      <c r="AD1060" s="1"/>
      <c r="AE1060" s="1"/>
      <c r="AF1060" s="1"/>
      <c r="AG1060" s="1"/>
    </row>
    <row r="1061" spans="1:33" ht="15.75" customHeight="1" x14ac:dyDescent="0.2">
      <c r="A1061" s="1"/>
      <c r="B1061" s="1"/>
      <c r="C1061" s="2"/>
      <c r="D1061" s="162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170"/>
      <c r="X1061" s="170"/>
      <c r="Y1061" s="170"/>
      <c r="Z1061" s="170"/>
      <c r="AA1061" s="224"/>
      <c r="AB1061" s="1"/>
      <c r="AC1061" s="1"/>
      <c r="AD1061" s="1"/>
      <c r="AE1061" s="1"/>
      <c r="AF1061" s="1"/>
      <c r="AG1061" s="1"/>
    </row>
    <row r="1062" spans="1:33" ht="15.75" customHeight="1" x14ac:dyDescent="0.2">
      <c r="A1062" s="1"/>
      <c r="B1062" s="1"/>
      <c r="C1062" s="2"/>
      <c r="D1062" s="162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170"/>
      <c r="X1062" s="170"/>
      <c r="Y1062" s="170"/>
      <c r="Z1062" s="170"/>
      <c r="AA1062" s="224"/>
      <c r="AB1062" s="1"/>
      <c r="AC1062" s="1"/>
      <c r="AD1062" s="1"/>
      <c r="AE1062" s="1"/>
      <c r="AF1062" s="1"/>
      <c r="AG1062" s="1"/>
    </row>
    <row r="1063" spans="1:33" ht="15.75" customHeight="1" x14ac:dyDescent="0.2">
      <c r="A1063" s="1"/>
      <c r="B1063" s="1"/>
      <c r="C1063" s="2"/>
      <c r="D1063" s="162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170"/>
      <c r="X1063" s="170"/>
      <c r="Y1063" s="170"/>
      <c r="Z1063" s="170"/>
      <c r="AA1063" s="224"/>
      <c r="AB1063" s="1"/>
      <c r="AC1063" s="1"/>
      <c r="AD1063" s="1"/>
      <c r="AE1063" s="1"/>
      <c r="AF1063" s="1"/>
      <c r="AG1063" s="1"/>
    </row>
    <row r="1064" spans="1:33" ht="15.75" customHeight="1" x14ac:dyDescent="0.2">
      <c r="A1064" s="1"/>
      <c r="B1064" s="1"/>
      <c r="C1064" s="2"/>
      <c r="D1064" s="162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170"/>
      <c r="X1064" s="170"/>
      <c r="Y1064" s="170"/>
      <c r="Z1064" s="170"/>
      <c r="AA1064" s="224"/>
      <c r="AB1064" s="1"/>
      <c r="AC1064" s="1"/>
      <c r="AD1064" s="1"/>
      <c r="AE1064" s="1"/>
      <c r="AF1064" s="1"/>
      <c r="AG1064" s="1"/>
    </row>
    <row r="1065" spans="1:33" ht="15.75" customHeight="1" x14ac:dyDescent="0.2">
      <c r="A1065" s="1"/>
      <c r="B1065" s="1"/>
      <c r="C1065" s="2"/>
      <c r="D1065" s="162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170"/>
      <c r="X1065" s="170"/>
      <c r="Y1065" s="170"/>
      <c r="Z1065" s="170"/>
      <c r="AA1065" s="224"/>
      <c r="AB1065" s="1"/>
      <c r="AC1065" s="1"/>
      <c r="AD1065" s="1"/>
      <c r="AE1065" s="1"/>
      <c r="AF1065" s="1"/>
      <c r="AG1065" s="1"/>
    </row>
    <row r="1066" spans="1:33" ht="15.75" customHeight="1" x14ac:dyDescent="0.2">
      <c r="A1066" s="1"/>
      <c r="B1066" s="1"/>
      <c r="C1066" s="2"/>
      <c r="D1066" s="162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170"/>
      <c r="X1066" s="170"/>
      <c r="Y1066" s="170"/>
      <c r="Z1066" s="170"/>
      <c r="AA1066" s="224"/>
      <c r="AB1066" s="1"/>
      <c r="AC1066" s="1"/>
      <c r="AD1066" s="1"/>
      <c r="AE1066" s="1"/>
      <c r="AF1066" s="1"/>
      <c r="AG1066" s="1"/>
    </row>
    <row r="1067" spans="1:33" ht="15.75" customHeight="1" x14ac:dyDescent="0.2">
      <c r="A1067" s="1"/>
      <c r="B1067" s="1"/>
      <c r="C1067" s="2"/>
      <c r="D1067" s="162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170"/>
      <c r="X1067" s="170"/>
      <c r="Y1067" s="170"/>
      <c r="Z1067" s="170"/>
      <c r="AA1067" s="224"/>
      <c r="AB1067" s="1"/>
      <c r="AC1067" s="1"/>
      <c r="AD1067" s="1"/>
      <c r="AE1067" s="1"/>
      <c r="AF1067" s="1"/>
      <c r="AG1067" s="1"/>
    </row>
    <row r="1068" spans="1:33" ht="15.75" customHeight="1" x14ac:dyDescent="0.2">
      <c r="A1068" s="1"/>
      <c r="B1068" s="1"/>
      <c r="C1068" s="2"/>
      <c r="D1068" s="162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170"/>
      <c r="X1068" s="170"/>
      <c r="Y1068" s="170"/>
      <c r="Z1068" s="170"/>
      <c r="AA1068" s="224"/>
      <c r="AB1068" s="1"/>
      <c r="AC1068" s="1"/>
      <c r="AD1068" s="1"/>
      <c r="AE1068" s="1"/>
      <c r="AF1068" s="1"/>
      <c r="AG1068" s="1"/>
    </row>
    <row r="1069" spans="1:33" ht="15.75" customHeight="1" x14ac:dyDescent="0.2">
      <c r="A1069" s="1"/>
      <c r="B1069" s="1"/>
      <c r="C1069" s="2"/>
      <c r="D1069" s="162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170"/>
      <c r="X1069" s="170"/>
      <c r="Y1069" s="170"/>
      <c r="Z1069" s="170"/>
      <c r="AA1069" s="224"/>
      <c r="AB1069" s="1"/>
      <c r="AC1069" s="1"/>
      <c r="AD1069" s="1"/>
      <c r="AE1069" s="1"/>
      <c r="AF1069" s="1"/>
      <c r="AG1069" s="1"/>
    </row>
    <row r="1070" spans="1:33" ht="15.75" customHeight="1" x14ac:dyDescent="0.2">
      <c r="A1070" s="1"/>
      <c r="B1070" s="1"/>
      <c r="C1070" s="2"/>
      <c r="D1070" s="162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170"/>
      <c r="X1070" s="170"/>
      <c r="Y1070" s="170"/>
      <c r="Z1070" s="170"/>
      <c r="AA1070" s="224"/>
      <c r="AB1070" s="1"/>
      <c r="AC1070" s="1"/>
      <c r="AD1070" s="1"/>
      <c r="AE1070" s="1"/>
      <c r="AF1070" s="1"/>
      <c r="AG1070" s="1"/>
    </row>
    <row r="1071" spans="1:33" ht="15.75" customHeight="1" x14ac:dyDescent="0.2">
      <c r="A1071" s="1"/>
      <c r="B1071" s="1"/>
      <c r="C1071" s="2"/>
      <c r="D1071" s="162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170"/>
      <c r="X1071" s="170"/>
      <c r="Y1071" s="170"/>
      <c r="Z1071" s="170"/>
      <c r="AA1071" s="224"/>
      <c r="AB1071" s="1"/>
      <c r="AC1071" s="1"/>
      <c r="AD1071" s="1"/>
      <c r="AE1071" s="1"/>
      <c r="AF1071" s="1"/>
      <c r="AG1071" s="1"/>
    </row>
    <row r="1072" spans="1:33" ht="15.75" customHeight="1" x14ac:dyDescent="0.2">
      <c r="A1072" s="1"/>
      <c r="B1072" s="1"/>
      <c r="C1072" s="2"/>
      <c r="D1072" s="162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170"/>
      <c r="X1072" s="170"/>
      <c r="Y1072" s="170"/>
      <c r="Z1072" s="170"/>
      <c r="AA1072" s="224"/>
      <c r="AB1072" s="1"/>
      <c r="AC1072" s="1"/>
      <c r="AD1072" s="1"/>
      <c r="AE1072" s="1"/>
      <c r="AF1072" s="1"/>
      <c r="AG1072" s="1"/>
    </row>
    <row r="1073" spans="1:33" ht="15.75" customHeight="1" x14ac:dyDescent="0.2">
      <c r="A1073" s="1"/>
      <c r="B1073" s="1"/>
      <c r="C1073" s="2"/>
      <c r="D1073" s="162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170"/>
      <c r="X1073" s="170"/>
      <c r="Y1073" s="170"/>
      <c r="Z1073" s="170"/>
      <c r="AA1073" s="224"/>
      <c r="AB1073" s="1"/>
      <c r="AC1073" s="1"/>
      <c r="AD1073" s="1"/>
      <c r="AE1073" s="1"/>
      <c r="AF1073" s="1"/>
      <c r="AG1073" s="1"/>
    </row>
    <row r="1074" spans="1:33" ht="15.75" customHeight="1" x14ac:dyDescent="0.2">
      <c r="A1074" s="1"/>
      <c r="B1074" s="1"/>
      <c r="C1074" s="2"/>
      <c r="D1074" s="162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170"/>
      <c r="X1074" s="170"/>
      <c r="Y1074" s="170"/>
      <c r="Z1074" s="170"/>
      <c r="AA1074" s="224"/>
      <c r="AB1074" s="1"/>
      <c r="AC1074" s="1"/>
      <c r="AD1074" s="1"/>
      <c r="AE1074" s="1"/>
      <c r="AF1074" s="1"/>
      <c r="AG1074" s="1"/>
    </row>
    <row r="1075" spans="1:33" ht="15.75" customHeight="1" x14ac:dyDescent="0.2">
      <c r="A1075" s="1"/>
      <c r="B1075" s="1"/>
      <c r="C1075" s="2"/>
      <c r="D1075" s="162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170"/>
      <c r="X1075" s="170"/>
      <c r="Y1075" s="170"/>
      <c r="Z1075" s="170"/>
      <c r="AA1075" s="224"/>
      <c r="AB1075" s="1"/>
      <c r="AC1075" s="1"/>
      <c r="AD1075" s="1"/>
      <c r="AE1075" s="1"/>
      <c r="AF1075" s="1"/>
      <c r="AG1075" s="1"/>
    </row>
    <row r="1076" spans="1:33" ht="15.75" customHeight="1" x14ac:dyDescent="0.2">
      <c r="A1076" s="1"/>
      <c r="B1076" s="1"/>
      <c r="C1076" s="2"/>
      <c r="D1076" s="162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170"/>
      <c r="X1076" s="170"/>
      <c r="Y1076" s="170"/>
      <c r="Z1076" s="170"/>
      <c r="AA1076" s="224"/>
      <c r="AB1076" s="1"/>
      <c r="AC1076" s="1"/>
      <c r="AD1076" s="1"/>
      <c r="AE1076" s="1"/>
      <c r="AF1076" s="1"/>
      <c r="AG1076" s="1"/>
    </row>
    <row r="1077" spans="1:33" ht="15.75" customHeight="1" x14ac:dyDescent="0.2">
      <c r="A1077" s="1"/>
      <c r="B1077" s="1"/>
      <c r="C1077" s="2"/>
      <c r="D1077" s="162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170"/>
      <c r="X1077" s="170"/>
      <c r="Y1077" s="170"/>
      <c r="Z1077" s="170"/>
      <c r="AA1077" s="224"/>
      <c r="AB1077" s="1"/>
      <c r="AC1077" s="1"/>
      <c r="AD1077" s="1"/>
      <c r="AE1077" s="1"/>
      <c r="AF1077" s="1"/>
      <c r="AG1077" s="1"/>
    </row>
    <row r="1078" spans="1:33" ht="15.75" customHeight="1" x14ac:dyDescent="0.2">
      <c r="A1078" s="1"/>
      <c r="B1078" s="1"/>
      <c r="C1078" s="2"/>
      <c r="D1078" s="162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170"/>
      <c r="X1078" s="170"/>
      <c r="Y1078" s="170"/>
      <c r="Z1078" s="170"/>
      <c r="AA1078" s="224"/>
      <c r="AB1078" s="1"/>
      <c r="AC1078" s="1"/>
      <c r="AD1078" s="1"/>
      <c r="AE1078" s="1"/>
      <c r="AF1078" s="1"/>
      <c r="AG1078" s="1"/>
    </row>
    <row r="1079" spans="1:33" ht="15.75" customHeight="1" x14ac:dyDescent="0.2">
      <c r="A1079" s="1"/>
      <c r="B1079" s="1"/>
      <c r="C1079" s="2"/>
      <c r="D1079" s="162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170"/>
      <c r="X1079" s="170"/>
      <c r="Y1079" s="170"/>
      <c r="Z1079" s="170"/>
      <c r="AA1079" s="224"/>
      <c r="AB1079" s="1"/>
      <c r="AC1079" s="1"/>
      <c r="AD1079" s="1"/>
      <c r="AE1079" s="1"/>
      <c r="AF1079" s="1"/>
      <c r="AG1079" s="1"/>
    </row>
    <row r="1080" spans="1:33" ht="15.75" customHeight="1" x14ac:dyDescent="0.2">
      <c r="A1080" s="1"/>
      <c r="B1080" s="1"/>
      <c r="C1080" s="2"/>
      <c r="D1080" s="162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170"/>
      <c r="X1080" s="170"/>
      <c r="Y1080" s="170"/>
      <c r="Z1080" s="170"/>
      <c r="AA1080" s="224"/>
      <c r="AB1080" s="1"/>
      <c r="AC1080" s="1"/>
      <c r="AD1080" s="1"/>
      <c r="AE1080" s="1"/>
      <c r="AF1080" s="1"/>
      <c r="AG1080" s="1"/>
    </row>
    <row r="1081" spans="1:33" ht="15.75" customHeight="1" x14ac:dyDescent="0.2">
      <c r="A1081" s="1"/>
      <c r="B1081" s="1"/>
      <c r="C1081" s="2"/>
      <c r="D1081" s="162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170"/>
      <c r="X1081" s="170"/>
      <c r="Y1081" s="170"/>
      <c r="Z1081" s="170"/>
      <c r="AA1081" s="224"/>
      <c r="AB1081" s="1"/>
      <c r="AC1081" s="1"/>
      <c r="AD1081" s="1"/>
      <c r="AE1081" s="1"/>
      <c r="AF1081" s="1"/>
      <c r="AG1081" s="1"/>
    </row>
    <row r="1082" spans="1:33" ht="15.75" customHeight="1" x14ac:dyDescent="0.2">
      <c r="A1082" s="1"/>
      <c r="B1082" s="1"/>
      <c r="C1082" s="2"/>
      <c r="D1082" s="162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170"/>
      <c r="X1082" s="170"/>
      <c r="Y1082" s="170"/>
      <c r="Z1082" s="170"/>
      <c r="AA1082" s="224"/>
      <c r="AB1082" s="1"/>
      <c r="AC1082" s="1"/>
      <c r="AD1082" s="1"/>
      <c r="AE1082" s="1"/>
      <c r="AF1082" s="1"/>
      <c r="AG1082" s="1"/>
    </row>
    <row r="1083" spans="1:33" ht="15.75" customHeight="1" x14ac:dyDescent="0.2">
      <c r="A1083" s="1"/>
      <c r="B1083" s="1"/>
      <c r="C1083" s="2"/>
      <c r="D1083" s="162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170"/>
      <c r="X1083" s="170"/>
      <c r="Y1083" s="170"/>
      <c r="Z1083" s="170"/>
      <c r="AA1083" s="224"/>
      <c r="AB1083" s="1"/>
      <c r="AC1083" s="1"/>
      <c r="AD1083" s="1"/>
      <c r="AE1083" s="1"/>
      <c r="AF1083" s="1"/>
      <c r="AG1083" s="1"/>
    </row>
    <row r="1084" spans="1:33" ht="15.75" customHeight="1" x14ac:dyDescent="0.2">
      <c r="A1084" s="1"/>
      <c r="B1084" s="1"/>
      <c r="C1084" s="2"/>
      <c r="D1084" s="162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170"/>
      <c r="X1084" s="170"/>
      <c r="Y1084" s="170"/>
      <c r="Z1084" s="170"/>
      <c r="AA1084" s="224"/>
      <c r="AB1084" s="1"/>
      <c r="AC1084" s="1"/>
      <c r="AD1084" s="1"/>
      <c r="AE1084" s="1"/>
      <c r="AF1084" s="1"/>
      <c r="AG1084" s="1"/>
    </row>
    <row r="1085" spans="1:33" ht="15.75" customHeight="1" x14ac:dyDescent="0.2">
      <c r="A1085" s="1"/>
      <c r="B1085" s="1"/>
      <c r="C1085" s="2"/>
      <c r="D1085" s="162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170"/>
      <c r="X1085" s="170"/>
      <c r="Y1085" s="170"/>
      <c r="Z1085" s="170"/>
      <c r="AA1085" s="224"/>
      <c r="AB1085" s="1"/>
      <c r="AC1085" s="1"/>
      <c r="AD1085" s="1"/>
      <c r="AE1085" s="1"/>
      <c r="AF1085" s="1"/>
      <c r="AG1085" s="1"/>
    </row>
    <row r="1086" spans="1:33" ht="15.75" customHeight="1" x14ac:dyDescent="0.2">
      <c r="A1086" s="1"/>
      <c r="B1086" s="1"/>
      <c r="C1086" s="2"/>
      <c r="D1086" s="162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170"/>
      <c r="X1086" s="170"/>
      <c r="Y1086" s="170"/>
      <c r="Z1086" s="170"/>
      <c r="AA1086" s="224"/>
      <c r="AB1086" s="1"/>
      <c r="AC1086" s="1"/>
      <c r="AD1086" s="1"/>
      <c r="AE1086" s="1"/>
      <c r="AF1086" s="1"/>
      <c r="AG1086" s="1"/>
    </row>
    <row r="1087" spans="1:33" ht="15.75" customHeight="1" x14ac:dyDescent="0.2">
      <c r="A1087" s="1"/>
      <c r="B1087" s="1"/>
      <c r="C1087" s="2"/>
      <c r="D1087" s="162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170"/>
      <c r="X1087" s="170"/>
      <c r="Y1087" s="170"/>
      <c r="Z1087" s="170"/>
      <c r="AA1087" s="224"/>
      <c r="AB1087" s="1"/>
      <c r="AC1087" s="1"/>
      <c r="AD1087" s="1"/>
      <c r="AE1087" s="1"/>
      <c r="AF1087" s="1"/>
      <c r="AG1087" s="1"/>
    </row>
    <row r="1088" spans="1:33" ht="15.75" customHeight="1" x14ac:dyDescent="0.2">
      <c r="A1088" s="1"/>
      <c r="B1088" s="1"/>
      <c r="C1088" s="2"/>
      <c r="D1088" s="162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170"/>
      <c r="X1088" s="170"/>
      <c r="Y1088" s="170"/>
      <c r="Z1088" s="170"/>
      <c r="AA1088" s="224"/>
      <c r="AB1088" s="1"/>
      <c r="AC1088" s="1"/>
      <c r="AD1088" s="1"/>
      <c r="AE1088" s="1"/>
      <c r="AF1088" s="1"/>
      <c r="AG1088" s="1"/>
    </row>
    <row r="1089" spans="1:33" ht="15.75" customHeight="1" x14ac:dyDescent="0.2">
      <c r="A1089" s="1"/>
      <c r="B1089" s="1"/>
      <c r="C1089" s="2"/>
      <c r="D1089" s="162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170"/>
      <c r="X1089" s="170"/>
      <c r="Y1089" s="170"/>
      <c r="Z1089" s="170"/>
      <c r="AA1089" s="224"/>
      <c r="AB1089" s="1"/>
      <c r="AC1089" s="1"/>
      <c r="AD1089" s="1"/>
      <c r="AE1089" s="1"/>
      <c r="AF1089" s="1"/>
      <c r="AG1089" s="1"/>
    </row>
    <row r="1090" spans="1:33" ht="15.75" customHeight="1" x14ac:dyDescent="0.2">
      <c r="A1090" s="1"/>
      <c r="B1090" s="1"/>
      <c r="C1090" s="2"/>
      <c r="D1090" s="162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170"/>
      <c r="X1090" s="170"/>
      <c r="Y1090" s="170"/>
      <c r="Z1090" s="170"/>
      <c r="AA1090" s="224"/>
      <c r="AB1090" s="1"/>
      <c r="AC1090" s="1"/>
      <c r="AD1090" s="1"/>
      <c r="AE1090" s="1"/>
      <c r="AF1090" s="1"/>
      <c r="AG1090" s="1"/>
    </row>
    <row r="1091" spans="1:33" ht="15.75" customHeight="1" x14ac:dyDescent="0.2">
      <c r="A1091" s="1"/>
      <c r="B1091" s="1"/>
      <c r="C1091" s="2"/>
      <c r="D1091" s="162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170"/>
      <c r="X1091" s="170"/>
      <c r="Y1091" s="170"/>
      <c r="Z1091" s="170"/>
      <c r="AA1091" s="224"/>
      <c r="AB1091" s="1"/>
      <c r="AC1091" s="1"/>
      <c r="AD1091" s="1"/>
      <c r="AE1091" s="1"/>
      <c r="AF1091" s="1"/>
      <c r="AG1091" s="1"/>
    </row>
    <row r="1092" spans="1:33" ht="15.75" customHeight="1" x14ac:dyDescent="0.2">
      <c r="A1092" s="1"/>
      <c r="B1092" s="1"/>
      <c r="C1092" s="2"/>
      <c r="D1092" s="162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170"/>
      <c r="X1092" s="170"/>
      <c r="Y1092" s="170"/>
      <c r="Z1092" s="170"/>
      <c r="AA1092" s="224"/>
      <c r="AB1092" s="1"/>
      <c r="AC1092" s="1"/>
      <c r="AD1092" s="1"/>
      <c r="AE1092" s="1"/>
      <c r="AF1092" s="1"/>
      <c r="AG1092" s="1"/>
    </row>
    <row r="1093" spans="1:33" ht="15.75" customHeight="1" x14ac:dyDescent="0.2">
      <c r="A1093" s="1"/>
      <c r="B1093" s="1"/>
      <c r="C1093" s="2"/>
      <c r="D1093" s="162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170"/>
      <c r="X1093" s="170"/>
      <c r="Y1093" s="170"/>
      <c r="Z1093" s="170"/>
      <c r="AA1093" s="224"/>
      <c r="AB1093" s="1"/>
      <c r="AC1093" s="1"/>
      <c r="AD1093" s="1"/>
      <c r="AE1093" s="1"/>
      <c r="AF1093" s="1"/>
      <c r="AG1093" s="1"/>
    </row>
    <row r="1094" spans="1:33" ht="15.75" customHeight="1" x14ac:dyDescent="0.2">
      <c r="A1094" s="1"/>
      <c r="B1094" s="1"/>
      <c r="C1094" s="2"/>
      <c r="D1094" s="162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170"/>
      <c r="X1094" s="170"/>
      <c r="Y1094" s="170"/>
      <c r="Z1094" s="170"/>
      <c r="AA1094" s="224"/>
      <c r="AB1094" s="1"/>
      <c r="AC1094" s="1"/>
      <c r="AD1094" s="1"/>
      <c r="AE1094" s="1"/>
      <c r="AF1094" s="1"/>
      <c r="AG1094" s="1"/>
    </row>
    <row r="1095" spans="1:33" ht="15.75" customHeight="1" x14ac:dyDescent="0.2">
      <c r="A1095" s="1"/>
      <c r="B1095" s="1"/>
      <c r="C1095" s="2"/>
      <c r="D1095" s="162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170"/>
      <c r="X1095" s="170"/>
      <c r="Y1095" s="170"/>
      <c r="Z1095" s="170"/>
      <c r="AA1095" s="224"/>
      <c r="AB1095" s="1"/>
      <c r="AC1095" s="1"/>
      <c r="AD1095" s="1"/>
      <c r="AE1095" s="1"/>
      <c r="AF1095" s="1"/>
      <c r="AG1095" s="1"/>
    </row>
    <row r="1096" spans="1:33" ht="15.75" customHeight="1" x14ac:dyDescent="0.2">
      <c r="A1096" s="1"/>
      <c r="B1096" s="1"/>
      <c r="C1096" s="2"/>
      <c r="D1096" s="162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170"/>
      <c r="X1096" s="170"/>
      <c r="Y1096" s="170"/>
      <c r="Z1096" s="170"/>
      <c r="AA1096" s="224"/>
      <c r="AB1096" s="1"/>
      <c r="AC1096" s="1"/>
      <c r="AD1096" s="1"/>
      <c r="AE1096" s="1"/>
      <c r="AF1096" s="1"/>
      <c r="AG1096" s="1"/>
    </row>
    <row r="1097" spans="1:33" ht="15.75" customHeight="1" x14ac:dyDescent="0.2">
      <c r="A1097" s="1"/>
      <c r="B1097" s="1"/>
      <c r="C1097" s="2"/>
      <c r="D1097" s="162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170"/>
      <c r="X1097" s="170"/>
      <c r="Y1097" s="170"/>
      <c r="Z1097" s="170"/>
      <c r="AA1097" s="224"/>
      <c r="AB1097" s="1"/>
      <c r="AC1097" s="1"/>
      <c r="AD1097" s="1"/>
      <c r="AE1097" s="1"/>
      <c r="AF1097" s="1"/>
      <c r="AG1097" s="1"/>
    </row>
  </sheetData>
  <mergeCells count="31">
    <mergeCell ref="H61:J62"/>
    <mergeCell ref="E7:J7"/>
    <mergeCell ref="N8:P8"/>
    <mergeCell ref="K7:P7"/>
    <mergeCell ref="AM7:AM9"/>
    <mergeCell ref="AC8:AE8"/>
    <mergeCell ref="E8:G8"/>
    <mergeCell ref="K8:M8"/>
    <mergeCell ref="H8:J8"/>
    <mergeCell ref="AF8:AH8"/>
    <mergeCell ref="AC7:AH7"/>
    <mergeCell ref="AI7:AL7"/>
    <mergeCell ref="AI8:AI9"/>
    <mergeCell ref="AJ8:AJ9"/>
    <mergeCell ref="AK8:AL8"/>
    <mergeCell ref="Q7:V7"/>
    <mergeCell ref="A228:D228"/>
    <mergeCell ref="A264:C264"/>
    <mergeCell ref="A265:C265"/>
    <mergeCell ref="E61:G62"/>
    <mergeCell ref="A161:D161"/>
    <mergeCell ref="A1:E1"/>
    <mergeCell ref="A7:A9"/>
    <mergeCell ref="B7:B9"/>
    <mergeCell ref="C7:C9"/>
    <mergeCell ref="D7:D9"/>
    <mergeCell ref="Q8:S8"/>
    <mergeCell ref="T8:V8"/>
    <mergeCell ref="W7:AB7"/>
    <mergeCell ref="W8:Y8"/>
    <mergeCell ref="Z8:AB8"/>
  </mergeCells>
  <pageMargins left="0" right="0" top="0.35433070866141736" bottom="0.35433070866141736" header="0" footer="0"/>
  <pageSetup paperSize="9" scale="2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2"/>
  <sheetViews>
    <sheetView topLeftCell="A66" workbookViewId="0">
      <selection activeCell="A154" sqref="A154:I156"/>
    </sheetView>
  </sheetViews>
  <sheetFormatPr defaultRowHeight="14.25" x14ac:dyDescent="0.2"/>
  <cols>
    <col min="1" max="1" width="9.875" style="511" customWidth="1"/>
    <col min="2" max="2" width="21" customWidth="1"/>
    <col min="3" max="3" width="11" customWidth="1"/>
    <col min="4" max="4" width="15.125" customWidth="1"/>
    <col min="5" max="5" width="10.375" customWidth="1"/>
    <col min="6" max="6" width="21.625" customWidth="1"/>
    <col min="7" max="7" width="13.75" customWidth="1"/>
    <col min="8" max="8" width="12.625" customWidth="1"/>
    <col min="9" max="9" width="20" customWidth="1"/>
  </cols>
  <sheetData>
    <row r="1" spans="1:9" ht="15" x14ac:dyDescent="0.25">
      <c r="A1" s="502"/>
      <c r="B1" s="443"/>
      <c r="C1" s="444"/>
      <c r="D1" s="443"/>
      <c r="E1" s="444"/>
      <c r="F1" s="443"/>
      <c r="G1" s="443"/>
      <c r="H1" s="445"/>
      <c r="I1" s="446" t="s">
        <v>531</v>
      </c>
    </row>
    <row r="2" spans="1:9" ht="55.5" customHeight="1" x14ac:dyDescent="0.25">
      <c r="A2" s="502"/>
      <c r="B2" s="443"/>
      <c r="C2" s="444"/>
      <c r="D2" s="443"/>
      <c r="E2" s="444"/>
      <c r="F2" s="443"/>
      <c r="G2" s="623" t="s">
        <v>532</v>
      </c>
      <c r="H2" s="550"/>
      <c r="I2" s="550"/>
    </row>
    <row r="3" spans="1:9" ht="15" x14ac:dyDescent="0.25">
      <c r="A3" s="502"/>
      <c r="B3" s="443"/>
      <c r="C3" s="444"/>
      <c r="D3" s="443"/>
      <c r="E3" s="444"/>
      <c r="F3" s="443"/>
      <c r="G3" s="443"/>
      <c r="H3" s="445"/>
      <c r="I3" s="445"/>
    </row>
    <row r="4" spans="1:9" ht="15.75" customHeight="1" x14ac:dyDescent="0.3">
      <c r="A4" s="624" t="s">
        <v>533</v>
      </c>
      <c r="B4" s="550"/>
      <c r="C4" s="550"/>
      <c r="D4" s="550"/>
      <c r="E4" s="550"/>
      <c r="F4" s="550"/>
      <c r="G4" s="550"/>
      <c r="H4" s="550"/>
      <c r="I4" s="550"/>
    </row>
    <row r="5" spans="1:9" ht="19.5" customHeight="1" x14ac:dyDescent="0.3">
      <c r="A5" s="624" t="s">
        <v>615</v>
      </c>
      <c r="B5" s="550"/>
      <c r="C5" s="550"/>
      <c r="D5" s="550"/>
      <c r="E5" s="550"/>
      <c r="F5" s="550"/>
      <c r="G5" s="550"/>
      <c r="H5" s="550"/>
      <c r="I5" s="550"/>
    </row>
    <row r="6" spans="1:9" ht="18.75" customHeight="1" x14ac:dyDescent="0.3">
      <c r="A6" s="625" t="s">
        <v>534</v>
      </c>
      <c r="B6" s="550"/>
      <c r="C6" s="550"/>
      <c r="D6" s="550"/>
      <c r="E6" s="550"/>
      <c r="F6" s="550"/>
      <c r="G6" s="550"/>
      <c r="H6" s="550"/>
      <c r="I6" s="550"/>
    </row>
    <row r="7" spans="1:9" ht="15.75" customHeight="1" x14ac:dyDescent="0.3">
      <c r="A7" s="624" t="s">
        <v>334</v>
      </c>
      <c r="B7" s="550"/>
      <c r="C7" s="550"/>
      <c r="D7" s="550"/>
      <c r="E7" s="550"/>
      <c r="F7" s="550"/>
      <c r="G7" s="550"/>
      <c r="H7" s="550"/>
      <c r="I7" s="550"/>
    </row>
    <row r="8" spans="1:9" ht="15" x14ac:dyDescent="0.25">
      <c r="A8" s="502"/>
      <c r="B8" s="443"/>
      <c r="C8" s="444"/>
      <c r="D8" s="443"/>
      <c r="E8" s="444"/>
      <c r="F8" s="443"/>
      <c r="G8" s="443"/>
      <c r="H8" s="445"/>
      <c r="I8" s="445"/>
    </row>
    <row r="9" spans="1:9" ht="14.25" customHeight="1" x14ac:dyDescent="0.2">
      <c r="A9" s="610" t="s">
        <v>535</v>
      </c>
      <c r="B9" s="611"/>
      <c r="C9" s="612"/>
      <c r="D9" s="613" t="s">
        <v>536</v>
      </c>
      <c r="E9" s="611"/>
      <c r="F9" s="611"/>
      <c r="G9" s="611"/>
      <c r="H9" s="611"/>
      <c r="I9" s="614"/>
    </row>
    <row r="10" spans="1:9" ht="60" x14ac:dyDescent="0.2">
      <c r="A10" s="540" t="s">
        <v>537</v>
      </c>
      <c r="B10" s="540" t="s">
        <v>6</v>
      </c>
      <c r="C10" s="541" t="s">
        <v>538</v>
      </c>
      <c r="D10" s="540" t="s">
        <v>539</v>
      </c>
      <c r="E10" s="541" t="s">
        <v>538</v>
      </c>
      <c r="F10" s="540" t="s">
        <v>540</v>
      </c>
      <c r="G10" s="540" t="s">
        <v>541</v>
      </c>
      <c r="H10" s="540" t="s">
        <v>542</v>
      </c>
      <c r="I10" s="542" t="s">
        <v>543</v>
      </c>
    </row>
    <row r="11" spans="1:9" s="424" customFormat="1" ht="30" x14ac:dyDescent="0.2">
      <c r="A11" s="485">
        <v>1</v>
      </c>
      <c r="B11" s="485" t="s">
        <v>251</v>
      </c>
      <c r="C11" s="484"/>
      <c r="D11" s="483"/>
      <c r="E11" s="484"/>
      <c r="F11" s="483"/>
      <c r="G11" s="483"/>
      <c r="H11" s="483"/>
      <c r="I11" s="483"/>
    </row>
    <row r="12" spans="1:9" ht="68.25" customHeight="1" x14ac:dyDescent="0.25">
      <c r="A12" s="503" t="s">
        <v>16</v>
      </c>
      <c r="B12" s="448" t="s">
        <v>252</v>
      </c>
      <c r="C12" s="449"/>
      <c r="D12" s="449"/>
      <c r="E12" s="449"/>
      <c r="F12" s="449"/>
      <c r="G12" s="449"/>
      <c r="H12" s="449"/>
      <c r="I12" s="448"/>
    </row>
    <row r="13" spans="1:9" ht="240" x14ac:dyDescent="0.25">
      <c r="A13" s="503" t="s">
        <v>599</v>
      </c>
      <c r="B13" s="448" t="s">
        <v>305</v>
      </c>
      <c r="C13" s="451">
        <v>22500</v>
      </c>
      <c r="D13" s="486" t="s">
        <v>616</v>
      </c>
      <c r="E13" s="455">
        <v>22500</v>
      </c>
      <c r="F13" s="475" t="s">
        <v>601</v>
      </c>
      <c r="G13" s="448"/>
      <c r="H13" s="455">
        <v>22500</v>
      </c>
      <c r="I13" s="475" t="s">
        <v>700</v>
      </c>
    </row>
    <row r="14" spans="1:9" s="424" customFormat="1" ht="240" x14ac:dyDescent="0.25">
      <c r="A14" s="503" t="s">
        <v>21</v>
      </c>
      <c r="B14" s="448" t="s">
        <v>306</v>
      </c>
      <c r="C14" s="451">
        <v>21000</v>
      </c>
      <c r="D14" s="486" t="s">
        <v>617</v>
      </c>
      <c r="E14" s="455">
        <v>21000</v>
      </c>
      <c r="F14" s="448" t="s">
        <v>601</v>
      </c>
      <c r="G14" s="448"/>
      <c r="H14" s="455">
        <v>21000</v>
      </c>
      <c r="I14" s="475" t="s">
        <v>700</v>
      </c>
    </row>
    <row r="15" spans="1:9" s="424" customFormat="1" ht="24.75" customHeight="1" x14ac:dyDescent="0.25">
      <c r="A15" s="503" t="s">
        <v>600</v>
      </c>
      <c r="B15" s="448" t="s">
        <v>29</v>
      </c>
      <c r="C15" s="451"/>
      <c r="D15" s="448"/>
      <c r="E15" s="455"/>
      <c r="F15" s="448"/>
      <c r="G15" s="448"/>
      <c r="H15" s="455"/>
      <c r="I15" s="448"/>
    </row>
    <row r="16" spans="1:9" s="424" customFormat="1" ht="90" x14ac:dyDescent="0.25">
      <c r="A16" s="503" t="s">
        <v>30</v>
      </c>
      <c r="B16" s="486" t="s">
        <v>308</v>
      </c>
      <c r="C16" s="451">
        <v>36000</v>
      </c>
      <c r="D16" s="486" t="s">
        <v>627</v>
      </c>
      <c r="E16" s="451">
        <v>36000</v>
      </c>
      <c r="F16" s="475" t="s">
        <v>637</v>
      </c>
      <c r="G16" s="475" t="s">
        <v>730</v>
      </c>
      <c r="H16" s="451">
        <v>36000</v>
      </c>
      <c r="I16" s="475" t="s">
        <v>639</v>
      </c>
    </row>
    <row r="17" spans="1:9" s="424" customFormat="1" ht="90" x14ac:dyDescent="0.25">
      <c r="A17" s="503" t="s">
        <v>32</v>
      </c>
      <c r="B17" s="486" t="s">
        <v>309</v>
      </c>
      <c r="C17" s="451">
        <v>24000</v>
      </c>
      <c r="D17" s="486" t="s">
        <v>628</v>
      </c>
      <c r="E17" s="451">
        <v>24000</v>
      </c>
      <c r="F17" s="475" t="s">
        <v>638</v>
      </c>
      <c r="G17" s="475" t="s">
        <v>731</v>
      </c>
      <c r="H17" s="451">
        <v>24000</v>
      </c>
      <c r="I17" s="475" t="s">
        <v>639</v>
      </c>
    </row>
    <row r="18" spans="1:9" s="424" customFormat="1" ht="90" x14ac:dyDescent="0.25">
      <c r="A18" s="503" t="s">
        <v>33</v>
      </c>
      <c r="B18" s="486" t="s">
        <v>310</v>
      </c>
      <c r="C18" s="451">
        <v>24000</v>
      </c>
      <c r="D18" s="486" t="s">
        <v>626</v>
      </c>
      <c r="E18" s="451">
        <v>24000</v>
      </c>
      <c r="F18" s="475" t="s">
        <v>636</v>
      </c>
      <c r="G18" s="475" t="s">
        <v>732</v>
      </c>
      <c r="H18" s="451">
        <v>24000</v>
      </c>
      <c r="I18" s="475" t="s">
        <v>639</v>
      </c>
    </row>
    <row r="19" spans="1:9" s="424" customFormat="1" ht="90" x14ac:dyDescent="0.25">
      <c r="A19" s="503" t="s">
        <v>318</v>
      </c>
      <c r="B19" s="486" t="s">
        <v>311</v>
      </c>
      <c r="C19" s="451">
        <v>24000</v>
      </c>
      <c r="D19" s="486" t="s">
        <v>625</v>
      </c>
      <c r="E19" s="451">
        <v>24000</v>
      </c>
      <c r="F19" s="475" t="s">
        <v>635</v>
      </c>
      <c r="G19" s="475" t="s">
        <v>733</v>
      </c>
      <c r="H19" s="451">
        <v>24000</v>
      </c>
      <c r="I19" s="475" t="s">
        <v>639</v>
      </c>
    </row>
    <row r="20" spans="1:9" ht="75" x14ac:dyDescent="0.25">
      <c r="A20" s="503" t="s">
        <v>319</v>
      </c>
      <c r="B20" s="486" t="s">
        <v>312</v>
      </c>
      <c r="C20" s="451">
        <v>36000</v>
      </c>
      <c r="D20" s="486" t="s">
        <v>624</v>
      </c>
      <c r="E20" s="451">
        <v>36000</v>
      </c>
      <c r="F20" s="475" t="s">
        <v>634</v>
      </c>
      <c r="G20" s="475" t="s">
        <v>734</v>
      </c>
      <c r="H20" s="451">
        <v>36000</v>
      </c>
      <c r="I20" s="475" t="s">
        <v>640</v>
      </c>
    </row>
    <row r="21" spans="1:9" ht="90" x14ac:dyDescent="0.25">
      <c r="A21" s="503" t="s">
        <v>320</v>
      </c>
      <c r="B21" s="486" t="s">
        <v>313</v>
      </c>
      <c r="C21" s="455">
        <v>24000</v>
      </c>
      <c r="D21" s="486" t="s">
        <v>623</v>
      </c>
      <c r="E21" s="455">
        <v>24000</v>
      </c>
      <c r="F21" s="475" t="s">
        <v>633</v>
      </c>
      <c r="G21" s="475" t="s">
        <v>735</v>
      </c>
      <c r="H21" s="455">
        <v>24000</v>
      </c>
      <c r="I21" s="475" t="s">
        <v>639</v>
      </c>
    </row>
    <row r="22" spans="1:9" ht="90" x14ac:dyDescent="0.25">
      <c r="A22" s="503" t="s">
        <v>321</v>
      </c>
      <c r="B22" s="486" t="s">
        <v>314</v>
      </c>
      <c r="C22" s="455">
        <v>24000</v>
      </c>
      <c r="D22" s="486" t="s">
        <v>622</v>
      </c>
      <c r="E22" s="455">
        <v>24000</v>
      </c>
      <c r="F22" s="475" t="s">
        <v>632</v>
      </c>
      <c r="G22" s="475" t="s">
        <v>736</v>
      </c>
      <c r="H22" s="455">
        <v>24000</v>
      </c>
      <c r="I22" s="475" t="s">
        <v>639</v>
      </c>
    </row>
    <row r="23" spans="1:9" s="424" customFormat="1" ht="90" x14ac:dyDescent="0.25">
      <c r="A23" s="503" t="s">
        <v>322</v>
      </c>
      <c r="B23" s="486" t="s">
        <v>315</v>
      </c>
      <c r="C23" s="455">
        <v>24000</v>
      </c>
      <c r="D23" s="486" t="s">
        <v>621</v>
      </c>
      <c r="E23" s="455">
        <v>24000</v>
      </c>
      <c r="F23" s="475" t="s">
        <v>631</v>
      </c>
      <c r="G23" s="475" t="s">
        <v>737</v>
      </c>
      <c r="H23" s="455">
        <v>24000</v>
      </c>
      <c r="I23" s="475" t="s">
        <v>639</v>
      </c>
    </row>
    <row r="24" spans="1:9" s="424" customFormat="1" ht="90" x14ac:dyDescent="0.25">
      <c r="A24" s="503" t="s">
        <v>323</v>
      </c>
      <c r="B24" s="486" t="s">
        <v>316</v>
      </c>
      <c r="C24" s="455">
        <v>24000</v>
      </c>
      <c r="D24" s="486" t="s">
        <v>620</v>
      </c>
      <c r="E24" s="455">
        <v>24000</v>
      </c>
      <c r="F24" s="475" t="s">
        <v>630</v>
      </c>
      <c r="G24" s="475" t="s">
        <v>738</v>
      </c>
      <c r="H24" s="455">
        <v>24000</v>
      </c>
      <c r="I24" s="475" t="s">
        <v>639</v>
      </c>
    </row>
    <row r="25" spans="1:9" ht="90" x14ac:dyDescent="0.25">
      <c r="A25" s="503" t="s">
        <v>324</v>
      </c>
      <c r="B25" s="486" t="s">
        <v>317</v>
      </c>
      <c r="C25" s="455">
        <v>12000</v>
      </c>
      <c r="D25" s="486" t="s">
        <v>619</v>
      </c>
      <c r="E25" s="455">
        <v>12000</v>
      </c>
      <c r="F25" s="475" t="s">
        <v>629</v>
      </c>
      <c r="G25" s="475" t="s">
        <v>739</v>
      </c>
      <c r="H25" s="455">
        <v>12000</v>
      </c>
      <c r="I25" s="475" t="s">
        <v>639</v>
      </c>
    </row>
    <row r="26" spans="1:9" s="424" customFormat="1" ht="25.5" x14ac:dyDescent="0.25">
      <c r="A26" s="504" t="s">
        <v>34</v>
      </c>
      <c r="B26" s="486" t="s">
        <v>35</v>
      </c>
      <c r="C26" s="455"/>
      <c r="D26" s="486"/>
      <c r="E26" s="455"/>
      <c r="F26" s="448"/>
      <c r="G26" s="448"/>
      <c r="H26" s="455"/>
      <c r="I26" s="448"/>
    </row>
    <row r="27" spans="1:9" s="424" customFormat="1" ht="60" x14ac:dyDescent="0.25">
      <c r="A27" s="504" t="s">
        <v>36</v>
      </c>
      <c r="B27" s="486" t="s">
        <v>37</v>
      </c>
      <c r="C27" s="455">
        <v>9570</v>
      </c>
      <c r="D27" s="486"/>
      <c r="E27" s="455">
        <v>9570</v>
      </c>
      <c r="F27" s="448"/>
      <c r="G27" s="448"/>
      <c r="H27" s="455">
        <v>9570</v>
      </c>
      <c r="I27" s="475" t="s">
        <v>701</v>
      </c>
    </row>
    <row r="28" spans="1:9" s="424" customFormat="1" ht="20.100000000000001" customHeight="1" x14ac:dyDescent="0.25">
      <c r="A28" s="504" t="s">
        <v>40</v>
      </c>
      <c r="B28" s="486" t="s">
        <v>29</v>
      </c>
      <c r="C28" s="455">
        <v>55440</v>
      </c>
      <c r="D28" s="486"/>
      <c r="E28" s="455">
        <v>55440</v>
      </c>
      <c r="F28" s="448"/>
      <c r="G28" s="448"/>
      <c r="H28" s="455">
        <v>55440</v>
      </c>
      <c r="I28" s="475" t="s">
        <v>702</v>
      </c>
    </row>
    <row r="29" spans="1:9" s="442" customFormat="1" ht="25.5" x14ac:dyDescent="0.25">
      <c r="A29" s="504" t="s">
        <v>275</v>
      </c>
      <c r="B29" s="486" t="s">
        <v>87</v>
      </c>
      <c r="C29" s="455"/>
      <c r="D29" s="486"/>
      <c r="E29" s="455"/>
      <c r="F29" s="448"/>
      <c r="G29" s="448"/>
      <c r="H29" s="455"/>
      <c r="I29" s="475"/>
    </row>
    <row r="30" spans="1:9" ht="15" x14ac:dyDescent="0.25">
      <c r="A30" s="505" t="s">
        <v>88</v>
      </c>
      <c r="B30" s="459" t="s">
        <v>89</v>
      </c>
      <c r="C30" s="455"/>
      <c r="D30" s="448"/>
      <c r="E30" s="455"/>
      <c r="F30" s="448"/>
      <c r="G30" s="448"/>
      <c r="H30" s="455"/>
      <c r="I30" s="448"/>
    </row>
    <row r="31" spans="1:9" s="424" customFormat="1" ht="63.75" x14ac:dyDescent="0.25">
      <c r="A31" s="504" t="s">
        <v>90</v>
      </c>
      <c r="B31" s="461" t="s">
        <v>338</v>
      </c>
      <c r="C31" s="455">
        <v>12000</v>
      </c>
      <c r="D31" s="448" t="s">
        <v>544</v>
      </c>
      <c r="E31" s="455">
        <v>12000</v>
      </c>
      <c r="F31" s="448" t="s">
        <v>779</v>
      </c>
      <c r="G31" s="448" t="s">
        <v>549</v>
      </c>
      <c r="H31" s="455"/>
      <c r="I31" s="448"/>
    </row>
    <row r="32" spans="1:9" s="442" customFormat="1" ht="180" x14ac:dyDescent="0.25">
      <c r="A32" s="504" t="s">
        <v>91</v>
      </c>
      <c r="B32" s="461" t="s">
        <v>546</v>
      </c>
      <c r="C32" s="455">
        <v>37800</v>
      </c>
      <c r="D32" s="448" t="s">
        <v>547</v>
      </c>
      <c r="E32" s="455">
        <v>37800</v>
      </c>
      <c r="F32" s="448" t="s">
        <v>780</v>
      </c>
      <c r="G32" s="448" t="s">
        <v>548</v>
      </c>
      <c r="H32" s="455">
        <v>37800</v>
      </c>
      <c r="I32" s="475" t="s">
        <v>704</v>
      </c>
    </row>
    <row r="33" spans="1:9" ht="57.75" customHeight="1" x14ac:dyDescent="0.25">
      <c r="A33" s="505" t="s">
        <v>92</v>
      </c>
      <c r="B33" s="460" t="s">
        <v>339</v>
      </c>
      <c r="C33" s="455">
        <v>180000</v>
      </c>
      <c r="D33" s="448" t="s">
        <v>544</v>
      </c>
      <c r="E33" s="455">
        <v>180000</v>
      </c>
      <c r="F33" s="448" t="s">
        <v>781</v>
      </c>
      <c r="G33" s="448" t="s">
        <v>545</v>
      </c>
      <c r="H33" s="455">
        <v>120145.37</v>
      </c>
      <c r="I33" s="475" t="s">
        <v>703</v>
      </c>
    </row>
    <row r="34" spans="1:9" ht="63.75" x14ac:dyDescent="0.25">
      <c r="A34" s="504" t="s">
        <v>337</v>
      </c>
      <c r="B34" s="461" t="s">
        <v>550</v>
      </c>
      <c r="C34" s="517">
        <v>13750</v>
      </c>
      <c r="D34" s="448" t="s">
        <v>551</v>
      </c>
      <c r="E34" s="517">
        <v>13750</v>
      </c>
      <c r="F34" s="448" t="s">
        <v>642</v>
      </c>
      <c r="G34" s="448" t="s">
        <v>552</v>
      </c>
      <c r="H34" s="495">
        <v>13750</v>
      </c>
      <c r="I34" s="475" t="s">
        <v>705</v>
      </c>
    </row>
    <row r="35" spans="1:9" ht="90" x14ac:dyDescent="0.25">
      <c r="A35" s="506" t="s">
        <v>707</v>
      </c>
      <c r="B35" s="465" t="s">
        <v>718</v>
      </c>
      <c r="C35" s="455">
        <v>209300</v>
      </c>
      <c r="D35" s="475" t="s">
        <v>553</v>
      </c>
      <c r="E35" s="455">
        <v>209300</v>
      </c>
      <c r="F35" s="448" t="s">
        <v>782</v>
      </c>
      <c r="G35" s="448" t="s">
        <v>554</v>
      </c>
      <c r="H35" s="455"/>
      <c r="I35" s="448"/>
    </row>
    <row r="36" spans="1:9" ht="90" x14ac:dyDescent="0.25">
      <c r="A36" s="506" t="s">
        <v>707</v>
      </c>
      <c r="B36" s="465" t="s">
        <v>718</v>
      </c>
      <c r="C36" s="455">
        <v>370300</v>
      </c>
      <c r="D36" s="448" t="s">
        <v>553</v>
      </c>
      <c r="E36" s="455">
        <v>370300</v>
      </c>
      <c r="F36" s="448" t="s">
        <v>783</v>
      </c>
      <c r="G36" s="448" t="s">
        <v>555</v>
      </c>
      <c r="H36" s="455">
        <v>250000</v>
      </c>
      <c r="I36" s="475" t="s">
        <v>708</v>
      </c>
    </row>
    <row r="37" spans="1:9" s="442" customFormat="1" ht="63.75" x14ac:dyDescent="0.25">
      <c r="A37" s="506" t="s">
        <v>276</v>
      </c>
      <c r="B37" s="465" t="s">
        <v>243</v>
      </c>
      <c r="C37" s="455"/>
      <c r="D37" s="448"/>
      <c r="E37" s="455"/>
      <c r="F37" s="448"/>
      <c r="G37" s="448"/>
      <c r="H37" s="455"/>
      <c r="I37" s="448"/>
    </row>
    <row r="38" spans="1:9" ht="60" x14ac:dyDescent="0.25">
      <c r="A38" s="467" t="s">
        <v>117</v>
      </c>
      <c r="B38" s="468" t="s">
        <v>116</v>
      </c>
      <c r="C38" s="455">
        <v>45000</v>
      </c>
      <c r="D38" s="448" t="s">
        <v>556</v>
      </c>
      <c r="E38" s="455">
        <v>45000</v>
      </c>
      <c r="F38" s="448" t="s">
        <v>784</v>
      </c>
      <c r="G38" s="448" t="s">
        <v>557</v>
      </c>
      <c r="H38" s="455">
        <v>45000</v>
      </c>
      <c r="I38" s="475" t="s">
        <v>709</v>
      </c>
    </row>
    <row r="39" spans="1:9" ht="75" x14ac:dyDescent="0.25">
      <c r="A39" s="467" t="s">
        <v>122</v>
      </c>
      <c r="B39" s="468" t="s">
        <v>641</v>
      </c>
      <c r="C39" s="455">
        <v>27567.360000000001</v>
      </c>
      <c r="D39" s="448" t="s">
        <v>558</v>
      </c>
      <c r="E39" s="455">
        <v>27567.360000000001</v>
      </c>
      <c r="F39" s="448" t="s">
        <v>785</v>
      </c>
      <c r="G39" s="448" t="s">
        <v>559</v>
      </c>
      <c r="H39" s="455">
        <v>27567.360000000001</v>
      </c>
      <c r="I39" s="475" t="s">
        <v>710</v>
      </c>
    </row>
    <row r="40" spans="1:9" ht="180" x14ac:dyDescent="0.25">
      <c r="A40" s="467" t="s">
        <v>122</v>
      </c>
      <c r="B40" s="468" t="s">
        <v>641</v>
      </c>
      <c r="C40" s="455">
        <v>13344.32</v>
      </c>
      <c r="D40" s="448" t="s">
        <v>560</v>
      </c>
      <c r="E40" s="455">
        <v>13344.32</v>
      </c>
      <c r="F40" s="448" t="s">
        <v>786</v>
      </c>
      <c r="G40" s="448" t="s">
        <v>561</v>
      </c>
      <c r="H40" s="455">
        <v>13344.32</v>
      </c>
      <c r="I40" s="475" t="s">
        <v>711</v>
      </c>
    </row>
    <row r="41" spans="1:9" ht="60" x14ac:dyDescent="0.25">
      <c r="A41" s="467" t="s">
        <v>128</v>
      </c>
      <c r="B41" s="468" t="s">
        <v>436</v>
      </c>
      <c r="C41" s="455">
        <v>10000</v>
      </c>
      <c r="D41" s="448" t="s">
        <v>562</v>
      </c>
      <c r="E41" s="455">
        <v>10000</v>
      </c>
      <c r="F41" s="448" t="s">
        <v>643</v>
      </c>
      <c r="G41" s="448" t="s">
        <v>563</v>
      </c>
      <c r="H41" s="455">
        <v>10000</v>
      </c>
      <c r="I41" s="475" t="s">
        <v>712</v>
      </c>
    </row>
    <row r="42" spans="1:9" ht="60" x14ac:dyDescent="0.25">
      <c r="A42" s="467" t="s">
        <v>128</v>
      </c>
      <c r="B42" s="468" t="s">
        <v>436</v>
      </c>
      <c r="C42" s="455">
        <v>63057</v>
      </c>
      <c r="D42" s="448" t="s">
        <v>564</v>
      </c>
      <c r="E42" s="455">
        <v>63057</v>
      </c>
      <c r="F42" s="448" t="s">
        <v>787</v>
      </c>
      <c r="G42" s="448" t="s">
        <v>565</v>
      </c>
      <c r="H42" s="455">
        <v>63057</v>
      </c>
      <c r="I42" s="475" t="s">
        <v>713</v>
      </c>
    </row>
    <row r="43" spans="1:9" ht="45" x14ac:dyDescent="0.25">
      <c r="A43" s="467" t="s">
        <v>128</v>
      </c>
      <c r="B43" s="468" t="s">
        <v>436</v>
      </c>
      <c r="C43" s="455">
        <v>10000</v>
      </c>
      <c r="D43" s="448" t="s">
        <v>566</v>
      </c>
      <c r="E43" s="455">
        <v>10000</v>
      </c>
      <c r="F43" s="448" t="s">
        <v>788</v>
      </c>
      <c r="G43" s="448" t="s">
        <v>567</v>
      </c>
      <c r="H43" s="455">
        <v>10000</v>
      </c>
      <c r="I43" s="475" t="s">
        <v>714</v>
      </c>
    </row>
    <row r="44" spans="1:9" ht="105" x14ac:dyDescent="0.25">
      <c r="A44" s="467" t="s">
        <v>128</v>
      </c>
      <c r="B44" s="468" t="s">
        <v>436</v>
      </c>
      <c r="C44" s="455">
        <v>10488.75</v>
      </c>
      <c r="D44" s="448" t="s">
        <v>568</v>
      </c>
      <c r="E44" s="455">
        <v>10488.75</v>
      </c>
      <c r="F44" s="448" t="s">
        <v>644</v>
      </c>
      <c r="G44" s="448" t="s">
        <v>569</v>
      </c>
      <c r="H44" s="455">
        <v>10488.75</v>
      </c>
      <c r="I44" s="475" t="s">
        <v>715</v>
      </c>
    </row>
    <row r="45" spans="1:9" ht="105" x14ac:dyDescent="0.25">
      <c r="A45" s="467" t="s">
        <v>128</v>
      </c>
      <c r="B45" s="468" t="s">
        <v>436</v>
      </c>
      <c r="C45" s="455">
        <v>121338.96</v>
      </c>
      <c r="D45" s="448" t="s">
        <v>568</v>
      </c>
      <c r="E45" s="455">
        <v>121338.96</v>
      </c>
      <c r="F45" s="448" t="s">
        <v>645</v>
      </c>
      <c r="G45" s="448" t="s">
        <v>570</v>
      </c>
      <c r="H45" s="455">
        <v>121338.96</v>
      </c>
      <c r="I45" s="475" t="s">
        <v>716</v>
      </c>
    </row>
    <row r="46" spans="1:9" ht="105" x14ac:dyDescent="0.25">
      <c r="A46" s="470" t="s">
        <v>128</v>
      </c>
      <c r="B46" s="471" t="s">
        <v>436</v>
      </c>
      <c r="C46" s="455">
        <v>20604.72</v>
      </c>
      <c r="D46" s="448" t="s">
        <v>568</v>
      </c>
      <c r="E46" s="455">
        <v>20604.72</v>
      </c>
      <c r="F46" s="448" t="s">
        <v>646</v>
      </c>
      <c r="G46" s="448" t="s">
        <v>571</v>
      </c>
      <c r="H46" s="455">
        <v>20604.72</v>
      </c>
      <c r="I46" s="475" t="s">
        <v>717</v>
      </c>
    </row>
    <row r="47" spans="1:9" s="442" customFormat="1" ht="15" x14ac:dyDescent="0.25">
      <c r="A47" s="470" t="s">
        <v>277</v>
      </c>
      <c r="B47" s="471" t="s">
        <v>131</v>
      </c>
      <c r="C47" s="455"/>
      <c r="D47" s="448"/>
      <c r="E47" s="455"/>
      <c r="F47" s="448"/>
      <c r="G47" s="448"/>
      <c r="H47" s="455"/>
      <c r="I47" s="475"/>
    </row>
    <row r="48" spans="1:9" s="442" customFormat="1" ht="120" x14ac:dyDescent="0.25">
      <c r="A48" s="470" t="s">
        <v>145</v>
      </c>
      <c r="B48" s="472" t="s">
        <v>940</v>
      </c>
      <c r="C48" s="455">
        <v>3120</v>
      </c>
      <c r="D48" s="448" t="s">
        <v>573</v>
      </c>
      <c r="E48" s="455">
        <v>3120</v>
      </c>
      <c r="F48" s="448" t="s">
        <v>648</v>
      </c>
      <c r="G48" s="475" t="s">
        <v>772</v>
      </c>
      <c r="H48" s="455">
        <v>3120</v>
      </c>
      <c r="I48" s="475" t="s">
        <v>720</v>
      </c>
    </row>
    <row r="49" spans="1:9" ht="105" x14ac:dyDescent="0.25">
      <c r="A49" s="470" t="s">
        <v>719</v>
      </c>
      <c r="B49" s="472" t="s">
        <v>941</v>
      </c>
      <c r="C49" s="455">
        <v>4009.52</v>
      </c>
      <c r="D49" s="448" t="s">
        <v>572</v>
      </c>
      <c r="E49" s="455">
        <v>4009.52</v>
      </c>
      <c r="F49" s="448" t="s">
        <v>647</v>
      </c>
      <c r="G49" s="475" t="s">
        <v>773</v>
      </c>
      <c r="H49" s="455">
        <v>4009.52</v>
      </c>
      <c r="I49" s="475" t="s">
        <v>721</v>
      </c>
    </row>
    <row r="50" spans="1:9" s="442" customFormat="1" ht="15" x14ac:dyDescent="0.25">
      <c r="A50" s="470" t="s">
        <v>278</v>
      </c>
      <c r="B50" s="472" t="s">
        <v>149</v>
      </c>
      <c r="C50" s="455"/>
      <c r="D50" s="448"/>
      <c r="E50" s="455"/>
      <c r="F50" s="448"/>
      <c r="G50" s="448"/>
      <c r="H50" s="455"/>
      <c r="I50" s="475"/>
    </row>
    <row r="51" spans="1:9" s="442" customFormat="1" ht="90" x14ac:dyDescent="0.25">
      <c r="A51" s="470" t="s">
        <v>722</v>
      </c>
      <c r="B51" s="472" t="s">
        <v>151</v>
      </c>
      <c r="C51" s="455">
        <v>12000</v>
      </c>
      <c r="D51" s="475" t="s">
        <v>574</v>
      </c>
      <c r="E51" s="455">
        <v>12000</v>
      </c>
      <c r="F51" s="475" t="s">
        <v>729</v>
      </c>
      <c r="G51" s="475" t="s">
        <v>728</v>
      </c>
      <c r="H51" s="455">
        <v>12000</v>
      </c>
      <c r="I51" s="475" t="s">
        <v>639</v>
      </c>
    </row>
    <row r="52" spans="1:9" ht="75" x14ac:dyDescent="0.25">
      <c r="A52" s="473" t="s">
        <v>723</v>
      </c>
      <c r="B52" s="472" t="s">
        <v>942</v>
      </c>
      <c r="C52" s="455">
        <v>69500</v>
      </c>
      <c r="D52" s="543" t="s">
        <v>649</v>
      </c>
      <c r="E52" s="455">
        <v>69500</v>
      </c>
      <c r="F52" s="448" t="s">
        <v>650</v>
      </c>
      <c r="G52" s="475" t="s">
        <v>774</v>
      </c>
      <c r="H52" s="455">
        <v>69500</v>
      </c>
      <c r="I52" s="475" t="s">
        <v>726</v>
      </c>
    </row>
    <row r="53" spans="1:9" ht="90" x14ac:dyDescent="0.25">
      <c r="A53" s="512" t="s">
        <v>724</v>
      </c>
      <c r="B53" s="472" t="s">
        <v>943</v>
      </c>
      <c r="C53" s="455">
        <v>12600</v>
      </c>
      <c r="D53" s="475" t="s">
        <v>651</v>
      </c>
      <c r="E53" s="455">
        <v>12600</v>
      </c>
      <c r="F53" s="448" t="s">
        <v>652</v>
      </c>
      <c r="G53" s="475" t="s">
        <v>775</v>
      </c>
      <c r="H53" s="455">
        <v>12600</v>
      </c>
      <c r="I53" s="475" t="s">
        <v>727</v>
      </c>
    </row>
    <row r="54" spans="1:9" ht="51" x14ac:dyDescent="0.25">
      <c r="A54" s="513" t="s">
        <v>924</v>
      </c>
      <c r="B54" s="486" t="s">
        <v>725</v>
      </c>
      <c r="C54" s="455">
        <v>2640</v>
      </c>
      <c r="D54" s="475"/>
      <c r="E54" s="455">
        <v>2640</v>
      </c>
      <c r="F54" s="475"/>
      <c r="G54" s="475"/>
      <c r="H54" s="455">
        <v>2640</v>
      </c>
      <c r="I54" s="475" t="s">
        <v>702</v>
      </c>
    </row>
    <row r="55" spans="1:9" s="424" customFormat="1" ht="15" x14ac:dyDescent="0.25">
      <c r="A55" s="473">
        <v>9</v>
      </c>
      <c r="B55" s="474" t="s">
        <v>184</v>
      </c>
      <c r="C55" s="455"/>
      <c r="D55" s="475"/>
      <c r="E55" s="455"/>
      <c r="F55" s="475"/>
      <c r="G55" s="475"/>
      <c r="H55" s="455"/>
      <c r="I55" s="448"/>
    </row>
    <row r="56" spans="1:9" s="424" customFormat="1" ht="105" x14ac:dyDescent="0.25">
      <c r="A56" s="473" t="s">
        <v>606</v>
      </c>
      <c r="B56" s="474" t="s">
        <v>248</v>
      </c>
      <c r="C56" s="476">
        <v>5000</v>
      </c>
      <c r="D56" s="475" t="s">
        <v>578</v>
      </c>
      <c r="E56" s="455">
        <v>5000</v>
      </c>
      <c r="F56" s="475" t="s">
        <v>740</v>
      </c>
      <c r="G56" s="475" t="s">
        <v>747</v>
      </c>
      <c r="H56" s="455">
        <v>5000</v>
      </c>
      <c r="I56" s="475" t="s">
        <v>766</v>
      </c>
    </row>
    <row r="57" spans="1:9" s="424" customFormat="1" ht="105" x14ac:dyDescent="0.25">
      <c r="A57" s="473" t="s">
        <v>606</v>
      </c>
      <c r="B57" s="474" t="s">
        <v>248</v>
      </c>
      <c r="C57" s="476">
        <v>5000</v>
      </c>
      <c r="D57" s="475" t="s">
        <v>579</v>
      </c>
      <c r="E57" s="455">
        <v>5000</v>
      </c>
      <c r="F57" s="475" t="s">
        <v>741</v>
      </c>
      <c r="G57" s="475" t="s">
        <v>748</v>
      </c>
      <c r="H57" s="455">
        <v>5000</v>
      </c>
      <c r="I57" s="475" t="s">
        <v>766</v>
      </c>
    </row>
    <row r="58" spans="1:9" s="424" customFormat="1" ht="105" x14ac:dyDescent="0.25">
      <c r="A58" s="487" t="s">
        <v>606</v>
      </c>
      <c r="B58" s="474" t="s">
        <v>248</v>
      </c>
      <c r="C58" s="476">
        <v>4400</v>
      </c>
      <c r="D58" s="475" t="s">
        <v>577</v>
      </c>
      <c r="E58" s="455">
        <v>4400</v>
      </c>
      <c r="F58" s="475" t="s">
        <v>742</v>
      </c>
      <c r="G58" s="475" t="s">
        <v>749</v>
      </c>
      <c r="H58" s="455">
        <v>4400</v>
      </c>
      <c r="I58" s="475" t="s">
        <v>766</v>
      </c>
    </row>
    <row r="59" spans="1:9" s="424" customFormat="1" ht="90" x14ac:dyDescent="0.25">
      <c r="A59" s="473" t="s">
        <v>607</v>
      </c>
      <c r="B59" s="544" t="s">
        <v>249</v>
      </c>
      <c r="C59" s="476">
        <v>12500</v>
      </c>
      <c r="D59" s="475" t="s">
        <v>576</v>
      </c>
      <c r="E59" s="455">
        <v>12500</v>
      </c>
      <c r="F59" s="475" t="s">
        <v>745</v>
      </c>
      <c r="G59" s="475" t="s">
        <v>750</v>
      </c>
      <c r="H59" s="455">
        <v>12500</v>
      </c>
      <c r="I59" s="475" t="s">
        <v>767</v>
      </c>
    </row>
    <row r="60" spans="1:9" ht="90" x14ac:dyDescent="0.25">
      <c r="A60" s="473" t="s">
        <v>608</v>
      </c>
      <c r="B60" s="544" t="s">
        <v>456</v>
      </c>
      <c r="C60" s="476">
        <v>25000</v>
      </c>
      <c r="D60" s="475" t="s">
        <v>575</v>
      </c>
      <c r="E60" s="455">
        <v>25000</v>
      </c>
      <c r="F60" s="475" t="s">
        <v>746</v>
      </c>
      <c r="G60" s="475" t="s">
        <v>751</v>
      </c>
      <c r="H60" s="455">
        <v>25000</v>
      </c>
      <c r="I60" s="475" t="s">
        <v>767</v>
      </c>
    </row>
    <row r="61" spans="1:9" ht="90" x14ac:dyDescent="0.25">
      <c r="A61" s="473" t="s">
        <v>609</v>
      </c>
      <c r="B61" s="472" t="s">
        <v>457</v>
      </c>
      <c r="C61" s="476">
        <v>7500</v>
      </c>
      <c r="D61" s="475" t="s">
        <v>580</v>
      </c>
      <c r="E61" s="476">
        <v>7500</v>
      </c>
      <c r="F61" s="448" t="s">
        <v>653</v>
      </c>
      <c r="G61" s="475" t="s">
        <v>581</v>
      </c>
      <c r="H61" s="476">
        <v>7500</v>
      </c>
      <c r="I61" s="475" t="s">
        <v>765</v>
      </c>
    </row>
    <row r="62" spans="1:9" ht="75" x14ac:dyDescent="0.25">
      <c r="A62" s="473" t="s">
        <v>609</v>
      </c>
      <c r="B62" s="472" t="s">
        <v>457</v>
      </c>
      <c r="C62" s="476">
        <v>37500</v>
      </c>
      <c r="D62" s="475" t="s">
        <v>582</v>
      </c>
      <c r="E62" s="476">
        <v>37500</v>
      </c>
      <c r="F62" s="448" t="s">
        <v>583</v>
      </c>
      <c r="G62" s="475" t="s">
        <v>584</v>
      </c>
      <c r="H62" s="476"/>
      <c r="I62" s="448"/>
    </row>
    <row r="63" spans="1:9" ht="75" x14ac:dyDescent="0.25">
      <c r="A63" s="487" t="s">
        <v>609</v>
      </c>
      <c r="B63" s="472" t="s">
        <v>457</v>
      </c>
      <c r="C63" s="476">
        <v>14500</v>
      </c>
      <c r="D63" s="475" t="s">
        <v>582</v>
      </c>
      <c r="E63" s="476">
        <v>14500</v>
      </c>
      <c r="F63" s="475" t="s">
        <v>585</v>
      </c>
      <c r="G63" s="475" t="s">
        <v>586</v>
      </c>
      <c r="H63" s="455"/>
      <c r="I63" s="448"/>
    </row>
    <row r="64" spans="1:9" ht="165" x14ac:dyDescent="0.25">
      <c r="A64" s="473" t="s">
        <v>610</v>
      </c>
      <c r="B64" s="474" t="s">
        <v>185</v>
      </c>
      <c r="C64" s="476">
        <v>17500</v>
      </c>
      <c r="D64" s="458" t="s">
        <v>587</v>
      </c>
      <c r="E64" s="476">
        <v>17500</v>
      </c>
      <c r="F64" s="458" t="s">
        <v>768</v>
      </c>
      <c r="G64" s="458" t="s">
        <v>769</v>
      </c>
      <c r="H64" s="476">
        <v>17500</v>
      </c>
      <c r="I64" s="458" t="s">
        <v>770</v>
      </c>
    </row>
    <row r="65" spans="1:9" ht="120" x14ac:dyDescent="0.25">
      <c r="A65" s="473" t="s">
        <v>611</v>
      </c>
      <c r="B65" s="474" t="s">
        <v>458</v>
      </c>
      <c r="C65" s="476">
        <v>30000</v>
      </c>
      <c r="D65" s="475" t="s">
        <v>588</v>
      </c>
      <c r="E65" s="476">
        <v>30000</v>
      </c>
      <c r="F65" s="448" t="s">
        <v>789</v>
      </c>
      <c r="G65" s="475" t="s">
        <v>589</v>
      </c>
      <c r="H65" s="476">
        <v>30000</v>
      </c>
      <c r="I65" s="475" t="s">
        <v>758</v>
      </c>
    </row>
    <row r="66" spans="1:9" ht="60" x14ac:dyDescent="0.25">
      <c r="A66" s="473" t="s">
        <v>612</v>
      </c>
      <c r="B66" s="472" t="s">
        <v>614</v>
      </c>
      <c r="C66" s="476">
        <v>2629</v>
      </c>
      <c r="D66" s="475" t="s">
        <v>590</v>
      </c>
      <c r="E66" s="476">
        <v>2629</v>
      </c>
      <c r="F66" s="475" t="s">
        <v>757</v>
      </c>
      <c r="G66" s="475" t="s">
        <v>591</v>
      </c>
      <c r="H66" s="476">
        <v>2629</v>
      </c>
      <c r="I66" s="475" t="s">
        <v>759</v>
      </c>
    </row>
    <row r="67" spans="1:9" ht="60" x14ac:dyDescent="0.25">
      <c r="A67" s="473" t="s">
        <v>612</v>
      </c>
      <c r="B67" s="472" t="s">
        <v>614</v>
      </c>
      <c r="C67" s="476">
        <v>4000</v>
      </c>
      <c r="D67" s="475" t="s">
        <v>592</v>
      </c>
      <c r="E67" s="476">
        <v>4000</v>
      </c>
      <c r="F67" s="475" t="s">
        <v>756</v>
      </c>
      <c r="G67" s="475" t="s">
        <v>593</v>
      </c>
      <c r="H67" s="476">
        <v>4000</v>
      </c>
      <c r="I67" s="475" t="s">
        <v>760</v>
      </c>
    </row>
    <row r="68" spans="1:9" s="424" customFormat="1" ht="60" x14ac:dyDescent="0.25">
      <c r="A68" s="487" t="s">
        <v>613</v>
      </c>
      <c r="B68" s="486" t="s">
        <v>725</v>
      </c>
      <c r="C68" s="476">
        <v>15268</v>
      </c>
      <c r="D68" s="475"/>
      <c r="E68" s="476">
        <v>15268</v>
      </c>
      <c r="F68" s="448"/>
      <c r="G68" s="475"/>
      <c r="H68" s="476">
        <v>15268</v>
      </c>
      <c r="I68" s="475" t="s">
        <v>771</v>
      </c>
    </row>
    <row r="69" spans="1:9" s="424" customFormat="1" ht="15" x14ac:dyDescent="0.25">
      <c r="A69" s="473">
        <v>12</v>
      </c>
      <c r="B69" s="474" t="s">
        <v>195</v>
      </c>
      <c r="C69" s="476"/>
      <c r="D69" s="475"/>
      <c r="E69" s="476"/>
      <c r="F69" s="448"/>
      <c r="G69" s="475"/>
      <c r="H69" s="476"/>
      <c r="I69" s="448"/>
    </row>
    <row r="70" spans="1:9" ht="90" x14ac:dyDescent="0.25">
      <c r="A70" s="473" t="s">
        <v>604</v>
      </c>
      <c r="B70" s="474" t="s">
        <v>605</v>
      </c>
      <c r="C70" s="476">
        <v>5000</v>
      </c>
      <c r="D70" s="475" t="s">
        <v>594</v>
      </c>
      <c r="E70" s="476">
        <v>5000</v>
      </c>
      <c r="F70" s="458" t="s">
        <v>743</v>
      </c>
      <c r="G70" s="475" t="s">
        <v>752</v>
      </c>
      <c r="H70" s="476">
        <v>5000</v>
      </c>
      <c r="I70" s="475" t="s">
        <v>763</v>
      </c>
    </row>
    <row r="71" spans="1:9" s="442" customFormat="1" ht="51" x14ac:dyDescent="0.25">
      <c r="A71" s="473" t="s">
        <v>755</v>
      </c>
      <c r="B71" s="486" t="s">
        <v>725</v>
      </c>
      <c r="C71" s="476">
        <v>1100</v>
      </c>
      <c r="D71" s="475"/>
      <c r="E71" s="476">
        <v>1100</v>
      </c>
      <c r="F71" s="477"/>
      <c r="G71" s="475"/>
      <c r="H71" s="476">
        <v>1100</v>
      </c>
      <c r="I71" s="475" t="s">
        <v>762</v>
      </c>
    </row>
    <row r="72" spans="1:9" s="442" customFormat="1" ht="15" x14ac:dyDescent="0.25">
      <c r="A72" s="473">
        <v>13</v>
      </c>
      <c r="B72" s="486" t="s">
        <v>200</v>
      </c>
      <c r="C72" s="476"/>
      <c r="D72" s="475"/>
      <c r="E72" s="476"/>
      <c r="F72" s="477"/>
      <c r="G72" s="475"/>
      <c r="H72" s="476"/>
      <c r="I72" s="448"/>
    </row>
    <row r="73" spans="1:9" ht="15" x14ac:dyDescent="0.25">
      <c r="A73" s="487" t="s">
        <v>602</v>
      </c>
      <c r="B73" s="474" t="s">
        <v>202</v>
      </c>
      <c r="C73" s="476"/>
      <c r="D73" s="475"/>
      <c r="E73" s="476"/>
      <c r="F73" s="448"/>
      <c r="G73" s="475"/>
      <c r="H73" s="476"/>
      <c r="I73" s="448"/>
    </row>
    <row r="74" spans="1:9" ht="90" x14ac:dyDescent="0.25">
      <c r="A74" s="488" t="s">
        <v>603</v>
      </c>
      <c r="B74" s="474" t="s">
        <v>204</v>
      </c>
      <c r="C74" s="476">
        <v>15000</v>
      </c>
      <c r="D74" s="475" t="s">
        <v>618</v>
      </c>
      <c r="E74" s="476">
        <v>15000</v>
      </c>
      <c r="F74" s="475" t="s">
        <v>744</v>
      </c>
      <c r="G74" s="475" t="s">
        <v>753</v>
      </c>
      <c r="H74" s="476">
        <v>15000</v>
      </c>
      <c r="I74" s="475" t="s">
        <v>764</v>
      </c>
    </row>
    <row r="75" spans="1:9" ht="51" x14ac:dyDescent="0.25">
      <c r="A75" s="473" t="s">
        <v>754</v>
      </c>
      <c r="B75" s="486" t="s">
        <v>725</v>
      </c>
      <c r="C75" s="476">
        <v>3300</v>
      </c>
      <c r="D75" s="475"/>
      <c r="E75" s="476">
        <v>3300</v>
      </c>
      <c r="F75" s="448"/>
      <c r="G75" s="475"/>
      <c r="H75" s="476">
        <v>3300</v>
      </c>
      <c r="I75" s="475" t="s">
        <v>761</v>
      </c>
    </row>
    <row r="76" spans="1:9" s="500" customFormat="1" ht="15" customHeight="1" x14ac:dyDescent="0.25">
      <c r="A76" s="615" t="s">
        <v>596</v>
      </c>
      <c r="B76" s="615"/>
      <c r="C76" s="545">
        <f>SUM(C11:C75)</f>
        <v>1814127.6300000001</v>
      </c>
      <c r="D76" s="514"/>
      <c r="E76" s="545">
        <f>SUM(E11:E75)</f>
        <v>1814127.6300000001</v>
      </c>
      <c r="F76" s="514"/>
      <c r="G76" s="514"/>
      <c r="H76" s="546">
        <f>SUM(H11:H75)</f>
        <v>1360673</v>
      </c>
      <c r="I76" s="514"/>
    </row>
    <row r="77" spans="1:9" ht="15" x14ac:dyDescent="0.25">
      <c r="A77" s="502"/>
      <c r="B77" s="443"/>
      <c r="C77" s="444"/>
      <c r="D77" s="443"/>
      <c r="E77" s="444"/>
      <c r="F77" s="443"/>
      <c r="G77" s="443"/>
      <c r="H77" s="445"/>
      <c r="I77" s="445"/>
    </row>
    <row r="78" spans="1:9" ht="32.25" customHeight="1" x14ac:dyDescent="0.2">
      <c r="A78" s="616" t="s">
        <v>654</v>
      </c>
      <c r="B78" s="617"/>
      <c r="C78" s="618"/>
      <c r="D78" s="619" t="s">
        <v>536</v>
      </c>
      <c r="E78" s="620"/>
      <c r="F78" s="620"/>
      <c r="G78" s="620"/>
      <c r="H78" s="620"/>
      <c r="I78" s="621"/>
    </row>
    <row r="79" spans="1:9" ht="60" x14ac:dyDescent="0.2">
      <c r="A79" s="447" t="s">
        <v>537</v>
      </c>
      <c r="B79" s="447" t="s">
        <v>6</v>
      </c>
      <c r="C79" s="478" t="s">
        <v>538</v>
      </c>
      <c r="D79" s="447" t="s">
        <v>539</v>
      </c>
      <c r="E79" s="478" t="s">
        <v>538</v>
      </c>
      <c r="F79" s="447" t="s">
        <v>540</v>
      </c>
      <c r="G79" s="447" t="s">
        <v>541</v>
      </c>
      <c r="H79" s="447" t="s">
        <v>542</v>
      </c>
      <c r="I79" s="447" t="s">
        <v>543</v>
      </c>
    </row>
    <row r="80" spans="1:9" s="515" customFormat="1" ht="30" x14ac:dyDescent="0.2">
      <c r="A80" s="535">
        <v>4</v>
      </c>
      <c r="B80" s="535" t="s">
        <v>87</v>
      </c>
      <c r="C80" s="478"/>
      <c r="D80" s="447"/>
      <c r="E80" s="478"/>
      <c r="F80" s="447"/>
      <c r="G80" s="447"/>
      <c r="H80" s="447"/>
      <c r="I80" s="447"/>
    </row>
    <row r="81" spans="1:9" ht="60" x14ac:dyDescent="0.25">
      <c r="A81" s="507" t="s">
        <v>510</v>
      </c>
      <c r="B81" s="454" t="s">
        <v>511</v>
      </c>
      <c r="C81" s="456">
        <v>49800</v>
      </c>
      <c r="D81" s="454" t="s">
        <v>655</v>
      </c>
      <c r="E81" s="456">
        <v>49800</v>
      </c>
      <c r="F81" s="454" t="s">
        <v>656</v>
      </c>
      <c r="G81" s="454" t="s">
        <v>657</v>
      </c>
      <c r="H81" s="456">
        <v>49800</v>
      </c>
      <c r="I81" s="454" t="s">
        <v>658</v>
      </c>
    </row>
    <row r="82" spans="1:9" ht="75" x14ac:dyDescent="0.25">
      <c r="A82" s="507" t="s">
        <v>100</v>
      </c>
      <c r="B82" s="454" t="s">
        <v>659</v>
      </c>
      <c r="C82" s="456">
        <v>49895</v>
      </c>
      <c r="D82" s="454" t="s">
        <v>660</v>
      </c>
      <c r="E82" s="456">
        <v>49895</v>
      </c>
      <c r="F82" s="454" t="s">
        <v>661</v>
      </c>
      <c r="G82" s="454" t="s">
        <v>662</v>
      </c>
      <c r="H82" s="456">
        <v>49895</v>
      </c>
      <c r="I82" s="454" t="s">
        <v>663</v>
      </c>
    </row>
    <row r="83" spans="1:9" ht="75" x14ac:dyDescent="0.25">
      <c r="A83" s="507" t="s">
        <v>102</v>
      </c>
      <c r="B83" s="454" t="s">
        <v>659</v>
      </c>
      <c r="C83" s="456">
        <v>49480</v>
      </c>
      <c r="D83" s="454" t="s">
        <v>664</v>
      </c>
      <c r="E83" s="456">
        <v>49480</v>
      </c>
      <c r="F83" s="454" t="s">
        <v>665</v>
      </c>
      <c r="G83" s="454" t="s">
        <v>666</v>
      </c>
      <c r="H83" s="456">
        <v>49480</v>
      </c>
      <c r="I83" s="454" t="s">
        <v>667</v>
      </c>
    </row>
    <row r="84" spans="1:9" ht="60" x14ac:dyDescent="0.25">
      <c r="A84" s="507" t="s">
        <v>113</v>
      </c>
      <c r="B84" s="454" t="s">
        <v>513</v>
      </c>
      <c r="C84" s="456">
        <v>42501</v>
      </c>
      <c r="D84" s="454" t="s">
        <v>668</v>
      </c>
      <c r="E84" s="456">
        <v>42501</v>
      </c>
      <c r="F84" s="454" t="s">
        <v>669</v>
      </c>
      <c r="G84" s="454" t="s">
        <v>670</v>
      </c>
      <c r="H84" s="456">
        <v>42501</v>
      </c>
      <c r="I84" s="454" t="s">
        <v>671</v>
      </c>
    </row>
    <row r="85" spans="1:9" s="515" customFormat="1" ht="75" x14ac:dyDescent="0.25">
      <c r="A85" s="516" t="s">
        <v>276</v>
      </c>
      <c r="B85" s="490" t="s">
        <v>243</v>
      </c>
      <c r="C85" s="456"/>
      <c r="D85" s="454"/>
      <c r="E85" s="456"/>
      <c r="F85" s="454"/>
      <c r="G85" s="454"/>
      <c r="H85" s="456"/>
      <c r="I85" s="454"/>
    </row>
    <row r="86" spans="1:9" ht="60" x14ac:dyDescent="0.25">
      <c r="A86" s="507" t="s">
        <v>119</v>
      </c>
      <c r="B86" s="454" t="s">
        <v>431</v>
      </c>
      <c r="C86" s="456">
        <v>49984</v>
      </c>
      <c r="D86" s="454" t="s">
        <v>556</v>
      </c>
      <c r="E86" s="456">
        <v>49984</v>
      </c>
      <c r="F86" s="454" t="s">
        <v>672</v>
      </c>
      <c r="G86" s="454" t="s">
        <v>673</v>
      </c>
      <c r="H86" s="456">
        <v>49984</v>
      </c>
      <c r="I86" s="454" t="s">
        <v>674</v>
      </c>
    </row>
    <row r="87" spans="1:9" ht="105" x14ac:dyDescent="0.25">
      <c r="A87" s="507" t="s">
        <v>129</v>
      </c>
      <c r="B87" s="454" t="s">
        <v>436</v>
      </c>
      <c r="C87" s="456">
        <v>49800</v>
      </c>
      <c r="D87" s="454" t="s">
        <v>568</v>
      </c>
      <c r="E87" s="456">
        <v>49800</v>
      </c>
      <c r="F87" s="454" t="s">
        <v>675</v>
      </c>
      <c r="G87" s="454" t="s">
        <v>676</v>
      </c>
      <c r="H87" s="456">
        <v>49800</v>
      </c>
      <c r="I87" s="454" t="s">
        <v>677</v>
      </c>
    </row>
    <row r="88" spans="1:9" s="515" customFormat="1" ht="15" x14ac:dyDescent="0.25">
      <c r="A88" s="516" t="s">
        <v>277</v>
      </c>
      <c r="B88" s="490" t="s">
        <v>131</v>
      </c>
      <c r="C88" s="456"/>
      <c r="D88" s="454"/>
      <c r="E88" s="456"/>
      <c r="F88" s="454"/>
      <c r="G88" s="454"/>
      <c r="H88" s="456"/>
      <c r="I88" s="454"/>
    </row>
    <row r="89" spans="1:9" ht="135" x14ac:dyDescent="0.25">
      <c r="A89" s="507" t="s">
        <v>437</v>
      </c>
      <c r="B89" s="454" t="s">
        <v>444</v>
      </c>
      <c r="C89" s="456">
        <v>15000.7</v>
      </c>
      <c r="D89" s="454" t="s">
        <v>678</v>
      </c>
      <c r="E89" s="456">
        <v>15000.7</v>
      </c>
      <c r="F89" s="454" t="s">
        <v>679</v>
      </c>
      <c r="G89" s="490" t="s">
        <v>927</v>
      </c>
      <c r="H89" s="456">
        <v>15000.7</v>
      </c>
      <c r="I89" s="454" t="s">
        <v>680</v>
      </c>
    </row>
    <row r="90" spans="1:9" ht="150" x14ac:dyDescent="0.25">
      <c r="A90" s="507" t="s">
        <v>438</v>
      </c>
      <c r="B90" s="454" t="s">
        <v>445</v>
      </c>
      <c r="C90" s="456">
        <v>40000</v>
      </c>
      <c r="D90" s="454" t="s">
        <v>681</v>
      </c>
      <c r="E90" s="456">
        <v>40000</v>
      </c>
      <c r="F90" s="454" t="s">
        <v>682</v>
      </c>
      <c r="G90" s="490" t="s">
        <v>928</v>
      </c>
      <c r="H90" s="456">
        <v>40000</v>
      </c>
      <c r="I90" s="454" t="s">
        <v>683</v>
      </c>
    </row>
    <row r="91" spans="1:9" ht="150" x14ac:dyDescent="0.25">
      <c r="A91" s="507" t="s">
        <v>439</v>
      </c>
      <c r="B91" s="454" t="s">
        <v>446</v>
      </c>
      <c r="C91" s="456">
        <v>5000</v>
      </c>
      <c r="D91" s="454" t="s">
        <v>684</v>
      </c>
      <c r="E91" s="456">
        <v>5000</v>
      </c>
      <c r="F91" s="454" t="s">
        <v>685</v>
      </c>
      <c r="G91" s="490" t="s">
        <v>929</v>
      </c>
      <c r="H91" s="456">
        <v>5000</v>
      </c>
      <c r="I91" s="454" t="s">
        <v>686</v>
      </c>
    </row>
    <row r="92" spans="1:9" s="515" customFormat="1" ht="14.25" customHeight="1" x14ac:dyDescent="0.25">
      <c r="A92" s="516" t="s">
        <v>278</v>
      </c>
      <c r="B92" s="490" t="s">
        <v>149</v>
      </c>
      <c r="C92" s="456"/>
      <c r="D92" s="454"/>
      <c r="E92" s="456"/>
      <c r="F92" s="454"/>
      <c r="G92" s="454"/>
      <c r="H92" s="456"/>
      <c r="I92" s="454"/>
    </row>
    <row r="93" spans="1:9" ht="165" x14ac:dyDescent="0.25">
      <c r="A93" s="516" t="s">
        <v>925</v>
      </c>
      <c r="B93" s="454" t="s">
        <v>162</v>
      </c>
      <c r="C93" s="456">
        <v>5775.08</v>
      </c>
      <c r="D93" s="454" t="s">
        <v>687</v>
      </c>
      <c r="E93" s="456">
        <v>5775.08</v>
      </c>
      <c r="F93" s="454" t="s">
        <v>688</v>
      </c>
      <c r="G93" s="490" t="s">
        <v>930</v>
      </c>
      <c r="H93" s="456">
        <v>5775.08</v>
      </c>
      <c r="I93" s="454" t="s">
        <v>689</v>
      </c>
    </row>
    <row r="94" spans="1:9" ht="165" x14ac:dyDescent="0.25">
      <c r="A94" s="516" t="s">
        <v>926</v>
      </c>
      <c r="B94" s="454" t="s">
        <v>162</v>
      </c>
      <c r="C94" s="456">
        <v>43224.22</v>
      </c>
      <c r="D94" s="454" t="s">
        <v>690</v>
      </c>
      <c r="E94" s="456">
        <v>43224.22</v>
      </c>
      <c r="F94" s="454" t="s">
        <v>691</v>
      </c>
      <c r="G94" s="490" t="s">
        <v>931</v>
      </c>
      <c r="H94" s="456">
        <v>43224.22</v>
      </c>
      <c r="I94" s="454" t="s">
        <v>692</v>
      </c>
    </row>
    <row r="95" spans="1:9" s="515" customFormat="1" ht="15" x14ac:dyDescent="0.25">
      <c r="A95" s="516" t="s">
        <v>284</v>
      </c>
      <c r="B95" s="490" t="s">
        <v>200</v>
      </c>
      <c r="C95" s="456"/>
      <c r="D95" s="454"/>
      <c r="E95" s="456"/>
      <c r="F95" s="454"/>
      <c r="G95" s="454"/>
      <c r="H95" s="456"/>
      <c r="I95" s="454"/>
    </row>
    <row r="96" spans="1:9" ht="75" x14ac:dyDescent="0.25">
      <c r="A96" s="507" t="s">
        <v>232</v>
      </c>
      <c r="B96" s="454" t="s">
        <v>517</v>
      </c>
      <c r="C96" s="456">
        <v>49990</v>
      </c>
      <c r="D96" s="454" t="s">
        <v>693</v>
      </c>
      <c r="E96" s="456">
        <v>49990</v>
      </c>
      <c r="F96" s="454" t="s">
        <v>694</v>
      </c>
      <c r="G96" s="454" t="s">
        <v>695</v>
      </c>
      <c r="H96" s="456">
        <v>49990</v>
      </c>
      <c r="I96" s="454" t="s">
        <v>696</v>
      </c>
    </row>
    <row r="97" spans="1:9" ht="60" x14ac:dyDescent="0.25">
      <c r="A97" s="507" t="s">
        <v>233</v>
      </c>
      <c r="B97" s="454" t="s">
        <v>518</v>
      </c>
      <c r="C97" s="456">
        <v>49550</v>
      </c>
      <c r="D97" s="454" t="s">
        <v>668</v>
      </c>
      <c r="E97" s="456">
        <v>49550</v>
      </c>
      <c r="F97" s="454" t="s">
        <v>697</v>
      </c>
      <c r="G97" s="454" t="s">
        <v>698</v>
      </c>
      <c r="H97" s="456">
        <v>49550</v>
      </c>
      <c r="I97" s="454" t="s">
        <v>699</v>
      </c>
    </row>
    <row r="98" spans="1:9" ht="15" customHeight="1" x14ac:dyDescent="0.25">
      <c r="A98" s="608" t="s">
        <v>596</v>
      </c>
      <c r="B98" s="622"/>
      <c r="C98" s="494">
        <f>SUM(C80:C97)</f>
        <v>500000</v>
      </c>
      <c r="D98" s="479"/>
      <c r="E98" s="494">
        <f>SUM(E81:E97)</f>
        <v>500000</v>
      </c>
      <c r="F98" s="479"/>
      <c r="G98" s="479"/>
      <c r="H98" s="480">
        <f>SUM(H81:H97)</f>
        <v>500000</v>
      </c>
      <c r="I98" s="479"/>
    </row>
    <row r="99" spans="1:9" s="442" customFormat="1" ht="15" x14ac:dyDescent="0.25">
      <c r="A99" s="508"/>
      <c r="B99" s="496"/>
      <c r="C99" s="497"/>
      <c r="D99" s="497"/>
      <c r="E99" s="498"/>
      <c r="F99" s="497"/>
      <c r="G99" s="497"/>
      <c r="H99" s="499"/>
      <c r="I99" s="497"/>
    </row>
    <row r="100" spans="1:9" s="442" customFormat="1" ht="39.75" customHeight="1" x14ac:dyDescent="0.2">
      <c r="A100" s="616" t="s">
        <v>706</v>
      </c>
      <c r="B100" s="617"/>
      <c r="C100" s="618"/>
      <c r="D100" s="619" t="s">
        <v>536</v>
      </c>
      <c r="E100" s="620"/>
      <c r="F100" s="620"/>
      <c r="G100" s="620"/>
      <c r="H100" s="620"/>
      <c r="I100" s="621"/>
    </row>
    <row r="101" spans="1:9" s="442" customFormat="1" ht="60" x14ac:dyDescent="0.2">
      <c r="A101" s="447" t="s">
        <v>537</v>
      </c>
      <c r="B101" s="447" t="s">
        <v>6</v>
      </c>
      <c r="C101" s="478" t="s">
        <v>538</v>
      </c>
      <c r="D101" s="447" t="s">
        <v>539</v>
      </c>
      <c r="E101" s="478" t="s">
        <v>538</v>
      </c>
      <c r="F101" s="447" t="s">
        <v>540</v>
      </c>
      <c r="G101" s="447" t="s">
        <v>541</v>
      </c>
      <c r="H101" s="447" t="s">
        <v>542</v>
      </c>
      <c r="I101" s="447" t="s">
        <v>543</v>
      </c>
    </row>
    <row r="102" spans="1:9" s="442" customFormat="1" ht="30" x14ac:dyDescent="0.25">
      <c r="A102" s="516" t="s">
        <v>275</v>
      </c>
      <c r="B102" s="490" t="s">
        <v>776</v>
      </c>
      <c r="C102" s="456"/>
      <c r="D102" s="454"/>
      <c r="E102" s="456"/>
      <c r="F102" s="454"/>
      <c r="G102" s="454"/>
      <c r="H102" s="456"/>
      <c r="I102" s="454"/>
    </row>
    <row r="103" spans="1:9" s="442" customFormat="1" ht="15" x14ac:dyDescent="0.25">
      <c r="A103" s="516" t="s">
        <v>777</v>
      </c>
      <c r="B103" s="490" t="s">
        <v>99</v>
      </c>
      <c r="C103" s="456"/>
      <c r="D103" s="454"/>
      <c r="E103" s="456"/>
      <c r="F103" s="454"/>
      <c r="G103" s="454"/>
      <c r="H103" s="456"/>
      <c r="I103" s="454"/>
    </row>
    <row r="104" spans="1:9" s="442" customFormat="1" ht="135" x14ac:dyDescent="0.25">
      <c r="A104" s="516" t="s">
        <v>778</v>
      </c>
      <c r="B104" s="490" t="s">
        <v>659</v>
      </c>
      <c r="C104" s="456">
        <v>10000</v>
      </c>
      <c r="D104" s="454" t="s">
        <v>790</v>
      </c>
      <c r="E104" s="456">
        <v>10000</v>
      </c>
      <c r="F104" s="454" t="s">
        <v>791</v>
      </c>
      <c r="G104" s="454" t="s">
        <v>792</v>
      </c>
      <c r="H104" s="456">
        <v>10000</v>
      </c>
      <c r="I104" s="454" t="s">
        <v>793</v>
      </c>
    </row>
    <row r="105" spans="1:9" s="442" customFormat="1" ht="75" x14ac:dyDescent="0.25">
      <c r="A105" s="516" t="s">
        <v>778</v>
      </c>
      <c r="B105" s="490" t="s">
        <v>659</v>
      </c>
      <c r="C105" s="456">
        <v>14000</v>
      </c>
      <c r="D105" s="454" t="s">
        <v>794</v>
      </c>
      <c r="E105" s="456">
        <v>14000</v>
      </c>
      <c r="F105" s="454" t="s">
        <v>795</v>
      </c>
      <c r="G105" s="454" t="s">
        <v>796</v>
      </c>
      <c r="H105" s="456">
        <v>14000</v>
      </c>
      <c r="I105" s="454" t="s">
        <v>797</v>
      </c>
    </row>
    <row r="106" spans="1:9" s="442" customFormat="1" ht="75" x14ac:dyDescent="0.25">
      <c r="A106" s="516" t="s">
        <v>778</v>
      </c>
      <c r="B106" s="490" t="s">
        <v>659</v>
      </c>
      <c r="C106" s="456">
        <v>18200</v>
      </c>
      <c r="D106" s="454" t="s">
        <v>794</v>
      </c>
      <c r="E106" s="456">
        <v>18200</v>
      </c>
      <c r="F106" s="454" t="s">
        <v>798</v>
      </c>
      <c r="G106" s="454" t="s">
        <v>799</v>
      </c>
      <c r="H106" s="456">
        <v>18200</v>
      </c>
      <c r="I106" s="454" t="s">
        <v>797</v>
      </c>
    </row>
    <row r="107" spans="1:9" s="442" customFormat="1" ht="75" x14ac:dyDescent="0.25">
      <c r="A107" s="516" t="s">
        <v>778</v>
      </c>
      <c r="B107" s="490" t="s">
        <v>659</v>
      </c>
      <c r="C107" s="456">
        <v>19200</v>
      </c>
      <c r="D107" s="454" t="s">
        <v>800</v>
      </c>
      <c r="E107" s="456">
        <v>19200</v>
      </c>
      <c r="F107" s="454" t="s">
        <v>801</v>
      </c>
      <c r="G107" s="454" t="s">
        <v>802</v>
      </c>
      <c r="H107" s="456">
        <v>19200</v>
      </c>
      <c r="I107" s="454" t="s">
        <v>803</v>
      </c>
    </row>
    <row r="108" spans="1:9" s="442" customFormat="1" ht="165" x14ac:dyDescent="0.25">
      <c r="A108" s="516" t="s">
        <v>778</v>
      </c>
      <c r="B108" s="490" t="s">
        <v>659</v>
      </c>
      <c r="C108" s="456">
        <v>19000</v>
      </c>
      <c r="D108" s="454" t="s">
        <v>804</v>
      </c>
      <c r="E108" s="456">
        <v>19000</v>
      </c>
      <c r="F108" s="454" t="s">
        <v>805</v>
      </c>
      <c r="G108" s="454" t="s">
        <v>806</v>
      </c>
      <c r="H108" s="456">
        <v>19000</v>
      </c>
      <c r="I108" s="454" t="s">
        <v>807</v>
      </c>
    </row>
    <row r="109" spans="1:9" s="493" customFormat="1" ht="75" x14ac:dyDescent="0.25">
      <c r="A109" s="516" t="s">
        <v>916</v>
      </c>
      <c r="B109" s="490" t="s">
        <v>509</v>
      </c>
      <c r="C109" s="456">
        <v>30000</v>
      </c>
      <c r="D109" s="466" t="s">
        <v>808</v>
      </c>
      <c r="E109" s="456">
        <v>30000</v>
      </c>
      <c r="F109" s="454" t="s">
        <v>809</v>
      </c>
      <c r="G109" s="454" t="s">
        <v>810</v>
      </c>
      <c r="H109" s="456">
        <v>30000</v>
      </c>
      <c r="I109" s="454" t="s">
        <v>811</v>
      </c>
    </row>
    <row r="110" spans="1:9" s="493" customFormat="1" ht="75" x14ac:dyDescent="0.25">
      <c r="A110" s="516" t="s">
        <v>916</v>
      </c>
      <c r="B110" s="490" t="s">
        <v>509</v>
      </c>
      <c r="C110" s="518">
        <v>15000</v>
      </c>
      <c r="D110" s="448" t="s">
        <v>812</v>
      </c>
      <c r="E110" s="519">
        <v>15000</v>
      </c>
      <c r="F110" s="454" t="s">
        <v>813</v>
      </c>
      <c r="G110" s="454" t="s">
        <v>814</v>
      </c>
      <c r="H110" s="456">
        <v>15000</v>
      </c>
      <c r="I110" s="454" t="s">
        <v>815</v>
      </c>
    </row>
    <row r="111" spans="1:9" s="515" customFormat="1" ht="75" x14ac:dyDescent="0.25">
      <c r="A111" s="516" t="s">
        <v>276</v>
      </c>
      <c r="B111" s="490" t="s">
        <v>243</v>
      </c>
      <c r="C111" s="518"/>
      <c r="D111" s="448"/>
      <c r="E111" s="519"/>
      <c r="F111" s="454"/>
      <c r="G111" s="454"/>
      <c r="H111" s="456"/>
      <c r="I111" s="454"/>
    </row>
    <row r="112" spans="1:9" s="515" customFormat="1" ht="15" x14ac:dyDescent="0.25">
      <c r="A112" s="516" t="s">
        <v>115</v>
      </c>
      <c r="B112" s="490" t="s">
        <v>116</v>
      </c>
      <c r="C112" s="518"/>
      <c r="D112" s="448"/>
      <c r="E112" s="519"/>
      <c r="F112" s="454"/>
      <c r="G112" s="454"/>
      <c r="H112" s="456"/>
      <c r="I112" s="454"/>
    </row>
    <row r="113" spans="1:9" s="493" customFormat="1" ht="60" x14ac:dyDescent="0.25">
      <c r="A113" s="516" t="s">
        <v>118</v>
      </c>
      <c r="B113" s="490" t="s">
        <v>116</v>
      </c>
      <c r="C113" s="456">
        <v>60000</v>
      </c>
      <c r="D113" s="464" t="s">
        <v>556</v>
      </c>
      <c r="E113" s="456">
        <v>60000</v>
      </c>
      <c r="F113" s="454" t="s">
        <v>816</v>
      </c>
      <c r="G113" s="454" t="s">
        <v>817</v>
      </c>
      <c r="H113" s="456">
        <v>60000</v>
      </c>
      <c r="I113" s="454" t="s">
        <v>818</v>
      </c>
    </row>
    <row r="114" spans="1:9" s="493" customFormat="1" ht="105" x14ac:dyDescent="0.25">
      <c r="A114" s="516" t="s">
        <v>118</v>
      </c>
      <c r="B114" s="490" t="s">
        <v>116</v>
      </c>
      <c r="C114" s="456">
        <v>90000</v>
      </c>
      <c r="D114" s="454" t="s">
        <v>668</v>
      </c>
      <c r="E114" s="456">
        <v>90000</v>
      </c>
      <c r="F114" s="454" t="s">
        <v>819</v>
      </c>
      <c r="G114" s="454" t="s">
        <v>820</v>
      </c>
      <c r="H114" s="456">
        <v>90000</v>
      </c>
      <c r="I114" s="454" t="s">
        <v>821</v>
      </c>
    </row>
    <row r="115" spans="1:9" s="515" customFormat="1" ht="30" x14ac:dyDescent="0.25">
      <c r="A115" s="516" t="s">
        <v>126</v>
      </c>
      <c r="B115" s="490" t="s">
        <v>127</v>
      </c>
      <c r="C115" s="456"/>
      <c r="D115" s="454"/>
      <c r="E115" s="456"/>
      <c r="F115" s="454"/>
      <c r="G115" s="454"/>
      <c r="H115" s="456"/>
      <c r="I115" s="454"/>
    </row>
    <row r="116" spans="1:9" s="493" customFormat="1" ht="60" x14ac:dyDescent="0.25">
      <c r="A116" s="516" t="s">
        <v>129</v>
      </c>
      <c r="B116" s="490" t="s">
        <v>127</v>
      </c>
      <c r="C116" s="456">
        <v>67200</v>
      </c>
      <c r="D116" s="454" t="s">
        <v>564</v>
      </c>
      <c r="E116" s="456">
        <v>67200</v>
      </c>
      <c r="F116" s="454" t="s">
        <v>822</v>
      </c>
      <c r="G116" s="454" t="s">
        <v>823</v>
      </c>
      <c r="H116" s="456">
        <v>67200</v>
      </c>
      <c r="I116" s="454" t="s">
        <v>824</v>
      </c>
    </row>
    <row r="117" spans="1:9" s="493" customFormat="1" ht="45" x14ac:dyDescent="0.25">
      <c r="A117" s="516" t="s">
        <v>129</v>
      </c>
      <c r="B117" s="490" t="s">
        <v>127</v>
      </c>
      <c r="C117" s="456">
        <v>97200</v>
      </c>
      <c r="D117" s="454" t="s">
        <v>825</v>
      </c>
      <c r="E117" s="456">
        <v>97200</v>
      </c>
      <c r="F117" s="454" t="s">
        <v>826</v>
      </c>
      <c r="G117" s="454" t="s">
        <v>827</v>
      </c>
      <c r="H117" s="456">
        <v>97200</v>
      </c>
      <c r="I117" s="454" t="s">
        <v>828</v>
      </c>
    </row>
    <row r="118" spans="1:9" s="515" customFormat="1" ht="15" x14ac:dyDescent="0.25">
      <c r="A118" s="516" t="s">
        <v>278</v>
      </c>
      <c r="B118" s="490" t="s">
        <v>149</v>
      </c>
      <c r="C118" s="456"/>
      <c r="D118" s="454"/>
      <c r="E118" s="456"/>
      <c r="F118" s="454"/>
      <c r="G118" s="454"/>
      <c r="H118" s="456"/>
      <c r="I118" s="454"/>
    </row>
    <row r="119" spans="1:9" s="442" customFormat="1" ht="105" x14ac:dyDescent="0.25">
      <c r="A119" s="524" t="s">
        <v>917</v>
      </c>
      <c r="B119" s="454" t="s">
        <v>944</v>
      </c>
      <c r="C119" s="456">
        <v>50217.599999999999</v>
      </c>
      <c r="D119" s="454" t="s">
        <v>829</v>
      </c>
      <c r="E119" s="456">
        <v>50217.599999999999</v>
      </c>
      <c r="F119" s="454" t="s">
        <v>830</v>
      </c>
      <c r="G119" s="454" t="s">
        <v>831</v>
      </c>
      <c r="H119" s="456">
        <v>50217.599999999999</v>
      </c>
      <c r="I119" s="454" t="s">
        <v>832</v>
      </c>
    </row>
    <row r="120" spans="1:9" s="442" customFormat="1" ht="15" x14ac:dyDescent="0.25">
      <c r="A120" s="608" t="s">
        <v>596</v>
      </c>
      <c r="B120" s="622"/>
      <c r="C120" s="494">
        <f>SUM(C102:C119)</f>
        <v>490017.6</v>
      </c>
      <c r="D120" s="479"/>
      <c r="E120" s="494">
        <f>SUM(E102:E119)</f>
        <v>490017.6</v>
      </c>
      <c r="F120" s="479"/>
      <c r="G120" s="479"/>
      <c r="H120" s="480">
        <f>SUM(H102:H119)</f>
        <v>490017.6</v>
      </c>
      <c r="I120" s="479"/>
    </row>
    <row r="121" spans="1:9" s="442" customFormat="1" ht="15" x14ac:dyDescent="0.25">
      <c r="A121" s="502"/>
      <c r="B121" s="443"/>
      <c r="C121" s="444"/>
      <c r="D121" s="443"/>
      <c r="E121" s="444"/>
      <c r="F121" s="443"/>
      <c r="G121" s="443"/>
      <c r="H121" s="445"/>
      <c r="I121" s="445"/>
    </row>
    <row r="122" spans="1:9" s="442" customFormat="1" ht="15" x14ac:dyDescent="0.2">
      <c r="A122" s="616" t="s">
        <v>597</v>
      </c>
      <c r="B122" s="617"/>
      <c r="C122" s="618"/>
      <c r="D122" s="619" t="s">
        <v>536</v>
      </c>
      <c r="E122" s="620"/>
      <c r="F122" s="620"/>
      <c r="G122" s="620"/>
      <c r="H122" s="620"/>
      <c r="I122" s="621"/>
    </row>
    <row r="123" spans="1:9" s="442" customFormat="1" ht="60" x14ac:dyDescent="0.2">
      <c r="A123" s="491" t="s">
        <v>537</v>
      </c>
      <c r="B123" s="491" t="s">
        <v>6</v>
      </c>
      <c r="C123" s="492" t="s">
        <v>538</v>
      </c>
      <c r="D123" s="491" t="s">
        <v>539</v>
      </c>
      <c r="E123" s="492" t="s">
        <v>538</v>
      </c>
      <c r="F123" s="491" t="s">
        <v>540</v>
      </c>
      <c r="G123" s="491" t="s">
        <v>541</v>
      </c>
      <c r="H123" s="491" t="s">
        <v>542</v>
      </c>
      <c r="I123" s="491" t="s">
        <v>543</v>
      </c>
    </row>
    <row r="124" spans="1:9" s="515" customFormat="1" ht="30" x14ac:dyDescent="0.2">
      <c r="A124" s="485">
        <v>4</v>
      </c>
      <c r="B124" s="485" t="s">
        <v>87</v>
      </c>
      <c r="C124" s="531"/>
      <c r="D124" s="485"/>
      <c r="E124" s="531"/>
      <c r="F124" s="485"/>
      <c r="G124" s="485"/>
      <c r="H124" s="485"/>
      <c r="I124" s="485"/>
    </row>
    <row r="125" spans="1:9" s="515" customFormat="1" ht="75" x14ac:dyDescent="0.25">
      <c r="A125" s="532" t="s">
        <v>916</v>
      </c>
      <c r="B125" s="485" t="s">
        <v>509</v>
      </c>
      <c r="C125" s="455">
        <v>19700</v>
      </c>
      <c r="D125" s="448" t="s">
        <v>833</v>
      </c>
      <c r="E125" s="455">
        <v>19700</v>
      </c>
      <c r="F125" s="448" t="s">
        <v>834</v>
      </c>
      <c r="G125" s="448" t="s">
        <v>835</v>
      </c>
      <c r="H125" s="455">
        <v>19700</v>
      </c>
      <c r="I125" s="450" t="s">
        <v>836</v>
      </c>
    </row>
    <row r="126" spans="1:9" s="515" customFormat="1" ht="75" x14ac:dyDescent="0.25">
      <c r="A126" s="504" t="s">
        <v>276</v>
      </c>
      <c r="B126" s="475" t="s">
        <v>243</v>
      </c>
      <c r="C126" s="455"/>
      <c r="D126" s="448"/>
      <c r="E126" s="455"/>
      <c r="F126" s="448"/>
      <c r="G126" s="448"/>
      <c r="H126" s="455"/>
      <c r="I126" s="450"/>
    </row>
    <row r="127" spans="1:9" s="515" customFormat="1" ht="15" customHeight="1" x14ac:dyDescent="0.25">
      <c r="A127" s="504" t="s">
        <v>918</v>
      </c>
      <c r="B127" s="475" t="s">
        <v>116</v>
      </c>
      <c r="C127" s="455"/>
      <c r="D127" s="448"/>
      <c r="E127" s="455"/>
      <c r="F127" s="448"/>
      <c r="G127" s="448"/>
      <c r="H127" s="455"/>
      <c r="I127" s="450"/>
    </row>
    <row r="128" spans="1:9" ht="45" x14ac:dyDescent="0.25">
      <c r="A128" s="533" t="s">
        <v>118</v>
      </c>
      <c r="B128" s="489" t="s">
        <v>116</v>
      </c>
      <c r="C128" s="452">
        <v>36500</v>
      </c>
      <c r="D128" s="453" t="s">
        <v>837</v>
      </c>
      <c r="E128" s="452">
        <v>36500</v>
      </c>
      <c r="F128" s="453" t="s">
        <v>838</v>
      </c>
      <c r="G128" s="453" t="s">
        <v>839</v>
      </c>
      <c r="H128" s="452">
        <v>36500</v>
      </c>
      <c r="I128" s="454" t="s">
        <v>840</v>
      </c>
    </row>
    <row r="129" spans="1:9" s="515" customFormat="1" ht="30" x14ac:dyDescent="0.25">
      <c r="A129" s="533" t="s">
        <v>919</v>
      </c>
      <c r="B129" s="489" t="s">
        <v>121</v>
      </c>
      <c r="C129" s="452"/>
      <c r="D129" s="453"/>
      <c r="E129" s="452"/>
      <c r="F129" s="453"/>
      <c r="G129" s="453"/>
      <c r="H129" s="452"/>
      <c r="I129" s="454"/>
    </row>
    <row r="130" spans="1:9" ht="75" x14ac:dyDescent="0.25">
      <c r="A130" s="533" t="s">
        <v>920</v>
      </c>
      <c r="B130" s="453" t="s">
        <v>641</v>
      </c>
      <c r="C130" s="452">
        <v>7827.81</v>
      </c>
      <c r="D130" s="454" t="s">
        <v>841</v>
      </c>
      <c r="E130" s="452">
        <v>7827.81</v>
      </c>
      <c r="F130" s="454" t="s">
        <v>842</v>
      </c>
      <c r="G130" s="454" t="s">
        <v>843</v>
      </c>
      <c r="H130" s="452">
        <v>7827.81</v>
      </c>
      <c r="I130" s="454" t="s">
        <v>844</v>
      </c>
    </row>
    <row r="131" spans="1:9" ht="150" x14ac:dyDescent="0.25">
      <c r="A131" s="509" t="s">
        <v>920</v>
      </c>
      <c r="B131" s="453" t="s">
        <v>641</v>
      </c>
      <c r="C131" s="456">
        <v>3542.27</v>
      </c>
      <c r="D131" s="454" t="s">
        <v>845</v>
      </c>
      <c r="E131" s="456">
        <v>3542.27</v>
      </c>
      <c r="F131" s="454"/>
      <c r="G131" s="454" t="s">
        <v>846</v>
      </c>
      <c r="H131" s="456">
        <v>3542.27</v>
      </c>
      <c r="I131" s="454" t="s">
        <v>847</v>
      </c>
    </row>
    <row r="132" spans="1:9" ht="150" x14ac:dyDescent="0.25">
      <c r="A132" s="507" t="s">
        <v>920</v>
      </c>
      <c r="B132" s="490" t="s">
        <v>641</v>
      </c>
      <c r="C132" s="456">
        <v>10787.48</v>
      </c>
      <c r="D132" s="454" t="s">
        <v>845</v>
      </c>
      <c r="E132" s="456">
        <v>10787.48</v>
      </c>
      <c r="F132" s="454"/>
      <c r="G132" s="454" t="s">
        <v>848</v>
      </c>
      <c r="H132" s="456">
        <v>10787.48</v>
      </c>
      <c r="I132" s="454" t="s">
        <v>849</v>
      </c>
    </row>
    <row r="133" spans="1:9" ht="150" x14ac:dyDescent="0.25">
      <c r="A133" s="507" t="s">
        <v>920</v>
      </c>
      <c r="B133" s="454" t="s">
        <v>641</v>
      </c>
      <c r="C133" s="456">
        <v>3088.08</v>
      </c>
      <c r="D133" s="454" t="s">
        <v>845</v>
      </c>
      <c r="E133" s="456">
        <v>3088.08</v>
      </c>
      <c r="F133" s="454"/>
      <c r="G133" s="454" t="s">
        <v>850</v>
      </c>
      <c r="H133" s="456">
        <v>3088.08</v>
      </c>
      <c r="I133" s="454" t="s">
        <v>851</v>
      </c>
    </row>
    <row r="134" spans="1:9" ht="150" x14ac:dyDescent="0.25">
      <c r="A134" s="507" t="s">
        <v>920</v>
      </c>
      <c r="B134" s="454" t="s">
        <v>641</v>
      </c>
      <c r="C134" s="456">
        <v>3248.99</v>
      </c>
      <c r="D134" s="454" t="s">
        <v>845</v>
      </c>
      <c r="E134" s="456">
        <v>3248.99</v>
      </c>
      <c r="F134" s="454"/>
      <c r="G134" s="454" t="s">
        <v>852</v>
      </c>
      <c r="H134" s="456">
        <v>3248.99</v>
      </c>
      <c r="I134" s="454" t="s">
        <v>853</v>
      </c>
    </row>
    <row r="135" spans="1:9" ht="150" x14ac:dyDescent="0.25">
      <c r="A135" s="507" t="s">
        <v>920</v>
      </c>
      <c r="B135" s="454" t="s">
        <v>641</v>
      </c>
      <c r="C135" s="456">
        <v>4278.0200000000004</v>
      </c>
      <c r="D135" s="454" t="s">
        <v>845</v>
      </c>
      <c r="E135" s="456">
        <v>4278.0200000000004</v>
      </c>
      <c r="F135" s="454"/>
      <c r="G135" s="454" t="s">
        <v>854</v>
      </c>
      <c r="H135" s="456">
        <v>4278.0200000000004</v>
      </c>
      <c r="I135" s="454" t="s">
        <v>855</v>
      </c>
    </row>
    <row r="136" spans="1:9" ht="150" x14ac:dyDescent="0.25">
      <c r="A136" s="507" t="s">
        <v>920</v>
      </c>
      <c r="B136" s="454" t="s">
        <v>641</v>
      </c>
      <c r="C136" s="456">
        <v>2325.8200000000002</v>
      </c>
      <c r="D136" s="454" t="s">
        <v>845</v>
      </c>
      <c r="E136" s="456">
        <v>2325.8200000000002</v>
      </c>
      <c r="F136" s="454"/>
      <c r="G136" s="454" t="s">
        <v>856</v>
      </c>
      <c r="H136" s="456">
        <v>2325.8200000000002</v>
      </c>
      <c r="I136" s="454" t="s">
        <v>857</v>
      </c>
    </row>
    <row r="137" spans="1:9" ht="150" x14ac:dyDescent="0.25">
      <c r="A137" s="507" t="s">
        <v>920</v>
      </c>
      <c r="B137" s="454" t="s">
        <v>641</v>
      </c>
      <c r="C137" s="456">
        <v>4909.97</v>
      </c>
      <c r="D137" s="454" t="s">
        <v>845</v>
      </c>
      <c r="E137" s="456">
        <v>4909.97</v>
      </c>
      <c r="F137" s="454"/>
      <c r="G137" s="454" t="s">
        <v>858</v>
      </c>
      <c r="H137" s="456">
        <v>4909.97</v>
      </c>
      <c r="I137" s="454" t="s">
        <v>859</v>
      </c>
    </row>
    <row r="138" spans="1:9" ht="150" x14ac:dyDescent="0.25">
      <c r="A138" s="507" t="s">
        <v>920</v>
      </c>
      <c r="B138" s="454" t="s">
        <v>641</v>
      </c>
      <c r="C138" s="456">
        <v>3836.53</v>
      </c>
      <c r="D138" s="454" t="s">
        <v>845</v>
      </c>
      <c r="E138" s="456">
        <v>3836.53</v>
      </c>
      <c r="F138" s="454"/>
      <c r="G138" s="454" t="s">
        <v>860</v>
      </c>
      <c r="H138" s="456">
        <v>3836.53</v>
      </c>
      <c r="I138" s="454" t="s">
        <v>861</v>
      </c>
    </row>
    <row r="139" spans="1:9" s="515" customFormat="1" ht="30" x14ac:dyDescent="0.25">
      <c r="A139" s="516" t="s">
        <v>921</v>
      </c>
      <c r="B139" s="490" t="s">
        <v>127</v>
      </c>
      <c r="C139" s="456"/>
      <c r="D139" s="454"/>
      <c r="E139" s="456"/>
      <c r="F139" s="454"/>
      <c r="G139" s="454"/>
      <c r="H139" s="456"/>
      <c r="I139" s="454"/>
    </row>
    <row r="140" spans="1:9" ht="45" x14ac:dyDescent="0.25">
      <c r="A140" s="516" t="s">
        <v>129</v>
      </c>
      <c r="B140" s="490" t="s">
        <v>127</v>
      </c>
      <c r="C140" s="456">
        <v>27150</v>
      </c>
      <c r="D140" s="454" t="s">
        <v>862</v>
      </c>
      <c r="E140" s="456">
        <v>27150</v>
      </c>
      <c r="F140" s="454" t="s">
        <v>863</v>
      </c>
      <c r="G140" s="454" t="s">
        <v>864</v>
      </c>
      <c r="H140" s="456">
        <v>27150</v>
      </c>
      <c r="I140" s="454" t="s">
        <v>865</v>
      </c>
    </row>
    <row r="141" spans="1:9" ht="75" x14ac:dyDescent="0.25">
      <c r="A141" s="516" t="s">
        <v>129</v>
      </c>
      <c r="B141" s="490" t="s">
        <v>127</v>
      </c>
      <c r="C141" s="456">
        <v>89154</v>
      </c>
      <c r="D141" s="454" t="s">
        <v>866</v>
      </c>
      <c r="E141" s="456">
        <v>89154</v>
      </c>
      <c r="F141" s="454" t="s">
        <v>867</v>
      </c>
      <c r="G141" s="454" t="s">
        <v>868</v>
      </c>
      <c r="H141" s="456">
        <v>89154</v>
      </c>
      <c r="I141" s="454" t="s">
        <v>869</v>
      </c>
    </row>
    <row r="142" spans="1:9" ht="45" x14ac:dyDescent="0.25">
      <c r="A142" s="516" t="s">
        <v>129</v>
      </c>
      <c r="B142" s="490" t="s">
        <v>127</v>
      </c>
      <c r="C142" s="456">
        <v>20000</v>
      </c>
      <c r="D142" s="454" t="s">
        <v>870</v>
      </c>
      <c r="E142" s="456">
        <v>20000</v>
      </c>
      <c r="F142" s="454" t="s">
        <v>871</v>
      </c>
      <c r="G142" s="454" t="s">
        <v>872</v>
      </c>
      <c r="H142" s="456">
        <v>20000</v>
      </c>
      <c r="I142" s="454" t="s">
        <v>873</v>
      </c>
    </row>
    <row r="143" spans="1:9" ht="45" x14ac:dyDescent="0.25">
      <c r="A143" s="516" t="s">
        <v>129</v>
      </c>
      <c r="B143" s="490" t="s">
        <v>127</v>
      </c>
      <c r="C143" s="456">
        <v>2000</v>
      </c>
      <c r="D143" s="454" t="s">
        <v>874</v>
      </c>
      <c r="E143" s="456">
        <v>2000</v>
      </c>
      <c r="F143" s="454" t="s">
        <v>875</v>
      </c>
      <c r="G143" s="454" t="s">
        <v>876</v>
      </c>
      <c r="H143" s="456">
        <v>2000</v>
      </c>
      <c r="I143" s="454" t="s">
        <v>876</v>
      </c>
    </row>
    <row r="144" spans="1:9" ht="45" x14ac:dyDescent="0.25">
      <c r="A144" s="516" t="s">
        <v>129</v>
      </c>
      <c r="B144" s="490" t="s">
        <v>127</v>
      </c>
      <c r="C144" s="456">
        <v>1800</v>
      </c>
      <c r="D144" s="454" t="s">
        <v>874</v>
      </c>
      <c r="E144" s="456">
        <v>1800</v>
      </c>
      <c r="F144" s="454" t="s">
        <v>877</v>
      </c>
      <c r="G144" s="454" t="s">
        <v>878</v>
      </c>
      <c r="H144" s="456">
        <v>1800</v>
      </c>
      <c r="I144" s="454" t="s">
        <v>878</v>
      </c>
    </row>
    <row r="145" spans="1:9" s="515" customFormat="1" ht="15" x14ac:dyDescent="0.2">
      <c r="A145" s="526">
        <v>6</v>
      </c>
      <c r="B145" s="526" t="s">
        <v>131</v>
      </c>
      <c r="C145" s="527"/>
      <c r="D145" s="528"/>
      <c r="E145" s="529"/>
      <c r="F145" s="530"/>
      <c r="G145" s="530"/>
      <c r="H145" s="530"/>
      <c r="I145" s="530"/>
    </row>
    <row r="146" spans="1:9" s="515" customFormat="1" ht="210" x14ac:dyDescent="0.25">
      <c r="A146" s="516" t="s">
        <v>525</v>
      </c>
      <c r="B146" s="485" t="s">
        <v>144</v>
      </c>
      <c r="C146" s="456">
        <v>627.70000000000005</v>
      </c>
      <c r="D146" s="454" t="s">
        <v>894</v>
      </c>
      <c r="E146" s="518">
        <v>627.70000000000005</v>
      </c>
      <c r="F146" s="449"/>
      <c r="G146" s="450" t="s">
        <v>932</v>
      </c>
      <c r="H146" s="456">
        <v>627.70000000000005</v>
      </c>
      <c r="I146" s="454" t="s">
        <v>895</v>
      </c>
    </row>
    <row r="147" spans="1:9" s="515" customFormat="1" ht="90" x14ac:dyDescent="0.25">
      <c r="A147" s="507" t="s">
        <v>525</v>
      </c>
      <c r="B147" s="485" t="s">
        <v>144</v>
      </c>
      <c r="C147" s="456">
        <v>428</v>
      </c>
      <c r="D147" s="469" t="s">
        <v>572</v>
      </c>
      <c r="E147" s="456">
        <v>428</v>
      </c>
      <c r="F147" s="449"/>
      <c r="G147" s="450" t="s">
        <v>933</v>
      </c>
      <c r="H147" s="456">
        <v>428</v>
      </c>
      <c r="I147" s="450" t="s">
        <v>896</v>
      </c>
    </row>
    <row r="148" spans="1:9" s="515" customFormat="1" ht="75" x14ac:dyDescent="0.25">
      <c r="A148" s="507" t="s">
        <v>525</v>
      </c>
      <c r="B148" s="485" t="s">
        <v>144</v>
      </c>
      <c r="C148" s="456">
        <v>460</v>
      </c>
      <c r="D148" s="454" t="s">
        <v>897</v>
      </c>
      <c r="E148" s="456">
        <v>460</v>
      </c>
      <c r="F148" s="449"/>
      <c r="G148" s="536" t="s">
        <v>934</v>
      </c>
      <c r="H148" s="456">
        <v>460</v>
      </c>
      <c r="I148" s="450" t="s">
        <v>898</v>
      </c>
    </row>
    <row r="149" spans="1:9" s="515" customFormat="1" ht="75" x14ac:dyDescent="0.25">
      <c r="A149" s="507" t="s">
        <v>525</v>
      </c>
      <c r="B149" s="485" t="s">
        <v>144</v>
      </c>
      <c r="C149" s="456">
        <v>300</v>
      </c>
      <c r="D149" s="454" t="s">
        <v>899</v>
      </c>
      <c r="E149" s="456">
        <v>300</v>
      </c>
      <c r="F149" s="448"/>
      <c r="G149" s="536" t="s">
        <v>935</v>
      </c>
      <c r="H149" s="456">
        <v>300</v>
      </c>
      <c r="I149" s="450" t="s">
        <v>900</v>
      </c>
    </row>
    <row r="150" spans="1:9" s="515" customFormat="1" ht="75" x14ac:dyDescent="0.25">
      <c r="A150" s="507" t="s">
        <v>525</v>
      </c>
      <c r="B150" s="485" t="s">
        <v>144</v>
      </c>
      <c r="C150" s="456">
        <v>4100</v>
      </c>
      <c r="D150" s="454" t="s">
        <v>901</v>
      </c>
      <c r="E150" s="456">
        <v>4100</v>
      </c>
      <c r="F150" s="448" t="s">
        <v>902</v>
      </c>
      <c r="G150" s="536" t="s">
        <v>936</v>
      </c>
      <c r="H150" s="456">
        <v>4100</v>
      </c>
      <c r="I150" s="450" t="s">
        <v>903</v>
      </c>
    </row>
    <row r="151" spans="1:9" s="515" customFormat="1" ht="60" x14ac:dyDescent="0.25">
      <c r="A151" s="507" t="s">
        <v>525</v>
      </c>
      <c r="B151" s="485" t="s">
        <v>144</v>
      </c>
      <c r="C151" s="456">
        <v>3915</v>
      </c>
      <c r="D151" s="454" t="s">
        <v>904</v>
      </c>
      <c r="E151" s="456">
        <v>3915</v>
      </c>
      <c r="F151" s="448" t="s">
        <v>905</v>
      </c>
      <c r="G151" s="536" t="s">
        <v>937</v>
      </c>
      <c r="H151" s="456">
        <v>3915</v>
      </c>
      <c r="I151" s="450" t="s">
        <v>906</v>
      </c>
    </row>
    <row r="152" spans="1:9" s="515" customFormat="1" ht="90" x14ac:dyDescent="0.25">
      <c r="A152" s="507" t="s">
        <v>525</v>
      </c>
      <c r="B152" s="485" t="s">
        <v>144</v>
      </c>
      <c r="C152" s="456">
        <v>2775.6</v>
      </c>
      <c r="D152" s="454" t="s">
        <v>907</v>
      </c>
      <c r="E152" s="463">
        <v>2775.6</v>
      </c>
      <c r="F152" s="457" t="s">
        <v>908</v>
      </c>
      <c r="G152" s="462" t="s">
        <v>909</v>
      </c>
      <c r="H152" s="456">
        <v>2775.6</v>
      </c>
      <c r="I152" s="454" t="s">
        <v>910</v>
      </c>
    </row>
    <row r="153" spans="1:9" s="515" customFormat="1" ht="75" x14ac:dyDescent="0.25">
      <c r="A153" s="525" t="s">
        <v>525</v>
      </c>
      <c r="B153" s="537" t="s">
        <v>144</v>
      </c>
      <c r="C153" s="463">
        <v>7960</v>
      </c>
      <c r="D153" s="534" t="s">
        <v>911</v>
      </c>
      <c r="E153" s="463">
        <v>7960</v>
      </c>
      <c r="F153" s="457" t="s">
        <v>912</v>
      </c>
      <c r="G153" s="501" t="s">
        <v>938</v>
      </c>
      <c r="H153" s="463">
        <v>7960</v>
      </c>
      <c r="I153" s="466" t="s">
        <v>913</v>
      </c>
    </row>
    <row r="154" spans="1:9" s="515" customFormat="1" ht="375" x14ac:dyDescent="0.25">
      <c r="A154" s="503" t="s">
        <v>525</v>
      </c>
      <c r="B154" s="485" t="s">
        <v>144</v>
      </c>
      <c r="C154" s="455">
        <v>9142.8799999999992</v>
      </c>
      <c r="D154" s="448" t="s">
        <v>572</v>
      </c>
      <c r="E154" s="455">
        <v>9142.8799999999992</v>
      </c>
      <c r="F154" s="448" t="s">
        <v>914</v>
      </c>
      <c r="G154" s="475" t="s">
        <v>939</v>
      </c>
      <c r="H154" s="455">
        <v>9142.8799999999992</v>
      </c>
      <c r="I154" s="448" t="s">
        <v>915</v>
      </c>
    </row>
    <row r="155" spans="1:9" s="515" customFormat="1" ht="15" x14ac:dyDescent="0.25">
      <c r="A155" s="504" t="s">
        <v>284</v>
      </c>
      <c r="B155" s="485" t="s">
        <v>200</v>
      </c>
      <c r="C155" s="455"/>
      <c r="D155" s="448"/>
      <c r="E155" s="455"/>
      <c r="F155" s="448"/>
      <c r="G155" s="448"/>
      <c r="H155" s="455"/>
      <c r="I155" s="448"/>
    </row>
    <row r="156" spans="1:9" ht="150" x14ac:dyDescent="0.25">
      <c r="A156" s="503" t="s">
        <v>922</v>
      </c>
      <c r="B156" s="539" t="s">
        <v>522</v>
      </c>
      <c r="C156" s="455">
        <v>11000</v>
      </c>
      <c r="D156" s="448" t="s">
        <v>879</v>
      </c>
      <c r="E156" s="455">
        <v>11000</v>
      </c>
      <c r="F156" s="448" t="s">
        <v>880</v>
      </c>
      <c r="G156" s="448" t="s">
        <v>881</v>
      </c>
      <c r="H156" s="455">
        <v>11000</v>
      </c>
      <c r="I156" s="448" t="s">
        <v>882</v>
      </c>
    </row>
    <row r="157" spans="1:9" ht="75" x14ac:dyDescent="0.25">
      <c r="A157" s="509" t="s">
        <v>922</v>
      </c>
      <c r="B157" s="538" t="s">
        <v>517</v>
      </c>
      <c r="C157" s="452">
        <v>15500</v>
      </c>
      <c r="D157" s="453" t="s">
        <v>693</v>
      </c>
      <c r="E157" s="452">
        <v>15500</v>
      </c>
      <c r="F157" s="453" t="s">
        <v>883</v>
      </c>
      <c r="G157" s="453" t="s">
        <v>884</v>
      </c>
      <c r="H157" s="452">
        <v>15500</v>
      </c>
      <c r="I157" s="453" t="s">
        <v>885</v>
      </c>
    </row>
    <row r="158" spans="1:9" ht="90" x14ac:dyDescent="0.25">
      <c r="A158" s="507" t="s">
        <v>922</v>
      </c>
      <c r="B158" s="88" t="s">
        <v>523</v>
      </c>
      <c r="C158" s="456">
        <v>4320</v>
      </c>
      <c r="D158" s="454" t="s">
        <v>886</v>
      </c>
      <c r="E158" s="456">
        <v>4320</v>
      </c>
      <c r="F158" s="466" t="s">
        <v>887</v>
      </c>
      <c r="G158" s="454" t="s">
        <v>888</v>
      </c>
      <c r="H158" s="456">
        <v>4320</v>
      </c>
      <c r="I158" s="454" t="s">
        <v>889</v>
      </c>
    </row>
    <row r="159" spans="1:9" ht="75" x14ac:dyDescent="0.25">
      <c r="A159" s="507" t="s">
        <v>922</v>
      </c>
      <c r="B159" s="88" t="s">
        <v>524</v>
      </c>
      <c r="C159" s="456">
        <v>4875</v>
      </c>
      <c r="D159" s="454" t="s">
        <v>890</v>
      </c>
      <c r="E159" s="518">
        <v>4875</v>
      </c>
      <c r="F159" s="448" t="s">
        <v>891</v>
      </c>
      <c r="G159" s="450" t="s">
        <v>892</v>
      </c>
      <c r="H159" s="456">
        <v>4875</v>
      </c>
      <c r="I159" s="454" t="s">
        <v>893</v>
      </c>
    </row>
    <row r="160" spans="1:9" ht="15" x14ac:dyDescent="0.25">
      <c r="A160" s="608" t="s">
        <v>596</v>
      </c>
      <c r="B160" s="609"/>
      <c r="C160" s="494">
        <f>SUM(C124:C159)</f>
        <v>305553.15000000002</v>
      </c>
      <c r="D160" s="520"/>
      <c r="E160" s="523">
        <f>SUM(E124:E159)</f>
        <v>305553.15000000002</v>
      </c>
      <c r="F160" s="521"/>
      <c r="G160" s="521"/>
      <c r="H160" s="522">
        <f>SUM(H124:H159)</f>
        <v>305553.15000000002</v>
      </c>
      <c r="I160" s="479"/>
    </row>
    <row r="161" spans="1:9" ht="15" x14ac:dyDescent="0.25">
      <c r="A161" s="502"/>
      <c r="B161" s="443"/>
      <c r="C161" s="444"/>
      <c r="D161" s="443"/>
      <c r="E161" s="444"/>
      <c r="F161" s="443"/>
      <c r="G161" s="443"/>
      <c r="H161" s="445"/>
      <c r="I161" s="445"/>
    </row>
    <row r="162" spans="1:9" x14ac:dyDescent="0.2">
      <c r="A162" s="510" t="s">
        <v>598</v>
      </c>
      <c r="B162" s="481"/>
      <c r="C162" s="482"/>
      <c r="D162" s="481"/>
      <c r="E162" s="482"/>
      <c r="F162" s="481"/>
      <c r="G162" s="481"/>
      <c r="H162" s="481"/>
      <c r="I162" s="481"/>
    </row>
  </sheetData>
  <mergeCells count="17">
    <mergeCell ref="G2:I2"/>
    <mergeCell ref="A4:I4"/>
    <mergeCell ref="A5:I5"/>
    <mergeCell ref="A6:I6"/>
    <mergeCell ref="A7:I7"/>
    <mergeCell ref="A160:B160"/>
    <mergeCell ref="A9:C9"/>
    <mergeCell ref="D9:I9"/>
    <mergeCell ref="A76:B76"/>
    <mergeCell ref="A78:C78"/>
    <mergeCell ref="D78:I78"/>
    <mergeCell ref="A98:B98"/>
    <mergeCell ref="A100:C100"/>
    <mergeCell ref="D100:I100"/>
    <mergeCell ref="A120:B120"/>
    <mergeCell ref="A122:C122"/>
    <mergeCell ref="D122:I122"/>
  </mergeCells>
  <pageMargins left="0.11811023622047245" right="0.11811023622047245" top="0.35433070866141736" bottom="0.35433070866141736" header="0.31496062992125984" footer="0.31496062992125984"/>
  <pageSetup paperSize="9" scale="9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Фінансування</vt:lpstr>
      <vt:lpstr>Кошторис  витрат</vt:lpstr>
      <vt:lpstr>Реєстр</vt:lpstr>
      <vt:lpstr>'Кошторис  витрат'!Область_печати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User</cp:lastModifiedBy>
  <cp:lastPrinted>2021-10-25T16:22:07Z</cp:lastPrinted>
  <dcterms:created xsi:type="dcterms:W3CDTF">2020-11-14T13:09:40Z</dcterms:created>
  <dcterms:modified xsi:type="dcterms:W3CDTF">2021-10-25T16:24:16Z</dcterms:modified>
</cp:coreProperties>
</file>