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флешка\2021\Корона Карпат\УКФ\Відпр УКФ\2 переговорна\3-тя переговорна\Звіт\"/>
    </mc:Choice>
  </mc:AlternateContent>
  <bookViews>
    <workbookView xWindow="0" yWindow="0" windowWidth="20490" windowHeight="7665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витрат'!$A$7:$AA$207</definedName>
  </definedNames>
  <calcPr calcId="162913"/>
  <extLst>
    <ext uri="GoogleSheetsCustomDataVersion1">
      <go:sheetsCustomData xmlns:go="http://customooxmlschemas.google.com/" r:id="rId6" roundtripDataSignature="AMtx7mh0TNhMAAD4YV5W2P4N4VUvtlbscA=="/>
    </ext>
  </extLst>
</workbook>
</file>

<file path=xl/calcChain.xml><?xml version="1.0" encoding="utf-8"?>
<calcChain xmlns="http://schemas.openxmlformats.org/spreadsheetml/2006/main">
  <c r="J199" i="2" l="1"/>
  <c r="V205" i="2" l="1"/>
  <c r="S205" i="2"/>
  <c r="P205" i="2"/>
  <c r="M205" i="2"/>
  <c r="W205" i="2" s="1"/>
  <c r="J205" i="2"/>
  <c r="G205" i="2"/>
  <c r="V204" i="2"/>
  <c r="S204" i="2"/>
  <c r="P204" i="2"/>
  <c r="M204" i="2"/>
  <c r="J204" i="2"/>
  <c r="G204" i="2"/>
  <c r="W204" i="2" s="1"/>
  <c r="V203" i="2"/>
  <c r="S203" i="2"/>
  <c r="P203" i="2"/>
  <c r="M203" i="2"/>
  <c r="W203" i="2" s="1"/>
  <c r="J203" i="2"/>
  <c r="G203" i="2"/>
  <c r="V202" i="2"/>
  <c r="S202" i="2"/>
  <c r="P202" i="2"/>
  <c r="M202" i="2"/>
  <c r="J202" i="2"/>
  <c r="G202" i="2"/>
  <c r="W202" i="2" s="1"/>
  <c r="V201" i="2"/>
  <c r="S201" i="2"/>
  <c r="P201" i="2"/>
  <c r="M201" i="2"/>
  <c r="G201" i="2"/>
  <c r="V200" i="2"/>
  <c r="S200" i="2"/>
  <c r="P200" i="2"/>
  <c r="X200" i="2" s="1"/>
  <c r="M200" i="2"/>
  <c r="J200" i="2"/>
  <c r="G200" i="2"/>
  <c r="V199" i="2"/>
  <c r="S199" i="2"/>
  <c r="P199" i="2"/>
  <c r="M199" i="2"/>
  <c r="X199" i="2"/>
  <c r="G199" i="2"/>
  <c r="V198" i="2"/>
  <c r="S198" i="2"/>
  <c r="P198" i="2"/>
  <c r="X198" i="2" s="1"/>
  <c r="M198" i="2"/>
  <c r="J198" i="2"/>
  <c r="G19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49" i="2"/>
  <c r="S149" i="2"/>
  <c r="P149" i="2"/>
  <c r="M149" i="2"/>
  <c r="J149" i="2"/>
  <c r="X149" i="2" s="1"/>
  <c r="G149" i="2"/>
  <c r="V148" i="2"/>
  <c r="S148" i="2"/>
  <c r="P148" i="2"/>
  <c r="M148" i="2"/>
  <c r="J148" i="2"/>
  <c r="X148" i="2" s="1"/>
  <c r="G148" i="2"/>
  <c r="V147" i="2"/>
  <c r="S147" i="2"/>
  <c r="P147" i="2"/>
  <c r="X147" i="2" s="1"/>
  <c r="M147" i="2"/>
  <c r="J147" i="2"/>
  <c r="G147" i="2"/>
  <c r="V146" i="2"/>
  <c r="S146" i="2"/>
  <c r="P146" i="2"/>
  <c r="M146" i="2"/>
  <c r="J146" i="2"/>
  <c r="X146" i="2" s="1"/>
  <c r="G146" i="2"/>
  <c r="V145" i="2"/>
  <c r="S145" i="2"/>
  <c r="P145" i="2"/>
  <c r="X145" i="2" s="1"/>
  <c r="M145" i="2"/>
  <c r="J145" i="2"/>
  <c r="G145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26" i="2"/>
  <c r="S126" i="2"/>
  <c r="P126" i="2"/>
  <c r="M126" i="2"/>
  <c r="W126" i="2" s="1"/>
  <c r="J126" i="2"/>
  <c r="X126" i="2" s="1"/>
  <c r="G126" i="2"/>
  <c r="V125" i="2"/>
  <c r="S125" i="2"/>
  <c r="P125" i="2"/>
  <c r="M125" i="2"/>
  <c r="J125" i="2"/>
  <c r="G125" i="2"/>
  <c r="W125" i="2" s="1"/>
  <c r="V124" i="2"/>
  <c r="S124" i="2"/>
  <c r="P124" i="2"/>
  <c r="M124" i="2"/>
  <c r="W124" i="2" s="1"/>
  <c r="J124" i="2"/>
  <c r="G124" i="2"/>
  <c r="V123" i="2"/>
  <c r="S123" i="2"/>
  <c r="P123" i="2"/>
  <c r="M123" i="2"/>
  <c r="J123" i="2"/>
  <c r="G123" i="2"/>
  <c r="W123" i="2" s="1"/>
  <c r="V122" i="2"/>
  <c r="S122" i="2"/>
  <c r="P122" i="2"/>
  <c r="M122" i="2"/>
  <c r="W122" i="2" s="1"/>
  <c r="J122" i="2"/>
  <c r="G122" i="2"/>
  <c r="V121" i="2"/>
  <c r="S121" i="2"/>
  <c r="P121" i="2"/>
  <c r="M121" i="2"/>
  <c r="J121" i="2"/>
  <c r="G121" i="2"/>
  <c r="W121" i="2" s="1"/>
  <c r="V120" i="2"/>
  <c r="S120" i="2"/>
  <c r="P120" i="2"/>
  <c r="M120" i="2"/>
  <c r="W120" i="2" s="1"/>
  <c r="J120" i="2"/>
  <c r="G120" i="2"/>
  <c r="V119" i="2"/>
  <c r="S119" i="2"/>
  <c r="M119" i="2"/>
  <c r="J119" i="2"/>
  <c r="G119" i="2"/>
  <c r="V118" i="2"/>
  <c r="S118" i="2"/>
  <c r="P118" i="2"/>
  <c r="M118" i="2"/>
  <c r="J118" i="2"/>
  <c r="X118" i="2" s="1"/>
  <c r="G118" i="2"/>
  <c r="V117" i="2"/>
  <c r="S117" i="2"/>
  <c r="P117" i="2"/>
  <c r="X117" i="2" s="1"/>
  <c r="M117" i="2"/>
  <c r="J117" i="2"/>
  <c r="G117" i="2"/>
  <c r="V116" i="2"/>
  <c r="S116" i="2"/>
  <c r="P116" i="2"/>
  <c r="M116" i="2"/>
  <c r="J116" i="2"/>
  <c r="X116" i="2" s="1"/>
  <c r="G116" i="2"/>
  <c r="V115" i="2"/>
  <c r="S115" i="2"/>
  <c r="P115" i="2"/>
  <c r="X115" i="2" s="1"/>
  <c r="M115" i="2"/>
  <c r="J115" i="2"/>
  <c r="G115" i="2"/>
  <c r="V114" i="2"/>
  <c r="S114" i="2"/>
  <c r="P114" i="2"/>
  <c r="M114" i="2"/>
  <c r="J114" i="2"/>
  <c r="X114" i="2" s="1"/>
  <c r="G114" i="2"/>
  <c r="V113" i="2"/>
  <c r="S113" i="2"/>
  <c r="P113" i="2"/>
  <c r="X113" i="2" s="1"/>
  <c r="M113" i="2"/>
  <c r="J113" i="2"/>
  <c r="G113" i="2"/>
  <c r="V110" i="2"/>
  <c r="S110" i="2"/>
  <c r="P110" i="2"/>
  <c r="M110" i="2"/>
  <c r="J110" i="2"/>
  <c r="G110" i="2"/>
  <c r="W110" i="2" s="1"/>
  <c r="V109" i="2"/>
  <c r="S109" i="2"/>
  <c r="P109" i="2"/>
  <c r="M109" i="2"/>
  <c r="W109" i="2" s="1"/>
  <c r="J109" i="2"/>
  <c r="G109" i="2"/>
  <c r="V108" i="2"/>
  <c r="S108" i="2"/>
  <c r="P108" i="2"/>
  <c r="M108" i="2"/>
  <c r="J108" i="2"/>
  <c r="G108" i="2"/>
  <c r="W108" i="2" s="1"/>
  <c r="V106" i="2"/>
  <c r="S106" i="2"/>
  <c r="P106" i="2"/>
  <c r="X106" i="2" s="1"/>
  <c r="M106" i="2"/>
  <c r="W106" i="2" s="1"/>
  <c r="Y106" i="2" s="1"/>
  <c r="Z106" i="2" s="1"/>
  <c r="J106" i="2"/>
  <c r="G106" i="2"/>
  <c r="V105" i="2"/>
  <c r="S105" i="2"/>
  <c r="P105" i="2"/>
  <c r="M105" i="2"/>
  <c r="J105" i="2"/>
  <c r="X105" i="2" s="1"/>
  <c r="G105" i="2"/>
  <c r="W105" i="2" s="1"/>
  <c r="Y105" i="2" s="1"/>
  <c r="Z105" i="2" s="1"/>
  <c r="V104" i="2"/>
  <c r="S104" i="2"/>
  <c r="P104" i="2"/>
  <c r="X104" i="2" s="1"/>
  <c r="M104" i="2"/>
  <c r="W104" i="2" s="1"/>
  <c r="Y104" i="2" s="1"/>
  <c r="Z104" i="2" s="1"/>
  <c r="G104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S94" i="2"/>
  <c r="P94" i="2"/>
  <c r="M94" i="2"/>
  <c r="J94" i="2"/>
  <c r="G94" i="2"/>
  <c r="V92" i="2"/>
  <c r="S92" i="2"/>
  <c r="P92" i="2"/>
  <c r="M92" i="2"/>
  <c r="W92" i="2" s="1"/>
  <c r="J92" i="2"/>
  <c r="G92" i="2"/>
  <c r="V91" i="2"/>
  <c r="S91" i="2"/>
  <c r="P91" i="2"/>
  <c r="M91" i="2"/>
  <c r="J91" i="2"/>
  <c r="G91" i="2"/>
  <c r="W91" i="2" s="1"/>
  <c r="X90" i="2"/>
  <c r="V90" i="2"/>
  <c r="S90" i="2"/>
  <c r="M90" i="2"/>
  <c r="G90" i="2"/>
  <c r="W90" i="2" s="1"/>
  <c r="Y90" i="2" s="1"/>
  <c r="Z90" i="2" s="1"/>
  <c r="V88" i="2"/>
  <c r="S88" i="2"/>
  <c r="P88" i="2"/>
  <c r="M88" i="2"/>
  <c r="W88" i="2" s="1"/>
  <c r="J88" i="2"/>
  <c r="G88" i="2"/>
  <c r="V87" i="2"/>
  <c r="S87" i="2"/>
  <c r="P87" i="2"/>
  <c r="M87" i="2"/>
  <c r="J87" i="2"/>
  <c r="G87" i="2"/>
  <c r="W87" i="2" s="1"/>
  <c r="V86" i="2"/>
  <c r="S86" i="2"/>
  <c r="P86" i="2"/>
  <c r="M86" i="2"/>
  <c r="W86" i="2" s="1"/>
  <c r="J86" i="2"/>
  <c r="G86" i="2"/>
  <c r="V82" i="2"/>
  <c r="S82" i="2"/>
  <c r="P82" i="2"/>
  <c r="M82" i="2"/>
  <c r="J82" i="2"/>
  <c r="G82" i="2"/>
  <c r="W82" i="2" s="1"/>
  <c r="V81" i="2"/>
  <c r="S81" i="2"/>
  <c r="P81" i="2"/>
  <c r="M81" i="2"/>
  <c r="W81" i="2" s="1"/>
  <c r="J81" i="2"/>
  <c r="G81" i="2"/>
  <c r="V80" i="2"/>
  <c r="S80" i="2"/>
  <c r="P80" i="2"/>
  <c r="M80" i="2"/>
  <c r="J80" i="2"/>
  <c r="G80" i="2"/>
  <c r="W80" i="2" s="1"/>
  <c r="V78" i="2"/>
  <c r="S78" i="2"/>
  <c r="P78" i="2"/>
  <c r="M78" i="2"/>
  <c r="W78" i="2" s="1"/>
  <c r="J78" i="2"/>
  <c r="G78" i="2"/>
  <c r="V77" i="2"/>
  <c r="S77" i="2"/>
  <c r="P77" i="2"/>
  <c r="M77" i="2"/>
  <c r="J77" i="2"/>
  <c r="G77" i="2"/>
  <c r="W77" i="2" s="1"/>
  <c r="V76" i="2"/>
  <c r="S76" i="2"/>
  <c r="P76" i="2"/>
  <c r="M76" i="2"/>
  <c r="W76" i="2" s="1"/>
  <c r="J76" i="2"/>
  <c r="G76" i="2"/>
  <c r="V74" i="2"/>
  <c r="S74" i="2"/>
  <c r="P74" i="2"/>
  <c r="M74" i="2"/>
  <c r="J74" i="2"/>
  <c r="X74" i="2" s="1"/>
  <c r="G74" i="2"/>
  <c r="V73" i="2"/>
  <c r="S73" i="2"/>
  <c r="P73" i="2"/>
  <c r="X73" i="2" s="1"/>
  <c r="M73" i="2"/>
  <c r="J73" i="2"/>
  <c r="G73" i="2"/>
  <c r="V72" i="2"/>
  <c r="S72" i="2"/>
  <c r="P72" i="2"/>
  <c r="M72" i="2"/>
  <c r="J72" i="2"/>
  <c r="X72" i="2" s="1"/>
  <c r="G72" i="2"/>
  <c r="V70" i="2"/>
  <c r="S70" i="2"/>
  <c r="P70" i="2"/>
  <c r="X70" i="2" s="1"/>
  <c r="M70" i="2"/>
  <c r="J70" i="2"/>
  <c r="G70" i="2"/>
  <c r="V69" i="2"/>
  <c r="S69" i="2"/>
  <c r="P69" i="2"/>
  <c r="M69" i="2"/>
  <c r="J69" i="2"/>
  <c r="X69" i="2" s="1"/>
  <c r="G69" i="2"/>
  <c r="V68" i="2"/>
  <c r="S68" i="2"/>
  <c r="P68" i="2"/>
  <c r="X68" i="2" s="1"/>
  <c r="M68" i="2"/>
  <c r="J68" i="2"/>
  <c r="G68" i="2"/>
  <c r="V67" i="2"/>
  <c r="S67" i="2"/>
  <c r="P67" i="2"/>
  <c r="M67" i="2"/>
  <c r="J67" i="2"/>
  <c r="X67" i="2" s="1"/>
  <c r="G67" i="2"/>
  <c r="V65" i="2"/>
  <c r="S65" i="2"/>
  <c r="P65" i="2"/>
  <c r="X65" i="2" s="1"/>
  <c r="M65" i="2"/>
  <c r="W65" i="2" s="1"/>
  <c r="Y65" i="2" s="1"/>
  <c r="Z65" i="2" s="1"/>
  <c r="J65" i="2"/>
  <c r="G65" i="2"/>
  <c r="V64" i="2"/>
  <c r="S64" i="2"/>
  <c r="P64" i="2"/>
  <c r="M64" i="2"/>
  <c r="J64" i="2"/>
  <c r="X64" i="2" s="1"/>
  <c r="G64" i="2"/>
  <c r="W64" i="2" s="1"/>
  <c r="Y64" i="2" s="1"/>
  <c r="Z64" i="2" s="1"/>
  <c r="V63" i="2"/>
  <c r="S63" i="2"/>
  <c r="P63" i="2"/>
  <c r="X63" i="2" s="1"/>
  <c r="M63" i="2"/>
  <c r="W63" i="2" s="1"/>
  <c r="Y63" i="2" s="1"/>
  <c r="Z63" i="2" s="1"/>
  <c r="J63" i="2"/>
  <c r="G63" i="2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S54" i="2"/>
  <c r="P54" i="2"/>
  <c r="M54" i="2"/>
  <c r="J54" i="2"/>
  <c r="G54" i="2"/>
  <c r="V28" i="2"/>
  <c r="S28" i="2"/>
  <c r="P28" i="2"/>
  <c r="X28" i="2" s="1"/>
  <c r="M28" i="2"/>
  <c r="J28" i="2"/>
  <c r="G28" i="2"/>
  <c r="V27" i="2"/>
  <c r="S27" i="2"/>
  <c r="P27" i="2"/>
  <c r="M27" i="2"/>
  <c r="J27" i="2"/>
  <c r="X27" i="2" s="1"/>
  <c r="G27" i="2"/>
  <c r="V26" i="2"/>
  <c r="S26" i="2"/>
  <c r="P26" i="2"/>
  <c r="X26" i="2" s="1"/>
  <c r="M26" i="2"/>
  <c r="J26" i="2"/>
  <c r="G26" i="2"/>
  <c r="V25" i="2"/>
  <c r="S25" i="2"/>
  <c r="P25" i="2"/>
  <c r="M25" i="2"/>
  <c r="J25" i="2"/>
  <c r="X25" i="2" s="1"/>
  <c r="G25" i="2"/>
  <c r="V24" i="2"/>
  <c r="S24" i="2"/>
  <c r="P24" i="2"/>
  <c r="X24" i="2" s="1"/>
  <c r="M24" i="2"/>
  <c r="J24" i="2"/>
  <c r="G24" i="2"/>
  <c r="V23" i="2"/>
  <c r="S23" i="2"/>
  <c r="P23" i="2"/>
  <c r="M23" i="2"/>
  <c r="J23" i="2"/>
  <c r="X23" i="2" s="1"/>
  <c r="G23" i="2"/>
  <c r="V22" i="2"/>
  <c r="S22" i="2"/>
  <c r="P22" i="2"/>
  <c r="X22" i="2" s="1"/>
  <c r="M22" i="2"/>
  <c r="J22" i="2"/>
  <c r="G22" i="2"/>
  <c r="J14" i="2"/>
  <c r="G14" i="2"/>
  <c r="W167" i="2" l="1"/>
  <c r="W168" i="2"/>
  <c r="W169" i="2"/>
  <c r="W170" i="2"/>
  <c r="W171" i="2"/>
  <c r="W172" i="2"/>
  <c r="W173" i="2"/>
  <c r="W174" i="2"/>
  <c r="W145" i="2"/>
  <c r="Y145" i="2" s="1"/>
  <c r="Z145" i="2" s="1"/>
  <c r="W146" i="2"/>
  <c r="W147" i="2"/>
  <c r="W148" i="2"/>
  <c r="Y148" i="2" s="1"/>
  <c r="Z148" i="2" s="1"/>
  <c r="X163" i="2"/>
  <c r="X164" i="2"/>
  <c r="X165" i="2"/>
  <c r="X166" i="2"/>
  <c r="X167" i="2"/>
  <c r="X168" i="2"/>
  <c r="X169" i="2"/>
  <c r="X170" i="2"/>
  <c r="W149" i="2"/>
  <c r="Y149" i="2" s="1"/>
  <c r="Y126" i="2"/>
  <c r="Z126" i="2" s="1"/>
  <c r="W201" i="2"/>
  <c r="W22" i="2"/>
  <c r="W23" i="2"/>
  <c r="Y23" i="2" s="1"/>
  <c r="Z23" i="2" s="1"/>
  <c r="W24" i="2"/>
  <c r="Y24" i="2" s="1"/>
  <c r="Z24" i="2" s="1"/>
  <c r="W25" i="2"/>
  <c r="W26" i="2"/>
  <c r="W27" i="2"/>
  <c r="Y27" i="2" s="1"/>
  <c r="Z27" i="2" s="1"/>
  <c r="W28" i="2"/>
  <c r="Y28" i="2" s="1"/>
  <c r="Z28" i="2" s="1"/>
  <c r="W54" i="2"/>
  <c r="W55" i="2"/>
  <c r="Y55" i="2" s="1"/>
  <c r="Z55" i="2" s="1"/>
  <c r="W56" i="2"/>
  <c r="W67" i="2"/>
  <c r="W68" i="2"/>
  <c r="W69" i="2"/>
  <c r="Y69" i="2" s="1"/>
  <c r="Z69" i="2" s="1"/>
  <c r="W70" i="2"/>
  <c r="W72" i="2"/>
  <c r="Y72" i="2" s="1"/>
  <c r="Z72" i="2" s="1"/>
  <c r="W73" i="2"/>
  <c r="Y73" i="2" s="1"/>
  <c r="Z73" i="2" s="1"/>
  <c r="W74" i="2"/>
  <c r="Y74" i="2" s="1"/>
  <c r="Z74" i="2" s="1"/>
  <c r="X91" i="2"/>
  <c r="Y91" i="2" s="1"/>
  <c r="Z91" i="2" s="1"/>
  <c r="X92" i="2"/>
  <c r="Y92" i="2" s="1"/>
  <c r="Z92" i="2" s="1"/>
  <c r="X94" i="2"/>
  <c r="X95" i="2"/>
  <c r="X96" i="2"/>
  <c r="W113" i="2"/>
  <c r="Y113" i="2" s="1"/>
  <c r="Z113" i="2" s="1"/>
  <c r="W114" i="2"/>
  <c r="Y114" i="2" s="1"/>
  <c r="Z114" i="2" s="1"/>
  <c r="W115" i="2"/>
  <c r="Y115" i="2" s="1"/>
  <c r="Z115" i="2" s="1"/>
  <c r="W116" i="2"/>
  <c r="Y116" i="2" s="1"/>
  <c r="Z116" i="2" s="1"/>
  <c r="W117" i="2"/>
  <c r="Y117" i="2" s="1"/>
  <c r="Z117" i="2" s="1"/>
  <c r="W118" i="2"/>
  <c r="Y118" i="2" s="1"/>
  <c r="Z118" i="2" s="1"/>
  <c r="W119" i="2"/>
  <c r="X120" i="2"/>
  <c r="Y120" i="2" s="1"/>
  <c r="Z120" i="2" s="1"/>
  <c r="X121" i="2"/>
  <c r="Y121" i="2" s="1"/>
  <c r="Z121" i="2" s="1"/>
  <c r="X122" i="2"/>
  <c r="X123" i="2"/>
  <c r="Y123" i="2" s="1"/>
  <c r="Z123" i="2" s="1"/>
  <c r="X124" i="2"/>
  <c r="X125" i="2"/>
  <c r="Y125" i="2" s="1"/>
  <c r="Z125" i="2" s="1"/>
  <c r="W137" i="2"/>
  <c r="W138" i="2"/>
  <c r="W139" i="2"/>
  <c r="W140" i="2"/>
  <c r="W141" i="2"/>
  <c r="W142" i="2"/>
  <c r="W181" i="2"/>
  <c r="W182" i="2"/>
  <c r="W183" i="2"/>
  <c r="W184" i="2"/>
  <c r="W185" i="2"/>
  <c r="W186" i="2"/>
  <c r="W187" i="2"/>
  <c r="W198" i="2"/>
  <c r="Y198" i="2" s="1"/>
  <c r="Z198" i="2" s="1"/>
  <c r="W199" i="2"/>
  <c r="W200" i="2"/>
  <c r="Y200" i="2" s="1"/>
  <c r="Z200" i="2" s="1"/>
  <c r="X201" i="2"/>
  <c r="X202" i="2"/>
  <c r="Y202" i="2" s="1"/>
  <c r="Z202" i="2" s="1"/>
  <c r="X203" i="2"/>
  <c r="Y203" i="2" s="1"/>
  <c r="Z203" i="2" s="1"/>
  <c r="X204" i="2"/>
  <c r="Y204" i="2" s="1"/>
  <c r="Z204" i="2" s="1"/>
  <c r="X205" i="2"/>
  <c r="Y205" i="2" s="1"/>
  <c r="Z205" i="2" s="1"/>
  <c r="X171" i="2"/>
  <c r="X172" i="2"/>
  <c r="Y172" i="2" s="1"/>
  <c r="Z172" i="2" s="1"/>
  <c r="X173" i="2"/>
  <c r="X174" i="2"/>
  <c r="W175" i="2"/>
  <c r="Y175" i="2" s="1"/>
  <c r="Z175" i="2" s="1"/>
  <c r="W176" i="2"/>
  <c r="W177" i="2"/>
  <c r="W178" i="2"/>
  <c r="W179" i="2"/>
  <c r="Y179" i="2" s="1"/>
  <c r="Z179" i="2" s="1"/>
  <c r="W180" i="2"/>
  <c r="X54" i="2"/>
  <c r="X55" i="2"/>
  <c r="X56" i="2"/>
  <c r="X76" i="2"/>
  <c r="Y76" i="2" s="1"/>
  <c r="Z76" i="2" s="1"/>
  <c r="X77" i="2"/>
  <c r="Y77" i="2" s="1"/>
  <c r="Z77" i="2" s="1"/>
  <c r="X78" i="2"/>
  <c r="X80" i="2"/>
  <c r="Y80" i="2" s="1"/>
  <c r="Z80" i="2" s="1"/>
  <c r="X81" i="2"/>
  <c r="Y81" i="2" s="1"/>
  <c r="Z81" i="2" s="1"/>
  <c r="X82" i="2"/>
  <c r="Y82" i="2" s="1"/>
  <c r="Z82" i="2" s="1"/>
  <c r="X86" i="2"/>
  <c r="X87" i="2"/>
  <c r="Y87" i="2" s="1"/>
  <c r="Z87" i="2" s="1"/>
  <c r="X88" i="2"/>
  <c r="Y88" i="2" s="1"/>
  <c r="Z88" i="2" s="1"/>
  <c r="W94" i="2"/>
  <c r="W95" i="2"/>
  <c r="W96" i="2"/>
  <c r="X108" i="2"/>
  <c r="Y108" i="2" s="1"/>
  <c r="Z108" i="2" s="1"/>
  <c r="X109" i="2"/>
  <c r="Y109" i="2" s="1"/>
  <c r="Z109" i="2" s="1"/>
  <c r="X110" i="2"/>
  <c r="X119" i="2"/>
  <c r="X137" i="2"/>
  <c r="X138" i="2"/>
  <c r="X139" i="2"/>
  <c r="X140" i="2"/>
  <c r="X141" i="2"/>
  <c r="X142" i="2"/>
  <c r="W163" i="2"/>
  <c r="W164" i="2"/>
  <c r="Y164" i="2" s="1"/>
  <c r="Z164" i="2" s="1"/>
  <c r="W165" i="2"/>
  <c r="Y165" i="2" s="1"/>
  <c r="Z165" i="2" s="1"/>
  <c r="W166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Y199" i="2"/>
  <c r="Z199" i="2" s="1"/>
  <c r="Y146" i="2"/>
  <c r="Z146" i="2" s="1"/>
  <c r="Y147" i="2"/>
  <c r="Z147" i="2" s="1"/>
  <c r="Y122" i="2"/>
  <c r="Z122" i="2" s="1"/>
  <c r="Y124" i="2"/>
  <c r="Z124" i="2" s="1"/>
  <c r="Y110" i="2"/>
  <c r="Z110" i="2" s="1"/>
  <c r="Y95" i="2"/>
  <c r="Z95" i="2" s="1"/>
  <c r="Y86" i="2"/>
  <c r="Z86" i="2" s="1"/>
  <c r="Y78" i="2"/>
  <c r="Z78" i="2" s="1"/>
  <c r="Y68" i="2"/>
  <c r="Z68" i="2" s="1"/>
  <c r="Y67" i="2"/>
  <c r="Z67" i="2" s="1"/>
  <c r="Y70" i="2"/>
  <c r="Z70" i="2" s="1"/>
  <c r="Y25" i="2"/>
  <c r="Z25" i="2" s="1"/>
  <c r="Y26" i="2"/>
  <c r="Z26" i="2" s="1"/>
  <c r="Y22" i="2"/>
  <c r="Z22" i="2" s="1"/>
  <c r="M14" i="2"/>
  <c r="P14" i="2"/>
  <c r="S14" i="2"/>
  <c r="V14" i="2"/>
  <c r="G15" i="2"/>
  <c r="J15" i="2"/>
  <c r="M15" i="2"/>
  <c r="P15" i="2"/>
  <c r="S15" i="2"/>
  <c r="V15" i="2"/>
  <c r="G16" i="2"/>
  <c r="J16" i="2"/>
  <c r="M16" i="2"/>
  <c r="P16" i="2"/>
  <c r="S16" i="2"/>
  <c r="V16" i="2"/>
  <c r="E13" i="2"/>
  <c r="H13" i="2"/>
  <c r="K13" i="2"/>
  <c r="N13" i="2"/>
  <c r="Q13" i="2"/>
  <c r="T13" i="2"/>
  <c r="E17" i="2"/>
  <c r="H17" i="2"/>
  <c r="K17" i="2"/>
  <c r="N17" i="2"/>
  <c r="Q17" i="2"/>
  <c r="T17" i="2"/>
  <c r="G18" i="2"/>
  <c r="J18" i="2"/>
  <c r="M18" i="2"/>
  <c r="P18" i="2"/>
  <c r="S18" i="2"/>
  <c r="V18" i="2"/>
  <c r="G19" i="2"/>
  <c r="J19" i="2"/>
  <c r="M19" i="2"/>
  <c r="P19" i="2"/>
  <c r="S19" i="2"/>
  <c r="V19" i="2"/>
  <c r="G20" i="2"/>
  <c r="J20" i="2"/>
  <c r="M20" i="2"/>
  <c r="P20" i="2"/>
  <c r="S20" i="2"/>
  <c r="V20" i="2"/>
  <c r="E21" i="2"/>
  <c r="H21" i="2"/>
  <c r="K21" i="2"/>
  <c r="N21" i="2"/>
  <c r="Q21" i="2"/>
  <c r="T21" i="2"/>
  <c r="E33" i="2"/>
  <c r="H33" i="2"/>
  <c r="K33" i="2"/>
  <c r="N33" i="2"/>
  <c r="Q33" i="2"/>
  <c r="T33" i="2"/>
  <c r="G34" i="2"/>
  <c r="J34" i="2"/>
  <c r="M34" i="2"/>
  <c r="P34" i="2"/>
  <c r="S34" i="2"/>
  <c r="V34" i="2"/>
  <c r="G35" i="2"/>
  <c r="J35" i="2"/>
  <c r="M35" i="2"/>
  <c r="P35" i="2"/>
  <c r="S35" i="2"/>
  <c r="V35" i="2"/>
  <c r="G36" i="2"/>
  <c r="J36" i="2"/>
  <c r="M36" i="2"/>
  <c r="P36" i="2"/>
  <c r="S36" i="2"/>
  <c r="V36" i="2"/>
  <c r="E39" i="2"/>
  <c r="H39" i="2"/>
  <c r="K39" i="2"/>
  <c r="N39" i="2"/>
  <c r="Q39" i="2"/>
  <c r="T39" i="2"/>
  <c r="G40" i="2"/>
  <c r="J40" i="2"/>
  <c r="M40" i="2"/>
  <c r="P40" i="2"/>
  <c r="S40" i="2"/>
  <c r="V40" i="2"/>
  <c r="G41" i="2"/>
  <c r="J41" i="2"/>
  <c r="M41" i="2"/>
  <c r="P41" i="2"/>
  <c r="S41" i="2"/>
  <c r="V41" i="2"/>
  <c r="G42" i="2"/>
  <c r="J42" i="2"/>
  <c r="M42" i="2"/>
  <c r="P42" i="2"/>
  <c r="S42" i="2"/>
  <c r="V42" i="2"/>
  <c r="E43" i="2"/>
  <c r="H43" i="2"/>
  <c r="K43" i="2"/>
  <c r="N43" i="2"/>
  <c r="Q43" i="2"/>
  <c r="T43" i="2"/>
  <c r="G44" i="2"/>
  <c r="J44" i="2"/>
  <c r="M44" i="2"/>
  <c r="P44" i="2"/>
  <c r="S44" i="2"/>
  <c r="V44" i="2"/>
  <c r="G45" i="2"/>
  <c r="J45" i="2"/>
  <c r="M45" i="2"/>
  <c r="P45" i="2"/>
  <c r="S45" i="2"/>
  <c r="V45" i="2"/>
  <c r="G46" i="2"/>
  <c r="J46" i="2"/>
  <c r="M46" i="2"/>
  <c r="P46" i="2"/>
  <c r="S46" i="2"/>
  <c r="V46" i="2"/>
  <c r="E47" i="2"/>
  <c r="E51" i="2" s="1"/>
  <c r="H47" i="2"/>
  <c r="H51" i="2" s="1"/>
  <c r="K47" i="2"/>
  <c r="K51" i="2" s="1"/>
  <c r="N47" i="2"/>
  <c r="Q47" i="2"/>
  <c r="Q51" i="2" s="1"/>
  <c r="T47" i="2"/>
  <c r="T51" i="2" s="1"/>
  <c r="G48" i="2"/>
  <c r="J48" i="2"/>
  <c r="M48" i="2"/>
  <c r="P48" i="2"/>
  <c r="S48" i="2"/>
  <c r="V48" i="2"/>
  <c r="G49" i="2"/>
  <c r="J49" i="2"/>
  <c r="M49" i="2"/>
  <c r="P49" i="2"/>
  <c r="S49" i="2"/>
  <c r="V49" i="2"/>
  <c r="G50" i="2"/>
  <c r="J50" i="2"/>
  <c r="M50" i="2"/>
  <c r="P50" i="2"/>
  <c r="S50" i="2"/>
  <c r="V50" i="2"/>
  <c r="E53" i="2"/>
  <c r="G53" i="2"/>
  <c r="G60" i="2" s="1"/>
  <c r="H53" i="2"/>
  <c r="H60" i="2" s="1"/>
  <c r="K53" i="2"/>
  <c r="N53" i="2"/>
  <c r="Q53" i="2"/>
  <c r="S53" i="2"/>
  <c r="T53" i="2"/>
  <c r="M53" i="2"/>
  <c r="P53" i="2"/>
  <c r="J53" i="2"/>
  <c r="J60" i="2" s="1"/>
  <c r="V53" i="2"/>
  <c r="K57" i="2"/>
  <c r="N57" i="2"/>
  <c r="Q57" i="2"/>
  <c r="T57" i="2"/>
  <c r="M58" i="2"/>
  <c r="P58" i="2"/>
  <c r="S58" i="2"/>
  <c r="V58" i="2"/>
  <c r="M59" i="2"/>
  <c r="P59" i="2"/>
  <c r="S59" i="2"/>
  <c r="V59" i="2"/>
  <c r="E60" i="2"/>
  <c r="Q60" i="2"/>
  <c r="E62" i="2"/>
  <c r="H62" i="2"/>
  <c r="K62" i="2"/>
  <c r="N62" i="2"/>
  <c r="P62" i="2"/>
  <c r="Q62" i="2"/>
  <c r="T62" i="2"/>
  <c r="V62" i="2"/>
  <c r="S62" i="2"/>
  <c r="M62" i="2"/>
  <c r="E66" i="2"/>
  <c r="H66" i="2"/>
  <c r="K66" i="2"/>
  <c r="N66" i="2"/>
  <c r="Q66" i="2"/>
  <c r="T66" i="2"/>
  <c r="M66" i="2"/>
  <c r="E71" i="2"/>
  <c r="H71" i="2"/>
  <c r="J71" i="2"/>
  <c r="K71" i="2"/>
  <c r="N71" i="2"/>
  <c r="Q71" i="2"/>
  <c r="T71" i="2"/>
  <c r="S71" i="2"/>
  <c r="V71" i="2"/>
  <c r="M71" i="2"/>
  <c r="E75" i="2"/>
  <c r="H75" i="2"/>
  <c r="K75" i="2"/>
  <c r="N75" i="2"/>
  <c r="Q75" i="2"/>
  <c r="T75" i="2"/>
  <c r="S75" i="2"/>
  <c r="E79" i="2"/>
  <c r="G79" i="2"/>
  <c r="H79" i="2"/>
  <c r="K79" i="2"/>
  <c r="N79" i="2"/>
  <c r="Q79" i="2"/>
  <c r="T79" i="2"/>
  <c r="M79" i="2"/>
  <c r="S79" i="2"/>
  <c r="E85" i="2"/>
  <c r="H85" i="2"/>
  <c r="J85" i="2"/>
  <c r="K85" i="2"/>
  <c r="N85" i="2"/>
  <c r="Q85" i="2"/>
  <c r="T85" i="2"/>
  <c r="V85" i="2"/>
  <c r="S85" i="2"/>
  <c r="E89" i="2"/>
  <c r="H89" i="2"/>
  <c r="K89" i="2"/>
  <c r="M89" i="2"/>
  <c r="N89" i="2"/>
  <c r="Q89" i="2"/>
  <c r="S89" i="2"/>
  <c r="T89" i="2"/>
  <c r="P89" i="2"/>
  <c r="E93" i="2"/>
  <c r="H93" i="2"/>
  <c r="K93" i="2"/>
  <c r="N93" i="2"/>
  <c r="Q93" i="2"/>
  <c r="T93" i="2"/>
  <c r="V93" i="2"/>
  <c r="S93" i="2"/>
  <c r="E99" i="2"/>
  <c r="H99" i="2"/>
  <c r="K99" i="2"/>
  <c r="N99" i="2"/>
  <c r="Q99" i="2"/>
  <c r="T99" i="2"/>
  <c r="G100" i="2"/>
  <c r="J100" i="2"/>
  <c r="M100" i="2"/>
  <c r="P100" i="2"/>
  <c r="S100" i="2"/>
  <c r="V100" i="2"/>
  <c r="G101" i="2"/>
  <c r="J101" i="2"/>
  <c r="M101" i="2"/>
  <c r="P101" i="2"/>
  <c r="S101" i="2"/>
  <c r="V101" i="2"/>
  <c r="G102" i="2"/>
  <c r="J102" i="2"/>
  <c r="M102" i="2"/>
  <c r="P102" i="2"/>
  <c r="S102" i="2"/>
  <c r="V102" i="2"/>
  <c r="E103" i="2"/>
  <c r="H103" i="2"/>
  <c r="K103" i="2"/>
  <c r="N103" i="2"/>
  <c r="Q103" i="2"/>
  <c r="T103" i="2"/>
  <c r="S103" i="2"/>
  <c r="V103" i="2"/>
  <c r="M103" i="2"/>
  <c r="E107" i="2"/>
  <c r="G107" i="2"/>
  <c r="H107" i="2"/>
  <c r="K107" i="2"/>
  <c r="N107" i="2"/>
  <c r="N111" i="2" s="1"/>
  <c r="Q107" i="2"/>
  <c r="S107" i="2"/>
  <c r="T107" i="2"/>
  <c r="M107" i="2"/>
  <c r="P107" i="2"/>
  <c r="E127" i="2"/>
  <c r="H127" i="2"/>
  <c r="K127" i="2"/>
  <c r="N127" i="2"/>
  <c r="Q127" i="2"/>
  <c r="T127" i="2"/>
  <c r="G129" i="2"/>
  <c r="J129" i="2"/>
  <c r="M129" i="2"/>
  <c r="P129" i="2"/>
  <c r="S129" i="2"/>
  <c r="V129" i="2"/>
  <c r="G130" i="2"/>
  <c r="J130" i="2"/>
  <c r="M130" i="2"/>
  <c r="P130" i="2"/>
  <c r="S130" i="2"/>
  <c r="V130" i="2"/>
  <c r="G131" i="2"/>
  <c r="J131" i="2"/>
  <c r="M131" i="2"/>
  <c r="P131" i="2"/>
  <c r="S131" i="2"/>
  <c r="V131" i="2"/>
  <c r="G132" i="2"/>
  <c r="J132" i="2"/>
  <c r="M132" i="2"/>
  <c r="P132" i="2"/>
  <c r="S132" i="2"/>
  <c r="V132" i="2"/>
  <c r="G133" i="2"/>
  <c r="J133" i="2"/>
  <c r="M133" i="2"/>
  <c r="P133" i="2"/>
  <c r="S133" i="2"/>
  <c r="V133" i="2"/>
  <c r="G134" i="2"/>
  <c r="J134" i="2"/>
  <c r="M134" i="2"/>
  <c r="P134" i="2"/>
  <c r="S134" i="2"/>
  <c r="V134" i="2"/>
  <c r="E135" i="2"/>
  <c r="H135" i="2"/>
  <c r="K135" i="2"/>
  <c r="N135" i="2"/>
  <c r="Q135" i="2"/>
  <c r="T135" i="2"/>
  <c r="V143" i="2"/>
  <c r="S143" i="2"/>
  <c r="M143" i="2"/>
  <c r="E143" i="2"/>
  <c r="H143" i="2"/>
  <c r="J143" i="2"/>
  <c r="K143" i="2"/>
  <c r="N143" i="2"/>
  <c r="Q143" i="2"/>
  <c r="T143" i="2"/>
  <c r="M150" i="2"/>
  <c r="S150" i="2"/>
  <c r="V150" i="2"/>
  <c r="E150" i="2"/>
  <c r="H150" i="2"/>
  <c r="K150" i="2"/>
  <c r="N150" i="2"/>
  <c r="P150" i="2"/>
  <c r="Q150" i="2"/>
  <c r="T150" i="2"/>
  <c r="G152" i="2"/>
  <c r="J152" i="2"/>
  <c r="M152" i="2"/>
  <c r="P152" i="2"/>
  <c r="S152" i="2"/>
  <c r="V152" i="2"/>
  <c r="G153" i="2"/>
  <c r="J153" i="2"/>
  <c r="M153" i="2"/>
  <c r="P153" i="2"/>
  <c r="S153" i="2"/>
  <c r="S154" i="2" s="1"/>
  <c r="V153" i="2"/>
  <c r="E154" i="2"/>
  <c r="H154" i="2"/>
  <c r="K154" i="2"/>
  <c r="N154" i="2"/>
  <c r="Q154" i="2"/>
  <c r="T154" i="2"/>
  <c r="G156" i="2"/>
  <c r="J156" i="2"/>
  <c r="M156" i="2"/>
  <c r="P156" i="2"/>
  <c r="S156" i="2"/>
  <c r="V156" i="2"/>
  <c r="G157" i="2"/>
  <c r="J157" i="2"/>
  <c r="M157" i="2"/>
  <c r="P157" i="2"/>
  <c r="S157" i="2"/>
  <c r="V157" i="2"/>
  <c r="W157" i="2"/>
  <c r="G158" i="2"/>
  <c r="J158" i="2"/>
  <c r="M158" i="2"/>
  <c r="P158" i="2"/>
  <c r="S158" i="2"/>
  <c r="V158" i="2"/>
  <c r="G159" i="2"/>
  <c r="J159" i="2"/>
  <c r="M159" i="2"/>
  <c r="P159" i="2"/>
  <c r="S159" i="2"/>
  <c r="V159" i="2"/>
  <c r="E160" i="2"/>
  <c r="H160" i="2"/>
  <c r="K160" i="2"/>
  <c r="N160" i="2"/>
  <c r="Q160" i="2"/>
  <c r="T160" i="2"/>
  <c r="E162" i="2"/>
  <c r="H162" i="2"/>
  <c r="K162" i="2"/>
  <c r="N162" i="2"/>
  <c r="Q162" i="2"/>
  <c r="T162" i="2"/>
  <c r="E188" i="2"/>
  <c r="H188" i="2"/>
  <c r="K188" i="2"/>
  <c r="N188" i="2"/>
  <c r="Q188" i="2"/>
  <c r="T188" i="2"/>
  <c r="G189" i="2"/>
  <c r="J189" i="2"/>
  <c r="M189" i="2"/>
  <c r="P189" i="2"/>
  <c r="S189" i="2"/>
  <c r="V189" i="2"/>
  <c r="G190" i="2"/>
  <c r="W190" i="2" s="1"/>
  <c r="J190" i="2"/>
  <c r="M190" i="2"/>
  <c r="P190" i="2"/>
  <c r="S190" i="2"/>
  <c r="V190" i="2"/>
  <c r="G191" i="2"/>
  <c r="J191" i="2"/>
  <c r="M191" i="2"/>
  <c r="P191" i="2"/>
  <c r="S191" i="2"/>
  <c r="V191" i="2"/>
  <c r="G192" i="2"/>
  <c r="J192" i="2"/>
  <c r="M192" i="2"/>
  <c r="P192" i="2"/>
  <c r="S192" i="2"/>
  <c r="V192" i="2"/>
  <c r="E193" i="2"/>
  <c r="H193" i="2"/>
  <c r="K193" i="2"/>
  <c r="N193" i="2"/>
  <c r="Q193" i="2"/>
  <c r="T193" i="2"/>
  <c r="G194" i="2"/>
  <c r="J194" i="2"/>
  <c r="M194" i="2"/>
  <c r="P194" i="2"/>
  <c r="S194" i="2"/>
  <c r="V194" i="2"/>
  <c r="G195" i="2"/>
  <c r="W195" i="2" s="1"/>
  <c r="J195" i="2"/>
  <c r="M195" i="2"/>
  <c r="P195" i="2"/>
  <c r="S195" i="2"/>
  <c r="V195" i="2"/>
  <c r="G196" i="2"/>
  <c r="J196" i="2"/>
  <c r="M196" i="2"/>
  <c r="P196" i="2"/>
  <c r="S196" i="2"/>
  <c r="V196" i="2"/>
  <c r="E197" i="2"/>
  <c r="H197" i="2"/>
  <c r="K197" i="2"/>
  <c r="N197" i="2"/>
  <c r="Q197" i="2"/>
  <c r="T197" i="2"/>
  <c r="V197" i="2"/>
  <c r="S197" i="2"/>
  <c r="A5" i="2"/>
  <c r="A4" i="2"/>
  <c r="A3" i="2"/>
  <c r="A2" i="2"/>
  <c r="H30" i="1"/>
  <c r="G30" i="1"/>
  <c r="F30" i="1"/>
  <c r="E30" i="1"/>
  <c r="D30" i="1"/>
  <c r="J29" i="1"/>
  <c r="N29" i="1" s="1"/>
  <c r="K29" i="1" s="1"/>
  <c r="J28" i="1"/>
  <c r="J27" i="1"/>
  <c r="W129" i="2" l="1"/>
  <c r="Y96" i="2"/>
  <c r="Z96" i="2" s="1"/>
  <c r="Y171" i="2"/>
  <c r="Z171" i="2" s="1"/>
  <c r="Y170" i="2"/>
  <c r="Z170" i="2" s="1"/>
  <c r="X192" i="2"/>
  <c r="X191" i="2"/>
  <c r="K83" i="2"/>
  <c r="Y163" i="2"/>
  <c r="Z163" i="2" s="1"/>
  <c r="Y174" i="2"/>
  <c r="Z174" i="2" s="1"/>
  <c r="Y169" i="2"/>
  <c r="Z169" i="2" s="1"/>
  <c r="S193" i="2"/>
  <c r="W192" i="2"/>
  <c r="Y192" i="2" s="1"/>
  <c r="Z192" i="2" s="1"/>
  <c r="Y166" i="2"/>
  <c r="Z166" i="2" s="1"/>
  <c r="Y94" i="2"/>
  <c r="Z94" i="2" s="1"/>
  <c r="Y177" i="2"/>
  <c r="Z177" i="2" s="1"/>
  <c r="Y173" i="2"/>
  <c r="Z173" i="2" s="1"/>
  <c r="Y140" i="2"/>
  <c r="Z140" i="2" s="1"/>
  <c r="Y168" i="2"/>
  <c r="Z168" i="2" s="1"/>
  <c r="M193" i="2"/>
  <c r="T206" i="2"/>
  <c r="H206" i="2"/>
  <c r="Y167" i="2"/>
  <c r="Z167" i="2" s="1"/>
  <c r="V188" i="2"/>
  <c r="N51" i="2"/>
  <c r="Y186" i="2"/>
  <c r="Z186" i="2" s="1"/>
  <c r="Y182" i="2"/>
  <c r="Z182" i="2" s="1"/>
  <c r="N60" i="2"/>
  <c r="Y180" i="2"/>
  <c r="Z180" i="2" s="1"/>
  <c r="Y176" i="2"/>
  <c r="Z176" i="2" s="1"/>
  <c r="Y185" i="2"/>
  <c r="Z185" i="2" s="1"/>
  <c r="Y181" i="2"/>
  <c r="Z181" i="2" s="1"/>
  <c r="Y139" i="2"/>
  <c r="Z139" i="2" s="1"/>
  <c r="Y56" i="2"/>
  <c r="Z56" i="2" s="1"/>
  <c r="J188" i="2"/>
  <c r="P193" i="2"/>
  <c r="N206" i="2"/>
  <c r="Q111" i="2"/>
  <c r="T60" i="2"/>
  <c r="Y184" i="2"/>
  <c r="Z184" i="2" s="1"/>
  <c r="Y142" i="2"/>
  <c r="Y138" i="2"/>
  <c r="Z138" i="2" s="1"/>
  <c r="Y119" i="2"/>
  <c r="Z119" i="2" s="1"/>
  <c r="M188" i="2"/>
  <c r="S188" i="2"/>
  <c r="X189" i="2"/>
  <c r="X101" i="2"/>
  <c r="T83" i="2"/>
  <c r="Y178" i="2"/>
  <c r="Z178" i="2" s="1"/>
  <c r="Y187" i="2"/>
  <c r="Z187" i="2" s="1"/>
  <c r="Y183" i="2"/>
  <c r="Z183" i="2" s="1"/>
  <c r="Y141" i="2"/>
  <c r="Z141" i="2" s="1"/>
  <c r="Y137" i="2"/>
  <c r="Z137" i="2" s="1"/>
  <c r="Y54" i="2"/>
  <c r="Z54" i="2" s="1"/>
  <c r="Y201" i="2"/>
  <c r="Z201" i="2" s="1"/>
  <c r="P160" i="2"/>
  <c r="M160" i="2"/>
  <c r="W133" i="2"/>
  <c r="X156" i="2"/>
  <c r="X153" i="2"/>
  <c r="X159" i="2"/>
  <c r="Y159" i="2" s="1"/>
  <c r="Z159" i="2" s="1"/>
  <c r="W159" i="2"/>
  <c r="W153" i="2"/>
  <c r="X131" i="2"/>
  <c r="W131" i="2"/>
  <c r="V135" i="2"/>
  <c r="G154" i="2"/>
  <c r="X132" i="2"/>
  <c r="M162" i="2"/>
  <c r="S162" i="2"/>
  <c r="W102" i="2"/>
  <c r="V160" i="2"/>
  <c r="M154" i="2"/>
  <c r="P135" i="2"/>
  <c r="M39" i="2"/>
  <c r="V162" i="2"/>
  <c r="S160" i="2"/>
  <c r="V154" i="2"/>
  <c r="J154" i="2"/>
  <c r="S135" i="2"/>
  <c r="G99" i="2"/>
  <c r="X50" i="2"/>
  <c r="S99" i="2"/>
  <c r="S111" i="2" s="1"/>
  <c r="W100" i="2"/>
  <c r="X100" i="2"/>
  <c r="Y100" i="2" s="1"/>
  <c r="Z100" i="2" s="1"/>
  <c r="M127" i="2"/>
  <c r="S127" i="2"/>
  <c r="W59" i="2"/>
  <c r="W58" i="2"/>
  <c r="W57" i="2" s="1"/>
  <c r="G33" i="2"/>
  <c r="X58" i="2"/>
  <c r="X49" i="2"/>
  <c r="V47" i="2"/>
  <c r="J47" i="2"/>
  <c r="V43" i="2"/>
  <c r="X45" i="2"/>
  <c r="M99" i="2"/>
  <c r="M111" i="2" s="1"/>
  <c r="X42" i="2"/>
  <c r="M33" i="2"/>
  <c r="V127" i="2"/>
  <c r="J127" i="2"/>
  <c r="S57" i="2"/>
  <c r="S60" i="2" s="1"/>
  <c r="W46" i="2"/>
  <c r="S43" i="2"/>
  <c r="W44" i="2"/>
  <c r="X48" i="2"/>
  <c r="P43" i="2"/>
  <c r="X41" i="2"/>
  <c r="X40" i="2"/>
  <c r="W19" i="2"/>
  <c r="P99" i="2"/>
  <c r="V57" i="2"/>
  <c r="M57" i="2"/>
  <c r="M60" i="2" s="1"/>
  <c r="W49" i="2"/>
  <c r="M47" i="2"/>
  <c r="W41" i="2"/>
  <c r="Y41" i="2" s="1"/>
  <c r="Z41" i="2" s="1"/>
  <c r="X34" i="2"/>
  <c r="K111" i="2"/>
  <c r="E111" i="2"/>
  <c r="T111" i="2"/>
  <c r="H111" i="2"/>
  <c r="S97" i="2"/>
  <c r="N83" i="2"/>
  <c r="G66" i="2"/>
  <c r="V60" i="2"/>
  <c r="X44" i="2"/>
  <c r="G43" i="2"/>
  <c r="S33" i="2"/>
  <c r="S66" i="2"/>
  <c r="S83" i="2" s="1"/>
  <c r="X59" i="2"/>
  <c r="S47" i="2"/>
  <c r="J43" i="2"/>
  <c r="V39" i="2"/>
  <c r="J39" i="2"/>
  <c r="V66" i="2"/>
  <c r="S39" i="2"/>
  <c r="M43" i="2"/>
  <c r="P39" i="2"/>
  <c r="W35" i="2"/>
  <c r="H83" i="2"/>
  <c r="Q83" i="2"/>
  <c r="K60" i="2"/>
  <c r="V13" i="2"/>
  <c r="T30" i="2" s="1"/>
  <c r="V30" i="2" s="1"/>
  <c r="P13" i="2"/>
  <c r="N30" i="2" s="1"/>
  <c r="P30" i="2" s="1"/>
  <c r="M17" i="2"/>
  <c r="K31" i="2" s="1"/>
  <c r="M31" i="2" s="1"/>
  <c r="S17" i="2"/>
  <c r="Q31" i="2" s="1"/>
  <c r="S31" i="2" s="1"/>
  <c r="G17" i="2"/>
  <c r="E31" i="2" s="1"/>
  <c r="G31" i="2" s="1"/>
  <c r="W15" i="2"/>
  <c r="W14" i="2"/>
  <c r="X14" i="2"/>
  <c r="J21" i="2"/>
  <c r="H32" i="2" s="1"/>
  <c r="J32" i="2" s="1"/>
  <c r="X16" i="2"/>
  <c r="X18" i="2"/>
  <c r="S21" i="2"/>
  <c r="Q32" i="2" s="1"/>
  <c r="S32" i="2" s="1"/>
  <c r="W16" i="2"/>
  <c r="X15" i="2"/>
  <c r="Y15" i="2" s="1"/>
  <c r="Z15" i="2" s="1"/>
  <c r="S13" i="2"/>
  <c r="Q30" i="2" s="1"/>
  <c r="S30" i="2" s="1"/>
  <c r="J13" i="2"/>
  <c r="X195" i="2"/>
  <c r="Y195" i="2" s="1"/>
  <c r="Z195" i="2" s="1"/>
  <c r="V193" i="2"/>
  <c r="J193" i="2"/>
  <c r="W191" i="2"/>
  <c r="X158" i="2"/>
  <c r="P154" i="2"/>
  <c r="X152" i="2"/>
  <c r="X129" i="2"/>
  <c r="X103" i="2"/>
  <c r="X93" i="2"/>
  <c r="V89" i="2"/>
  <c r="V97" i="2" s="1"/>
  <c r="J89" i="2"/>
  <c r="G85" i="2"/>
  <c r="G71" i="2"/>
  <c r="J66" i="2"/>
  <c r="X66" i="2"/>
  <c r="W48" i="2"/>
  <c r="G47" i="2"/>
  <c r="G197" i="2"/>
  <c r="J197" i="2"/>
  <c r="X196" i="2"/>
  <c r="P188" i="2"/>
  <c r="G188" i="2"/>
  <c r="G162" i="2"/>
  <c r="J162" i="2"/>
  <c r="W158" i="2"/>
  <c r="G160" i="2"/>
  <c r="G150" i="2"/>
  <c r="X143" i="2"/>
  <c r="X133" i="2"/>
  <c r="X130" i="2"/>
  <c r="V107" i="2"/>
  <c r="J107" i="2"/>
  <c r="G103" i="2"/>
  <c r="J103" i="2"/>
  <c r="V99" i="2"/>
  <c r="J99" i="2"/>
  <c r="G93" i="2"/>
  <c r="J93" i="2"/>
  <c r="P85" i="2"/>
  <c r="X75" i="2"/>
  <c r="P75" i="2"/>
  <c r="P197" i="2"/>
  <c r="W196" i="2"/>
  <c r="P162" i="2"/>
  <c r="P143" i="2"/>
  <c r="G143" i="2"/>
  <c r="J135" i="2"/>
  <c r="X134" i="2"/>
  <c r="W130" i="2"/>
  <c r="G135" i="2"/>
  <c r="P127" i="2"/>
  <c r="P103" i="2"/>
  <c r="X102" i="2"/>
  <c r="P93" i="2"/>
  <c r="M85" i="2"/>
  <c r="W75" i="2"/>
  <c r="M75" i="2"/>
  <c r="M83" i="2" s="1"/>
  <c r="P57" i="2"/>
  <c r="P60" i="2" s="1"/>
  <c r="W42" i="2"/>
  <c r="G39" i="2"/>
  <c r="M197" i="2"/>
  <c r="X194" i="2"/>
  <c r="G193" i="2"/>
  <c r="X190" i="2"/>
  <c r="X188" i="2" s="1"/>
  <c r="J160" i="2"/>
  <c r="X157" i="2"/>
  <c r="Y157" i="2" s="1"/>
  <c r="Z157" i="2" s="1"/>
  <c r="W152" i="2"/>
  <c r="J150" i="2"/>
  <c r="X150" i="2"/>
  <c r="W134" i="2"/>
  <c r="M135" i="2"/>
  <c r="G127" i="2"/>
  <c r="X107" i="2"/>
  <c r="M93" i="2"/>
  <c r="X89" i="2"/>
  <c r="G89" i="2"/>
  <c r="X85" i="2"/>
  <c r="V79" i="2"/>
  <c r="J79" i="2"/>
  <c r="X71" i="2"/>
  <c r="G62" i="2"/>
  <c r="X36" i="2"/>
  <c r="X21" i="2"/>
  <c r="P21" i="2"/>
  <c r="N32" i="2" s="1"/>
  <c r="P32" i="2" s="1"/>
  <c r="W36" i="2"/>
  <c r="X20" i="2"/>
  <c r="X19" i="2"/>
  <c r="V17" i="2"/>
  <c r="T31" i="2" s="1"/>
  <c r="V31" i="2" s="1"/>
  <c r="J17" i="2"/>
  <c r="H31" i="2" s="1"/>
  <c r="J31" i="2" s="1"/>
  <c r="Q206" i="2"/>
  <c r="K206" i="2"/>
  <c r="E206" i="2"/>
  <c r="W189" i="2"/>
  <c r="W101" i="2"/>
  <c r="Y101" i="2" s="1"/>
  <c r="Z101" i="2" s="1"/>
  <c r="E83" i="2"/>
  <c r="P71" i="2"/>
  <c r="P47" i="2"/>
  <c r="X46" i="2"/>
  <c r="V33" i="2"/>
  <c r="J33" i="2"/>
  <c r="M21" i="2"/>
  <c r="K32" i="2" s="1"/>
  <c r="M32" i="2" s="1"/>
  <c r="G13" i="2"/>
  <c r="E30" i="2" s="1"/>
  <c r="G30" i="2" s="1"/>
  <c r="W197" i="2"/>
  <c r="W194" i="2"/>
  <c r="W156" i="2"/>
  <c r="W132" i="2"/>
  <c r="W93" i="2"/>
  <c r="W85" i="2"/>
  <c r="P79" i="2"/>
  <c r="G75" i="2"/>
  <c r="P66" i="2"/>
  <c r="X62" i="2"/>
  <c r="J62" i="2"/>
  <c r="X53" i="2"/>
  <c r="X35" i="2"/>
  <c r="V21" i="2"/>
  <c r="T32" i="2" s="1"/>
  <c r="V32" i="2" s="1"/>
  <c r="P17" i="2"/>
  <c r="N31" i="2" s="1"/>
  <c r="P31" i="2" s="1"/>
  <c r="V75" i="2"/>
  <c r="J75" i="2"/>
  <c r="W66" i="2"/>
  <c r="Y66" i="2" s="1"/>
  <c r="Z66" i="2" s="1"/>
  <c r="W50" i="2"/>
  <c r="W40" i="2"/>
  <c r="P33" i="2"/>
  <c r="G21" i="2"/>
  <c r="E32" i="2" s="1"/>
  <c r="G32" i="2" s="1"/>
  <c r="W20" i="2"/>
  <c r="M13" i="2"/>
  <c r="K30" i="2" s="1"/>
  <c r="M30" i="2" s="1"/>
  <c r="W45" i="2"/>
  <c r="W34" i="2"/>
  <c r="W18" i="2"/>
  <c r="B29" i="1"/>
  <c r="I29" i="1"/>
  <c r="J30" i="1"/>
  <c r="M97" i="2" l="1"/>
  <c r="P111" i="2"/>
  <c r="Y153" i="2"/>
  <c r="Z153" i="2" s="1"/>
  <c r="Y190" i="2"/>
  <c r="Z190" i="2" s="1"/>
  <c r="Y191" i="2"/>
  <c r="Z191" i="2" s="1"/>
  <c r="G83" i="2"/>
  <c r="Y196" i="2"/>
  <c r="Z196" i="2" s="1"/>
  <c r="J97" i="2"/>
  <c r="H30" i="2"/>
  <c r="J30" i="2" s="1"/>
  <c r="S206" i="2"/>
  <c r="Y75" i="2"/>
  <c r="Z75" i="2" s="1"/>
  <c r="X193" i="2"/>
  <c r="V206" i="2"/>
  <c r="M206" i="2"/>
  <c r="Y133" i="2"/>
  <c r="Z133" i="2" s="1"/>
  <c r="X99" i="2"/>
  <c r="X111" i="2" s="1"/>
  <c r="Y130" i="2"/>
  <c r="Z130" i="2" s="1"/>
  <c r="P206" i="2"/>
  <c r="Y132" i="2"/>
  <c r="Z132" i="2" s="1"/>
  <c r="X162" i="2"/>
  <c r="Y158" i="2"/>
  <c r="Z158" i="2" s="1"/>
  <c r="X154" i="2"/>
  <c r="Y131" i="2"/>
  <c r="Z131" i="2" s="1"/>
  <c r="Y50" i="2"/>
  <c r="Z50" i="2" s="1"/>
  <c r="Y42" i="2"/>
  <c r="Z42" i="2" s="1"/>
  <c r="Y19" i="2"/>
  <c r="Z19" i="2" s="1"/>
  <c r="X160" i="2"/>
  <c r="G111" i="2"/>
  <c r="W135" i="2"/>
  <c r="V51" i="2"/>
  <c r="J206" i="2"/>
  <c r="X135" i="2"/>
  <c r="X47" i="2"/>
  <c r="Y45" i="2"/>
  <c r="Z45" i="2" s="1"/>
  <c r="Y58" i="2"/>
  <c r="Z58" i="2" s="1"/>
  <c r="Y102" i="2"/>
  <c r="Z102" i="2" s="1"/>
  <c r="Y46" i="2"/>
  <c r="Z46" i="2" s="1"/>
  <c r="Y14" i="2"/>
  <c r="Z14" i="2" s="1"/>
  <c r="M51" i="2"/>
  <c r="J51" i="2"/>
  <c r="X57" i="2"/>
  <c r="X60" i="2" s="1"/>
  <c r="X43" i="2"/>
  <c r="Y49" i="2"/>
  <c r="Z49" i="2" s="1"/>
  <c r="Y59" i="2"/>
  <c r="Z59" i="2" s="1"/>
  <c r="P51" i="2"/>
  <c r="X39" i="2"/>
  <c r="G97" i="2"/>
  <c r="X33" i="2"/>
  <c r="Y44" i="2"/>
  <c r="Z44" i="2" s="1"/>
  <c r="P29" i="2"/>
  <c r="P37" i="2" s="1"/>
  <c r="G51" i="2"/>
  <c r="S51" i="2"/>
  <c r="Y36" i="2"/>
  <c r="Z36" i="2" s="1"/>
  <c r="W43" i="2"/>
  <c r="Y16" i="2"/>
  <c r="Z16" i="2" s="1"/>
  <c r="S29" i="2"/>
  <c r="S37" i="2" s="1"/>
  <c r="S207" i="2" s="1"/>
  <c r="V29" i="2"/>
  <c r="V37" i="2" s="1"/>
  <c r="Q29" i="2"/>
  <c r="W31" i="2"/>
  <c r="X32" i="2"/>
  <c r="T29" i="2"/>
  <c r="X31" i="2"/>
  <c r="X13" i="2"/>
  <c r="W13" i="2"/>
  <c r="Y20" i="2"/>
  <c r="Z20" i="2" s="1"/>
  <c r="M29" i="2"/>
  <c r="W30" i="2"/>
  <c r="G29" i="2"/>
  <c r="K29" i="2"/>
  <c r="W32" i="2"/>
  <c r="E29" i="2"/>
  <c r="N29" i="2"/>
  <c r="Y34" i="2"/>
  <c r="Z34" i="2" s="1"/>
  <c r="W33" i="2"/>
  <c r="Y85" i="2"/>
  <c r="Z85" i="2" s="1"/>
  <c r="W62" i="2"/>
  <c r="Y62" i="2" s="1"/>
  <c r="Z62" i="2" s="1"/>
  <c r="V83" i="2"/>
  <c r="X127" i="2"/>
  <c r="W103" i="2"/>
  <c r="Y103" i="2" s="1"/>
  <c r="Z103" i="2" s="1"/>
  <c r="W162" i="2"/>
  <c r="X197" i="2"/>
  <c r="Y18" i="2"/>
  <c r="Z18" i="2" s="1"/>
  <c r="W17" i="2"/>
  <c r="W79" i="2"/>
  <c r="W89" i="2"/>
  <c r="Y89" i="2" s="1"/>
  <c r="Z89" i="2" s="1"/>
  <c r="Y35" i="2"/>
  <c r="Z35" i="2" s="1"/>
  <c r="Y189" i="2"/>
  <c r="Z189" i="2" s="1"/>
  <c r="W188" i="2"/>
  <c r="Y188" i="2" s="1"/>
  <c r="Z188" i="2" s="1"/>
  <c r="Y57" i="2"/>
  <c r="Z57" i="2" s="1"/>
  <c r="Y129" i="2"/>
  <c r="Z129" i="2" s="1"/>
  <c r="J111" i="2"/>
  <c r="G206" i="2"/>
  <c r="W71" i="2"/>
  <c r="Y71" i="2" s="1"/>
  <c r="Z71" i="2" s="1"/>
  <c r="X17" i="2"/>
  <c r="Y40" i="2"/>
  <c r="Z40" i="2" s="1"/>
  <c r="W39" i="2"/>
  <c r="P83" i="2"/>
  <c r="W143" i="2"/>
  <c r="Y143" i="2" s="1"/>
  <c r="Z143" i="2" s="1"/>
  <c r="W150" i="2"/>
  <c r="Y150" i="2" s="1"/>
  <c r="Z150" i="2" s="1"/>
  <c r="W193" i="2"/>
  <c r="Y194" i="2"/>
  <c r="Z194" i="2" s="1"/>
  <c r="X97" i="2"/>
  <c r="Y134" i="2"/>
  <c r="Z134" i="2" s="1"/>
  <c r="W154" i="2"/>
  <c r="Y152" i="2"/>
  <c r="Z152" i="2" s="1"/>
  <c r="W53" i="2"/>
  <c r="Y53" i="2" s="1"/>
  <c r="Z53" i="2" s="1"/>
  <c r="V111" i="2"/>
  <c r="Y48" i="2"/>
  <c r="Z48" i="2" s="1"/>
  <c r="W47" i="2"/>
  <c r="W21" i="2"/>
  <c r="Y21" i="2" s="1"/>
  <c r="Z21" i="2" s="1"/>
  <c r="Y93" i="2"/>
  <c r="Z93" i="2" s="1"/>
  <c r="W160" i="2"/>
  <c r="Y160" i="2" s="1"/>
  <c r="Z160" i="2" s="1"/>
  <c r="Y156" i="2"/>
  <c r="Z156" i="2" s="1"/>
  <c r="J83" i="2"/>
  <c r="P97" i="2"/>
  <c r="W127" i="2"/>
  <c r="X79" i="2"/>
  <c r="X83" i="2" s="1"/>
  <c r="W99" i="2"/>
  <c r="W107" i="2"/>
  <c r="X206" i="2" l="1"/>
  <c r="Y193" i="2"/>
  <c r="Z193" i="2" s="1"/>
  <c r="H29" i="2"/>
  <c r="Y99" i="2"/>
  <c r="Z99" i="2" s="1"/>
  <c r="W97" i="2"/>
  <c r="Y97" i="2" s="1"/>
  <c r="Z97" i="2" s="1"/>
  <c r="Y162" i="2"/>
  <c r="Z162" i="2" s="1"/>
  <c r="Y154" i="2"/>
  <c r="Z154" i="2" s="1"/>
  <c r="Y135" i="2"/>
  <c r="Z135" i="2" s="1"/>
  <c r="X51" i="2"/>
  <c r="Y13" i="2"/>
  <c r="Z13" i="2" s="1"/>
  <c r="Y31" i="2"/>
  <c r="Z31" i="2" s="1"/>
  <c r="Y43" i="2"/>
  <c r="Z43" i="2" s="1"/>
  <c r="Y33" i="2"/>
  <c r="Z33" i="2" s="1"/>
  <c r="Y39" i="2"/>
  <c r="Z39" i="2" s="1"/>
  <c r="V207" i="2"/>
  <c r="L28" i="1" s="1"/>
  <c r="V209" i="2" s="1"/>
  <c r="P207" i="2"/>
  <c r="P209" i="2" s="1"/>
  <c r="X30" i="2"/>
  <c r="X29" i="2" s="1"/>
  <c r="J29" i="2"/>
  <c r="J37" i="2" s="1"/>
  <c r="Y32" i="2"/>
  <c r="Z32" i="2" s="1"/>
  <c r="W29" i="2"/>
  <c r="W60" i="2"/>
  <c r="Y60" i="2" s="1"/>
  <c r="Z60" i="2" s="1"/>
  <c r="W111" i="2"/>
  <c r="Y111" i="2" s="1"/>
  <c r="Z111" i="2" s="1"/>
  <c r="Y107" i="2"/>
  <c r="Z107" i="2" s="1"/>
  <c r="Y127" i="2"/>
  <c r="Z127" i="2" s="1"/>
  <c r="X37" i="2"/>
  <c r="X207" i="2" s="1"/>
  <c r="J207" i="2"/>
  <c r="Y197" i="2"/>
  <c r="Z197" i="2" s="1"/>
  <c r="M37" i="2"/>
  <c r="M207" i="2" s="1"/>
  <c r="M209" i="2" s="1"/>
  <c r="W206" i="2"/>
  <c r="Y206" i="2" s="1"/>
  <c r="Z206" i="2" s="1"/>
  <c r="Y47" i="2"/>
  <c r="Z47" i="2" s="1"/>
  <c r="W51" i="2"/>
  <c r="Y79" i="2"/>
  <c r="Z79" i="2" s="1"/>
  <c r="W83" i="2"/>
  <c r="Y83" i="2" s="1"/>
  <c r="Z83" i="2" s="1"/>
  <c r="Y17" i="2"/>
  <c r="Z17" i="2" s="1"/>
  <c r="L27" i="1"/>
  <c r="S209" i="2" s="1"/>
  <c r="Y51" i="2" l="1"/>
  <c r="Z51" i="2" s="1"/>
  <c r="Y29" i="2"/>
  <c r="Z29" i="2" s="1"/>
  <c r="Y30" i="2"/>
  <c r="Z30" i="2" s="1"/>
  <c r="G37" i="2"/>
  <c r="G207" i="2" s="1"/>
  <c r="C27" i="1" s="1"/>
  <c r="C28" i="1"/>
  <c r="J209" i="2" s="1"/>
  <c r="L30" i="1"/>
  <c r="G209" i="2" l="1"/>
  <c r="N27" i="1"/>
  <c r="I27" i="1" s="1"/>
  <c r="N28" i="1"/>
  <c r="X209" i="2" s="1"/>
  <c r="C30" i="1"/>
  <c r="B27" i="1" l="1"/>
  <c r="K27" i="1"/>
  <c r="B28" i="1"/>
  <c r="B30" i="1" s="1"/>
  <c r="K28" i="1"/>
  <c r="K30" i="1" s="1"/>
  <c r="N30" i="1"/>
  <c r="I28" i="1"/>
  <c r="I30" i="1" s="1"/>
  <c r="M29" i="1"/>
  <c r="M30" i="1" s="1"/>
  <c r="W37" i="2"/>
  <c r="Y37" i="2" l="1"/>
  <c r="W207" i="2"/>
  <c r="W209" i="2" s="1"/>
  <c r="Y207" i="2" l="1"/>
  <c r="Z207" i="2" s="1"/>
  <c r="Z37" i="2"/>
</calcChain>
</file>

<file path=xl/sharedStrings.xml><?xml version="1.0" encoding="utf-8"?>
<sst xmlns="http://schemas.openxmlformats.org/spreadsheetml/2006/main" count="781" uniqueCount="425">
  <si>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</si>
  <si>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</si>
  <si>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</si>
  <si>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</si>
  <si>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</si>
  <si>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</si>
  <si>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</si>
  <si>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</si>
  <si>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</si>
  <si>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</si>
  <si>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</si>
  <si>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</si>
  <si>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</si>
  <si>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</si>
  <si>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</si>
  <si>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</si>
  <si>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</si>
  <si>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</si>
  <si>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</si>
  <si>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</si>
  <si>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</si>
  <si>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</si>
  <si>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</si>
  <si>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</si>
  <si>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</si>
  <si>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</si>
  <si>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</si>
  <si>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</si>
  <si>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</si>
  <si>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</si>
  <si>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</si>
  <si>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</si>
  <si>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</si>
  <si>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</si>
  <si>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</si>
  <si>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</si>
  <si>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</si>
  <si>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</si>
  <si>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</si>
  <si>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</si>
  <si>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</si>
  <si>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</si>
  <si>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</si>
  <si>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</si>
  <si>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</si>
  <si>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</si>
  <si>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</si>
  <si>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</si>
  <si>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</si>
  <si>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</si>
  <si>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</si>
  <si>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</si>
  <si>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</si>
  <si>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</si>
  <si>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</si>
  <si>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</si>
  <si>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</si>
  <si>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</si>
  <si>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</si>
  <si>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</si>
  <si>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</si>
  <si>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</si>
  <si>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</si>
  <si>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</si>
  <si>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</si>
  <si>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</si>
  <si>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</si>
  <si>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</si>
  <si>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</si>
  <si>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</si>
  <si>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</si>
  <si>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</si>
  <si>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</si>
  <si>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</si>
  <si>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</si>
  <si>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</si>
  <si>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</si>
  <si>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</si>
  <si>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</si>
  <si>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</si>
  <si>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</si>
  <si>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</si>
  <si>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</si>
  <si>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</si>
  <si>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</si>
  <si>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</si>
  <si>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</si>
  <si>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</si>
  <si>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</si>
  <si>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</si>
  <si>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</si>
  <si>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</si>
  <si>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</si>
  <si>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</si>
  <si>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</si>
  <si>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</si>
  <si>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</si>
  <si>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</si>
  <si>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</si>
  <si>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</si>
  <si>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</si>
  <si>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</si>
  <si>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</si>
  <si>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</si>
  <si>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</si>
  <si>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</si>
  <si>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</si>
  <si>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</si>
  <si>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</si>
  <si>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</si>
  <si>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</si>
  <si>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</si>
  <si>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</si>
  <si>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</si>
  <si>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</si>
  <si>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</si>
  <si>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</si>
  <si>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</si>
  <si>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</si>
  <si>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</si>
  <si>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</si>
  <si>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</si>
  <si>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</si>
  <si>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</si>
  <si>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</si>
  <si>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</si>
  <si>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</si>
  <si>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</si>
  <si>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</si>
  <si>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</si>
  <si>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</si>
  <si>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</si>
  <si>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</si>
  <si>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</si>
  <si>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</si>
  <si>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</si>
  <si>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</si>
  <si>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</si>
  <si>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</si>
  <si>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</si>
  <si>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</si>
  <si>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</si>
  <si>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</si>
  <si>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</si>
  <si>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</si>
  <si>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</si>
  <si>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</si>
  <si>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</si>
  <si>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</si>
  <si>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</si>
  <si>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</si>
  <si>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</si>
  <si>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</si>
  <si>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</si>
  <si>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</si>
  <si>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</si>
  <si>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</si>
  <si>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</si>
  <si>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4.3.2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</si>
  <si>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</si>
  <si>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</si>
  <si>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</si>
  <si>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</si>
  <si>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</si>
  <si>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</si>
  <si>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</si>
  <si>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</si>
  <si>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</si>
  <si>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</si>
  <si>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</si>
  <si>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</si>
  <si>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</si>
  <si>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</si>
  <si>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</si>
  <si>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</si>
  <si>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</si>
  <si>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</si>
  <si>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</si>
  <si>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</si>
  <si>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</si>
  <si>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</si>
  <si>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</si>
  <si>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</si>
  <si>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</si>
  <si>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</si>
  <si>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</si>
  <si>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</si>
  <si>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</si>
  <si>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</si>
  <si>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</si>
  <si>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</si>
  <si>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</si>
  <si>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</si>
  <si>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</si>
  <si>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</si>
  <si>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</si>
  <si>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</si>
  <si>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</si>
  <si>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</si>
  <si>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</si>
  <si>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</si>
  <si>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</si>
  <si>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</si>
  <si>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</si>
  <si>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</si>
  <si>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</si>
  <si>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</si>
  <si>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</si>
  <si>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</si>
  <si>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</si>
  <si>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</si>
  <si>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</si>
  <si>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</si>
  <si>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</si>
  <si>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</si>
  <si>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</si>
  <si>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</si>
  <si>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</si>
  <si>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</si>
  <si>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</si>
  <si>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</si>
  <si>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</si>
  <si>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</si>
  <si>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</si>
  <si>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</si>
  <si>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</si>
  <si>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</si>
  <si>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</si>
  <si>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</si>
  <si>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</si>
  <si>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</si>
  <si>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</si>
  <si>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</si>
  <si>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</si>
  <si>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</si>
  <si>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</si>
  <si>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</si>
  <si>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</si>
  <si>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</si>
  <si>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</si>
  <si>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Рекламні витрати (зазначити конкретну назву рекламних послуг)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</si>
  <si>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</si>
  <si>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</si>
  <si>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</si>
  <si>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</si>
  <si>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</si>
  <si>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</si>
  <si>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</si>
  <si>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</si>
  <si>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</si>
  <si>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</si>
  <si>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</si>
  <si>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</si>
  <si>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</si>
  <si>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</si>
  <si>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</si>
  <si>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</si>
  <si>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</si>
  <si>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</si>
  <si>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</si>
  <si>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</si>
  <si>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</si>
  <si>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</si>
  <si>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</si>
  <si>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</si>
  <si>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</si>
  <si>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</si>
  <si>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</si>
  <si>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</si>
  <si>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</si>
  <si>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</si>
  <si>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</si>
  <si>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</si>
  <si>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</si>
  <si>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</si>
  <si>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</si>
  <si>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</si>
  <si>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</si>
  <si>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</si>
  <si>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</si>
  <si>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</si>
  <si>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</si>
  <si>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</si>
  <si>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</si>
  <si>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</si>
  <si>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</si>
  <si>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</si>
  <si>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</si>
  <si>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</si>
  <si>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</si>
  <si>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</si>
  <si>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</si>
  <si>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</si>
  <si>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</si>
  <si>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</si>
  <si>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</si>
  <si>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</si>
  <si>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</si>
  <si>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</si>
  <si>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</si>
  <si>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</si>
  <si>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</si>
  <si>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Карпин Олег Романович - Голова організації -  Генеральний директор</t>
  </si>
  <si>
    <t>Микитка Теодозія Михайлівна - начальник служби поселення</t>
  </si>
  <si>
    <t>Мильо Богданна Павлівна -Головний бухгалтер</t>
  </si>
  <si>
    <t>Конопельська Зоряна Евстахівна - режисер церемоній</t>
  </si>
  <si>
    <t>1.3.4</t>
  </si>
  <si>
    <t>Ярема Галина Миколаївна - прессекретар</t>
  </si>
  <si>
    <t>1.3.5</t>
  </si>
  <si>
    <t>Процишин Богдан Богданович - директор з маркетингу</t>
  </si>
  <si>
    <t>1.3.6</t>
  </si>
  <si>
    <r>
      <rPr>
        <sz val="10"/>
        <rFont val="Arial"/>
        <family val="2"/>
        <charset val="204"/>
      </rPr>
      <t xml:space="preserve">Вороновська Мирослава Іванівна </t>
    </r>
    <r>
      <rPr>
        <sz val="10"/>
        <color rgb="FF000000"/>
        <rFont val="Arial"/>
        <family val="2"/>
        <charset val="204"/>
      </rPr>
      <t>- мистецтвознавець, відбіркова комісія, секретар журі</t>
    </r>
  </si>
  <si>
    <t>1.3.7</t>
  </si>
  <si>
    <t>Савченко Борис Іванович - Програмний директор</t>
  </si>
  <si>
    <t>Ковролін виставковий 2 мм 2 м червоний</t>
  </si>
  <si>
    <t>м.кв.</t>
  </si>
  <si>
    <t>Проектор HD портативний QH10</t>
  </si>
  <si>
    <t>Кінопалац "Злата" м. Трускавець, вул. Шевченка, 36. Загальна площа 900м.кв.</t>
  </si>
  <si>
    <t>діб</t>
  </si>
  <si>
    <t>Два зали Готелю "Трускавець-365", Трускавець, вул. Дрогобицька, 7. Площа 40м.кв.</t>
  </si>
  <si>
    <t>Два конференц-зали Готелю "Трускавець-365", Трускавець, вул. Дрогобицька, 7. Площа 60м.кв.</t>
  </si>
  <si>
    <t>Оренда наборів для показу - проектор HD, екран, колонки. 3-ри набори по 1800грн = 5400грн</t>
  </si>
  <si>
    <t>Проектори професійні з параметрами схожими до BARKO DP2K-2C/18500 lumen.2шт*15400=30800</t>
  </si>
  <si>
    <t>Оренда світлової апаратури для церемонії відкриття та церемонії нагородження</t>
  </si>
  <si>
    <t>4.2.4</t>
  </si>
  <si>
    <t>Оренда звукової апаратури для церемонії відкриття та церемонії нагородження</t>
  </si>
  <si>
    <t>Оренда легкового автомобіля мінівен 7 місць, по Трускавцю, та до Львова</t>
  </si>
  <si>
    <t>Оренда 2-х автобусів 19 місць 2*300грн=600грн.</t>
  </si>
  <si>
    <t>Оренда 2-х автобусів 50 місць 2*500грн=1000грн. По Трускавцю.</t>
  </si>
  <si>
    <t>Оренда збірно-розбірної банерної конструкції 12*4*4метри. 4 доби+2 доби монтаж.</t>
  </si>
  <si>
    <t>день</t>
  </si>
  <si>
    <t xml:space="preserve">Оренда огороджувальних стовпчиків з канатом </t>
  </si>
  <si>
    <t>Кейтерінг на церемоніях відкриття та офіційного нагородження 2*250=500</t>
  </si>
  <si>
    <t>Потяг, купе, вТрускавець, та з Трускавця</t>
  </si>
  <si>
    <t>Жорсткий диск - 3шт.</t>
  </si>
  <si>
    <t>Призи. Бронзова позолочена статуетка обємна</t>
  </si>
  <si>
    <t>Призи. Бронзова посріблена статуетка</t>
  </si>
  <si>
    <t>Бронзова плита для переможця попереднього фестивалю</t>
  </si>
  <si>
    <t>Друк плакатів-афіш А-3</t>
  </si>
  <si>
    <t>Друк каталогів (60ст)</t>
  </si>
  <si>
    <t>Друк буклетів-програм</t>
  </si>
  <si>
    <t>Друк листівок-запрошень з тисненням</t>
  </si>
  <si>
    <t>Друк плакатів-афіш А-2</t>
  </si>
  <si>
    <t>Друк банерів з встановленням та люверсами</t>
  </si>
  <si>
    <t>Друк дипломів та подяк</t>
  </si>
  <si>
    <t>Друк постерів білборд зі встановленням</t>
  </si>
  <si>
    <t>Друк бейджів з порізкою з кишенькою та шнурком</t>
  </si>
  <si>
    <t>Бланків анкет</t>
  </si>
  <si>
    <t>7.12</t>
  </si>
  <si>
    <t>Виготовлення фірмових папок</t>
  </si>
  <si>
    <t>7.13</t>
  </si>
  <si>
    <t>Друк постерів сітілайт зі встановленням</t>
  </si>
  <si>
    <t>7.14</t>
  </si>
  <si>
    <t>Відеофіксація та виготовлення трьох роликів</t>
  </si>
  <si>
    <t>Реклама у мережах фейсбук та інстаграм 20 заходів по 27грн/доба=540грн</t>
  </si>
  <si>
    <t>Контент наповнення та взаємодія в мережі фейсбук та інстаграм</t>
  </si>
  <si>
    <t>Реконструкція та оновлення офіційного сайту під 9-й кінофестиваль.</t>
  </si>
  <si>
    <t xml:space="preserve">Витрати з обслуговування та наповнення сайту </t>
  </si>
  <si>
    <t>відповідальний за покази та технічний збір матеріалів</t>
  </si>
  <si>
    <t>секретар журі другої конкурсної програми</t>
  </si>
  <si>
    <t>секретар журі третьої конкурсної програми</t>
  </si>
  <si>
    <t>13.1.5</t>
  </si>
  <si>
    <t xml:space="preserve">Завідувач господарством </t>
  </si>
  <si>
    <t>13.1.6</t>
  </si>
  <si>
    <t>координація транспорту та логістики</t>
  </si>
  <si>
    <t>13.1.7</t>
  </si>
  <si>
    <t>Координація харчування та дозвілля</t>
  </si>
  <si>
    <t>13.1.8</t>
  </si>
  <si>
    <t>Юрист консульт</t>
  </si>
  <si>
    <t>13.1.9</t>
  </si>
  <si>
    <t>Директор - куратор волонтерської служби</t>
  </si>
  <si>
    <t>13.1.10</t>
  </si>
  <si>
    <t>Голова журі першої конкурсної програми</t>
  </si>
  <si>
    <t>13.1.11</t>
  </si>
  <si>
    <t>Член журі першої конкурсної програми</t>
  </si>
  <si>
    <t>13.1.12</t>
  </si>
  <si>
    <t>13.1.13</t>
  </si>
  <si>
    <t>Член журі другої конкурсної програми</t>
  </si>
  <si>
    <t>13.1.14</t>
  </si>
  <si>
    <t>13.1.15</t>
  </si>
  <si>
    <t>Голова журі другої конкурсної програми</t>
  </si>
  <si>
    <t>13.1.16</t>
  </si>
  <si>
    <t>13.1.17</t>
  </si>
  <si>
    <t>13.1.18</t>
  </si>
  <si>
    <t>Голова журі третьої конкурсної програми</t>
  </si>
  <si>
    <t>13.1.19</t>
  </si>
  <si>
    <t>Член журі третьої конкурсної програми</t>
  </si>
  <si>
    <t>13.1.20</t>
  </si>
  <si>
    <t>13.1.21</t>
  </si>
  <si>
    <t>13.1.22</t>
  </si>
  <si>
    <t>13.1.23</t>
  </si>
  <si>
    <t>13.1.24</t>
  </si>
  <si>
    <t>13.1.25</t>
  </si>
  <si>
    <t>Послуги охорони</t>
  </si>
  <si>
    <t>Проведення святкової концертної програми</t>
  </si>
  <si>
    <t>4.4.2</t>
  </si>
  <si>
    <t>4.4.3</t>
  </si>
  <si>
    <t>Знакові події</t>
  </si>
  <si>
    <t>Знакові події в Україні</t>
  </si>
  <si>
    <t>ГО "Кінофестиваль "Корона Карпат"</t>
  </si>
  <si>
    <t>9-й Трускавецький міжнародний кінофестиваль "Корона Карпат"</t>
  </si>
  <si>
    <t>червень 2021</t>
  </si>
  <si>
    <t>Додаток №4</t>
  </si>
  <si>
    <t>до Договору про надання гранту  №4EVE11-02752</t>
  </si>
  <si>
    <t>від "11" червня 2021 року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</si>
  <si>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</si>
  <si>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</si>
  <si>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</si>
  <si>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</si>
  <si>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</si>
  <si>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</si>
  <si>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</si>
  <si>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</si>
  <si>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</si>
  <si>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</si>
  <si>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</si>
  <si>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Оренда фестивального офісу. Трускавець, вул. Дрогобицька, 7 - 36 м.кв</t>
  </si>
  <si>
    <t>жовтень 2021</t>
  </si>
  <si>
    <t>за період з 11 червня по 31 жовтня 2021 року</t>
  </si>
  <si>
    <t>3-х разове харчування</t>
  </si>
  <si>
    <t xml:space="preserve">Проживання учасників заходу </t>
  </si>
  <si>
    <t>Витрати повязані з отриманням чекової книжки та готівки.</t>
  </si>
  <si>
    <t>Зміна тарифів банку</t>
  </si>
  <si>
    <t>Зміна по ініціативі Трускавецької міської ради за рахунок економії п. 5.1.2.</t>
  </si>
  <si>
    <t>Через оформлення послуги з громадянином, а не СПД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</si>
</sst>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1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8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4" fillId="6" borderId="57" xfId="0" applyNumberFormat="1" applyFont="1" applyFill="1" applyBorder="1" applyAlignment="1">
      <alignment horizontal="right" vertical="top"/>
    </xf>
    <xf numFmtId="10" fontId="14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0" fontId="14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19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4" fillId="0" borderId="74" xfId="0" applyFont="1" applyBorder="1" applyAlignment="1">
      <alignment vertical="top" wrapText="1"/>
    </xf>
    <xf numFmtId="4" fontId="14" fillId="0" borderId="75" xfId="0" applyNumberFormat="1" applyFont="1" applyBorder="1" applyAlignment="1">
      <alignment horizontal="right" vertical="top"/>
    </xf>
    <xf numFmtId="165" fontId="19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4" fontId="14" fillId="5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14" fillId="7" borderId="42" xfId="0" applyNumberFormat="1" applyFont="1" applyFill="1" applyBorder="1" applyAlignment="1">
      <alignment horizontal="right" vertical="center"/>
    </xf>
    <xf numFmtId="0" fontId="20" fillId="6" borderId="52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4" fontId="14" fillId="7" borderId="47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4" fillId="5" borderId="57" xfId="0" applyNumberFormat="1" applyFont="1" applyFill="1" applyBorder="1" applyAlignment="1">
      <alignment horizontal="right" vertical="top"/>
    </xf>
    <xf numFmtId="4" fontId="14" fillId="6" borderId="90" xfId="0" applyNumberFormat="1" applyFont="1" applyFill="1" applyBorder="1" applyAlignment="1">
      <alignment horizontal="right" vertical="top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19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20" fillId="6" borderId="52" xfId="0" applyFont="1" applyFill="1" applyBorder="1" applyAlignment="1">
      <alignment horizontal="left" vertical="top" wrapText="1"/>
    </xf>
    <xf numFmtId="0" fontId="20" fillId="6" borderId="67" xfId="0" applyFont="1" applyFill="1" applyBorder="1" applyAlignment="1">
      <alignment horizontal="left" vertical="top" wrapText="1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4" fontId="14" fillId="0" borderId="92" xfId="0" applyNumberFormat="1" applyFont="1" applyBorder="1" applyAlignment="1">
      <alignment horizontal="right" vertical="top"/>
    </xf>
    <xf numFmtId="10" fontId="14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5" xfId="0" applyNumberFormat="1" applyFont="1" applyBorder="1" applyAlignment="1">
      <alignment horizontal="right" vertical="top"/>
    </xf>
    <xf numFmtId="10" fontId="14" fillId="0" borderId="95" xfId="0" applyNumberFormat="1" applyFont="1" applyBorder="1" applyAlignment="1">
      <alignment horizontal="right" vertical="top"/>
    </xf>
    <xf numFmtId="0" fontId="3" fillId="5" borderId="81" xfId="0" applyFont="1" applyFill="1" applyBorder="1" applyAlignment="1">
      <alignment vertical="center"/>
    </xf>
    <xf numFmtId="165" fontId="2" fillId="0" borderId="24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91" xfId="0" applyFont="1" applyBorder="1" applyAlignment="1">
      <alignment vertical="top" wrapText="1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65" fontId="2" fillId="0" borderId="63" xfId="0" applyNumberFormat="1" applyFont="1" applyBorder="1" applyAlignment="1">
      <alignment vertical="top"/>
    </xf>
    <xf numFmtId="49" fontId="3" fillId="0" borderId="64" xfId="0" applyNumberFormat="1" applyFont="1" applyBorder="1" applyAlignment="1">
      <alignment horizontal="center" vertical="top"/>
    </xf>
    <xf numFmtId="0" fontId="4" fillId="0" borderId="94" xfId="0" applyFont="1" applyBorder="1" applyAlignment="1">
      <alignment vertical="top" wrapText="1"/>
    </xf>
    <xf numFmtId="4" fontId="2" fillId="7" borderId="47" xfId="0" applyNumberFormat="1" applyFont="1" applyFill="1" applyBorder="1" applyAlignment="1">
      <alignment horizontal="right" vertical="center"/>
    </xf>
    <xf numFmtId="4" fontId="14" fillId="5" borderId="81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0" fontId="1" fillId="0" borderId="51" xfId="0" applyFont="1" applyBorder="1" applyAlignment="1">
      <alignment horizontal="center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4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0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1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0" fillId="6" borderId="102" xfId="0" applyFont="1" applyFill="1" applyBorder="1" applyAlignment="1">
      <alignment horizontal="left" vertical="top" wrapText="1"/>
    </xf>
    <xf numFmtId="4" fontId="2" fillId="6" borderId="103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4" xfId="0" applyNumberFormat="1" applyFont="1" applyFill="1" applyBorder="1" applyAlignment="1">
      <alignment horizontal="center" vertical="top"/>
    </xf>
    <xf numFmtId="0" fontId="2" fillId="6" borderId="102" xfId="0" applyFont="1" applyFill="1" applyBorder="1" applyAlignment="1">
      <alignment vertical="top" wrapText="1"/>
    </xf>
    <xf numFmtId="0" fontId="19" fillId="6" borderId="67" xfId="0" applyFont="1" applyFill="1" applyBorder="1" applyAlignment="1">
      <alignment horizontal="left" vertical="top" wrapText="1"/>
    </xf>
    <xf numFmtId="165" fontId="19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4" fillId="4" borderId="57" xfId="0" applyNumberFormat="1" applyFont="1" applyFill="1" applyBorder="1" applyAlignment="1">
      <alignment horizontal="right" vertical="top"/>
    </xf>
    <xf numFmtId="0" fontId="2" fillId="4" borderId="80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4" fontId="32" fillId="0" borderId="106" xfId="0" applyNumberFormat="1" applyFont="1" applyBorder="1" applyAlignment="1">
      <alignment horizontal="center" vertical="center"/>
    </xf>
    <xf numFmtId="4" fontId="32" fillId="0" borderId="107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165" fontId="33" fillId="0" borderId="108" xfId="0" applyNumberFormat="1" applyFont="1" applyBorder="1" applyAlignment="1">
      <alignment vertical="top"/>
    </xf>
    <xf numFmtId="49" fontId="34" fillId="0" borderId="23" xfId="0" applyNumberFormat="1" applyFont="1" applyBorder="1" applyAlignment="1">
      <alignment horizontal="center" vertical="top"/>
    </xf>
    <xf numFmtId="0" fontId="38" fillId="0" borderId="59" xfId="0" applyFont="1" applyBorder="1" applyAlignment="1">
      <alignment vertical="top" wrapText="1"/>
    </xf>
    <xf numFmtId="0" fontId="35" fillId="0" borderId="58" xfId="0" applyFont="1" applyBorder="1" applyAlignment="1">
      <alignment horizontal="center" vertical="top"/>
    </xf>
    <xf numFmtId="4" fontId="35" fillId="0" borderId="24" xfId="0" applyNumberFormat="1" applyFont="1" applyBorder="1" applyAlignment="1">
      <alignment horizontal="right" vertical="top"/>
    </xf>
    <xf numFmtId="4" fontId="35" fillId="0" borderId="26" xfId="0" applyNumberFormat="1" applyFont="1" applyBorder="1" applyAlignment="1">
      <alignment horizontal="right" vertical="top"/>
    </xf>
    <xf numFmtId="4" fontId="35" fillId="0" borderId="25" xfId="0" applyNumberFormat="1" applyFont="1" applyBorder="1" applyAlignment="1">
      <alignment horizontal="right" vertical="top"/>
    </xf>
    <xf numFmtId="4" fontId="36" fillId="0" borderId="60" xfId="0" applyNumberFormat="1" applyFont="1" applyBorder="1" applyAlignment="1">
      <alignment horizontal="right" vertical="top"/>
    </xf>
    <xf numFmtId="4" fontId="36" fillId="0" borderId="61" xfId="0" applyNumberFormat="1" applyFont="1" applyFill="1" applyBorder="1" applyAlignment="1">
      <alignment horizontal="right" vertical="top"/>
    </xf>
    <xf numFmtId="10" fontId="36" fillId="0" borderId="61" xfId="0" applyNumberFormat="1" applyFont="1" applyFill="1" applyBorder="1" applyAlignment="1">
      <alignment horizontal="right" vertical="top"/>
    </xf>
    <xf numFmtId="0" fontId="37" fillId="0" borderId="25" xfId="0" applyFont="1" applyBorder="1" applyAlignment="1">
      <alignment vertical="top" wrapText="1"/>
    </xf>
    <xf numFmtId="0" fontId="38" fillId="0" borderId="0" xfId="0" applyFont="1" applyAlignment="1">
      <alignment vertical="top"/>
    </xf>
    <xf numFmtId="0" fontId="35" fillId="0" borderId="0" xfId="0" applyFont="1" applyAlignment="1">
      <alignment vertical="top"/>
    </xf>
    <xf numFmtId="165" fontId="33" fillId="0" borderId="109" xfId="0" applyNumberFormat="1" applyFont="1" applyBorder="1" applyAlignment="1">
      <alignment vertical="top"/>
    </xf>
    <xf numFmtId="49" fontId="34" fillId="0" borderId="27" xfId="0" applyNumberFormat="1" applyFont="1" applyBorder="1" applyAlignment="1">
      <alignment horizontal="center" vertical="top"/>
    </xf>
    <xf numFmtId="0" fontId="35" fillId="0" borderId="62" xfId="0" applyFont="1" applyBorder="1" applyAlignment="1">
      <alignment horizontal="center" vertical="top"/>
    </xf>
    <xf numFmtId="4" fontId="35" fillId="0" borderId="63" xfId="0" applyNumberFormat="1" applyFont="1" applyBorder="1" applyAlignment="1">
      <alignment horizontal="right" vertical="top"/>
    </xf>
    <xf numFmtId="4" fontId="35" fillId="0" borderId="64" xfId="0" applyNumberFormat="1" applyFont="1" applyBorder="1" applyAlignment="1">
      <alignment horizontal="right" vertical="top"/>
    </xf>
    <xf numFmtId="4" fontId="35" fillId="0" borderId="65" xfId="0" applyNumberFormat="1" applyFont="1" applyBorder="1" applyAlignment="1">
      <alignment horizontal="right" vertical="top"/>
    </xf>
    <xf numFmtId="4" fontId="36" fillId="0" borderId="66" xfId="0" applyNumberFormat="1" applyFont="1" applyBorder="1" applyAlignment="1">
      <alignment horizontal="right" vertical="top"/>
    </xf>
    <xf numFmtId="0" fontId="37" fillId="0" borderId="65" xfId="0" applyFont="1" applyBorder="1" applyAlignment="1">
      <alignment vertical="top" wrapText="1"/>
    </xf>
    <xf numFmtId="165" fontId="33" fillId="0" borderId="58" xfId="0" applyNumberFormat="1" applyFont="1" applyBorder="1" applyAlignment="1">
      <alignment vertical="top"/>
    </xf>
    <xf numFmtId="0" fontId="35" fillId="0" borderId="71" xfId="0" applyFont="1" applyBorder="1" applyAlignment="1">
      <alignment horizontal="center" vertical="top"/>
    </xf>
    <xf numFmtId="4" fontId="35" fillId="0" borderId="28" xfId="0" applyNumberFormat="1" applyFont="1" applyBorder="1" applyAlignment="1">
      <alignment horizontal="right" vertical="top"/>
    </xf>
    <xf numFmtId="4" fontId="35" fillId="0" borderId="30" xfId="0" applyNumberFormat="1" applyFont="1" applyBorder="1" applyAlignment="1">
      <alignment horizontal="right" vertical="top"/>
    </xf>
    <xf numFmtId="4" fontId="35" fillId="0" borderId="29" xfId="0" applyNumberFormat="1" applyFont="1" applyBorder="1" applyAlignment="1">
      <alignment horizontal="right" vertical="top"/>
    </xf>
    <xf numFmtId="0" fontId="37" fillId="0" borderId="29" xfId="0" applyFont="1" applyBorder="1" applyAlignment="1">
      <alignment vertical="top" wrapText="1"/>
    </xf>
    <xf numFmtId="4" fontId="35" fillId="0" borderId="54" xfId="0" applyNumberFormat="1" applyFont="1" applyBorder="1" applyAlignment="1">
      <alignment horizontal="right" vertical="top"/>
    </xf>
    <xf numFmtId="4" fontId="35" fillId="0" borderId="55" xfId="0" applyNumberFormat="1" applyFont="1" applyBorder="1" applyAlignment="1">
      <alignment horizontal="right" vertical="top"/>
    </xf>
    <xf numFmtId="4" fontId="35" fillId="0" borderId="56" xfId="0" applyNumberFormat="1" applyFont="1" applyBorder="1" applyAlignment="1">
      <alignment horizontal="right" vertical="top"/>
    </xf>
    <xf numFmtId="49" fontId="34" fillId="0" borderId="72" xfId="0" applyNumberFormat="1" applyFont="1" applyBorder="1" applyAlignment="1">
      <alignment horizontal="center" vertical="top"/>
    </xf>
    <xf numFmtId="0" fontId="35" fillId="0" borderId="74" xfId="0" applyFont="1" applyBorder="1" applyAlignment="1">
      <alignment vertical="top" wrapText="1"/>
    </xf>
    <xf numFmtId="165" fontId="33" fillId="0" borderId="62" xfId="0" applyNumberFormat="1" applyFont="1" applyBorder="1" applyAlignment="1">
      <alignment vertical="top"/>
    </xf>
    <xf numFmtId="4" fontId="36" fillId="0" borderId="82" xfId="0" applyNumberFormat="1" applyFont="1" applyFill="1" applyBorder="1" applyAlignment="1">
      <alignment horizontal="right" vertical="top"/>
    </xf>
    <xf numFmtId="0" fontId="35" fillId="0" borderId="59" xfId="0" applyFont="1" applyBorder="1" applyAlignment="1">
      <alignment vertical="top" wrapText="1"/>
    </xf>
    <xf numFmtId="0" fontId="38" fillId="0" borderId="85" xfId="0" applyFont="1" applyBorder="1" applyAlignment="1">
      <alignment vertical="top" wrapText="1"/>
    </xf>
    <xf numFmtId="0" fontId="38" fillId="0" borderId="58" xfId="0" applyFont="1" applyBorder="1" applyAlignment="1">
      <alignment horizontal="center" vertical="top" wrapText="1"/>
    </xf>
    <xf numFmtId="4" fontId="35" fillId="0" borderId="24" xfId="0" applyNumberFormat="1" applyFont="1" applyBorder="1" applyAlignment="1">
      <alignment horizontal="right" vertical="top" wrapText="1"/>
    </xf>
    <xf numFmtId="4" fontId="35" fillId="0" borderId="26" xfId="0" applyNumberFormat="1" applyFont="1" applyBorder="1" applyAlignment="1">
      <alignment horizontal="right" vertical="top" wrapText="1"/>
    </xf>
    <xf numFmtId="4" fontId="35" fillId="0" borderId="25" xfId="0" applyNumberFormat="1" applyFont="1" applyBorder="1" applyAlignment="1">
      <alignment horizontal="right" vertical="top" wrapText="1"/>
    </xf>
    <xf numFmtId="165" fontId="33" fillId="0" borderId="110" xfId="0" applyNumberFormat="1" applyFont="1" applyBorder="1" applyAlignment="1">
      <alignment vertical="top"/>
    </xf>
    <xf numFmtId="4" fontId="35" fillId="0" borderId="63" xfId="0" applyNumberFormat="1" applyFont="1" applyBorder="1" applyAlignment="1">
      <alignment horizontal="right" vertical="top" wrapText="1"/>
    </xf>
    <xf numFmtId="4" fontId="35" fillId="0" borderId="64" xfId="0" applyNumberFormat="1" applyFont="1" applyBorder="1" applyAlignment="1">
      <alignment horizontal="right" vertical="top" wrapText="1"/>
    </xf>
    <xf numFmtId="4" fontId="35" fillId="0" borderId="65" xfId="0" applyNumberFormat="1" applyFont="1" applyBorder="1" applyAlignment="1">
      <alignment horizontal="right" vertical="top" wrapText="1"/>
    </xf>
    <xf numFmtId="0" fontId="35" fillId="0" borderId="59" xfId="0" applyFont="1" applyBorder="1" applyAlignment="1">
      <alignment horizontal="left" vertical="top" wrapText="1"/>
    </xf>
    <xf numFmtId="0" fontId="35" fillId="0" borderId="74" xfId="0" applyFont="1" applyBorder="1" applyAlignment="1">
      <alignment horizontal="left" vertical="top" wrapText="1"/>
    </xf>
    <xf numFmtId="0" fontId="38" fillId="0" borderId="58" xfId="0" applyFont="1" applyBorder="1" applyAlignment="1">
      <alignment horizontal="center" vertical="top"/>
    </xf>
    <xf numFmtId="0" fontId="38" fillId="0" borderId="62" xfId="0" applyFont="1" applyBorder="1" applyAlignment="1">
      <alignment horizontal="center" vertical="top"/>
    </xf>
    <xf numFmtId="0" fontId="38" fillId="0" borderId="91" xfId="0" applyFont="1" applyBorder="1" applyAlignment="1">
      <alignment vertical="top" wrapText="1"/>
    </xf>
    <xf numFmtId="4" fontId="35" fillId="0" borderId="24" xfId="0" applyNumberFormat="1" applyFont="1" applyFill="1" applyBorder="1" applyAlignment="1">
      <alignment horizontal="right" vertical="top"/>
    </xf>
    <xf numFmtId="0" fontId="38" fillId="0" borderId="73" xfId="0" applyFont="1" applyBorder="1" applyAlignment="1">
      <alignment horizontal="center" vertical="top"/>
    </xf>
    <xf numFmtId="49" fontId="34" fillId="0" borderId="111" xfId="0" applyNumberFormat="1" applyFont="1" applyBorder="1" applyAlignment="1">
      <alignment horizontal="center" vertical="top"/>
    </xf>
    <xf numFmtId="0" fontId="35" fillId="0" borderId="111" xfId="0" applyFont="1" applyBorder="1" applyAlignment="1">
      <alignment vertical="top" wrapText="1"/>
    </xf>
    <xf numFmtId="0" fontId="38" fillId="0" borderId="59" xfId="0" applyFont="1" applyBorder="1" applyAlignment="1">
      <alignment horizontal="center" vertical="top"/>
    </xf>
    <xf numFmtId="49" fontId="34" fillId="0" borderId="112" xfId="0" applyNumberFormat="1" applyFont="1" applyBorder="1" applyAlignment="1">
      <alignment horizontal="center" vertical="top"/>
    </xf>
    <xf numFmtId="0" fontId="35" fillId="0" borderId="112" xfId="0" applyFont="1" applyBorder="1" applyAlignment="1">
      <alignment vertical="top" wrapText="1"/>
    </xf>
    <xf numFmtId="0" fontId="35" fillId="0" borderId="59" xfId="0" applyFont="1" applyFill="1" applyBorder="1" applyAlignment="1">
      <alignment vertical="top" wrapText="1"/>
    </xf>
    <xf numFmtId="0" fontId="35" fillId="0" borderId="74" xfId="0" applyFont="1" applyFill="1" applyBorder="1" applyAlignment="1">
      <alignment vertical="top" wrapText="1"/>
    </xf>
    <xf numFmtId="0" fontId="38" fillId="0" borderId="93" xfId="0" applyFont="1" applyBorder="1" applyAlignment="1">
      <alignment vertical="top" wrapText="1"/>
    </xf>
    <xf numFmtId="165" fontId="33" fillId="0" borderId="113" xfId="0" applyNumberFormat="1" applyFont="1" applyBorder="1" applyAlignment="1">
      <alignment vertical="top"/>
    </xf>
    <xf numFmtId="0" fontId="35" fillId="0" borderId="98" xfId="0" applyFont="1" applyBorder="1" applyAlignment="1">
      <alignment vertical="top" wrapText="1"/>
    </xf>
    <xf numFmtId="0" fontId="35" fillId="0" borderId="51" xfId="0" applyFont="1" applyBorder="1" applyAlignment="1">
      <alignment horizontal="center" vertical="top"/>
    </xf>
    <xf numFmtId="4" fontId="35" fillId="0" borderId="92" xfId="0" applyNumberFormat="1" applyFont="1" applyBorder="1" applyAlignment="1">
      <alignment horizontal="right" vertical="top"/>
    </xf>
    <xf numFmtId="4" fontId="35" fillId="0" borderId="69" xfId="0" applyNumberFormat="1" applyFont="1" applyBorder="1" applyAlignment="1">
      <alignment horizontal="right" vertical="top"/>
    </xf>
    <xf numFmtId="4" fontId="35" fillId="0" borderId="70" xfId="0" applyNumberFormat="1" applyFont="1" applyBorder="1" applyAlignment="1">
      <alignment horizontal="right" vertical="top"/>
    </xf>
    <xf numFmtId="4" fontId="35" fillId="0" borderId="68" xfId="0" applyNumberFormat="1" applyFont="1" applyBorder="1" applyAlignment="1">
      <alignment horizontal="right" vertical="top"/>
    </xf>
    <xf numFmtId="4" fontId="36" fillId="0" borderId="92" xfId="0" applyNumberFormat="1" applyFont="1" applyBorder="1" applyAlignment="1">
      <alignment horizontal="right" vertical="top"/>
    </xf>
    <xf numFmtId="0" fontId="37" fillId="0" borderId="70" xfId="0" applyFont="1" applyBorder="1" applyAlignment="1">
      <alignment vertical="top" wrapText="1"/>
    </xf>
    <xf numFmtId="0" fontId="35" fillId="0" borderId="23" xfId="0" applyFont="1" applyBorder="1" applyAlignment="1">
      <alignment horizontal="center" vertical="top"/>
    </xf>
    <xf numFmtId="4" fontId="35" fillId="0" borderId="60" xfId="0" applyNumberFormat="1" applyFont="1" applyBorder="1" applyAlignment="1">
      <alignment horizontal="right" vertical="top"/>
    </xf>
    <xf numFmtId="0" fontId="35" fillId="0" borderId="27" xfId="0" applyFont="1" applyBorder="1" applyAlignment="1">
      <alignment horizontal="center" vertical="top"/>
    </xf>
    <xf numFmtId="4" fontId="35" fillId="0" borderId="66" xfId="0" applyNumberFormat="1" applyFont="1" applyBorder="1" applyAlignment="1">
      <alignment horizontal="right" vertical="top"/>
    </xf>
    <xf numFmtId="0" fontId="35" fillId="0" borderId="52" xfId="0" applyFont="1" applyBorder="1" applyAlignment="1">
      <alignment vertical="top" wrapText="1"/>
    </xf>
    <xf numFmtId="4" fontId="35" fillId="0" borderId="61" xfId="0" applyNumberFormat="1" applyFont="1" applyBorder="1" applyAlignment="1">
      <alignment horizontal="right" vertical="top"/>
    </xf>
    <xf numFmtId="4" fontId="36" fillId="0" borderId="84" xfId="0" applyNumberFormat="1" applyFont="1" applyBorder="1" applyAlignment="1">
      <alignment horizontal="right" vertical="top"/>
    </xf>
    <xf numFmtId="0" fontId="37" fillId="0" borderId="104" xfId="0" applyFont="1" applyBorder="1" applyAlignment="1">
      <alignment vertical="top" wrapText="1"/>
    </xf>
    <xf numFmtId="4" fontId="36" fillId="0" borderId="88" xfId="0" applyNumberFormat="1" applyFont="1" applyBorder="1" applyAlignment="1">
      <alignment horizontal="right" vertical="top"/>
    </xf>
    <xf numFmtId="0" fontId="37" fillId="0" borderId="27" xfId="0" applyFont="1" applyBorder="1" applyAlignment="1">
      <alignment vertical="top" wrapText="1"/>
    </xf>
    <xf numFmtId="0" fontId="35" fillId="0" borderId="72" xfId="0" applyFont="1" applyBorder="1" applyAlignment="1">
      <alignment horizontal="center" vertical="top"/>
    </xf>
    <xf numFmtId="0" fontId="37" fillId="0" borderId="101" xfId="0" applyFont="1" applyBorder="1" applyAlignment="1">
      <alignment vertical="top" wrapText="1"/>
    </xf>
    <xf numFmtId="0" fontId="37" fillId="0" borderId="88" xfId="0" applyFont="1" applyBorder="1" applyAlignment="1">
      <alignment vertical="top" wrapText="1"/>
    </xf>
    <xf numFmtId="0" fontId="35" fillId="0" borderId="61" xfId="0" applyFont="1" applyBorder="1" applyAlignment="1">
      <alignment vertical="top" wrapText="1"/>
    </xf>
    <xf numFmtId="0" fontId="35" fillId="0" borderId="60" xfId="0" applyFont="1" applyBorder="1" applyAlignment="1">
      <alignment vertical="top" wrapText="1"/>
    </xf>
    <xf numFmtId="4" fontId="35" fillId="0" borderId="30" xfId="0" applyNumberFormat="1" applyFont="1" applyFill="1" applyBorder="1" applyAlignment="1">
      <alignment horizontal="right" vertical="top"/>
    </xf>
    <xf numFmtId="4" fontId="36" fillId="0" borderId="115" xfId="0" applyNumberFormat="1" applyFont="1" applyBorder="1" applyAlignment="1">
      <alignment horizontal="right" vertical="top"/>
    </xf>
    <xf numFmtId="4" fontId="35" fillId="0" borderId="63" xfId="0" applyNumberFormat="1" applyFont="1" applyFill="1" applyBorder="1" applyAlignment="1">
      <alignment horizontal="right" vertical="top"/>
    </xf>
    <xf numFmtId="4" fontId="35" fillId="0" borderId="26" xfId="0" applyNumberFormat="1" applyFont="1" applyFill="1" applyBorder="1" applyAlignment="1">
      <alignment horizontal="right" vertical="top"/>
    </xf>
    <xf numFmtId="49" fontId="34" fillId="0" borderId="114" xfId="0" applyNumberFormat="1" applyFont="1" applyBorder="1" applyAlignment="1">
      <alignment horizontal="center" vertical="top"/>
    </xf>
    <xf numFmtId="4" fontId="35" fillId="0" borderId="65" xfId="0" applyNumberFormat="1" applyFont="1" applyFill="1" applyBorder="1" applyAlignment="1">
      <alignment horizontal="right" vertical="top"/>
    </xf>
    <xf numFmtId="0" fontId="37" fillId="0" borderId="65" xfId="0" applyFont="1" applyFill="1" applyBorder="1" applyAlignment="1">
      <alignment vertical="top" wrapText="1"/>
    </xf>
    <xf numFmtId="4" fontId="35" fillId="0" borderId="25" xfId="0" applyNumberFormat="1" applyFont="1" applyFill="1" applyBorder="1" applyAlignment="1">
      <alignment horizontal="right" vertical="top"/>
    </xf>
    <xf numFmtId="0" fontId="37" fillId="0" borderId="25" xfId="0" applyFont="1" applyFill="1" applyBorder="1" applyAlignment="1">
      <alignment vertical="top" wrapText="1"/>
    </xf>
    <xf numFmtId="0" fontId="35" fillId="0" borderId="0" xfId="0" applyNumberFormat="1" applyFont="1"/>
    <xf numFmtId="14" fontId="35" fillId="0" borderId="0" xfId="0" applyNumberFormat="1" applyFont="1" applyAlignment="1">
      <alignment horizontal="right"/>
    </xf>
    <xf numFmtId="0" fontId="35" fillId="0" borderId="0" xfId="0" applyFont="1" applyAlignment="1">
      <alignment wrapText="1"/>
    </xf>
    <xf numFmtId="4" fontId="39" fillId="0" borderId="17" xfId="0" applyNumberFormat="1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vertical="top" wrapText="1"/>
    </xf>
    <xf numFmtId="0" fontId="37" fillId="0" borderId="101" xfId="0" applyFont="1" applyFill="1" applyBorder="1" applyAlignment="1">
      <alignment vertical="top" wrapText="1"/>
    </xf>
    <xf numFmtId="14" fontId="35" fillId="0" borderId="0" xfId="0" applyNumberFormat="1" applyFont="1" applyAlignment="1">
      <alignment horizontal="left"/>
    </xf>
    <xf numFmtId="4" fontId="32" fillId="0" borderId="107" xfId="0" applyNumberFormat="1" applyFont="1" applyFill="1" applyBorder="1" applyAlignment="1">
      <alignment horizontal="center" vertical="center"/>
    </xf>
    <xf numFmtId="14" fontId="37" fillId="0" borderId="0" xfId="0" applyNumberFormat="1" applyFont="1" applyFill="1" applyAlignment="1">
      <alignment horizontal="right"/>
    </xf>
    <xf numFmtId="14" fontId="37" fillId="0" borderId="0" xfId="0" applyNumberFormat="1" applyFont="1" applyFill="1" applyAlignment="1">
      <alignment horizontal="left"/>
    </xf>
    <xf numFmtId="0" fontId="37" fillId="0" borderId="91" xfId="0" applyFont="1" applyFill="1" applyBorder="1" applyAlignment="1">
      <alignment vertical="top" wrapText="1"/>
    </xf>
    <xf numFmtId="0" fontId="37" fillId="0" borderId="111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39" xfId="0" applyFont="1" applyBorder="1"/>
    <xf numFmtId="165" fontId="19" fillId="7" borderId="45" xfId="0" applyNumberFormat="1" applyFont="1" applyFill="1" applyBorder="1" applyAlignment="1">
      <alignment horizontal="left" vertical="center" wrapText="1"/>
    </xf>
    <xf numFmtId="165" fontId="19" fillId="7" borderId="105" xfId="0" applyNumberFormat="1" applyFont="1" applyFill="1" applyBorder="1" applyAlignment="1">
      <alignment horizontal="left" vertical="center" wrapText="1"/>
    </xf>
    <xf numFmtId="165" fontId="19" fillId="7" borderId="49" xfId="0" applyNumberFormat="1" applyFont="1" applyFill="1" applyBorder="1" applyAlignment="1">
      <alignment horizontal="left" vertical="center" wrapText="1"/>
    </xf>
    <xf numFmtId="165" fontId="1" fillId="0" borderId="105" xfId="0" applyNumberFormat="1" applyFont="1" applyBorder="1" applyAlignment="1">
      <alignment horizontal="center" vertical="center"/>
    </xf>
    <xf numFmtId="165" fontId="3" fillId="4" borderId="45" xfId="0" applyNumberFormat="1" applyFont="1" applyFill="1" applyBorder="1" applyAlignment="1">
      <alignment horizontal="left" vertical="center"/>
    </xf>
    <xf numFmtId="165" fontId="3" fillId="4" borderId="105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Border="1" applyAlignment="1">
      <alignment horizontal="right" vertical="center"/>
    </xf>
    <xf numFmtId="4" fontId="4" fillId="0" borderId="74" xfId="0" applyNumberFormat="1" applyFont="1" applyBorder="1" applyAlignment="1">
      <alignment horizontal="right" vertical="center"/>
    </xf>
    <xf numFmtId="4" fontId="4" fillId="0" borderId="88" xfId="0" applyNumberFormat="1" applyFont="1" applyBorder="1" applyAlignment="1">
      <alignment horizontal="right" vertical="center"/>
    </xf>
    <xf numFmtId="4" fontId="4" fillId="0" borderId="79" xfId="0" applyNumberFormat="1" applyFont="1" applyBorder="1" applyAlignment="1">
      <alignment horizontal="right" vertical="center"/>
    </xf>
    <xf numFmtId="4" fontId="4" fillId="0" borderId="89" xfId="0" applyNumberFormat="1" applyFont="1" applyBorder="1" applyAlignment="1">
      <alignment horizontal="right" vertical="center"/>
    </xf>
    <xf numFmtId="4" fontId="4" fillId="0" borderId="96" xfId="0" applyNumberFormat="1" applyFont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view="pageBreakPreview" zoomScale="60" zoomScaleNormal="75" workbookViewId="0">
      <selection activeCell="G28" sqref="G28"/>
    </sheetView>
  </sheetViews>
  <sheetFormatPr defaultColWidth="12.625" defaultRowHeight="15" customHeight="1" x14ac:dyDescent="0.2"/>
  <cols>
    <col min="1" max="1" width="16" customWidth="1"/>
    <col min="2" max="2" width="14.5" customWidth="1"/>
    <col min="3" max="8" width="20.375" customWidth="1"/>
    <col min="9" max="9" width="14.5" customWidth="1"/>
    <col min="10" max="10" width="20.375" customWidth="1"/>
    <col min="11" max="11" width="14.5" customWidth="1"/>
    <col min="12" max="12" width="20.375" customWidth="1"/>
    <col min="13" max="13" width="14.5" customWidth="1"/>
    <col min="14" max="14" width="20.375" customWidth="1"/>
    <col min="15" max="23" width="4.875" customWidth="1"/>
    <col min="24" max="26" width="9.625" customWidth="1"/>
    <col min="27" max="31" width="11" customWidth="1"/>
  </cols>
  <sheetData>
    <row r="1" spans="1:31" ht="15" customHeight="1" x14ac:dyDescent="0.2">
      <c r="A1" s="421" t="s">
        <v>0</v>
      </c>
      <c r="B1" s="416"/>
      <c r="C1" s="1"/>
      <c r="D1" s="2"/>
      <c r="E1" s="1"/>
      <c r="F1" s="1"/>
      <c r="G1" s="1"/>
      <c r="H1" s="405" t="s">
        <v>402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22" t="s">
        <v>403</v>
      </c>
      <c r="I2" s="416"/>
      <c r="J2" s="41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22" t="s">
        <v>404</v>
      </c>
      <c r="I3" s="416"/>
      <c r="J3" s="41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403" t="s">
        <v>397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403" t="s">
        <v>398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</v>
      </c>
      <c r="B12" s="1"/>
      <c r="C12" s="403" t="s">
        <v>399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/>
      <c r="C13" s="403" t="s">
        <v>400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404" t="s">
        <v>401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411" t="s">
        <v>417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23" t="s">
        <v>7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23" t="s">
        <v>8</v>
      </c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24" t="s">
        <v>418</v>
      </c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26"/>
      <c r="B23" s="417" t="s">
        <v>9</v>
      </c>
      <c r="C23" s="418"/>
      <c r="D23" s="429" t="s">
        <v>10</v>
      </c>
      <c r="E23" s="430"/>
      <c r="F23" s="430"/>
      <c r="G23" s="430"/>
      <c r="H23" s="430"/>
      <c r="I23" s="430"/>
      <c r="J23" s="431"/>
      <c r="K23" s="417" t="s">
        <v>11</v>
      </c>
      <c r="L23" s="418"/>
      <c r="M23" s="417" t="s">
        <v>12</v>
      </c>
      <c r="N23" s="41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27"/>
      <c r="B24" s="419"/>
      <c r="C24" s="420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32" t="s">
        <v>18</v>
      </c>
      <c r="J24" s="420"/>
      <c r="K24" s="419"/>
      <c r="L24" s="420"/>
      <c r="M24" s="419"/>
      <c r="N24" s="42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 x14ac:dyDescent="0.2">
      <c r="A25" s="428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thickBo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36</v>
      </c>
      <c r="B27" s="33">
        <f t="shared" ref="B27:B29" si="0">C27/N27</f>
        <v>0.46049166246654694</v>
      </c>
      <c r="C27" s="34">
        <f>'Кошторис  витрат'!G207</f>
        <v>648690</v>
      </c>
      <c r="D27" s="35">
        <v>0</v>
      </c>
      <c r="E27" s="308">
        <v>270000</v>
      </c>
      <c r="F27" s="308">
        <v>490000</v>
      </c>
      <c r="G27" s="36">
        <v>0</v>
      </c>
      <c r="H27" s="36">
        <v>0</v>
      </c>
      <c r="I27" s="37">
        <f t="shared" ref="I27:I29" si="1">J27/N27</f>
        <v>0.53950833753345306</v>
      </c>
      <c r="J27" s="34">
        <f t="shared" ref="J27:J29" si="2">D27+E27+F27+G27+H27</f>
        <v>760000</v>
      </c>
      <c r="K27" s="33">
        <f t="shared" ref="K27:K29" si="3">L27/N27</f>
        <v>0</v>
      </c>
      <c r="L27" s="34">
        <f>'Кошторис  витрат'!S207</f>
        <v>0</v>
      </c>
      <c r="M27" s="38">
        <v>1</v>
      </c>
      <c r="N27" s="39">
        <f t="shared" ref="N27:N29" si="4">C27+J27+L27</f>
        <v>1408690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37</v>
      </c>
      <c r="B28" s="41">
        <f t="shared" si="0"/>
        <v>0.46677542853445614</v>
      </c>
      <c r="C28" s="42">
        <f>'Кошторис  витрат'!J207</f>
        <v>603761.96</v>
      </c>
      <c r="D28" s="43">
        <v>0</v>
      </c>
      <c r="E28" s="308">
        <v>270000</v>
      </c>
      <c r="F28" s="308">
        <v>419712.21</v>
      </c>
      <c r="G28" s="44">
        <v>0</v>
      </c>
      <c r="H28" s="44">
        <v>0</v>
      </c>
      <c r="I28" s="45">
        <f t="shared" si="1"/>
        <v>0.53322457146554381</v>
      </c>
      <c r="J28" s="42">
        <f t="shared" si="2"/>
        <v>689712.21</v>
      </c>
      <c r="K28" s="41">
        <f t="shared" si="3"/>
        <v>0</v>
      </c>
      <c r="L28" s="42">
        <f>'Кошторис  витрат'!V207</f>
        <v>0</v>
      </c>
      <c r="M28" s="46">
        <v>1</v>
      </c>
      <c r="N28" s="47">
        <f t="shared" si="4"/>
        <v>1293474.17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25">
      <c r="A29" s="48" t="s">
        <v>38</v>
      </c>
      <c r="B29" s="49">
        <f t="shared" si="0"/>
        <v>0.41362456318162549</v>
      </c>
      <c r="C29" s="309">
        <v>486517.5</v>
      </c>
      <c r="D29" s="51">
        <v>0</v>
      </c>
      <c r="E29" s="410">
        <v>270000</v>
      </c>
      <c r="F29" s="309">
        <v>419712.21</v>
      </c>
      <c r="G29" s="52">
        <v>0</v>
      </c>
      <c r="H29" s="52">
        <v>0</v>
      </c>
      <c r="I29" s="53">
        <f t="shared" si="1"/>
        <v>0.58637543681837456</v>
      </c>
      <c r="J29" s="50">
        <f t="shared" si="2"/>
        <v>689712.21</v>
      </c>
      <c r="K29" s="49">
        <f t="shared" si="3"/>
        <v>0</v>
      </c>
      <c r="L29" s="50">
        <v>0</v>
      </c>
      <c r="M29" s="54">
        <f>(N29*M28)/N28</f>
        <v>0.90935693752585722</v>
      </c>
      <c r="N29" s="55">
        <f t="shared" si="4"/>
        <v>1176229.71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25">
      <c r="A30" s="56" t="s">
        <v>39</v>
      </c>
      <c r="B30" s="57">
        <f t="shared" ref="B30:N30" si="5">B28-B29</f>
        <v>5.3150865352830645E-2</v>
      </c>
      <c r="C30" s="406">
        <f t="shared" si="5"/>
        <v>117244.45999999996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-5.3150865352830756E-2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9.0643062474142777E-2</v>
      </c>
      <c r="N30" s="64">
        <f t="shared" si="5"/>
        <v>117244.45999999996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433"/>
      <c r="D32" s="434"/>
      <c r="E32" s="434"/>
      <c r="F32" s="65"/>
      <c r="G32" s="66"/>
      <c r="H32" s="66"/>
      <c r="I32" s="67"/>
      <c r="J32" s="433"/>
      <c r="K32" s="434"/>
      <c r="L32" s="434"/>
      <c r="M32" s="434"/>
      <c r="N32" s="43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415" t="s">
        <v>42</v>
      </c>
      <c r="H33" s="416"/>
      <c r="I33" s="13"/>
      <c r="J33" s="415" t="s">
        <v>43</v>
      </c>
      <c r="K33" s="416"/>
      <c r="L33" s="416"/>
      <c r="M33" s="416"/>
      <c r="N33" s="41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29"/>
  <sheetViews>
    <sheetView tabSelected="1" zoomScale="80" zoomScaleNormal="80" zoomScaleSheetLayoutView="40" workbookViewId="0">
      <pane ySplit="10" topLeftCell="A198" activePane="bottomLeft" state="frozen"/>
      <selection pane="bottomLeft" activeCell="J199" sqref="J199"/>
    </sheetView>
  </sheetViews>
  <sheetFormatPr defaultColWidth="12.625" defaultRowHeight="15" customHeight="1" outlineLevelCol="1" x14ac:dyDescent="0.2"/>
  <cols>
    <col min="1" max="1" width="9.25" customWidth="1"/>
    <col min="2" max="2" width="5.75" customWidth="1"/>
    <col min="3" max="3" width="38.625" customWidth="1"/>
    <col min="4" max="4" width="8.625" customWidth="1"/>
    <col min="5" max="5" width="9.5" customWidth="1"/>
    <col min="6" max="6" width="13" customWidth="1"/>
    <col min="7" max="7" width="14.125" customWidth="1"/>
    <col min="8" max="8" width="9.5" customWidth="1"/>
    <col min="9" max="9" width="13" customWidth="1"/>
    <col min="10" max="10" width="14.125" customWidth="1"/>
    <col min="11" max="11" width="9.5" customWidth="1" outlineLevel="1"/>
    <col min="12" max="12" width="13" customWidth="1" outlineLevel="1"/>
    <col min="13" max="13" width="14.125" customWidth="1" outlineLevel="1"/>
    <col min="14" max="14" width="9.5" customWidth="1" outlineLevel="1"/>
    <col min="15" max="15" width="13" customWidth="1" outlineLevel="1"/>
    <col min="16" max="16" width="14.125" customWidth="1" outlineLevel="1"/>
    <col min="17" max="17" width="9.5" customWidth="1" outlineLevel="1"/>
    <col min="18" max="18" width="13" customWidth="1" outlineLevel="1"/>
    <col min="19" max="19" width="14.125" customWidth="1" outlineLevel="1"/>
    <col min="20" max="20" width="9.5" customWidth="1" outlineLevel="1"/>
    <col min="21" max="21" width="13" customWidth="1" outlineLevel="1"/>
    <col min="22" max="22" width="14.125" customWidth="1" outlineLevel="1"/>
    <col min="23" max="23" width="13.5" customWidth="1"/>
    <col min="24" max="24" width="12.75" customWidth="1"/>
    <col min="25" max="25" width="11" customWidth="1"/>
    <col min="26" max="26" width="11.875" customWidth="1"/>
    <col min="27" max="27" width="16.75" customWidth="1"/>
    <col min="28" max="28" width="14" customWidth="1"/>
    <col min="29" max="33" width="5.125" customWidth="1"/>
  </cols>
  <sheetData>
    <row r="1" spans="1:33" ht="15.75" x14ac:dyDescent="0.25">
      <c r="A1" s="436" t="s">
        <v>44</v>
      </c>
      <c r="B1" s="416"/>
      <c r="C1" s="416"/>
      <c r="D1" s="416"/>
      <c r="E1" s="416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9.5" customHeight="1" x14ac:dyDescent="0.2">
      <c r="A2" s="72" t="str">
        <f>Фінансування!A12</f>
        <v>Назва Грантоотримувача:</v>
      </c>
      <c r="B2" s="73"/>
      <c r="C2" s="72"/>
      <c r="D2" s="403" t="s">
        <v>399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Фінансування!A13</f>
        <v>Назва проєкту:</v>
      </c>
      <c r="B3" s="73"/>
      <c r="C3" s="72"/>
      <c r="D3" s="403" t="s">
        <v>400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9.5" customHeight="1" x14ac:dyDescent="0.2">
      <c r="A4" s="3" t="str">
        <f>Фінансування!A14</f>
        <v>Дата початку проєкту:</v>
      </c>
      <c r="B4" s="1"/>
      <c r="C4" s="1"/>
      <c r="D4" s="409" t="s">
        <v>401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 x14ac:dyDescent="0.2">
      <c r="A5" s="3" t="str">
        <f>Фінансування!A15</f>
        <v>Дата завершення проєкту:</v>
      </c>
      <c r="B5" s="1"/>
      <c r="C5" s="1"/>
      <c r="D5" s="412" t="s">
        <v>417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thickBot="1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thickBot="1" x14ac:dyDescent="0.25">
      <c r="A7" s="437" t="s">
        <v>45</v>
      </c>
      <c r="B7" s="439" t="s">
        <v>46</v>
      </c>
      <c r="C7" s="442" t="s">
        <v>47</v>
      </c>
      <c r="D7" s="442" t="s">
        <v>48</v>
      </c>
      <c r="E7" s="435" t="s">
        <v>49</v>
      </c>
      <c r="F7" s="430"/>
      <c r="G7" s="430"/>
      <c r="H7" s="430"/>
      <c r="I7" s="430"/>
      <c r="J7" s="431"/>
      <c r="K7" s="435" t="s">
        <v>50</v>
      </c>
      <c r="L7" s="430"/>
      <c r="M7" s="430"/>
      <c r="N7" s="430"/>
      <c r="O7" s="430"/>
      <c r="P7" s="431"/>
      <c r="Q7" s="435" t="s">
        <v>51</v>
      </c>
      <c r="R7" s="430"/>
      <c r="S7" s="430"/>
      <c r="T7" s="430"/>
      <c r="U7" s="430"/>
      <c r="V7" s="431"/>
      <c r="W7" s="458" t="s">
        <v>52</v>
      </c>
      <c r="X7" s="430"/>
      <c r="Y7" s="430"/>
      <c r="Z7" s="431"/>
      <c r="AA7" s="459" t="s">
        <v>53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27"/>
      <c r="B8" s="440"/>
      <c r="C8" s="443"/>
      <c r="D8" s="443"/>
      <c r="E8" s="451" t="s">
        <v>54</v>
      </c>
      <c r="F8" s="430"/>
      <c r="G8" s="431"/>
      <c r="H8" s="451" t="s">
        <v>55</v>
      </c>
      <c r="I8" s="430"/>
      <c r="J8" s="431"/>
      <c r="K8" s="451" t="s">
        <v>54</v>
      </c>
      <c r="L8" s="430"/>
      <c r="M8" s="431"/>
      <c r="N8" s="451" t="s">
        <v>55</v>
      </c>
      <c r="O8" s="430"/>
      <c r="P8" s="431"/>
      <c r="Q8" s="451" t="s">
        <v>54</v>
      </c>
      <c r="R8" s="430"/>
      <c r="S8" s="431"/>
      <c r="T8" s="451" t="s">
        <v>55</v>
      </c>
      <c r="U8" s="430"/>
      <c r="V8" s="431"/>
      <c r="W8" s="459" t="s">
        <v>56</v>
      </c>
      <c r="X8" s="459" t="s">
        <v>57</v>
      </c>
      <c r="Y8" s="458" t="s">
        <v>58</v>
      </c>
      <c r="Z8" s="431"/>
      <c r="AA8" s="427"/>
      <c r="AB8" s="1"/>
      <c r="AC8" s="1"/>
      <c r="AD8" s="1"/>
      <c r="AE8" s="1"/>
      <c r="AF8" s="1"/>
      <c r="AG8" s="1"/>
    </row>
    <row r="9" spans="1:33" ht="30" customHeight="1" thickBot="1" x14ac:dyDescent="0.25">
      <c r="A9" s="438"/>
      <c r="B9" s="441"/>
      <c r="C9" s="444"/>
      <c r="D9" s="444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28"/>
      <c r="X9" s="428"/>
      <c r="Y9" s="87" t="s">
        <v>68</v>
      </c>
      <c r="Z9" s="88" t="s">
        <v>19</v>
      </c>
      <c r="AA9" s="428"/>
      <c r="AB9" s="1"/>
      <c r="AC9" s="1"/>
      <c r="AD9" s="1"/>
      <c r="AE9" s="1"/>
      <c r="AF9" s="1"/>
      <c r="AG9" s="1"/>
    </row>
    <row r="10" spans="1:33" ht="24.75" customHeight="1" thickBo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23.25" customHeight="1" thickBot="1" x14ac:dyDescent="0.25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73</v>
      </c>
      <c r="B13" s="109" t="s">
        <v>74</v>
      </c>
      <c r="C13" s="110" t="s">
        <v>75</v>
      </c>
      <c r="D13" s="111"/>
      <c r="E13" s="112">
        <f>SUM(E14:E16)</f>
        <v>1</v>
      </c>
      <c r="F13" s="113"/>
      <c r="G13" s="114">
        <f t="shared" ref="G13:H13" si="0">SUM(G14:G16)</f>
        <v>6000</v>
      </c>
      <c r="H13" s="112">
        <f t="shared" si="0"/>
        <v>1</v>
      </c>
      <c r="I13" s="113"/>
      <c r="J13" s="114">
        <f t="shared" ref="J13:K13" si="1">SUM(J14:J16)</f>
        <v>5809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6000</v>
      </c>
      <c r="X13" s="114">
        <f t="shared" si="5"/>
        <v>5809</v>
      </c>
      <c r="Y13" s="115">
        <f t="shared" ref="Y13:Y37" si="6">W13-X13</f>
        <v>191</v>
      </c>
      <c r="Z13" s="116">
        <f t="shared" ref="Z13:Z37" si="7">Y13/W13</f>
        <v>3.1833333333333332E-2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76</v>
      </c>
      <c r="B14" s="120" t="s">
        <v>77</v>
      </c>
      <c r="C14" s="313" t="s">
        <v>302</v>
      </c>
      <c r="D14" s="314" t="s">
        <v>79</v>
      </c>
      <c r="E14" s="315">
        <v>1</v>
      </c>
      <c r="F14" s="316">
        <v>6000</v>
      </c>
      <c r="G14" s="317">
        <f t="shared" ref="G14" si="8">E14*F14</f>
        <v>6000</v>
      </c>
      <c r="H14" s="315">
        <v>1</v>
      </c>
      <c r="I14" s="316">
        <v>5809</v>
      </c>
      <c r="J14" s="317">
        <f t="shared" ref="J14" si="9">H14*I14</f>
        <v>5809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6000</v>
      </c>
      <c r="X14" s="127">
        <f t="shared" ref="X14:X16" si="15">J14+P14+V14</f>
        <v>5809</v>
      </c>
      <c r="Y14" s="127">
        <f t="shared" si="6"/>
        <v>191</v>
      </c>
      <c r="Z14" s="128">
        <f t="shared" si="7"/>
        <v>3.1833333333333332E-2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ref="G15:G16" si="16">E15*F15</f>
        <v>0</v>
      </c>
      <c r="H15" s="123"/>
      <c r="I15" s="124"/>
      <c r="J15" s="125">
        <f t="shared" ref="J15:J16" si="17">H15*I15</f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thickBot="1" x14ac:dyDescent="0.25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16"/>
        <v>0</v>
      </c>
      <c r="H16" s="135"/>
      <c r="I16" s="136"/>
      <c r="J16" s="137">
        <f t="shared" si="17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8">SUM(G18:G20)</f>
        <v>0</v>
      </c>
      <c r="H17" s="142">
        <f t="shared" si="18"/>
        <v>0</v>
      </c>
      <c r="I17" s="143"/>
      <c r="J17" s="144">
        <f t="shared" ref="J17:K17" si="19">SUM(J18:J20)</f>
        <v>0</v>
      </c>
      <c r="K17" s="142">
        <f t="shared" si="19"/>
        <v>0</v>
      </c>
      <c r="L17" s="143"/>
      <c r="M17" s="144">
        <f t="shared" ref="M17:N17" si="20">SUM(M18:M20)</f>
        <v>0</v>
      </c>
      <c r="N17" s="142">
        <f t="shared" si="20"/>
        <v>0</v>
      </c>
      <c r="O17" s="143"/>
      <c r="P17" s="144">
        <f t="shared" ref="P17:Q17" si="21">SUM(P18:P20)</f>
        <v>0</v>
      </c>
      <c r="Q17" s="142">
        <f t="shared" si="21"/>
        <v>0</v>
      </c>
      <c r="R17" s="143"/>
      <c r="S17" s="144">
        <f t="shared" ref="S17:T17" si="22">SUM(S18:S20)</f>
        <v>0</v>
      </c>
      <c r="T17" s="142">
        <f t="shared" si="22"/>
        <v>0</v>
      </c>
      <c r="U17" s="143"/>
      <c r="V17" s="144">
        <f t="shared" ref="V17:X17" si="23">SUM(V18:V20)</f>
        <v>0</v>
      </c>
      <c r="W17" s="144">
        <f t="shared" si="23"/>
        <v>0</v>
      </c>
      <c r="X17" s="145">
        <f t="shared" si="23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4">E18*F18</f>
        <v>0</v>
      </c>
      <c r="H18" s="123"/>
      <c r="I18" s="124"/>
      <c r="J18" s="125">
        <f t="shared" ref="J18:J20" si="25">H18*I18</f>
        <v>0</v>
      </c>
      <c r="K18" s="123"/>
      <c r="L18" s="124"/>
      <c r="M18" s="125">
        <f t="shared" ref="M18:M20" si="26">K18*L18</f>
        <v>0</v>
      </c>
      <c r="N18" s="123"/>
      <c r="O18" s="124"/>
      <c r="P18" s="125">
        <f t="shared" ref="P18:P20" si="27">N18*O18</f>
        <v>0</v>
      </c>
      <c r="Q18" s="123"/>
      <c r="R18" s="124"/>
      <c r="S18" s="125">
        <f t="shared" ref="S18:S20" si="28">Q18*R18</f>
        <v>0</v>
      </c>
      <c r="T18" s="123"/>
      <c r="U18" s="124"/>
      <c r="V18" s="125">
        <f t="shared" ref="V18:V20" si="29">T18*U18</f>
        <v>0</v>
      </c>
      <c r="W18" s="126">
        <f t="shared" ref="W18:W20" si="30">G18+M18+S18</f>
        <v>0</v>
      </c>
      <c r="X18" s="127">
        <f t="shared" ref="X18:X20" si="31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4"/>
        <v>0</v>
      </c>
      <c r="H19" s="123"/>
      <c r="I19" s="124"/>
      <c r="J19" s="125">
        <f t="shared" si="25"/>
        <v>0</v>
      </c>
      <c r="K19" s="123"/>
      <c r="L19" s="124"/>
      <c r="M19" s="125">
        <f t="shared" si="26"/>
        <v>0</v>
      </c>
      <c r="N19" s="123"/>
      <c r="O19" s="124"/>
      <c r="P19" s="125">
        <f t="shared" si="27"/>
        <v>0</v>
      </c>
      <c r="Q19" s="123"/>
      <c r="R19" s="124"/>
      <c r="S19" s="125">
        <f t="shared" si="28"/>
        <v>0</v>
      </c>
      <c r="T19" s="123"/>
      <c r="U19" s="124"/>
      <c r="V19" s="125">
        <f t="shared" si="29"/>
        <v>0</v>
      </c>
      <c r="W19" s="126">
        <f t="shared" si="30"/>
        <v>0</v>
      </c>
      <c r="X19" s="127">
        <f t="shared" si="31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thickBot="1" x14ac:dyDescent="0.25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4"/>
        <v>0</v>
      </c>
      <c r="H20" s="149"/>
      <c r="I20" s="150"/>
      <c r="J20" s="151">
        <f t="shared" si="25"/>
        <v>0</v>
      </c>
      <c r="K20" s="149"/>
      <c r="L20" s="150"/>
      <c r="M20" s="151">
        <f t="shared" si="26"/>
        <v>0</v>
      </c>
      <c r="N20" s="149"/>
      <c r="O20" s="150"/>
      <c r="P20" s="151">
        <f t="shared" si="27"/>
        <v>0</v>
      </c>
      <c r="Q20" s="149"/>
      <c r="R20" s="150"/>
      <c r="S20" s="151">
        <f t="shared" si="28"/>
        <v>0</v>
      </c>
      <c r="T20" s="149"/>
      <c r="U20" s="150"/>
      <c r="V20" s="151">
        <f t="shared" si="29"/>
        <v>0</v>
      </c>
      <c r="W20" s="138">
        <f t="shared" si="30"/>
        <v>0</v>
      </c>
      <c r="X20" s="127">
        <f t="shared" si="31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73</v>
      </c>
      <c r="B21" s="109" t="s">
        <v>87</v>
      </c>
      <c r="C21" s="153" t="s">
        <v>88</v>
      </c>
      <c r="D21" s="141"/>
      <c r="E21" s="142">
        <f>SUM(E22:E28)</f>
        <v>7</v>
      </c>
      <c r="F21" s="143"/>
      <c r="G21" s="144">
        <f t="shared" ref="G21:H21" si="32">SUM(G22:G28)</f>
        <v>42000</v>
      </c>
      <c r="H21" s="142">
        <f t="shared" si="32"/>
        <v>7</v>
      </c>
      <c r="I21" s="143"/>
      <c r="J21" s="144">
        <f t="shared" ref="J21:K21" si="33">SUM(J22:J28)</f>
        <v>42000</v>
      </c>
      <c r="K21" s="142">
        <f t="shared" si="33"/>
        <v>0</v>
      </c>
      <c r="L21" s="143"/>
      <c r="M21" s="144">
        <f t="shared" ref="M21:N21" si="34">SUM(M22:M28)</f>
        <v>0</v>
      </c>
      <c r="N21" s="142">
        <f t="shared" si="34"/>
        <v>0</v>
      </c>
      <c r="O21" s="143"/>
      <c r="P21" s="144">
        <f t="shared" ref="P21:Q21" si="35">SUM(P22:P28)</f>
        <v>0</v>
      </c>
      <c r="Q21" s="142">
        <f t="shared" si="35"/>
        <v>0</v>
      </c>
      <c r="R21" s="143"/>
      <c r="S21" s="144">
        <f t="shared" ref="S21:T21" si="36">SUM(S22:S28)</f>
        <v>0</v>
      </c>
      <c r="T21" s="142">
        <f t="shared" si="36"/>
        <v>0</v>
      </c>
      <c r="U21" s="143"/>
      <c r="V21" s="144">
        <f t="shared" ref="V21:X21" si="37">SUM(V22:V28)</f>
        <v>0</v>
      </c>
      <c r="W21" s="144">
        <f t="shared" si="37"/>
        <v>42000</v>
      </c>
      <c r="X21" s="144">
        <f t="shared" si="37"/>
        <v>42000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311" t="s">
        <v>76</v>
      </c>
      <c r="B22" s="312" t="s">
        <v>89</v>
      </c>
      <c r="C22" s="313" t="s">
        <v>303</v>
      </c>
      <c r="D22" s="314" t="s">
        <v>79</v>
      </c>
      <c r="E22" s="315">
        <v>1</v>
      </c>
      <c r="F22" s="316">
        <v>6000</v>
      </c>
      <c r="G22" s="317">
        <f t="shared" ref="G22:G28" si="38">E22*F22</f>
        <v>6000</v>
      </c>
      <c r="H22" s="315">
        <v>1</v>
      </c>
      <c r="I22" s="316">
        <v>6000</v>
      </c>
      <c r="J22" s="317">
        <f t="shared" ref="J22:J28" si="39">H22*I22</f>
        <v>6000</v>
      </c>
      <c r="K22" s="315"/>
      <c r="L22" s="316"/>
      <c r="M22" s="317">
        <f t="shared" ref="M22:M28" si="40">K22*L22</f>
        <v>0</v>
      </c>
      <c r="N22" s="315"/>
      <c r="O22" s="316"/>
      <c r="P22" s="317">
        <f t="shared" ref="P22:P28" si="41">N22*O22</f>
        <v>0</v>
      </c>
      <c r="Q22" s="315"/>
      <c r="R22" s="316"/>
      <c r="S22" s="317">
        <f t="shared" ref="S22:S28" si="42">Q22*R22</f>
        <v>0</v>
      </c>
      <c r="T22" s="315"/>
      <c r="U22" s="316"/>
      <c r="V22" s="317">
        <f t="shared" ref="V22:V28" si="43">T22*U22</f>
        <v>0</v>
      </c>
      <c r="W22" s="318">
        <f t="shared" ref="W22:W28" si="44">G22+M22+S22</f>
        <v>6000</v>
      </c>
      <c r="X22" s="319">
        <f t="shared" ref="X22:X28" si="45">J22+P22+V22</f>
        <v>6000</v>
      </c>
      <c r="Y22" s="319">
        <f t="shared" si="6"/>
        <v>0</v>
      </c>
      <c r="Z22" s="320">
        <f t="shared" si="7"/>
        <v>0</v>
      </c>
      <c r="AA22" s="321"/>
      <c r="AB22" s="323"/>
      <c r="AC22" s="323"/>
      <c r="AD22" s="323"/>
      <c r="AE22" s="323"/>
      <c r="AF22" s="323"/>
      <c r="AG22" s="323"/>
    </row>
    <row r="23" spans="1:33" ht="30" customHeight="1" x14ac:dyDescent="0.2">
      <c r="A23" s="311" t="s">
        <v>76</v>
      </c>
      <c r="B23" s="312" t="s">
        <v>91</v>
      </c>
      <c r="C23" s="313" t="s">
        <v>304</v>
      </c>
      <c r="D23" s="314" t="s">
        <v>79</v>
      </c>
      <c r="E23" s="315">
        <v>1</v>
      </c>
      <c r="F23" s="316">
        <v>6000</v>
      </c>
      <c r="G23" s="317">
        <f t="shared" si="38"/>
        <v>6000</v>
      </c>
      <c r="H23" s="315">
        <v>1</v>
      </c>
      <c r="I23" s="316">
        <v>6000</v>
      </c>
      <c r="J23" s="317">
        <f t="shared" si="39"/>
        <v>6000</v>
      </c>
      <c r="K23" s="315"/>
      <c r="L23" s="316"/>
      <c r="M23" s="317">
        <f t="shared" si="40"/>
        <v>0</v>
      </c>
      <c r="N23" s="315"/>
      <c r="O23" s="316"/>
      <c r="P23" s="317">
        <f t="shared" si="41"/>
        <v>0</v>
      </c>
      <c r="Q23" s="315"/>
      <c r="R23" s="316"/>
      <c r="S23" s="317">
        <f t="shared" si="42"/>
        <v>0</v>
      </c>
      <c r="T23" s="315"/>
      <c r="U23" s="316"/>
      <c r="V23" s="317">
        <f t="shared" si="43"/>
        <v>0</v>
      </c>
      <c r="W23" s="318">
        <f t="shared" si="44"/>
        <v>6000</v>
      </c>
      <c r="X23" s="319">
        <f t="shared" si="45"/>
        <v>6000</v>
      </c>
      <c r="Y23" s="319">
        <f t="shared" si="6"/>
        <v>0</v>
      </c>
      <c r="Z23" s="320">
        <f t="shared" si="7"/>
        <v>0</v>
      </c>
      <c r="AA23" s="321"/>
      <c r="AB23" s="323"/>
      <c r="AC23" s="323"/>
      <c r="AD23" s="323"/>
      <c r="AE23" s="323"/>
      <c r="AF23" s="323"/>
      <c r="AG23" s="323"/>
    </row>
    <row r="24" spans="1:33" ht="30" customHeight="1" x14ac:dyDescent="0.2">
      <c r="A24" s="311" t="s">
        <v>76</v>
      </c>
      <c r="B24" s="312" t="s">
        <v>92</v>
      </c>
      <c r="C24" s="313" t="s">
        <v>305</v>
      </c>
      <c r="D24" s="314" t="s">
        <v>79</v>
      </c>
      <c r="E24" s="315">
        <v>1</v>
      </c>
      <c r="F24" s="316">
        <v>6000</v>
      </c>
      <c r="G24" s="317">
        <f t="shared" si="38"/>
        <v>6000</v>
      </c>
      <c r="H24" s="315">
        <v>1</v>
      </c>
      <c r="I24" s="316">
        <v>6000</v>
      </c>
      <c r="J24" s="317">
        <f t="shared" si="39"/>
        <v>6000</v>
      </c>
      <c r="K24" s="315"/>
      <c r="L24" s="316"/>
      <c r="M24" s="317">
        <f t="shared" si="40"/>
        <v>0</v>
      </c>
      <c r="N24" s="315"/>
      <c r="O24" s="316"/>
      <c r="P24" s="317">
        <f t="shared" si="41"/>
        <v>0</v>
      </c>
      <c r="Q24" s="315"/>
      <c r="R24" s="316"/>
      <c r="S24" s="317">
        <f t="shared" si="42"/>
        <v>0</v>
      </c>
      <c r="T24" s="315"/>
      <c r="U24" s="316"/>
      <c r="V24" s="317">
        <f t="shared" si="43"/>
        <v>0</v>
      </c>
      <c r="W24" s="318">
        <f t="shared" si="44"/>
        <v>6000</v>
      </c>
      <c r="X24" s="319">
        <f t="shared" si="45"/>
        <v>6000</v>
      </c>
      <c r="Y24" s="319">
        <f t="shared" si="6"/>
        <v>0</v>
      </c>
      <c r="Z24" s="320">
        <f t="shared" si="7"/>
        <v>0</v>
      </c>
      <c r="AA24" s="321"/>
      <c r="AB24" s="323"/>
      <c r="AC24" s="323"/>
      <c r="AD24" s="323"/>
      <c r="AE24" s="323"/>
      <c r="AF24" s="323"/>
      <c r="AG24" s="323"/>
    </row>
    <row r="25" spans="1:33" ht="30" customHeight="1" x14ac:dyDescent="0.2">
      <c r="A25" s="311" t="s">
        <v>76</v>
      </c>
      <c r="B25" s="312" t="s">
        <v>306</v>
      </c>
      <c r="C25" s="313" t="s">
        <v>307</v>
      </c>
      <c r="D25" s="314" t="s">
        <v>79</v>
      </c>
      <c r="E25" s="315">
        <v>1</v>
      </c>
      <c r="F25" s="316">
        <v>6000</v>
      </c>
      <c r="G25" s="317">
        <f t="shared" si="38"/>
        <v>6000</v>
      </c>
      <c r="H25" s="315">
        <v>1</v>
      </c>
      <c r="I25" s="316">
        <v>6000</v>
      </c>
      <c r="J25" s="317">
        <f t="shared" si="39"/>
        <v>6000</v>
      </c>
      <c r="K25" s="315"/>
      <c r="L25" s="316"/>
      <c r="M25" s="317">
        <f t="shared" si="40"/>
        <v>0</v>
      </c>
      <c r="N25" s="315"/>
      <c r="O25" s="316"/>
      <c r="P25" s="317">
        <f t="shared" si="41"/>
        <v>0</v>
      </c>
      <c r="Q25" s="315"/>
      <c r="R25" s="316"/>
      <c r="S25" s="317">
        <f t="shared" si="42"/>
        <v>0</v>
      </c>
      <c r="T25" s="315"/>
      <c r="U25" s="316"/>
      <c r="V25" s="317">
        <f t="shared" si="43"/>
        <v>0</v>
      </c>
      <c r="W25" s="318">
        <f t="shared" si="44"/>
        <v>6000</v>
      </c>
      <c r="X25" s="319">
        <f t="shared" si="45"/>
        <v>6000</v>
      </c>
      <c r="Y25" s="319">
        <f t="shared" si="6"/>
        <v>0</v>
      </c>
      <c r="Z25" s="320">
        <f t="shared" si="7"/>
        <v>0</v>
      </c>
      <c r="AA25" s="321"/>
      <c r="AB25" s="323"/>
      <c r="AC25" s="323"/>
      <c r="AD25" s="323"/>
      <c r="AE25" s="323"/>
      <c r="AF25" s="323"/>
      <c r="AG25" s="323"/>
    </row>
    <row r="26" spans="1:33" ht="30" customHeight="1" x14ac:dyDescent="0.2">
      <c r="A26" s="311" t="s">
        <v>76</v>
      </c>
      <c r="B26" s="312" t="s">
        <v>308</v>
      </c>
      <c r="C26" s="313" t="s">
        <v>309</v>
      </c>
      <c r="D26" s="314" t="s">
        <v>79</v>
      </c>
      <c r="E26" s="315">
        <v>1</v>
      </c>
      <c r="F26" s="316">
        <v>6000</v>
      </c>
      <c r="G26" s="317">
        <f t="shared" si="38"/>
        <v>6000</v>
      </c>
      <c r="H26" s="315">
        <v>1</v>
      </c>
      <c r="I26" s="316">
        <v>6000</v>
      </c>
      <c r="J26" s="317">
        <f t="shared" si="39"/>
        <v>6000</v>
      </c>
      <c r="K26" s="315"/>
      <c r="L26" s="316"/>
      <c r="M26" s="317">
        <f t="shared" si="40"/>
        <v>0</v>
      </c>
      <c r="N26" s="315"/>
      <c r="O26" s="316"/>
      <c r="P26" s="317">
        <f t="shared" si="41"/>
        <v>0</v>
      </c>
      <c r="Q26" s="315"/>
      <c r="R26" s="316"/>
      <c r="S26" s="317">
        <f t="shared" si="42"/>
        <v>0</v>
      </c>
      <c r="T26" s="315"/>
      <c r="U26" s="316"/>
      <c r="V26" s="317">
        <f t="shared" si="43"/>
        <v>0</v>
      </c>
      <c r="W26" s="318">
        <f t="shared" si="44"/>
        <v>6000</v>
      </c>
      <c r="X26" s="319">
        <f t="shared" si="45"/>
        <v>6000</v>
      </c>
      <c r="Y26" s="319">
        <f t="shared" si="6"/>
        <v>0</v>
      </c>
      <c r="Z26" s="320">
        <f t="shared" si="7"/>
        <v>0</v>
      </c>
      <c r="AA26" s="321"/>
      <c r="AB26" s="323"/>
      <c r="AC26" s="323"/>
      <c r="AD26" s="323"/>
      <c r="AE26" s="323"/>
      <c r="AF26" s="323"/>
      <c r="AG26" s="323"/>
    </row>
    <row r="27" spans="1:33" ht="30" customHeight="1" x14ac:dyDescent="0.2">
      <c r="A27" s="311" t="s">
        <v>76</v>
      </c>
      <c r="B27" s="312" t="s">
        <v>310</v>
      </c>
      <c r="C27" s="313" t="s">
        <v>311</v>
      </c>
      <c r="D27" s="314" t="s">
        <v>79</v>
      </c>
      <c r="E27" s="315">
        <v>1</v>
      </c>
      <c r="F27" s="316">
        <v>6000</v>
      </c>
      <c r="G27" s="317">
        <f t="shared" si="38"/>
        <v>6000</v>
      </c>
      <c r="H27" s="315">
        <v>1</v>
      </c>
      <c r="I27" s="316">
        <v>6000</v>
      </c>
      <c r="J27" s="317">
        <f t="shared" si="39"/>
        <v>6000</v>
      </c>
      <c r="K27" s="315"/>
      <c r="L27" s="316"/>
      <c r="M27" s="317">
        <f t="shared" si="40"/>
        <v>0</v>
      </c>
      <c r="N27" s="315"/>
      <c r="O27" s="316"/>
      <c r="P27" s="317">
        <f t="shared" si="41"/>
        <v>0</v>
      </c>
      <c r="Q27" s="315"/>
      <c r="R27" s="316"/>
      <c r="S27" s="317">
        <f t="shared" si="42"/>
        <v>0</v>
      </c>
      <c r="T27" s="315"/>
      <c r="U27" s="316"/>
      <c r="V27" s="317">
        <f t="shared" si="43"/>
        <v>0</v>
      </c>
      <c r="W27" s="318">
        <f t="shared" si="44"/>
        <v>6000</v>
      </c>
      <c r="X27" s="319">
        <f t="shared" si="45"/>
        <v>6000</v>
      </c>
      <c r="Y27" s="319">
        <f t="shared" si="6"/>
        <v>0</v>
      </c>
      <c r="Z27" s="320">
        <f t="shared" si="7"/>
        <v>0</v>
      </c>
      <c r="AA27" s="321"/>
      <c r="AB27" s="323"/>
      <c r="AC27" s="323"/>
      <c r="AD27" s="323"/>
      <c r="AE27" s="323"/>
      <c r="AF27" s="323"/>
      <c r="AG27" s="323"/>
    </row>
    <row r="28" spans="1:33" ht="30" customHeight="1" thickBot="1" x14ac:dyDescent="0.25">
      <c r="A28" s="311" t="s">
        <v>76</v>
      </c>
      <c r="B28" s="312" t="s">
        <v>312</v>
      </c>
      <c r="C28" s="313" t="s">
        <v>313</v>
      </c>
      <c r="D28" s="314" t="s">
        <v>79</v>
      </c>
      <c r="E28" s="315">
        <v>1</v>
      </c>
      <c r="F28" s="316">
        <v>6000</v>
      </c>
      <c r="G28" s="317">
        <f t="shared" si="38"/>
        <v>6000</v>
      </c>
      <c r="H28" s="315">
        <v>1</v>
      </c>
      <c r="I28" s="316">
        <v>6000</v>
      </c>
      <c r="J28" s="329">
        <f t="shared" si="39"/>
        <v>6000</v>
      </c>
      <c r="K28" s="334"/>
      <c r="L28" s="335"/>
      <c r="M28" s="336">
        <f t="shared" si="40"/>
        <v>0</v>
      </c>
      <c r="N28" s="334"/>
      <c r="O28" s="335"/>
      <c r="P28" s="336">
        <f t="shared" si="41"/>
        <v>0</v>
      </c>
      <c r="Q28" s="334"/>
      <c r="R28" s="335"/>
      <c r="S28" s="336">
        <f t="shared" si="42"/>
        <v>0</v>
      </c>
      <c r="T28" s="334"/>
      <c r="U28" s="335"/>
      <c r="V28" s="336">
        <f t="shared" si="43"/>
        <v>0</v>
      </c>
      <c r="W28" s="330">
        <f t="shared" si="44"/>
        <v>6000</v>
      </c>
      <c r="X28" s="319">
        <f t="shared" si="45"/>
        <v>6000</v>
      </c>
      <c r="Y28" s="319">
        <f t="shared" si="6"/>
        <v>0</v>
      </c>
      <c r="Z28" s="320">
        <f t="shared" si="7"/>
        <v>0</v>
      </c>
      <c r="AA28" s="337"/>
      <c r="AB28" s="323"/>
      <c r="AC28" s="323"/>
      <c r="AD28" s="323"/>
      <c r="AE28" s="323"/>
      <c r="AF28" s="323"/>
      <c r="AG28" s="323"/>
    </row>
    <row r="29" spans="1:33" ht="30" customHeight="1" x14ac:dyDescent="0.2">
      <c r="A29" s="108" t="s">
        <v>71</v>
      </c>
      <c r="B29" s="155" t="s">
        <v>93</v>
      </c>
      <c r="C29" s="140" t="s">
        <v>94</v>
      </c>
      <c r="D29" s="141"/>
      <c r="E29" s="142">
        <f>SUM(E30:E32)</f>
        <v>48000</v>
      </c>
      <c r="F29" s="143"/>
      <c r="G29" s="144">
        <f t="shared" ref="G29:H29" si="46">SUM(G30:G32)</f>
        <v>10560</v>
      </c>
      <c r="H29" s="142">
        <f t="shared" si="46"/>
        <v>47809</v>
      </c>
      <c r="I29" s="143"/>
      <c r="J29" s="144">
        <f t="shared" ref="J29:K29" si="47">SUM(J30:J32)</f>
        <v>10517.98</v>
      </c>
      <c r="K29" s="142">
        <f t="shared" si="47"/>
        <v>0</v>
      </c>
      <c r="L29" s="143"/>
      <c r="M29" s="144">
        <f t="shared" ref="M29:N29" si="48">SUM(M30:M32)</f>
        <v>0</v>
      </c>
      <c r="N29" s="142">
        <f t="shared" si="48"/>
        <v>0</v>
      </c>
      <c r="O29" s="143"/>
      <c r="P29" s="144">
        <f t="shared" ref="P29:Q29" si="49">SUM(P30:P32)</f>
        <v>0</v>
      </c>
      <c r="Q29" s="142">
        <f t="shared" si="49"/>
        <v>0</v>
      </c>
      <c r="R29" s="143"/>
      <c r="S29" s="144">
        <f t="shared" ref="S29:T29" si="50">SUM(S30:S32)</f>
        <v>0</v>
      </c>
      <c r="T29" s="142">
        <f t="shared" si="50"/>
        <v>0</v>
      </c>
      <c r="U29" s="143"/>
      <c r="V29" s="144">
        <f t="shared" ref="V29:X29" si="51">SUM(V30:V32)</f>
        <v>0</v>
      </c>
      <c r="W29" s="144">
        <f t="shared" si="51"/>
        <v>10560</v>
      </c>
      <c r="X29" s="144">
        <f t="shared" si="51"/>
        <v>10517.98</v>
      </c>
      <c r="Y29" s="115">
        <f t="shared" si="6"/>
        <v>42.020000000000437</v>
      </c>
      <c r="Z29" s="116">
        <f t="shared" si="7"/>
        <v>3.9791666666667081E-3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56" t="s">
        <v>76</v>
      </c>
      <c r="B30" s="157" t="s">
        <v>95</v>
      </c>
      <c r="C30" s="121" t="s">
        <v>96</v>
      </c>
      <c r="D30" s="158"/>
      <c r="E30" s="159">
        <f>G13</f>
        <v>6000</v>
      </c>
      <c r="F30" s="160">
        <v>0.22</v>
      </c>
      <c r="G30" s="161">
        <f t="shared" ref="G30:G32" si="52">E30*F30</f>
        <v>1320</v>
      </c>
      <c r="H30" s="159">
        <f>J13</f>
        <v>5809</v>
      </c>
      <c r="I30" s="160">
        <v>0.22</v>
      </c>
      <c r="J30" s="161">
        <f t="shared" ref="J30:J32" si="53">H30*I30</f>
        <v>1277.98</v>
      </c>
      <c r="K30" s="159">
        <f>M13</f>
        <v>0</v>
      </c>
      <c r="L30" s="160">
        <v>0.22</v>
      </c>
      <c r="M30" s="161">
        <f t="shared" ref="M30:M32" si="54">K30*L30</f>
        <v>0</v>
      </c>
      <c r="N30" s="159">
        <f>P13</f>
        <v>0</v>
      </c>
      <c r="O30" s="160">
        <v>0.22</v>
      </c>
      <c r="P30" s="161">
        <f t="shared" ref="P30:P32" si="55">N30*O30</f>
        <v>0</v>
      </c>
      <c r="Q30" s="159">
        <f>S13</f>
        <v>0</v>
      </c>
      <c r="R30" s="160">
        <v>0.22</v>
      </c>
      <c r="S30" s="161">
        <f t="shared" ref="S30:S32" si="56">Q30*R30</f>
        <v>0</v>
      </c>
      <c r="T30" s="159">
        <f>V13</f>
        <v>0</v>
      </c>
      <c r="U30" s="160">
        <v>0.22</v>
      </c>
      <c r="V30" s="161">
        <f t="shared" ref="V30:V32" si="57">T30*U30</f>
        <v>0</v>
      </c>
      <c r="W30" s="127">
        <f t="shared" ref="W30:W32" si="58">G30+M30+S30</f>
        <v>1320</v>
      </c>
      <c r="X30" s="127">
        <f t="shared" ref="X30:X32" si="59">J30+P30+V30</f>
        <v>1277.98</v>
      </c>
      <c r="Y30" s="127">
        <f t="shared" si="6"/>
        <v>42.019999999999982</v>
      </c>
      <c r="Z30" s="128">
        <f t="shared" si="7"/>
        <v>3.1833333333333318E-2</v>
      </c>
      <c r="AA30" s="162"/>
      <c r="AB30" s="130"/>
      <c r="AC30" s="131"/>
      <c r="AD30" s="131"/>
      <c r="AE30" s="131"/>
      <c r="AF30" s="131"/>
      <c r="AG30" s="131"/>
    </row>
    <row r="31" spans="1:33" ht="30" customHeight="1" x14ac:dyDescent="0.2">
      <c r="A31" s="119" t="s">
        <v>76</v>
      </c>
      <c r="B31" s="120" t="s">
        <v>97</v>
      </c>
      <c r="C31" s="121" t="s">
        <v>98</v>
      </c>
      <c r="D31" s="122"/>
      <c r="E31" s="123">
        <f>G17</f>
        <v>0</v>
      </c>
      <c r="F31" s="124">
        <v>0.22</v>
      </c>
      <c r="G31" s="125">
        <f t="shared" si="52"/>
        <v>0</v>
      </c>
      <c r="H31" s="123">
        <f>J17</f>
        <v>0</v>
      </c>
      <c r="I31" s="124">
        <v>0.22</v>
      </c>
      <c r="J31" s="125">
        <f t="shared" si="53"/>
        <v>0</v>
      </c>
      <c r="K31" s="123">
        <f>M17</f>
        <v>0</v>
      </c>
      <c r="L31" s="124">
        <v>0.22</v>
      </c>
      <c r="M31" s="125">
        <f t="shared" si="54"/>
        <v>0</v>
      </c>
      <c r="N31" s="123">
        <f>P17</f>
        <v>0</v>
      </c>
      <c r="O31" s="124">
        <v>0.22</v>
      </c>
      <c r="P31" s="125">
        <f t="shared" si="55"/>
        <v>0</v>
      </c>
      <c r="Q31" s="123">
        <f>S17</f>
        <v>0</v>
      </c>
      <c r="R31" s="124">
        <v>0.22</v>
      </c>
      <c r="S31" s="125">
        <f t="shared" si="56"/>
        <v>0</v>
      </c>
      <c r="T31" s="123">
        <f>V17</f>
        <v>0</v>
      </c>
      <c r="U31" s="124">
        <v>0.22</v>
      </c>
      <c r="V31" s="125">
        <f t="shared" si="57"/>
        <v>0</v>
      </c>
      <c r="W31" s="126">
        <f t="shared" si="58"/>
        <v>0</v>
      </c>
      <c r="X31" s="127">
        <f t="shared" si="59"/>
        <v>0</v>
      </c>
      <c r="Y31" s="127">
        <f t="shared" si="6"/>
        <v>0</v>
      </c>
      <c r="Z31" s="128" t="e">
        <f t="shared" si="7"/>
        <v>#DIV/0!</v>
      </c>
      <c r="AA31" s="129"/>
      <c r="AB31" s="131"/>
      <c r="AC31" s="131"/>
      <c r="AD31" s="131"/>
      <c r="AE31" s="131"/>
      <c r="AF31" s="131"/>
      <c r="AG31" s="131"/>
    </row>
    <row r="32" spans="1:33" ht="30" customHeight="1" thickBot="1" x14ac:dyDescent="0.25">
      <c r="A32" s="132" t="s">
        <v>76</v>
      </c>
      <c r="B32" s="154" t="s">
        <v>99</v>
      </c>
      <c r="C32" s="163" t="s">
        <v>88</v>
      </c>
      <c r="D32" s="134"/>
      <c r="E32" s="135">
        <f>G21</f>
        <v>42000</v>
      </c>
      <c r="F32" s="136">
        <v>0.22</v>
      </c>
      <c r="G32" s="137">
        <f t="shared" si="52"/>
        <v>9240</v>
      </c>
      <c r="H32" s="135">
        <f>J21</f>
        <v>42000</v>
      </c>
      <c r="I32" s="136">
        <v>0.22</v>
      </c>
      <c r="J32" s="137">
        <f t="shared" si="53"/>
        <v>9240</v>
      </c>
      <c r="K32" s="135">
        <f>M21</f>
        <v>0</v>
      </c>
      <c r="L32" s="136">
        <v>0.22</v>
      </c>
      <c r="M32" s="137">
        <f t="shared" si="54"/>
        <v>0</v>
      </c>
      <c r="N32" s="135">
        <f>P21</f>
        <v>0</v>
      </c>
      <c r="O32" s="136">
        <v>0.22</v>
      </c>
      <c r="P32" s="137">
        <f t="shared" si="55"/>
        <v>0</v>
      </c>
      <c r="Q32" s="135">
        <f>S21</f>
        <v>0</v>
      </c>
      <c r="R32" s="136">
        <v>0.22</v>
      </c>
      <c r="S32" s="137">
        <f t="shared" si="56"/>
        <v>0</v>
      </c>
      <c r="T32" s="135">
        <f>V21</f>
        <v>0</v>
      </c>
      <c r="U32" s="136">
        <v>0.22</v>
      </c>
      <c r="V32" s="137">
        <f t="shared" si="57"/>
        <v>0</v>
      </c>
      <c r="W32" s="138">
        <f t="shared" si="58"/>
        <v>9240</v>
      </c>
      <c r="X32" s="127">
        <f t="shared" si="59"/>
        <v>9240</v>
      </c>
      <c r="Y32" s="127">
        <f t="shared" si="6"/>
        <v>0</v>
      </c>
      <c r="Z32" s="128">
        <f t="shared" si="7"/>
        <v>0</v>
      </c>
      <c r="AA32" s="139"/>
      <c r="AB32" s="131"/>
      <c r="AC32" s="131"/>
      <c r="AD32" s="131"/>
      <c r="AE32" s="131"/>
      <c r="AF32" s="131"/>
      <c r="AG32" s="131"/>
    </row>
    <row r="33" spans="1:33" ht="30" customHeight="1" x14ac:dyDescent="0.2">
      <c r="A33" s="108" t="s">
        <v>73</v>
      </c>
      <c r="B33" s="155" t="s">
        <v>100</v>
      </c>
      <c r="C33" s="140" t="s">
        <v>101</v>
      </c>
      <c r="D33" s="141"/>
      <c r="E33" s="142">
        <f>SUM(E34:E36)</f>
        <v>0</v>
      </c>
      <c r="F33" s="143"/>
      <c r="G33" s="144">
        <f t="shared" ref="G33:H33" si="60">SUM(G34:G36)</f>
        <v>0</v>
      </c>
      <c r="H33" s="142">
        <f t="shared" si="60"/>
        <v>0</v>
      </c>
      <c r="I33" s="143"/>
      <c r="J33" s="144">
        <f t="shared" ref="J33:K33" si="61">SUM(J34:J36)</f>
        <v>0</v>
      </c>
      <c r="K33" s="142">
        <f t="shared" si="61"/>
        <v>0</v>
      </c>
      <c r="L33" s="143"/>
      <c r="M33" s="144">
        <f t="shared" ref="M33:N33" si="62">SUM(M34:M36)</f>
        <v>0</v>
      </c>
      <c r="N33" s="142">
        <f t="shared" si="62"/>
        <v>0</v>
      </c>
      <c r="O33" s="143"/>
      <c r="P33" s="144">
        <f t="shared" ref="P33:Q33" si="63">SUM(P34:P36)</f>
        <v>0</v>
      </c>
      <c r="Q33" s="142">
        <f t="shared" si="63"/>
        <v>0</v>
      </c>
      <c r="R33" s="143"/>
      <c r="S33" s="144">
        <f t="shared" ref="S33:T33" si="64">SUM(S34:S36)</f>
        <v>0</v>
      </c>
      <c r="T33" s="142">
        <f t="shared" si="64"/>
        <v>0</v>
      </c>
      <c r="U33" s="143"/>
      <c r="V33" s="144">
        <f t="shared" ref="V33:X33" si="65">SUM(V34:V36)</f>
        <v>0</v>
      </c>
      <c r="W33" s="144">
        <f t="shared" si="65"/>
        <v>0</v>
      </c>
      <c r="X33" s="144">
        <f t="shared" si="65"/>
        <v>0</v>
      </c>
      <c r="Y33" s="144">
        <f t="shared" si="6"/>
        <v>0</v>
      </c>
      <c r="Z33" s="144" t="e">
        <f t="shared" si="7"/>
        <v>#DIV/0!</v>
      </c>
      <c r="AA33" s="146"/>
      <c r="AB33" s="7"/>
      <c r="AC33" s="7"/>
      <c r="AD33" s="7"/>
      <c r="AE33" s="7"/>
      <c r="AF33" s="7"/>
      <c r="AG33" s="7"/>
    </row>
    <row r="34" spans="1:33" ht="30" customHeight="1" x14ac:dyDescent="0.2">
      <c r="A34" s="119" t="s">
        <v>76</v>
      </c>
      <c r="B34" s="157" t="s">
        <v>102</v>
      </c>
      <c r="C34" s="121" t="s">
        <v>90</v>
      </c>
      <c r="D34" s="122" t="s">
        <v>79</v>
      </c>
      <c r="E34" s="123"/>
      <c r="F34" s="124"/>
      <c r="G34" s="125">
        <f t="shared" ref="G34:G36" si="66">E34*F34</f>
        <v>0</v>
      </c>
      <c r="H34" s="123"/>
      <c r="I34" s="124"/>
      <c r="J34" s="125">
        <f t="shared" ref="J34:J36" si="67">H34*I34</f>
        <v>0</v>
      </c>
      <c r="K34" s="123"/>
      <c r="L34" s="124"/>
      <c r="M34" s="125">
        <f t="shared" ref="M34:M36" si="68">K34*L34</f>
        <v>0</v>
      </c>
      <c r="N34" s="123"/>
      <c r="O34" s="124"/>
      <c r="P34" s="125">
        <f t="shared" ref="P34:P36" si="69">N34*O34</f>
        <v>0</v>
      </c>
      <c r="Q34" s="123"/>
      <c r="R34" s="124"/>
      <c r="S34" s="125">
        <f t="shared" ref="S34:S36" si="70">Q34*R34</f>
        <v>0</v>
      </c>
      <c r="T34" s="123"/>
      <c r="U34" s="124"/>
      <c r="V34" s="125">
        <f t="shared" ref="V34:V36" si="71">T34*U34</f>
        <v>0</v>
      </c>
      <c r="W34" s="126">
        <f t="shared" ref="W34:W36" si="72">G34+M34+S34</f>
        <v>0</v>
      </c>
      <c r="X34" s="127">
        <f t="shared" ref="X34:X36" si="73">J34+P34+V34</f>
        <v>0</v>
      </c>
      <c r="Y34" s="127">
        <f t="shared" si="6"/>
        <v>0</v>
      </c>
      <c r="Z34" s="128" t="e">
        <f t="shared" si="7"/>
        <v>#DIV/0!</v>
      </c>
      <c r="AA34" s="129"/>
      <c r="AB34" s="7"/>
      <c r="AC34" s="7"/>
      <c r="AD34" s="7"/>
      <c r="AE34" s="7"/>
      <c r="AF34" s="7"/>
      <c r="AG34" s="7"/>
    </row>
    <row r="35" spans="1:33" ht="30" customHeight="1" x14ac:dyDescent="0.2">
      <c r="A35" s="119" t="s">
        <v>76</v>
      </c>
      <c r="B35" s="120" t="s">
        <v>103</v>
      </c>
      <c r="C35" s="121" t="s">
        <v>90</v>
      </c>
      <c r="D35" s="122" t="s">
        <v>79</v>
      </c>
      <c r="E35" s="123"/>
      <c r="F35" s="124"/>
      <c r="G35" s="125">
        <f t="shared" si="66"/>
        <v>0</v>
      </c>
      <c r="H35" s="123"/>
      <c r="I35" s="124"/>
      <c r="J35" s="125">
        <f t="shared" si="67"/>
        <v>0</v>
      </c>
      <c r="K35" s="123"/>
      <c r="L35" s="124"/>
      <c r="M35" s="125">
        <f t="shared" si="68"/>
        <v>0</v>
      </c>
      <c r="N35" s="123"/>
      <c r="O35" s="124"/>
      <c r="P35" s="125">
        <f t="shared" si="69"/>
        <v>0</v>
      </c>
      <c r="Q35" s="123"/>
      <c r="R35" s="124"/>
      <c r="S35" s="125">
        <f t="shared" si="70"/>
        <v>0</v>
      </c>
      <c r="T35" s="123"/>
      <c r="U35" s="124"/>
      <c r="V35" s="125">
        <f t="shared" si="71"/>
        <v>0</v>
      </c>
      <c r="W35" s="126">
        <f t="shared" si="72"/>
        <v>0</v>
      </c>
      <c r="X35" s="127">
        <f t="shared" si="73"/>
        <v>0</v>
      </c>
      <c r="Y35" s="127">
        <f t="shared" si="6"/>
        <v>0</v>
      </c>
      <c r="Z35" s="128" t="e">
        <f t="shared" si="7"/>
        <v>#DIV/0!</v>
      </c>
      <c r="AA35" s="129"/>
      <c r="AB35" s="7"/>
      <c r="AC35" s="7"/>
      <c r="AD35" s="7"/>
      <c r="AE35" s="7"/>
      <c r="AF35" s="7"/>
      <c r="AG35" s="7"/>
    </row>
    <row r="36" spans="1:33" ht="30" customHeight="1" thickBot="1" x14ac:dyDescent="0.25">
      <c r="A36" s="132" t="s">
        <v>76</v>
      </c>
      <c r="B36" s="133" t="s">
        <v>104</v>
      </c>
      <c r="C36" s="164" t="s">
        <v>90</v>
      </c>
      <c r="D36" s="134" t="s">
        <v>79</v>
      </c>
      <c r="E36" s="135"/>
      <c r="F36" s="136"/>
      <c r="G36" s="137">
        <f t="shared" si="66"/>
        <v>0</v>
      </c>
      <c r="H36" s="135"/>
      <c r="I36" s="136"/>
      <c r="J36" s="137">
        <f t="shared" si="67"/>
        <v>0</v>
      </c>
      <c r="K36" s="149"/>
      <c r="L36" s="150"/>
      <c r="M36" s="151">
        <f t="shared" si="68"/>
        <v>0</v>
      </c>
      <c r="N36" s="149"/>
      <c r="O36" s="150"/>
      <c r="P36" s="151">
        <f t="shared" si="69"/>
        <v>0</v>
      </c>
      <c r="Q36" s="149"/>
      <c r="R36" s="150"/>
      <c r="S36" s="151">
        <f t="shared" si="70"/>
        <v>0</v>
      </c>
      <c r="T36" s="149"/>
      <c r="U36" s="150"/>
      <c r="V36" s="151">
        <f t="shared" si="71"/>
        <v>0</v>
      </c>
      <c r="W36" s="138">
        <f t="shared" si="72"/>
        <v>0</v>
      </c>
      <c r="X36" s="127">
        <f t="shared" si="73"/>
        <v>0</v>
      </c>
      <c r="Y36" s="165">
        <f t="shared" si="6"/>
        <v>0</v>
      </c>
      <c r="Z36" s="128" t="e">
        <f t="shared" si="7"/>
        <v>#DIV/0!</v>
      </c>
      <c r="AA36" s="152"/>
      <c r="AB36" s="7"/>
      <c r="AC36" s="7"/>
      <c r="AD36" s="7"/>
      <c r="AE36" s="7"/>
      <c r="AF36" s="7"/>
      <c r="AG36" s="7"/>
    </row>
    <row r="37" spans="1:33" ht="30" customHeight="1" thickBot="1" x14ac:dyDescent="0.25">
      <c r="A37" s="166" t="s">
        <v>105</v>
      </c>
      <c r="B37" s="167"/>
      <c r="C37" s="168"/>
      <c r="D37" s="169"/>
      <c r="E37" s="170"/>
      <c r="F37" s="171"/>
      <c r="G37" s="172">
        <f>G13+G17+G21+G29+G33</f>
        <v>58560</v>
      </c>
      <c r="H37" s="170"/>
      <c r="I37" s="171"/>
      <c r="J37" s="172">
        <f>J13+J17+J21+J29+J33</f>
        <v>58326.979999999996</v>
      </c>
      <c r="K37" s="170"/>
      <c r="L37" s="173"/>
      <c r="M37" s="172">
        <f>M13+M17+M21+M29+M33</f>
        <v>0</v>
      </c>
      <c r="N37" s="170"/>
      <c r="O37" s="173"/>
      <c r="P37" s="172">
        <f>P13+P17+P21+P29+P33</f>
        <v>0</v>
      </c>
      <c r="Q37" s="170"/>
      <c r="R37" s="173"/>
      <c r="S37" s="172">
        <f>S13+S17+S21+S29+S33</f>
        <v>0</v>
      </c>
      <c r="T37" s="170"/>
      <c r="U37" s="173"/>
      <c r="V37" s="172">
        <f t="shared" ref="V37:X37" si="74">V13+V17+V21+V29+V33</f>
        <v>0</v>
      </c>
      <c r="W37" s="172">
        <f t="shared" si="74"/>
        <v>58560</v>
      </c>
      <c r="X37" s="174">
        <f t="shared" si="74"/>
        <v>58326.979999999996</v>
      </c>
      <c r="Y37" s="175">
        <f t="shared" si="6"/>
        <v>233.02000000000407</v>
      </c>
      <c r="Z37" s="176">
        <f t="shared" si="7"/>
        <v>3.9791666666667358E-3</v>
      </c>
      <c r="AA37" s="177"/>
      <c r="AB37" s="6"/>
      <c r="AC37" s="7"/>
      <c r="AD37" s="7"/>
      <c r="AE37" s="7"/>
      <c r="AF37" s="7"/>
      <c r="AG37" s="7"/>
    </row>
    <row r="38" spans="1:33" ht="30" customHeight="1" thickBot="1" x14ac:dyDescent="0.25">
      <c r="A38" s="178" t="s">
        <v>71</v>
      </c>
      <c r="B38" s="179">
        <v>2</v>
      </c>
      <c r="C38" s="180" t="s">
        <v>106</v>
      </c>
      <c r="D38" s="181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X38" s="106"/>
      <c r="Y38" s="182"/>
      <c r="Z38" s="106"/>
      <c r="AA38" s="107"/>
      <c r="AB38" s="7"/>
      <c r="AC38" s="7"/>
      <c r="AD38" s="7"/>
      <c r="AE38" s="7"/>
      <c r="AF38" s="7"/>
      <c r="AG38" s="7"/>
    </row>
    <row r="39" spans="1:33" ht="30" customHeight="1" x14ac:dyDescent="0.2">
      <c r="A39" s="108" t="s">
        <v>73</v>
      </c>
      <c r="B39" s="155" t="s">
        <v>107</v>
      </c>
      <c r="C39" s="110" t="s">
        <v>108</v>
      </c>
      <c r="D39" s="111"/>
      <c r="E39" s="112">
        <f>SUM(E40:E42)</f>
        <v>0</v>
      </c>
      <c r="F39" s="113"/>
      <c r="G39" s="114">
        <f t="shared" ref="G39:H39" si="75">SUM(G40:G42)</f>
        <v>0</v>
      </c>
      <c r="H39" s="112">
        <f t="shared" si="75"/>
        <v>0</v>
      </c>
      <c r="I39" s="113"/>
      <c r="J39" s="114">
        <f t="shared" ref="J39:K39" si="76">SUM(J40:J42)</f>
        <v>0</v>
      </c>
      <c r="K39" s="112">
        <f t="shared" si="76"/>
        <v>0</v>
      </c>
      <c r="L39" s="113"/>
      <c r="M39" s="114">
        <f t="shared" ref="M39:N39" si="77">SUM(M40:M42)</f>
        <v>0</v>
      </c>
      <c r="N39" s="112">
        <f t="shared" si="77"/>
        <v>0</v>
      </c>
      <c r="O39" s="113"/>
      <c r="P39" s="114">
        <f t="shared" ref="P39:Q39" si="78">SUM(P40:P42)</f>
        <v>0</v>
      </c>
      <c r="Q39" s="112">
        <f t="shared" si="78"/>
        <v>0</v>
      </c>
      <c r="R39" s="113"/>
      <c r="S39" s="114">
        <f t="shared" ref="S39:T39" si="79">SUM(S40:S42)</f>
        <v>0</v>
      </c>
      <c r="T39" s="112">
        <f t="shared" si="79"/>
        <v>0</v>
      </c>
      <c r="U39" s="113"/>
      <c r="V39" s="114">
        <f t="shared" ref="V39:X39" si="80">SUM(V40:V42)</f>
        <v>0</v>
      </c>
      <c r="W39" s="114">
        <f t="shared" si="80"/>
        <v>0</v>
      </c>
      <c r="X39" s="183">
        <f t="shared" si="80"/>
        <v>0</v>
      </c>
      <c r="Y39" s="143">
        <f t="shared" ref="Y39:Y51" si="81">W39-X39</f>
        <v>0</v>
      </c>
      <c r="Z39" s="184" t="e">
        <f t="shared" ref="Z39:Z51" si="82">Y39/W39</f>
        <v>#DIV/0!</v>
      </c>
      <c r="AA39" s="117"/>
      <c r="AB39" s="185"/>
      <c r="AC39" s="118"/>
      <c r="AD39" s="118"/>
      <c r="AE39" s="118"/>
      <c r="AF39" s="118"/>
      <c r="AG39" s="118"/>
    </row>
    <row r="40" spans="1:33" ht="30" customHeight="1" x14ac:dyDescent="0.2">
      <c r="A40" s="119" t="s">
        <v>76</v>
      </c>
      <c r="B40" s="120" t="s">
        <v>109</v>
      </c>
      <c r="C40" s="121" t="s">
        <v>110</v>
      </c>
      <c r="D40" s="122" t="s">
        <v>111</v>
      </c>
      <c r="E40" s="123"/>
      <c r="F40" s="124"/>
      <c r="G40" s="125">
        <f t="shared" ref="G40:G42" si="83">E40*F40</f>
        <v>0</v>
      </c>
      <c r="H40" s="123"/>
      <c r="I40" s="124"/>
      <c r="J40" s="125">
        <f t="shared" ref="J40:J42" si="84">H40*I40</f>
        <v>0</v>
      </c>
      <c r="K40" s="123"/>
      <c r="L40" s="124"/>
      <c r="M40" s="125">
        <f t="shared" ref="M40:M42" si="85">K40*L40</f>
        <v>0</v>
      </c>
      <c r="N40" s="123"/>
      <c r="O40" s="124"/>
      <c r="P40" s="125">
        <f t="shared" ref="P40:P42" si="86">N40*O40</f>
        <v>0</v>
      </c>
      <c r="Q40" s="123"/>
      <c r="R40" s="124"/>
      <c r="S40" s="125">
        <f t="shared" ref="S40:S42" si="87">Q40*R40</f>
        <v>0</v>
      </c>
      <c r="T40" s="123"/>
      <c r="U40" s="124"/>
      <c r="V40" s="125">
        <f t="shared" ref="V40:V42" si="88">T40*U40</f>
        <v>0</v>
      </c>
      <c r="W40" s="126">
        <f t="shared" ref="W40:W42" si="89">G40+M40+S40</f>
        <v>0</v>
      </c>
      <c r="X40" s="127">
        <f t="shared" ref="X40:X42" si="90">J40+P40+V40</f>
        <v>0</v>
      </c>
      <c r="Y40" s="127">
        <f t="shared" si="81"/>
        <v>0</v>
      </c>
      <c r="Z40" s="128" t="e">
        <f t="shared" si="82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19" t="s">
        <v>76</v>
      </c>
      <c r="B41" s="120" t="s">
        <v>112</v>
      </c>
      <c r="C41" s="121" t="s">
        <v>110</v>
      </c>
      <c r="D41" s="122" t="s">
        <v>111</v>
      </c>
      <c r="E41" s="123"/>
      <c r="F41" s="124"/>
      <c r="G41" s="125">
        <f t="shared" si="83"/>
        <v>0</v>
      </c>
      <c r="H41" s="123"/>
      <c r="I41" s="124"/>
      <c r="J41" s="125">
        <f t="shared" si="84"/>
        <v>0</v>
      </c>
      <c r="K41" s="123"/>
      <c r="L41" s="124"/>
      <c r="M41" s="125">
        <f t="shared" si="85"/>
        <v>0</v>
      </c>
      <c r="N41" s="123"/>
      <c r="O41" s="124"/>
      <c r="P41" s="125">
        <f t="shared" si="86"/>
        <v>0</v>
      </c>
      <c r="Q41" s="123"/>
      <c r="R41" s="124"/>
      <c r="S41" s="125">
        <f t="shared" si="87"/>
        <v>0</v>
      </c>
      <c r="T41" s="123"/>
      <c r="U41" s="124"/>
      <c r="V41" s="125">
        <f t="shared" si="88"/>
        <v>0</v>
      </c>
      <c r="W41" s="126">
        <f t="shared" si="89"/>
        <v>0</v>
      </c>
      <c r="X41" s="127">
        <f t="shared" si="90"/>
        <v>0</v>
      </c>
      <c r="Y41" s="127">
        <f t="shared" si="81"/>
        <v>0</v>
      </c>
      <c r="Z41" s="128" t="e">
        <f t="shared" si="82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thickBot="1" x14ac:dyDescent="0.25">
      <c r="A42" s="147" t="s">
        <v>76</v>
      </c>
      <c r="B42" s="154" t="s">
        <v>113</v>
      </c>
      <c r="C42" s="121" t="s">
        <v>110</v>
      </c>
      <c r="D42" s="148" t="s">
        <v>111</v>
      </c>
      <c r="E42" s="149"/>
      <c r="F42" s="150"/>
      <c r="G42" s="151">
        <f t="shared" si="83"/>
        <v>0</v>
      </c>
      <c r="H42" s="149"/>
      <c r="I42" s="150"/>
      <c r="J42" s="151">
        <f t="shared" si="84"/>
        <v>0</v>
      </c>
      <c r="K42" s="149"/>
      <c r="L42" s="150"/>
      <c r="M42" s="151">
        <f t="shared" si="85"/>
        <v>0</v>
      </c>
      <c r="N42" s="149"/>
      <c r="O42" s="150"/>
      <c r="P42" s="151">
        <f t="shared" si="86"/>
        <v>0</v>
      </c>
      <c r="Q42" s="149"/>
      <c r="R42" s="150"/>
      <c r="S42" s="151">
        <f t="shared" si="87"/>
        <v>0</v>
      </c>
      <c r="T42" s="149"/>
      <c r="U42" s="150"/>
      <c r="V42" s="151">
        <f t="shared" si="88"/>
        <v>0</v>
      </c>
      <c r="W42" s="138">
        <f t="shared" si="89"/>
        <v>0</v>
      </c>
      <c r="X42" s="127">
        <f t="shared" si="90"/>
        <v>0</v>
      </c>
      <c r="Y42" s="127">
        <f t="shared" si="81"/>
        <v>0</v>
      </c>
      <c r="Z42" s="128" t="e">
        <f t="shared" si="82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08" t="s">
        <v>73</v>
      </c>
      <c r="B43" s="155" t="s">
        <v>114</v>
      </c>
      <c r="C43" s="153" t="s">
        <v>115</v>
      </c>
      <c r="D43" s="141"/>
      <c r="E43" s="142">
        <f>SUM(E44:E46)</f>
        <v>0</v>
      </c>
      <c r="F43" s="143"/>
      <c r="G43" s="144">
        <f t="shared" ref="G43:H43" si="91">SUM(G44:G46)</f>
        <v>0</v>
      </c>
      <c r="H43" s="142">
        <f t="shared" si="91"/>
        <v>0</v>
      </c>
      <c r="I43" s="143"/>
      <c r="J43" s="144">
        <f t="shared" ref="J43:K43" si="92">SUM(J44:J46)</f>
        <v>0</v>
      </c>
      <c r="K43" s="142">
        <f t="shared" si="92"/>
        <v>0</v>
      </c>
      <c r="L43" s="143"/>
      <c r="M43" s="144">
        <f t="shared" ref="M43:N43" si="93">SUM(M44:M46)</f>
        <v>0</v>
      </c>
      <c r="N43" s="142">
        <f t="shared" si="93"/>
        <v>0</v>
      </c>
      <c r="O43" s="143"/>
      <c r="P43" s="144">
        <f t="shared" ref="P43:Q43" si="94">SUM(P44:P46)</f>
        <v>0</v>
      </c>
      <c r="Q43" s="142">
        <f t="shared" si="94"/>
        <v>0</v>
      </c>
      <c r="R43" s="143"/>
      <c r="S43" s="144">
        <f t="shared" ref="S43:T43" si="95">SUM(S44:S46)</f>
        <v>0</v>
      </c>
      <c r="T43" s="142">
        <f t="shared" si="95"/>
        <v>0</v>
      </c>
      <c r="U43" s="143"/>
      <c r="V43" s="144">
        <f t="shared" ref="V43:X43" si="96">SUM(V44:V46)</f>
        <v>0</v>
      </c>
      <c r="W43" s="144">
        <f t="shared" si="96"/>
        <v>0</v>
      </c>
      <c r="X43" s="144">
        <f t="shared" si="96"/>
        <v>0</v>
      </c>
      <c r="Y43" s="186">
        <f t="shared" si="81"/>
        <v>0</v>
      </c>
      <c r="Z43" s="186" t="e">
        <f t="shared" si="82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">
      <c r="A44" s="119" t="s">
        <v>76</v>
      </c>
      <c r="B44" s="120" t="s">
        <v>116</v>
      </c>
      <c r="C44" s="121" t="s">
        <v>117</v>
      </c>
      <c r="D44" s="122" t="s">
        <v>118</v>
      </c>
      <c r="E44" s="123"/>
      <c r="F44" s="124"/>
      <c r="G44" s="125">
        <f t="shared" ref="G44:G46" si="97">E44*F44</f>
        <v>0</v>
      </c>
      <c r="H44" s="123"/>
      <c r="I44" s="124"/>
      <c r="J44" s="125">
        <f t="shared" ref="J44:J46" si="98">H44*I44</f>
        <v>0</v>
      </c>
      <c r="K44" s="123"/>
      <c r="L44" s="124"/>
      <c r="M44" s="125">
        <f t="shared" ref="M44:M46" si="99">K44*L44</f>
        <v>0</v>
      </c>
      <c r="N44" s="123"/>
      <c r="O44" s="124"/>
      <c r="P44" s="125">
        <f t="shared" ref="P44:P46" si="100">N44*O44</f>
        <v>0</v>
      </c>
      <c r="Q44" s="123"/>
      <c r="R44" s="124"/>
      <c r="S44" s="125">
        <f t="shared" ref="S44:S46" si="101">Q44*R44</f>
        <v>0</v>
      </c>
      <c r="T44" s="123"/>
      <c r="U44" s="124"/>
      <c r="V44" s="125">
        <f t="shared" ref="V44:V46" si="102">T44*U44</f>
        <v>0</v>
      </c>
      <c r="W44" s="126">
        <f t="shared" ref="W44:W46" si="103">G44+M44+S44</f>
        <v>0</v>
      </c>
      <c r="X44" s="127">
        <f t="shared" ref="X44:X46" si="104">J44+P44+V44</f>
        <v>0</v>
      </c>
      <c r="Y44" s="127">
        <f t="shared" si="81"/>
        <v>0</v>
      </c>
      <c r="Z44" s="128" t="e">
        <f t="shared" si="82"/>
        <v>#DIV/0!</v>
      </c>
      <c r="AA44" s="129"/>
      <c r="AB44" s="131"/>
      <c r="AC44" s="131"/>
      <c r="AD44" s="131"/>
      <c r="AE44" s="131"/>
      <c r="AF44" s="131"/>
      <c r="AG44" s="131"/>
    </row>
    <row r="45" spans="1:33" ht="30" customHeight="1" x14ac:dyDescent="0.2">
      <c r="A45" s="119" t="s">
        <v>76</v>
      </c>
      <c r="B45" s="120" t="s">
        <v>119</v>
      </c>
      <c r="C45" s="187" t="s">
        <v>117</v>
      </c>
      <c r="D45" s="122" t="s">
        <v>118</v>
      </c>
      <c r="E45" s="123"/>
      <c r="F45" s="124"/>
      <c r="G45" s="125">
        <f t="shared" si="97"/>
        <v>0</v>
      </c>
      <c r="H45" s="123"/>
      <c r="I45" s="124"/>
      <c r="J45" s="125">
        <f t="shared" si="98"/>
        <v>0</v>
      </c>
      <c r="K45" s="123"/>
      <c r="L45" s="124"/>
      <c r="M45" s="125">
        <f t="shared" si="99"/>
        <v>0</v>
      </c>
      <c r="N45" s="123"/>
      <c r="O45" s="124"/>
      <c r="P45" s="125">
        <f t="shared" si="100"/>
        <v>0</v>
      </c>
      <c r="Q45" s="123"/>
      <c r="R45" s="124"/>
      <c r="S45" s="125">
        <f t="shared" si="101"/>
        <v>0</v>
      </c>
      <c r="T45" s="123"/>
      <c r="U45" s="124"/>
      <c r="V45" s="125">
        <f t="shared" si="102"/>
        <v>0</v>
      </c>
      <c r="W45" s="126">
        <f t="shared" si="103"/>
        <v>0</v>
      </c>
      <c r="X45" s="127">
        <f t="shared" si="104"/>
        <v>0</v>
      </c>
      <c r="Y45" s="127">
        <f t="shared" si="81"/>
        <v>0</v>
      </c>
      <c r="Z45" s="128" t="e">
        <f t="shared" si="82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thickBot="1" x14ac:dyDescent="0.25">
      <c r="A46" s="147" t="s">
        <v>76</v>
      </c>
      <c r="B46" s="154" t="s">
        <v>120</v>
      </c>
      <c r="C46" s="188" t="s">
        <v>117</v>
      </c>
      <c r="D46" s="148" t="s">
        <v>118</v>
      </c>
      <c r="E46" s="149"/>
      <c r="F46" s="150"/>
      <c r="G46" s="151">
        <f t="shared" si="97"/>
        <v>0</v>
      </c>
      <c r="H46" s="149"/>
      <c r="I46" s="150"/>
      <c r="J46" s="151">
        <f t="shared" si="98"/>
        <v>0</v>
      </c>
      <c r="K46" s="149"/>
      <c r="L46" s="150"/>
      <c r="M46" s="151">
        <f t="shared" si="99"/>
        <v>0</v>
      </c>
      <c r="N46" s="149"/>
      <c r="O46" s="150"/>
      <c r="P46" s="151">
        <f t="shared" si="100"/>
        <v>0</v>
      </c>
      <c r="Q46" s="149"/>
      <c r="R46" s="150"/>
      <c r="S46" s="151">
        <f t="shared" si="101"/>
        <v>0</v>
      </c>
      <c r="T46" s="149"/>
      <c r="U46" s="150"/>
      <c r="V46" s="151">
        <f t="shared" si="102"/>
        <v>0</v>
      </c>
      <c r="W46" s="138">
        <f t="shared" si="103"/>
        <v>0</v>
      </c>
      <c r="X46" s="127">
        <f t="shared" si="104"/>
        <v>0</v>
      </c>
      <c r="Y46" s="127">
        <f t="shared" si="81"/>
        <v>0</v>
      </c>
      <c r="Z46" s="128" t="e">
        <f t="shared" si="82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08" t="s">
        <v>73</v>
      </c>
      <c r="B47" s="155" t="s">
        <v>121</v>
      </c>
      <c r="C47" s="153" t="s">
        <v>122</v>
      </c>
      <c r="D47" s="141"/>
      <c r="E47" s="142">
        <f>SUM(E48:E50)</f>
        <v>0</v>
      </c>
      <c r="F47" s="143"/>
      <c r="G47" s="144">
        <f t="shared" ref="G47:H47" si="105">SUM(G48:G50)</f>
        <v>0</v>
      </c>
      <c r="H47" s="142">
        <f t="shared" si="105"/>
        <v>0</v>
      </c>
      <c r="I47" s="143"/>
      <c r="J47" s="144">
        <f t="shared" ref="J47:K47" si="106">SUM(J48:J50)</f>
        <v>0</v>
      </c>
      <c r="K47" s="142">
        <f t="shared" si="106"/>
        <v>0</v>
      </c>
      <c r="L47" s="143"/>
      <c r="M47" s="144">
        <f t="shared" ref="M47:N47" si="107">SUM(M48:M50)</f>
        <v>0</v>
      </c>
      <c r="N47" s="142">
        <f t="shared" si="107"/>
        <v>0</v>
      </c>
      <c r="O47" s="143"/>
      <c r="P47" s="144">
        <f t="shared" ref="P47:Q47" si="108">SUM(P48:P50)</f>
        <v>0</v>
      </c>
      <c r="Q47" s="142">
        <f t="shared" si="108"/>
        <v>0</v>
      </c>
      <c r="R47" s="143"/>
      <c r="S47" s="144">
        <f t="shared" ref="S47:T47" si="109">SUM(S48:S50)</f>
        <v>0</v>
      </c>
      <c r="T47" s="142">
        <f t="shared" si="109"/>
        <v>0</v>
      </c>
      <c r="U47" s="143"/>
      <c r="V47" s="144">
        <f t="shared" ref="V47:X47" si="110">SUM(V48:V50)</f>
        <v>0</v>
      </c>
      <c r="W47" s="144">
        <f t="shared" si="110"/>
        <v>0</v>
      </c>
      <c r="X47" s="144">
        <f t="shared" si="110"/>
        <v>0</v>
      </c>
      <c r="Y47" s="143">
        <f t="shared" si="81"/>
        <v>0</v>
      </c>
      <c r="Z47" s="143" t="e">
        <f t="shared" si="82"/>
        <v>#DIV/0!</v>
      </c>
      <c r="AA47" s="146"/>
      <c r="AB47" s="118"/>
      <c r="AC47" s="118"/>
      <c r="AD47" s="118"/>
      <c r="AE47" s="118"/>
      <c r="AF47" s="118"/>
      <c r="AG47" s="118"/>
    </row>
    <row r="48" spans="1:33" ht="30" customHeight="1" x14ac:dyDescent="0.2">
      <c r="A48" s="119" t="s">
        <v>76</v>
      </c>
      <c r="B48" s="120" t="s">
        <v>123</v>
      </c>
      <c r="C48" s="121" t="s">
        <v>124</v>
      </c>
      <c r="D48" s="122" t="s">
        <v>118</v>
      </c>
      <c r="E48" s="123"/>
      <c r="F48" s="124"/>
      <c r="G48" s="125">
        <f t="shared" ref="G48:G50" si="111">E48*F48</f>
        <v>0</v>
      </c>
      <c r="H48" s="123"/>
      <c r="I48" s="124"/>
      <c r="J48" s="125">
        <f t="shared" ref="J48:J50" si="112">H48*I48</f>
        <v>0</v>
      </c>
      <c r="K48" s="123"/>
      <c r="L48" s="124"/>
      <c r="M48" s="125">
        <f t="shared" ref="M48:M50" si="113">K48*L48</f>
        <v>0</v>
      </c>
      <c r="N48" s="123"/>
      <c r="O48" s="124"/>
      <c r="P48" s="125">
        <f t="shared" ref="P48:P50" si="114">N48*O48</f>
        <v>0</v>
      </c>
      <c r="Q48" s="123"/>
      <c r="R48" s="124"/>
      <c r="S48" s="125">
        <f t="shared" ref="S48:S50" si="115">Q48*R48</f>
        <v>0</v>
      </c>
      <c r="T48" s="123"/>
      <c r="U48" s="124"/>
      <c r="V48" s="125">
        <f t="shared" ref="V48:V50" si="116">T48*U48</f>
        <v>0</v>
      </c>
      <c r="W48" s="126">
        <f t="shared" ref="W48:W50" si="117">G48+M48+S48</f>
        <v>0</v>
      </c>
      <c r="X48" s="127">
        <f t="shared" ref="X48:X50" si="118">J48+P48+V48</f>
        <v>0</v>
      </c>
      <c r="Y48" s="127">
        <f t="shared" si="81"/>
        <v>0</v>
      </c>
      <c r="Z48" s="128" t="e">
        <f t="shared" si="82"/>
        <v>#DIV/0!</v>
      </c>
      <c r="AA48" s="129"/>
      <c r="AB48" s="130"/>
      <c r="AC48" s="131"/>
      <c r="AD48" s="131"/>
      <c r="AE48" s="131"/>
      <c r="AF48" s="131"/>
      <c r="AG48" s="131"/>
    </row>
    <row r="49" spans="1:33" ht="30" customHeight="1" x14ac:dyDescent="0.2">
      <c r="A49" s="119" t="s">
        <v>76</v>
      </c>
      <c r="B49" s="120" t="s">
        <v>125</v>
      </c>
      <c r="C49" s="121" t="s">
        <v>126</v>
      </c>
      <c r="D49" s="122" t="s">
        <v>118</v>
      </c>
      <c r="E49" s="123"/>
      <c r="F49" s="124"/>
      <c r="G49" s="125">
        <f t="shared" si="111"/>
        <v>0</v>
      </c>
      <c r="H49" s="123"/>
      <c r="I49" s="124"/>
      <c r="J49" s="125">
        <f t="shared" si="112"/>
        <v>0</v>
      </c>
      <c r="K49" s="123"/>
      <c r="L49" s="124"/>
      <c r="M49" s="125">
        <f t="shared" si="113"/>
        <v>0</v>
      </c>
      <c r="N49" s="123"/>
      <c r="O49" s="124"/>
      <c r="P49" s="125">
        <f t="shared" si="114"/>
        <v>0</v>
      </c>
      <c r="Q49" s="123"/>
      <c r="R49" s="124"/>
      <c r="S49" s="125">
        <f t="shared" si="115"/>
        <v>0</v>
      </c>
      <c r="T49" s="123"/>
      <c r="U49" s="124"/>
      <c r="V49" s="125">
        <f t="shared" si="116"/>
        <v>0</v>
      </c>
      <c r="W49" s="126">
        <f t="shared" si="117"/>
        <v>0</v>
      </c>
      <c r="X49" s="127">
        <f t="shared" si="118"/>
        <v>0</v>
      </c>
      <c r="Y49" s="127">
        <f t="shared" si="81"/>
        <v>0</v>
      </c>
      <c r="Z49" s="128" t="e">
        <f t="shared" si="82"/>
        <v>#DIV/0!</v>
      </c>
      <c r="AA49" s="129"/>
      <c r="AB49" s="131"/>
      <c r="AC49" s="131"/>
      <c r="AD49" s="131"/>
      <c r="AE49" s="131"/>
      <c r="AF49" s="131"/>
      <c r="AG49" s="131"/>
    </row>
    <row r="50" spans="1:33" ht="30" customHeight="1" thickBot="1" x14ac:dyDescent="0.25">
      <c r="A50" s="132" t="s">
        <v>76</v>
      </c>
      <c r="B50" s="133" t="s">
        <v>127</v>
      </c>
      <c r="C50" s="164" t="s">
        <v>124</v>
      </c>
      <c r="D50" s="134" t="s">
        <v>118</v>
      </c>
      <c r="E50" s="149"/>
      <c r="F50" s="150"/>
      <c r="G50" s="151">
        <f t="shared" si="111"/>
        <v>0</v>
      </c>
      <c r="H50" s="149"/>
      <c r="I50" s="150"/>
      <c r="J50" s="151">
        <f t="shared" si="112"/>
        <v>0</v>
      </c>
      <c r="K50" s="149"/>
      <c r="L50" s="150"/>
      <c r="M50" s="151">
        <f t="shared" si="113"/>
        <v>0</v>
      </c>
      <c r="N50" s="149"/>
      <c r="O50" s="150"/>
      <c r="P50" s="151">
        <f t="shared" si="114"/>
        <v>0</v>
      </c>
      <c r="Q50" s="149"/>
      <c r="R50" s="150"/>
      <c r="S50" s="151">
        <f t="shared" si="115"/>
        <v>0</v>
      </c>
      <c r="T50" s="149"/>
      <c r="U50" s="150"/>
      <c r="V50" s="151">
        <f t="shared" si="116"/>
        <v>0</v>
      </c>
      <c r="W50" s="138">
        <f t="shared" si="117"/>
        <v>0</v>
      </c>
      <c r="X50" s="127">
        <f t="shared" si="118"/>
        <v>0</v>
      </c>
      <c r="Y50" s="127">
        <f t="shared" si="81"/>
        <v>0</v>
      </c>
      <c r="Z50" s="128" t="e">
        <f t="shared" si="82"/>
        <v>#DIV/0!</v>
      </c>
      <c r="AA50" s="152"/>
      <c r="AB50" s="131"/>
      <c r="AC50" s="131"/>
      <c r="AD50" s="131"/>
      <c r="AE50" s="131"/>
      <c r="AF50" s="131"/>
      <c r="AG50" s="131"/>
    </row>
    <row r="51" spans="1:33" ht="30" customHeight="1" thickBot="1" x14ac:dyDescent="0.25">
      <c r="A51" s="166" t="s">
        <v>128</v>
      </c>
      <c r="B51" s="167"/>
      <c r="C51" s="168"/>
      <c r="D51" s="169"/>
      <c r="E51" s="173">
        <f>E47+E43+E39</f>
        <v>0</v>
      </c>
      <c r="F51" s="189"/>
      <c r="G51" s="172">
        <f t="shared" ref="G51:H51" si="119">G47+G43+G39</f>
        <v>0</v>
      </c>
      <c r="H51" s="173">
        <f t="shared" si="119"/>
        <v>0</v>
      </c>
      <c r="I51" s="189"/>
      <c r="J51" s="172">
        <f t="shared" ref="J51:K51" si="120">J47+J43+J39</f>
        <v>0</v>
      </c>
      <c r="K51" s="190">
        <f t="shared" si="120"/>
        <v>0</v>
      </c>
      <c r="L51" s="189"/>
      <c r="M51" s="172">
        <f t="shared" ref="M51:N51" si="121">M47+M43+M39</f>
        <v>0</v>
      </c>
      <c r="N51" s="190">
        <f t="shared" si="121"/>
        <v>0</v>
      </c>
      <c r="O51" s="189"/>
      <c r="P51" s="172">
        <f t="shared" ref="P51:Q51" si="122">P47+P43+P39</f>
        <v>0</v>
      </c>
      <c r="Q51" s="190">
        <f t="shared" si="122"/>
        <v>0</v>
      </c>
      <c r="R51" s="189"/>
      <c r="S51" s="172">
        <f t="shared" ref="S51:T51" si="123">S47+S43+S39</f>
        <v>0</v>
      </c>
      <c r="T51" s="190">
        <f t="shared" si="123"/>
        <v>0</v>
      </c>
      <c r="U51" s="189"/>
      <c r="V51" s="172">
        <f t="shared" ref="V51:X51" si="124">V47+V43+V39</f>
        <v>0</v>
      </c>
      <c r="W51" s="191">
        <f t="shared" si="124"/>
        <v>0</v>
      </c>
      <c r="X51" s="191">
        <f t="shared" si="124"/>
        <v>0</v>
      </c>
      <c r="Y51" s="191">
        <f t="shared" si="81"/>
        <v>0</v>
      </c>
      <c r="Z51" s="191" t="e">
        <f t="shared" si="82"/>
        <v>#DIV/0!</v>
      </c>
      <c r="AA51" s="177"/>
      <c r="AB51" s="7"/>
      <c r="AC51" s="7"/>
      <c r="AD51" s="7"/>
      <c r="AE51" s="7"/>
      <c r="AF51" s="7"/>
      <c r="AG51" s="7"/>
    </row>
    <row r="52" spans="1:33" ht="30" customHeight="1" thickBot="1" x14ac:dyDescent="0.25">
      <c r="A52" s="178" t="s">
        <v>71</v>
      </c>
      <c r="B52" s="179">
        <v>3</v>
      </c>
      <c r="C52" s="180" t="s">
        <v>129</v>
      </c>
      <c r="D52" s="181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6"/>
      <c r="X52" s="106"/>
      <c r="Y52" s="106"/>
      <c r="Z52" s="106"/>
      <c r="AA52" s="107"/>
      <c r="AB52" s="7"/>
      <c r="AC52" s="7"/>
      <c r="AD52" s="7"/>
      <c r="AE52" s="7"/>
      <c r="AF52" s="7"/>
      <c r="AG52" s="7"/>
    </row>
    <row r="53" spans="1:33" ht="30" customHeight="1" x14ac:dyDescent="0.2">
      <c r="A53" s="108" t="s">
        <v>73</v>
      </c>
      <c r="B53" s="155" t="s">
        <v>130</v>
      </c>
      <c r="C53" s="110" t="s">
        <v>131</v>
      </c>
      <c r="D53" s="111"/>
      <c r="E53" s="112">
        <f>SUM(E54:E56)</f>
        <v>101</v>
      </c>
      <c r="F53" s="113"/>
      <c r="G53" s="114">
        <f t="shared" ref="G53:H53" si="125">SUM(G54:G56)</f>
        <v>11220</v>
      </c>
      <c r="H53" s="112">
        <f t="shared" si="125"/>
        <v>101</v>
      </c>
      <c r="I53" s="113"/>
      <c r="J53" s="114">
        <f t="shared" ref="J53:K53" si="126">SUM(J54:J56)</f>
        <v>11200</v>
      </c>
      <c r="K53" s="112">
        <f t="shared" si="126"/>
        <v>0</v>
      </c>
      <c r="L53" s="113"/>
      <c r="M53" s="114">
        <f t="shared" ref="M53:N53" si="127">SUM(M54:M56)</f>
        <v>0</v>
      </c>
      <c r="N53" s="112">
        <f t="shared" si="127"/>
        <v>0</v>
      </c>
      <c r="O53" s="113"/>
      <c r="P53" s="114">
        <f t="shared" ref="P53:Q53" si="128">SUM(P54:P56)</f>
        <v>0</v>
      </c>
      <c r="Q53" s="112">
        <f t="shared" si="128"/>
        <v>0</v>
      </c>
      <c r="R53" s="113"/>
      <c r="S53" s="114">
        <f t="shared" ref="S53:T53" si="129">SUM(S54:S56)</f>
        <v>0</v>
      </c>
      <c r="T53" s="112">
        <f t="shared" si="129"/>
        <v>0</v>
      </c>
      <c r="U53" s="113"/>
      <c r="V53" s="114">
        <f t="shared" ref="V53:X53" si="130">SUM(V54:V56)</f>
        <v>0</v>
      </c>
      <c r="W53" s="114">
        <f t="shared" si="130"/>
        <v>11220</v>
      </c>
      <c r="X53" s="114">
        <f t="shared" si="130"/>
        <v>11200</v>
      </c>
      <c r="Y53" s="115">
        <f t="shared" ref="Y53:Y60" si="131">W53-X53</f>
        <v>20</v>
      </c>
      <c r="Z53" s="116">
        <f t="shared" ref="Z53:Z60" si="132">Y53/W53</f>
        <v>1.7825311942959001E-3</v>
      </c>
      <c r="AA53" s="117"/>
      <c r="AB53" s="118"/>
      <c r="AC53" s="118"/>
      <c r="AD53" s="118"/>
      <c r="AE53" s="118"/>
      <c r="AF53" s="118"/>
      <c r="AG53" s="118"/>
    </row>
    <row r="54" spans="1:33" ht="30" customHeight="1" x14ac:dyDescent="0.2">
      <c r="A54" s="311" t="s">
        <v>76</v>
      </c>
      <c r="B54" s="312" t="s">
        <v>132</v>
      </c>
      <c r="C54" s="345"/>
      <c r="D54" s="314" t="s">
        <v>111</v>
      </c>
      <c r="E54" s="315"/>
      <c r="F54" s="316"/>
      <c r="G54" s="317">
        <f t="shared" ref="G54:G56" si="133">E54*F54</f>
        <v>0</v>
      </c>
      <c r="H54" s="315"/>
      <c r="I54" s="316"/>
      <c r="J54" s="317">
        <f t="shared" ref="J54:J56" si="134">H54*I54</f>
        <v>0</v>
      </c>
      <c r="K54" s="315"/>
      <c r="L54" s="316"/>
      <c r="M54" s="317">
        <f t="shared" ref="M54:M56" si="135">K54*L54</f>
        <v>0</v>
      </c>
      <c r="N54" s="315"/>
      <c r="O54" s="316"/>
      <c r="P54" s="317">
        <f t="shared" ref="P54:P56" si="136">N54*O54</f>
        <v>0</v>
      </c>
      <c r="Q54" s="315"/>
      <c r="R54" s="316"/>
      <c r="S54" s="317">
        <f t="shared" ref="S54:S56" si="137">Q54*R54</f>
        <v>0</v>
      </c>
      <c r="T54" s="315"/>
      <c r="U54" s="316"/>
      <c r="V54" s="317">
        <f t="shared" ref="V54:V56" si="138">T54*U54</f>
        <v>0</v>
      </c>
      <c r="W54" s="318">
        <f>G54+M54+S54</f>
        <v>0</v>
      </c>
      <c r="X54" s="319">
        <f t="shared" ref="X54:X56" si="139">J54+P54+V54</f>
        <v>0</v>
      </c>
      <c r="Y54" s="319">
        <f t="shared" si="131"/>
        <v>0</v>
      </c>
      <c r="Z54" s="320" t="e">
        <f t="shared" si="132"/>
        <v>#DIV/0!</v>
      </c>
      <c r="AA54" s="321"/>
      <c r="AB54" s="323"/>
      <c r="AC54" s="323"/>
      <c r="AD54" s="323"/>
      <c r="AE54" s="323"/>
      <c r="AF54" s="323"/>
      <c r="AG54" s="323"/>
    </row>
    <row r="55" spans="1:33" ht="30" customHeight="1" x14ac:dyDescent="0.2">
      <c r="A55" s="311" t="s">
        <v>76</v>
      </c>
      <c r="B55" s="312" t="s">
        <v>133</v>
      </c>
      <c r="C55" s="345" t="s">
        <v>314</v>
      </c>
      <c r="D55" s="314" t="s">
        <v>315</v>
      </c>
      <c r="E55" s="315">
        <v>100</v>
      </c>
      <c r="F55" s="316">
        <v>59</v>
      </c>
      <c r="G55" s="317">
        <f t="shared" si="133"/>
        <v>5900</v>
      </c>
      <c r="H55" s="315">
        <v>100</v>
      </c>
      <c r="I55" s="316">
        <v>59</v>
      </c>
      <c r="J55" s="317">
        <f t="shared" si="134"/>
        <v>5900</v>
      </c>
      <c r="K55" s="315"/>
      <c r="L55" s="316"/>
      <c r="M55" s="317">
        <f t="shared" si="135"/>
        <v>0</v>
      </c>
      <c r="N55" s="315"/>
      <c r="O55" s="316"/>
      <c r="P55" s="317">
        <f t="shared" si="136"/>
        <v>0</v>
      </c>
      <c r="Q55" s="315"/>
      <c r="R55" s="316"/>
      <c r="S55" s="317">
        <f t="shared" si="137"/>
        <v>0</v>
      </c>
      <c r="T55" s="315"/>
      <c r="U55" s="316"/>
      <c r="V55" s="317">
        <f t="shared" si="138"/>
        <v>0</v>
      </c>
      <c r="W55" s="318">
        <f>G55+M55+S55</f>
        <v>5900</v>
      </c>
      <c r="X55" s="319">
        <f t="shared" si="139"/>
        <v>5900</v>
      </c>
      <c r="Y55" s="319">
        <f t="shared" si="131"/>
        <v>0</v>
      </c>
      <c r="Z55" s="320">
        <f t="shared" si="132"/>
        <v>0</v>
      </c>
      <c r="AA55" s="321"/>
      <c r="AB55" s="323"/>
      <c r="AC55" s="323"/>
      <c r="AD55" s="323"/>
      <c r="AE55" s="323"/>
      <c r="AF55" s="323"/>
      <c r="AG55" s="323"/>
    </row>
    <row r="56" spans="1:33" ht="30" customHeight="1" thickBot="1" x14ac:dyDescent="0.25">
      <c r="A56" s="324" t="s">
        <v>76</v>
      </c>
      <c r="B56" s="325" t="s">
        <v>134</v>
      </c>
      <c r="C56" s="345" t="s">
        <v>316</v>
      </c>
      <c r="D56" s="326" t="s">
        <v>111</v>
      </c>
      <c r="E56" s="327">
        <v>1</v>
      </c>
      <c r="F56" s="328">
        <v>5320</v>
      </c>
      <c r="G56" s="329">
        <f t="shared" si="133"/>
        <v>5320</v>
      </c>
      <c r="H56" s="327">
        <v>1</v>
      </c>
      <c r="I56" s="328">
        <v>5300</v>
      </c>
      <c r="J56" s="399">
        <f t="shared" si="134"/>
        <v>5300</v>
      </c>
      <c r="K56" s="327"/>
      <c r="L56" s="328"/>
      <c r="M56" s="329">
        <f t="shared" si="135"/>
        <v>0</v>
      </c>
      <c r="N56" s="327"/>
      <c r="O56" s="328"/>
      <c r="P56" s="329">
        <f t="shared" si="136"/>
        <v>0</v>
      </c>
      <c r="Q56" s="327"/>
      <c r="R56" s="328"/>
      <c r="S56" s="329">
        <f t="shared" si="137"/>
        <v>0</v>
      </c>
      <c r="T56" s="327"/>
      <c r="U56" s="328"/>
      <c r="V56" s="329">
        <f t="shared" si="138"/>
        <v>0</v>
      </c>
      <c r="W56" s="330">
        <f>G56+M56+S56</f>
        <v>5320</v>
      </c>
      <c r="X56" s="319">
        <f t="shared" si="139"/>
        <v>5300</v>
      </c>
      <c r="Y56" s="319">
        <f t="shared" si="131"/>
        <v>20</v>
      </c>
      <c r="Z56" s="320">
        <f t="shared" si="132"/>
        <v>3.7593984962406013E-3</v>
      </c>
      <c r="AA56" s="400"/>
      <c r="AB56" s="323"/>
      <c r="AC56" s="323"/>
      <c r="AD56" s="323"/>
      <c r="AE56" s="323"/>
      <c r="AF56" s="323"/>
      <c r="AG56" s="323"/>
    </row>
    <row r="57" spans="1:33" ht="30" customHeight="1" x14ac:dyDescent="0.2">
      <c r="A57" s="108" t="s">
        <v>73</v>
      </c>
      <c r="B57" s="155" t="s">
        <v>135</v>
      </c>
      <c r="C57" s="140" t="s">
        <v>136</v>
      </c>
      <c r="D57" s="141"/>
      <c r="E57" s="142"/>
      <c r="F57" s="143"/>
      <c r="G57" s="144"/>
      <c r="H57" s="142"/>
      <c r="I57" s="143"/>
      <c r="J57" s="144"/>
      <c r="K57" s="142">
        <f>SUM(K58:K59)</f>
        <v>0</v>
      </c>
      <c r="L57" s="143"/>
      <c r="M57" s="144">
        <f t="shared" ref="M57:N57" si="140">SUM(M58:M59)</f>
        <v>0</v>
      </c>
      <c r="N57" s="142">
        <f t="shared" si="140"/>
        <v>0</v>
      </c>
      <c r="O57" s="143"/>
      <c r="P57" s="144">
        <f t="shared" ref="P57:Q57" si="141">SUM(P58:P59)</f>
        <v>0</v>
      </c>
      <c r="Q57" s="142">
        <f t="shared" si="141"/>
        <v>0</v>
      </c>
      <c r="R57" s="143"/>
      <c r="S57" s="144">
        <f t="shared" ref="S57:T57" si="142">SUM(S58:S59)</f>
        <v>0</v>
      </c>
      <c r="T57" s="142">
        <f t="shared" si="142"/>
        <v>0</v>
      </c>
      <c r="U57" s="143"/>
      <c r="V57" s="144">
        <f t="shared" ref="V57:X57" si="143">SUM(V58:V59)</f>
        <v>0</v>
      </c>
      <c r="W57" s="144">
        <f t="shared" si="143"/>
        <v>0</v>
      </c>
      <c r="X57" s="144">
        <f t="shared" si="143"/>
        <v>0</v>
      </c>
      <c r="Y57" s="144">
        <f t="shared" si="131"/>
        <v>0</v>
      </c>
      <c r="Z57" s="144" t="e">
        <f t="shared" si="132"/>
        <v>#DIV/0!</v>
      </c>
      <c r="AA57" s="146"/>
      <c r="AB57" s="118"/>
      <c r="AC57" s="118"/>
      <c r="AD57" s="118"/>
      <c r="AE57" s="118"/>
      <c r="AF57" s="118"/>
      <c r="AG57" s="118"/>
    </row>
    <row r="58" spans="1:33" ht="45" customHeight="1" x14ac:dyDescent="0.2">
      <c r="A58" s="119" t="s">
        <v>76</v>
      </c>
      <c r="B58" s="120" t="s">
        <v>137</v>
      </c>
      <c r="C58" s="187" t="s">
        <v>138</v>
      </c>
      <c r="D58" s="122" t="s">
        <v>139</v>
      </c>
      <c r="E58" s="452" t="s">
        <v>140</v>
      </c>
      <c r="F58" s="453"/>
      <c r="G58" s="454"/>
      <c r="H58" s="452" t="s">
        <v>140</v>
      </c>
      <c r="I58" s="453"/>
      <c r="J58" s="454"/>
      <c r="K58" s="123"/>
      <c r="L58" s="124"/>
      <c r="M58" s="125">
        <f t="shared" ref="M58:M59" si="144">K58*L58</f>
        <v>0</v>
      </c>
      <c r="N58" s="123"/>
      <c r="O58" s="124"/>
      <c r="P58" s="125">
        <f t="shared" ref="P58:P59" si="145">N58*O58</f>
        <v>0</v>
      </c>
      <c r="Q58" s="123"/>
      <c r="R58" s="124"/>
      <c r="S58" s="125">
        <f t="shared" ref="S58:S59" si="146">Q58*R58</f>
        <v>0</v>
      </c>
      <c r="T58" s="123"/>
      <c r="U58" s="124"/>
      <c r="V58" s="125">
        <f t="shared" ref="V58:V59" si="147">T58*U58</f>
        <v>0</v>
      </c>
      <c r="W58" s="138">
        <f t="shared" ref="W58:W59" si="148">G58+M58+S58</f>
        <v>0</v>
      </c>
      <c r="X58" s="127">
        <f t="shared" ref="X58:X59" si="149">J58+P58+V58</f>
        <v>0</v>
      </c>
      <c r="Y58" s="127">
        <f t="shared" si="131"/>
        <v>0</v>
      </c>
      <c r="Z58" s="128" t="e">
        <f t="shared" si="132"/>
        <v>#DIV/0!</v>
      </c>
      <c r="AA58" s="129"/>
      <c r="AB58" s="131"/>
      <c r="AC58" s="131"/>
      <c r="AD58" s="131"/>
      <c r="AE58" s="131"/>
      <c r="AF58" s="131"/>
      <c r="AG58" s="131"/>
    </row>
    <row r="59" spans="1:33" ht="30" customHeight="1" thickBot="1" x14ac:dyDescent="0.25">
      <c r="A59" s="132" t="s">
        <v>76</v>
      </c>
      <c r="B59" s="133" t="s">
        <v>141</v>
      </c>
      <c r="C59" s="163" t="s">
        <v>142</v>
      </c>
      <c r="D59" s="134" t="s">
        <v>139</v>
      </c>
      <c r="E59" s="455"/>
      <c r="F59" s="456"/>
      <c r="G59" s="457"/>
      <c r="H59" s="455"/>
      <c r="I59" s="456"/>
      <c r="J59" s="457"/>
      <c r="K59" s="149"/>
      <c r="L59" s="150"/>
      <c r="M59" s="151">
        <f t="shared" si="144"/>
        <v>0</v>
      </c>
      <c r="N59" s="149"/>
      <c r="O59" s="150"/>
      <c r="P59" s="151">
        <f t="shared" si="145"/>
        <v>0</v>
      </c>
      <c r="Q59" s="149"/>
      <c r="R59" s="150"/>
      <c r="S59" s="151">
        <f t="shared" si="146"/>
        <v>0</v>
      </c>
      <c r="T59" s="149"/>
      <c r="U59" s="150"/>
      <c r="V59" s="151">
        <f t="shared" si="147"/>
        <v>0</v>
      </c>
      <c r="W59" s="138">
        <f t="shared" si="148"/>
        <v>0</v>
      </c>
      <c r="X59" s="127">
        <f t="shared" si="149"/>
        <v>0</v>
      </c>
      <c r="Y59" s="165">
        <f t="shared" si="131"/>
        <v>0</v>
      </c>
      <c r="Z59" s="128" t="e">
        <f t="shared" si="132"/>
        <v>#DIV/0!</v>
      </c>
      <c r="AA59" s="152"/>
      <c r="AB59" s="131"/>
      <c r="AC59" s="131"/>
      <c r="AD59" s="131"/>
      <c r="AE59" s="131"/>
      <c r="AF59" s="131"/>
      <c r="AG59" s="131"/>
    </row>
    <row r="60" spans="1:33" ht="30" customHeight="1" thickBot="1" x14ac:dyDescent="0.25">
      <c r="A60" s="166" t="s">
        <v>143</v>
      </c>
      <c r="B60" s="167"/>
      <c r="C60" s="168"/>
      <c r="D60" s="169"/>
      <c r="E60" s="173">
        <f>E53</f>
        <v>101</v>
      </c>
      <c r="F60" s="189"/>
      <c r="G60" s="172">
        <f t="shared" ref="G60:H60" si="150">G53</f>
        <v>11220</v>
      </c>
      <c r="H60" s="173">
        <f t="shared" si="150"/>
        <v>101</v>
      </c>
      <c r="I60" s="189"/>
      <c r="J60" s="172">
        <f>J53</f>
        <v>11200</v>
      </c>
      <c r="K60" s="190">
        <f>K57+K53</f>
        <v>0</v>
      </c>
      <c r="L60" s="189"/>
      <c r="M60" s="172">
        <f t="shared" ref="M60:N60" si="151">M57+M53</f>
        <v>0</v>
      </c>
      <c r="N60" s="190">
        <f t="shared" si="151"/>
        <v>0</v>
      </c>
      <c r="O60" s="189"/>
      <c r="P60" s="172">
        <f t="shared" ref="P60:Q60" si="152">P57+P53</f>
        <v>0</v>
      </c>
      <c r="Q60" s="190">
        <f t="shared" si="152"/>
        <v>0</v>
      </c>
      <c r="R60" s="189"/>
      <c r="S60" s="172">
        <f t="shared" ref="S60:T60" si="153">S57+S53</f>
        <v>0</v>
      </c>
      <c r="T60" s="190">
        <f t="shared" si="153"/>
        <v>0</v>
      </c>
      <c r="U60" s="189"/>
      <c r="V60" s="172">
        <f t="shared" ref="V60:X60" si="154">V57+V53</f>
        <v>0</v>
      </c>
      <c r="W60" s="191">
        <f t="shared" si="154"/>
        <v>11220</v>
      </c>
      <c r="X60" s="191">
        <f t="shared" si="154"/>
        <v>11200</v>
      </c>
      <c r="Y60" s="191">
        <f t="shared" si="131"/>
        <v>20</v>
      </c>
      <c r="Z60" s="191">
        <f t="shared" si="132"/>
        <v>1.7825311942959001E-3</v>
      </c>
      <c r="AA60" s="177"/>
      <c r="AB60" s="131"/>
      <c r="AC60" s="131"/>
      <c r="AD60" s="131"/>
      <c r="AE60" s="7"/>
      <c r="AF60" s="7"/>
      <c r="AG60" s="7"/>
    </row>
    <row r="61" spans="1:33" ht="30" customHeight="1" thickBot="1" x14ac:dyDescent="0.25">
      <c r="A61" s="178" t="s">
        <v>71</v>
      </c>
      <c r="B61" s="179">
        <v>4</v>
      </c>
      <c r="C61" s="180" t="s">
        <v>144</v>
      </c>
      <c r="D61" s="181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6"/>
      <c r="X61" s="106"/>
      <c r="Y61" s="182"/>
      <c r="Z61" s="106"/>
      <c r="AA61" s="107"/>
      <c r="AB61" s="7"/>
      <c r="AC61" s="7"/>
      <c r="AD61" s="7"/>
      <c r="AE61" s="7"/>
      <c r="AF61" s="7"/>
      <c r="AG61" s="7"/>
    </row>
    <row r="62" spans="1:33" ht="47.25" customHeight="1" x14ac:dyDescent="0.2">
      <c r="A62" s="108" t="s">
        <v>73</v>
      </c>
      <c r="B62" s="155" t="s">
        <v>145</v>
      </c>
      <c r="C62" s="192" t="s">
        <v>146</v>
      </c>
      <c r="D62" s="111"/>
      <c r="E62" s="112">
        <f>SUM(E63:E65)</f>
        <v>0</v>
      </c>
      <c r="F62" s="113"/>
      <c r="G62" s="114">
        <f t="shared" ref="G62:H62" si="155">SUM(G63:G65)</f>
        <v>0</v>
      </c>
      <c r="H62" s="112">
        <f t="shared" si="155"/>
        <v>0</v>
      </c>
      <c r="I62" s="113"/>
      <c r="J62" s="114">
        <f t="shared" ref="J62:K62" si="156">SUM(J63:J65)</f>
        <v>0</v>
      </c>
      <c r="K62" s="112">
        <f t="shared" si="156"/>
        <v>10</v>
      </c>
      <c r="L62" s="113"/>
      <c r="M62" s="114">
        <f t="shared" ref="M62:N62" si="157">SUM(M63:M65)</f>
        <v>56000</v>
      </c>
      <c r="N62" s="112">
        <f t="shared" si="157"/>
        <v>10</v>
      </c>
      <c r="O62" s="113"/>
      <c r="P62" s="114">
        <f t="shared" ref="P62:Q62" si="158">SUM(P63:P65)</f>
        <v>56000</v>
      </c>
      <c r="Q62" s="112">
        <f t="shared" si="158"/>
        <v>0</v>
      </c>
      <c r="R62" s="113"/>
      <c r="S62" s="114">
        <f t="shared" ref="S62:T62" si="159">SUM(S63:S65)</f>
        <v>0</v>
      </c>
      <c r="T62" s="112">
        <f t="shared" si="159"/>
        <v>0</v>
      </c>
      <c r="U62" s="113"/>
      <c r="V62" s="114">
        <f t="shared" ref="V62:X62" si="160">SUM(V63:V65)</f>
        <v>0</v>
      </c>
      <c r="W62" s="114">
        <f t="shared" si="160"/>
        <v>56000</v>
      </c>
      <c r="X62" s="114">
        <f t="shared" si="160"/>
        <v>56000</v>
      </c>
      <c r="Y62" s="193">
        <f t="shared" ref="Y62:Y83" si="161">W62-X62</f>
        <v>0</v>
      </c>
      <c r="Z62" s="116">
        <f t="shared" ref="Z62:Z83" si="162">Y62/W62</f>
        <v>0</v>
      </c>
      <c r="AA62" s="117"/>
      <c r="AB62" s="118"/>
      <c r="AC62" s="118"/>
      <c r="AD62" s="118"/>
      <c r="AE62" s="118"/>
      <c r="AF62" s="118"/>
      <c r="AG62" s="118"/>
    </row>
    <row r="63" spans="1:33" ht="30" customHeight="1" x14ac:dyDescent="0.2">
      <c r="A63" s="311" t="s">
        <v>76</v>
      </c>
      <c r="B63" s="312" t="s">
        <v>147</v>
      </c>
      <c r="C63" s="345" t="s">
        <v>317</v>
      </c>
      <c r="D63" s="347" t="s">
        <v>318</v>
      </c>
      <c r="E63" s="348"/>
      <c r="F63" s="349"/>
      <c r="G63" s="350">
        <f t="shared" ref="G63:G65" si="163">E63*F63</f>
        <v>0</v>
      </c>
      <c r="H63" s="348"/>
      <c r="I63" s="349"/>
      <c r="J63" s="350">
        <f t="shared" ref="J63:J65" si="164">H63*I63</f>
        <v>0</v>
      </c>
      <c r="K63" s="315">
        <v>4</v>
      </c>
      <c r="L63" s="349">
        <v>11000</v>
      </c>
      <c r="M63" s="317">
        <f t="shared" ref="M63:M65" si="165">K63*L63</f>
        <v>44000</v>
      </c>
      <c r="N63" s="315">
        <v>4</v>
      </c>
      <c r="O63" s="349">
        <v>11000</v>
      </c>
      <c r="P63" s="317">
        <f t="shared" ref="P63:P65" si="166">N63*O63</f>
        <v>44000</v>
      </c>
      <c r="Q63" s="315"/>
      <c r="R63" s="349"/>
      <c r="S63" s="317">
        <f t="shared" ref="S63:S65" si="167">Q63*R63</f>
        <v>0</v>
      </c>
      <c r="T63" s="315"/>
      <c r="U63" s="349"/>
      <c r="V63" s="317">
        <f t="shared" ref="V63:V65" si="168">T63*U63</f>
        <v>0</v>
      </c>
      <c r="W63" s="318">
        <f t="shared" ref="W63:W65" si="169">G63+M63+S63</f>
        <v>44000</v>
      </c>
      <c r="X63" s="319">
        <f t="shared" ref="X63:X65" si="170">J63+P63+V63</f>
        <v>44000</v>
      </c>
      <c r="Y63" s="319">
        <f t="shared" si="161"/>
        <v>0</v>
      </c>
      <c r="Z63" s="320">
        <f t="shared" si="162"/>
        <v>0</v>
      </c>
      <c r="AA63" s="321"/>
      <c r="AB63" s="323"/>
      <c r="AC63" s="323"/>
      <c r="AD63" s="323"/>
      <c r="AE63" s="323"/>
      <c r="AF63" s="323"/>
      <c r="AG63" s="323"/>
    </row>
    <row r="64" spans="1:33" ht="44.25" customHeight="1" x14ac:dyDescent="0.2">
      <c r="A64" s="311" t="s">
        <v>76</v>
      </c>
      <c r="B64" s="312" t="s">
        <v>148</v>
      </c>
      <c r="C64" s="345" t="s">
        <v>319</v>
      </c>
      <c r="D64" s="347" t="s">
        <v>318</v>
      </c>
      <c r="E64" s="348"/>
      <c r="F64" s="349"/>
      <c r="G64" s="350">
        <f t="shared" si="163"/>
        <v>0</v>
      </c>
      <c r="H64" s="348"/>
      <c r="I64" s="349"/>
      <c r="J64" s="350">
        <f t="shared" si="164"/>
        <v>0</v>
      </c>
      <c r="K64" s="315">
        <v>2</v>
      </c>
      <c r="L64" s="349">
        <v>2000</v>
      </c>
      <c r="M64" s="317">
        <f t="shared" si="165"/>
        <v>4000</v>
      </c>
      <c r="N64" s="315">
        <v>3</v>
      </c>
      <c r="O64" s="349">
        <v>2000</v>
      </c>
      <c r="P64" s="317">
        <f t="shared" si="166"/>
        <v>6000</v>
      </c>
      <c r="Q64" s="315"/>
      <c r="R64" s="349"/>
      <c r="S64" s="317">
        <f t="shared" si="167"/>
        <v>0</v>
      </c>
      <c r="T64" s="315"/>
      <c r="U64" s="349"/>
      <c r="V64" s="317">
        <f t="shared" si="168"/>
        <v>0</v>
      </c>
      <c r="W64" s="318">
        <f t="shared" si="169"/>
        <v>4000</v>
      </c>
      <c r="X64" s="319">
        <f t="shared" si="170"/>
        <v>6000</v>
      </c>
      <c r="Y64" s="319">
        <f t="shared" si="161"/>
        <v>-2000</v>
      </c>
      <c r="Z64" s="320">
        <f t="shared" si="162"/>
        <v>-0.5</v>
      </c>
      <c r="AA64" s="402"/>
      <c r="AB64" s="323"/>
      <c r="AC64" s="323"/>
      <c r="AD64" s="323"/>
      <c r="AE64" s="323"/>
      <c r="AF64" s="323"/>
      <c r="AG64" s="323"/>
    </row>
    <row r="65" spans="1:33" ht="48" customHeight="1" thickBot="1" x14ac:dyDescent="0.25">
      <c r="A65" s="351" t="s">
        <v>76</v>
      </c>
      <c r="B65" s="325" t="s">
        <v>149</v>
      </c>
      <c r="C65" s="342" t="s">
        <v>320</v>
      </c>
      <c r="D65" s="347" t="s">
        <v>318</v>
      </c>
      <c r="E65" s="352"/>
      <c r="F65" s="353"/>
      <c r="G65" s="354">
        <f t="shared" si="163"/>
        <v>0</v>
      </c>
      <c r="H65" s="352"/>
      <c r="I65" s="353"/>
      <c r="J65" s="354">
        <f t="shared" si="164"/>
        <v>0</v>
      </c>
      <c r="K65" s="327">
        <v>4</v>
      </c>
      <c r="L65" s="353">
        <v>2000</v>
      </c>
      <c r="M65" s="329">
        <f t="shared" si="165"/>
        <v>8000</v>
      </c>
      <c r="N65" s="327">
        <v>3</v>
      </c>
      <c r="O65" s="353">
        <v>2000</v>
      </c>
      <c r="P65" s="329">
        <f t="shared" si="166"/>
        <v>6000</v>
      </c>
      <c r="Q65" s="327"/>
      <c r="R65" s="353"/>
      <c r="S65" s="329">
        <f t="shared" si="167"/>
        <v>0</v>
      </c>
      <c r="T65" s="327"/>
      <c r="U65" s="353"/>
      <c r="V65" s="329">
        <f t="shared" si="168"/>
        <v>0</v>
      </c>
      <c r="W65" s="330">
        <f t="shared" si="169"/>
        <v>8000</v>
      </c>
      <c r="X65" s="319">
        <f t="shared" si="170"/>
        <v>6000</v>
      </c>
      <c r="Y65" s="319">
        <f t="shared" si="161"/>
        <v>2000</v>
      </c>
      <c r="Z65" s="320">
        <f t="shared" si="162"/>
        <v>0.25</v>
      </c>
      <c r="AA65" s="402"/>
      <c r="AB65" s="323"/>
      <c r="AC65" s="323"/>
      <c r="AD65" s="323"/>
      <c r="AE65" s="323"/>
      <c r="AF65" s="323"/>
      <c r="AG65" s="323"/>
    </row>
    <row r="66" spans="1:33" ht="30" customHeight="1" x14ac:dyDescent="0.2">
      <c r="A66" s="108" t="s">
        <v>73</v>
      </c>
      <c r="B66" s="155" t="s">
        <v>150</v>
      </c>
      <c r="C66" s="153" t="s">
        <v>151</v>
      </c>
      <c r="D66" s="141"/>
      <c r="E66" s="142">
        <f>SUM(E67:E70)</f>
        <v>10</v>
      </c>
      <c r="F66" s="143"/>
      <c r="G66" s="144">
        <f t="shared" ref="G66:H66" si="171">SUM(G67:G70)</f>
        <v>154400</v>
      </c>
      <c r="H66" s="142">
        <f t="shared" si="171"/>
        <v>10</v>
      </c>
      <c r="I66" s="143"/>
      <c r="J66" s="144">
        <f t="shared" ref="J66:K66" si="172">SUM(J67:J70)</f>
        <v>154400</v>
      </c>
      <c r="K66" s="142">
        <f t="shared" si="172"/>
        <v>2</v>
      </c>
      <c r="L66" s="143"/>
      <c r="M66" s="144">
        <f t="shared" ref="M66:N66" si="173">SUM(M67:M70)</f>
        <v>20000</v>
      </c>
      <c r="N66" s="142">
        <f t="shared" si="173"/>
        <v>2</v>
      </c>
      <c r="O66" s="143"/>
      <c r="P66" s="144">
        <f t="shared" ref="P66:Q66" si="174">SUM(P67:P70)</f>
        <v>20000</v>
      </c>
      <c r="Q66" s="142">
        <f t="shared" si="174"/>
        <v>0</v>
      </c>
      <c r="R66" s="143"/>
      <c r="S66" s="144">
        <f t="shared" ref="S66:T66" si="175">SUM(S67:S70)</f>
        <v>0</v>
      </c>
      <c r="T66" s="142">
        <f t="shared" si="175"/>
        <v>0</v>
      </c>
      <c r="U66" s="143"/>
      <c r="V66" s="144">
        <f t="shared" ref="V66:X66" si="176">SUM(V67:V70)</f>
        <v>0</v>
      </c>
      <c r="W66" s="144">
        <f t="shared" si="176"/>
        <v>174400</v>
      </c>
      <c r="X66" s="144">
        <f t="shared" si="176"/>
        <v>174400</v>
      </c>
      <c r="Y66" s="144">
        <f t="shared" si="161"/>
        <v>0</v>
      </c>
      <c r="Z66" s="144">
        <f t="shared" si="162"/>
        <v>0</v>
      </c>
      <c r="AA66" s="146"/>
      <c r="AB66" s="118"/>
      <c r="AC66" s="118"/>
      <c r="AD66" s="118"/>
      <c r="AE66" s="118"/>
      <c r="AF66" s="118"/>
      <c r="AG66" s="118"/>
    </row>
    <row r="67" spans="1:33" ht="45.75" customHeight="1" x14ac:dyDescent="0.2">
      <c r="A67" s="311" t="s">
        <v>76</v>
      </c>
      <c r="B67" s="312" t="s">
        <v>152</v>
      </c>
      <c r="C67" s="355" t="s">
        <v>321</v>
      </c>
      <c r="D67" s="347" t="s">
        <v>318</v>
      </c>
      <c r="E67" s="315">
        <v>4</v>
      </c>
      <c r="F67" s="316">
        <v>5400</v>
      </c>
      <c r="G67" s="317">
        <f t="shared" ref="G67:G70" si="177">E67*F67</f>
        <v>21600</v>
      </c>
      <c r="H67" s="315">
        <v>4</v>
      </c>
      <c r="I67" s="316">
        <v>5400</v>
      </c>
      <c r="J67" s="317">
        <f t="shared" ref="J67:J70" si="178">H67*I67</f>
        <v>21600</v>
      </c>
      <c r="K67" s="315"/>
      <c r="L67" s="316"/>
      <c r="M67" s="317">
        <f t="shared" ref="M67:M70" si="179">K67*L67</f>
        <v>0</v>
      </c>
      <c r="N67" s="315"/>
      <c r="O67" s="316"/>
      <c r="P67" s="317">
        <f t="shared" ref="P67:P70" si="180">N67*O67</f>
        <v>0</v>
      </c>
      <c r="Q67" s="315"/>
      <c r="R67" s="316"/>
      <c r="S67" s="317">
        <f t="shared" ref="S67:S70" si="181">Q67*R67</f>
        <v>0</v>
      </c>
      <c r="T67" s="315"/>
      <c r="U67" s="316"/>
      <c r="V67" s="317">
        <f t="shared" ref="V67:V70" si="182">T67*U67</f>
        <v>0</v>
      </c>
      <c r="W67" s="318">
        <f t="shared" ref="W67:W70" si="183">G67+M67+S67</f>
        <v>21600</v>
      </c>
      <c r="X67" s="319">
        <f t="shared" ref="X67:X70" si="184">J67+P67+V67</f>
        <v>21600</v>
      </c>
      <c r="Y67" s="319">
        <f t="shared" si="161"/>
        <v>0</v>
      </c>
      <c r="Z67" s="320">
        <f t="shared" si="162"/>
        <v>0</v>
      </c>
      <c r="AA67" s="321"/>
      <c r="AB67" s="323"/>
      <c r="AC67" s="323"/>
      <c r="AD67" s="323"/>
      <c r="AE67" s="323"/>
      <c r="AF67" s="323"/>
      <c r="AG67" s="323"/>
    </row>
    <row r="68" spans="1:33" ht="30" customHeight="1" x14ac:dyDescent="0.2">
      <c r="A68" s="311" t="s">
        <v>76</v>
      </c>
      <c r="B68" s="312" t="s">
        <v>153</v>
      </c>
      <c r="C68" s="355" t="s">
        <v>322</v>
      </c>
      <c r="D68" s="347" t="s">
        <v>318</v>
      </c>
      <c r="E68" s="315">
        <v>4</v>
      </c>
      <c r="F68" s="316">
        <v>30800</v>
      </c>
      <c r="G68" s="317">
        <f t="shared" si="177"/>
        <v>123200</v>
      </c>
      <c r="H68" s="315">
        <v>4</v>
      </c>
      <c r="I68" s="316">
        <v>30800</v>
      </c>
      <c r="J68" s="317">
        <f t="shared" si="178"/>
        <v>123200</v>
      </c>
      <c r="K68" s="315"/>
      <c r="L68" s="316"/>
      <c r="M68" s="317">
        <f t="shared" si="179"/>
        <v>0</v>
      </c>
      <c r="N68" s="315"/>
      <c r="O68" s="316"/>
      <c r="P68" s="317">
        <f t="shared" si="180"/>
        <v>0</v>
      </c>
      <c r="Q68" s="315"/>
      <c r="R68" s="316"/>
      <c r="S68" s="317">
        <f t="shared" si="181"/>
        <v>0</v>
      </c>
      <c r="T68" s="315"/>
      <c r="U68" s="316"/>
      <c r="V68" s="317">
        <f t="shared" si="182"/>
        <v>0</v>
      </c>
      <c r="W68" s="318">
        <f t="shared" si="183"/>
        <v>123200</v>
      </c>
      <c r="X68" s="319">
        <f t="shared" si="184"/>
        <v>123200</v>
      </c>
      <c r="Y68" s="319">
        <f t="shared" si="161"/>
        <v>0</v>
      </c>
      <c r="Z68" s="320">
        <f t="shared" si="162"/>
        <v>0</v>
      </c>
      <c r="AA68" s="321"/>
      <c r="AB68" s="323"/>
      <c r="AC68" s="323"/>
      <c r="AD68" s="323"/>
      <c r="AE68" s="323"/>
      <c r="AF68" s="323"/>
      <c r="AG68" s="323"/>
    </row>
    <row r="69" spans="1:33" ht="30" customHeight="1" x14ac:dyDescent="0.2">
      <c r="A69" s="311" t="s">
        <v>76</v>
      </c>
      <c r="B69" s="312" t="s">
        <v>154</v>
      </c>
      <c r="C69" s="356" t="s">
        <v>323</v>
      </c>
      <c r="D69" s="347" t="s">
        <v>318</v>
      </c>
      <c r="E69" s="315">
        <v>2</v>
      </c>
      <c r="F69" s="316">
        <v>4800</v>
      </c>
      <c r="G69" s="317">
        <f t="shared" si="177"/>
        <v>9600</v>
      </c>
      <c r="H69" s="315">
        <v>2</v>
      </c>
      <c r="I69" s="316">
        <v>4800</v>
      </c>
      <c r="J69" s="317">
        <f t="shared" si="178"/>
        <v>9600</v>
      </c>
      <c r="K69" s="315"/>
      <c r="L69" s="316"/>
      <c r="M69" s="317">
        <f t="shared" si="179"/>
        <v>0</v>
      </c>
      <c r="N69" s="315"/>
      <c r="O69" s="316"/>
      <c r="P69" s="317">
        <f t="shared" si="180"/>
        <v>0</v>
      </c>
      <c r="Q69" s="315"/>
      <c r="R69" s="316"/>
      <c r="S69" s="317">
        <f t="shared" si="181"/>
        <v>0</v>
      </c>
      <c r="T69" s="315"/>
      <c r="U69" s="316"/>
      <c r="V69" s="317">
        <f t="shared" si="182"/>
        <v>0</v>
      </c>
      <c r="W69" s="318">
        <f t="shared" si="183"/>
        <v>9600</v>
      </c>
      <c r="X69" s="319">
        <f t="shared" si="184"/>
        <v>9600</v>
      </c>
      <c r="Y69" s="319">
        <f t="shared" si="161"/>
        <v>0</v>
      </c>
      <c r="Z69" s="320">
        <f t="shared" si="162"/>
        <v>0</v>
      </c>
      <c r="AA69" s="321"/>
      <c r="AB69" s="323"/>
      <c r="AC69" s="323"/>
      <c r="AD69" s="323"/>
      <c r="AE69" s="323"/>
      <c r="AF69" s="323"/>
      <c r="AG69" s="323"/>
    </row>
    <row r="70" spans="1:33" ht="30" customHeight="1" thickBot="1" x14ac:dyDescent="0.25">
      <c r="A70" s="311" t="s">
        <v>76</v>
      </c>
      <c r="B70" s="312" t="s">
        <v>324</v>
      </c>
      <c r="C70" s="356" t="s">
        <v>325</v>
      </c>
      <c r="D70" s="347" t="s">
        <v>318</v>
      </c>
      <c r="E70" s="327"/>
      <c r="F70" s="328"/>
      <c r="G70" s="329">
        <f t="shared" si="177"/>
        <v>0</v>
      </c>
      <c r="H70" s="327"/>
      <c r="I70" s="328"/>
      <c r="J70" s="329">
        <f t="shared" si="178"/>
        <v>0</v>
      </c>
      <c r="K70" s="327">
        <v>2</v>
      </c>
      <c r="L70" s="328">
        <v>10000</v>
      </c>
      <c r="M70" s="329">
        <f t="shared" si="179"/>
        <v>20000</v>
      </c>
      <c r="N70" s="327">
        <v>2</v>
      </c>
      <c r="O70" s="328">
        <v>10000</v>
      </c>
      <c r="P70" s="329">
        <f t="shared" si="180"/>
        <v>20000</v>
      </c>
      <c r="Q70" s="327"/>
      <c r="R70" s="328"/>
      <c r="S70" s="329">
        <f t="shared" si="181"/>
        <v>0</v>
      </c>
      <c r="T70" s="327"/>
      <c r="U70" s="328"/>
      <c r="V70" s="329">
        <f t="shared" si="182"/>
        <v>0</v>
      </c>
      <c r="W70" s="330">
        <f t="shared" si="183"/>
        <v>20000</v>
      </c>
      <c r="X70" s="319">
        <f t="shared" si="184"/>
        <v>20000</v>
      </c>
      <c r="Y70" s="319">
        <f t="shared" si="161"/>
        <v>0</v>
      </c>
      <c r="Z70" s="320">
        <f t="shared" si="162"/>
        <v>0</v>
      </c>
      <c r="AA70" s="331"/>
      <c r="AB70" s="323"/>
      <c r="AC70" s="323"/>
      <c r="AD70" s="323"/>
      <c r="AE70" s="323"/>
      <c r="AF70" s="323"/>
      <c r="AG70" s="323"/>
    </row>
    <row r="71" spans="1:33" ht="30" customHeight="1" x14ac:dyDescent="0.2">
      <c r="A71" s="108" t="s">
        <v>73</v>
      </c>
      <c r="B71" s="155" t="s">
        <v>155</v>
      </c>
      <c r="C71" s="153" t="s">
        <v>156</v>
      </c>
      <c r="D71" s="141"/>
      <c r="E71" s="142">
        <f>SUM(E72:E74)</f>
        <v>0</v>
      </c>
      <c r="F71" s="143"/>
      <c r="G71" s="144">
        <f t="shared" ref="G71:H71" si="185">SUM(G72:G74)</f>
        <v>0</v>
      </c>
      <c r="H71" s="142">
        <f t="shared" si="185"/>
        <v>0</v>
      </c>
      <c r="I71" s="143"/>
      <c r="J71" s="144">
        <f t="shared" ref="J71:K71" si="186">SUM(J72:J74)</f>
        <v>0</v>
      </c>
      <c r="K71" s="142">
        <f t="shared" si="186"/>
        <v>80</v>
      </c>
      <c r="L71" s="143"/>
      <c r="M71" s="144">
        <f t="shared" ref="M71:N71" si="187">SUM(M72:M74)</f>
        <v>40000</v>
      </c>
      <c r="N71" s="142">
        <f t="shared" si="187"/>
        <v>72.5</v>
      </c>
      <c r="O71" s="143"/>
      <c r="P71" s="144">
        <f t="shared" ref="P71:Q71" si="188">SUM(P72:P74)</f>
        <v>38500</v>
      </c>
      <c r="Q71" s="142">
        <f t="shared" si="188"/>
        <v>0</v>
      </c>
      <c r="R71" s="143"/>
      <c r="S71" s="144">
        <f t="shared" ref="S71:T71" si="189">SUM(S72:S74)</f>
        <v>0</v>
      </c>
      <c r="T71" s="142">
        <f t="shared" si="189"/>
        <v>0</v>
      </c>
      <c r="U71" s="143"/>
      <c r="V71" s="144">
        <f t="shared" ref="V71:X71" si="190">SUM(V72:V74)</f>
        <v>0</v>
      </c>
      <c r="W71" s="144">
        <f t="shared" si="190"/>
        <v>40000</v>
      </c>
      <c r="X71" s="144">
        <f t="shared" si="190"/>
        <v>38500</v>
      </c>
      <c r="Y71" s="144">
        <f t="shared" si="161"/>
        <v>1500</v>
      </c>
      <c r="Z71" s="144">
        <f t="shared" si="162"/>
        <v>3.7499999999999999E-2</v>
      </c>
      <c r="AA71" s="146"/>
      <c r="AB71" s="118"/>
      <c r="AC71" s="118"/>
      <c r="AD71" s="118"/>
      <c r="AE71" s="118"/>
      <c r="AF71" s="118"/>
      <c r="AG71" s="118"/>
    </row>
    <row r="72" spans="1:33" ht="30" customHeight="1" x14ac:dyDescent="0.2">
      <c r="A72" s="311" t="s">
        <v>76</v>
      </c>
      <c r="B72" s="312" t="s">
        <v>157</v>
      </c>
      <c r="C72" s="355" t="s">
        <v>326</v>
      </c>
      <c r="D72" s="357" t="s">
        <v>252</v>
      </c>
      <c r="E72" s="315"/>
      <c r="F72" s="316"/>
      <c r="G72" s="317">
        <f t="shared" ref="G72:G74" si="191">E72*F72</f>
        <v>0</v>
      </c>
      <c r="H72" s="315"/>
      <c r="I72" s="316"/>
      <c r="J72" s="317">
        <f t="shared" ref="J72:J74" si="192">H72*I72</f>
        <v>0</v>
      </c>
      <c r="K72" s="315">
        <v>40</v>
      </c>
      <c r="L72" s="316">
        <v>200</v>
      </c>
      <c r="M72" s="317">
        <f t="shared" ref="M72:M74" si="193">K72*L72</f>
        <v>8000</v>
      </c>
      <c r="N72" s="315">
        <v>32.5</v>
      </c>
      <c r="O72" s="316">
        <v>200</v>
      </c>
      <c r="P72" s="317">
        <f t="shared" ref="P72:P74" si="194">N72*O72</f>
        <v>6500</v>
      </c>
      <c r="Q72" s="315"/>
      <c r="R72" s="316"/>
      <c r="S72" s="317">
        <f t="shared" ref="S72:S74" si="195">Q72*R72</f>
        <v>0</v>
      </c>
      <c r="T72" s="315"/>
      <c r="U72" s="316"/>
      <c r="V72" s="317">
        <f t="shared" ref="V72:V74" si="196">T72*U72</f>
        <v>0</v>
      </c>
      <c r="W72" s="318">
        <f t="shared" ref="W72:W74" si="197">G72+M72+S72</f>
        <v>8000</v>
      </c>
      <c r="X72" s="319">
        <f t="shared" ref="X72:X74" si="198">J72+P72+V72</f>
        <v>6500</v>
      </c>
      <c r="Y72" s="319">
        <f t="shared" si="161"/>
        <v>1500</v>
      </c>
      <c r="Z72" s="320">
        <f t="shared" si="162"/>
        <v>0.1875</v>
      </c>
      <c r="AA72" s="402"/>
      <c r="AB72" s="323"/>
      <c r="AC72" s="323"/>
      <c r="AD72" s="323"/>
      <c r="AE72" s="323"/>
      <c r="AF72" s="323"/>
      <c r="AG72" s="323"/>
    </row>
    <row r="73" spans="1:33" ht="30" customHeight="1" x14ac:dyDescent="0.2">
      <c r="A73" s="311" t="s">
        <v>76</v>
      </c>
      <c r="B73" s="312" t="s">
        <v>158</v>
      </c>
      <c r="C73" s="355" t="s">
        <v>327</v>
      </c>
      <c r="D73" s="357" t="s">
        <v>252</v>
      </c>
      <c r="E73" s="315"/>
      <c r="F73" s="316"/>
      <c r="G73" s="317">
        <f t="shared" si="191"/>
        <v>0</v>
      </c>
      <c r="H73" s="315"/>
      <c r="I73" s="316"/>
      <c r="J73" s="317">
        <f t="shared" si="192"/>
        <v>0</v>
      </c>
      <c r="K73" s="315">
        <v>20</v>
      </c>
      <c r="L73" s="316">
        <v>600</v>
      </c>
      <c r="M73" s="317">
        <f t="shared" si="193"/>
        <v>12000</v>
      </c>
      <c r="N73" s="315">
        <v>20</v>
      </c>
      <c r="O73" s="316">
        <v>600</v>
      </c>
      <c r="P73" s="317">
        <f t="shared" si="194"/>
        <v>12000</v>
      </c>
      <c r="Q73" s="315"/>
      <c r="R73" s="316"/>
      <c r="S73" s="317">
        <f t="shared" si="195"/>
        <v>0</v>
      </c>
      <c r="T73" s="315"/>
      <c r="U73" s="316"/>
      <c r="V73" s="317">
        <f t="shared" si="196"/>
        <v>0</v>
      </c>
      <c r="W73" s="318">
        <f t="shared" si="197"/>
        <v>12000</v>
      </c>
      <c r="X73" s="319">
        <f t="shared" si="198"/>
        <v>12000</v>
      </c>
      <c r="Y73" s="319">
        <f t="shared" si="161"/>
        <v>0</v>
      </c>
      <c r="Z73" s="320">
        <f t="shared" si="162"/>
        <v>0</v>
      </c>
      <c r="AA73" s="321"/>
      <c r="AB73" s="323"/>
      <c r="AC73" s="323"/>
      <c r="AD73" s="323"/>
      <c r="AE73" s="323"/>
      <c r="AF73" s="323"/>
      <c r="AG73" s="323"/>
    </row>
    <row r="74" spans="1:33" ht="30" customHeight="1" thickBot="1" x14ac:dyDescent="0.25">
      <c r="A74" s="324" t="s">
        <v>76</v>
      </c>
      <c r="B74" s="341" t="s">
        <v>159</v>
      </c>
      <c r="C74" s="356" t="s">
        <v>328</v>
      </c>
      <c r="D74" s="357" t="s">
        <v>252</v>
      </c>
      <c r="E74" s="327"/>
      <c r="F74" s="328"/>
      <c r="G74" s="329">
        <f t="shared" si="191"/>
        <v>0</v>
      </c>
      <c r="H74" s="327"/>
      <c r="I74" s="328"/>
      <c r="J74" s="329">
        <f t="shared" si="192"/>
        <v>0</v>
      </c>
      <c r="K74" s="327">
        <v>20</v>
      </c>
      <c r="L74" s="328">
        <v>1000</v>
      </c>
      <c r="M74" s="329">
        <f t="shared" si="193"/>
        <v>20000</v>
      </c>
      <c r="N74" s="327">
        <v>20</v>
      </c>
      <c r="O74" s="328">
        <v>1000</v>
      </c>
      <c r="P74" s="329">
        <f t="shared" si="194"/>
        <v>20000</v>
      </c>
      <c r="Q74" s="327"/>
      <c r="R74" s="328"/>
      <c r="S74" s="329">
        <f t="shared" si="195"/>
        <v>0</v>
      </c>
      <c r="T74" s="327"/>
      <c r="U74" s="328"/>
      <c r="V74" s="329">
        <f t="shared" si="196"/>
        <v>0</v>
      </c>
      <c r="W74" s="330">
        <f t="shared" si="197"/>
        <v>20000</v>
      </c>
      <c r="X74" s="319">
        <f t="shared" si="198"/>
        <v>20000</v>
      </c>
      <c r="Y74" s="319">
        <f t="shared" si="161"/>
        <v>0</v>
      </c>
      <c r="Z74" s="320">
        <f t="shared" si="162"/>
        <v>0</v>
      </c>
      <c r="AA74" s="331"/>
      <c r="AB74" s="323"/>
      <c r="AC74" s="323"/>
      <c r="AD74" s="323"/>
      <c r="AE74" s="323"/>
      <c r="AF74" s="323"/>
      <c r="AG74" s="323"/>
    </row>
    <row r="75" spans="1:33" ht="30" customHeight="1" x14ac:dyDescent="0.2">
      <c r="A75" s="108" t="s">
        <v>73</v>
      </c>
      <c r="B75" s="155" t="s">
        <v>160</v>
      </c>
      <c r="C75" s="153" t="s">
        <v>161</v>
      </c>
      <c r="D75" s="141"/>
      <c r="E75" s="142">
        <f>SUM(E76:E78)</f>
        <v>50</v>
      </c>
      <c r="F75" s="143"/>
      <c r="G75" s="144">
        <f t="shared" ref="G75:H75" si="199">SUM(G76:G78)</f>
        <v>4500</v>
      </c>
      <c r="H75" s="142">
        <f t="shared" si="199"/>
        <v>50</v>
      </c>
      <c r="I75" s="143"/>
      <c r="J75" s="144">
        <f t="shared" ref="J75:K75" si="200">SUM(J76:J78)</f>
        <v>4450</v>
      </c>
      <c r="K75" s="142">
        <f t="shared" si="200"/>
        <v>4</v>
      </c>
      <c r="L75" s="143"/>
      <c r="M75" s="144">
        <f t="shared" ref="M75:N75" si="201">SUM(M76:M78)</f>
        <v>48000</v>
      </c>
      <c r="N75" s="142">
        <f t="shared" si="201"/>
        <v>4</v>
      </c>
      <c r="O75" s="143"/>
      <c r="P75" s="144">
        <f t="shared" ref="P75:Q75" si="202">SUM(P76:P78)</f>
        <v>48000</v>
      </c>
      <c r="Q75" s="142">
        <f t="shared" si="202"/>
        <v>0</v>
      </c>
      <c r="R75" s="143"/>
      <c r="S75" s="144">
        <f t="shared" ref="S75:T75" si="203">SUM(S76:S78)</f>
        <v>0</v>
      </c>
      <c r="T75" s="142">
        <f t="shared" si="203"/>
        <v>0</v>
      </c>
      <c r="U75" s="143"/>
      <c r="V75" s="144">
        <f t="shared" ref="V75:X75" si="204">SUM(V76:V78)</f>
        <v>0</v>
      </c>
      <c r="W75" s="144">
        <f t="shared" si="204"/>
        <v>52500</v>
      </c>
      <c r="X75" s="144">
        <f t="shared" si="204"/>
        <v>52450</v>
      </c>
      <c r="Y75" s="144">
        <f t="shared" si="161"/>
        <v>50</v>
      </c>
      <c r="Z75" s="144">
        <f t="shared" si="162"/>
        <v>9.5238095238095238E-4</v>
      </c>
      <c r="AA75" s="146"/>
      <c r="AB75" s="118"/>
      <c r="AC75" s="118"/>
      <c r="AD75" s="118"/>
      <c r="AE75" s="118"/>
      <c r="AF75" s="118"/>
      <c r="AG75" s="118"/>
    </row>
    <row r="76" spans="1:33" ht="30" customHeight="1" x14ac:dyDescent="0.2">
      <c r="A76" s="311" t="s">
        <v>76</v>
      </c>
      <c r="B76" s="312" t="s">
        <v>162</v>
      </c>
      <c r="C76" s="345" t="s">
        <v>329</v>
      </c>
      <c r="D76" s="357" t="s">
        <v>330</v>
      </c>
      <c r="E76" s="315"/>
      <c r="F76" s="316"/>
      <c r="G76" s="317">
        <f t="shared" ref="G76:G78" si="205">E76*F76</f>
        <v>0</v>
      </c>
      <c r="H76" s="315"/>
      <c r="I76" s="316"/>
      <c r="J76" s="317">
        <f t="shared" ref="J76:J78" si="206">H76*I76</f>
        <v>0</v>
      </c>
      <c r="K76" s="315">
        <v>4</v>
      </c>
      <c r="L76" s="316">
        <v>12000</v>
      </c>
      <c r="M76" s="317">
        <f t="shared" ref="M76:M78" si="207">K76*L76</f>
        <v>48000</v>
      </c>
      <c r="N76" s="315">
        <v>4</v>
      </c>
      <c r="O76" s="316">
        <v>12000</v>
      </c>
      <c r="P76" s="317">
        <f t="shared" ref="P76:P78" si="208">N76*O76</f>
        <v>48000</v>
      </c>
      <c r="Q76" s="315"/>
      <c r="R76" s="316"/>
      <c r="S76" s="317">
        <f t="shared" ref="S76:S78" si="209">Q76*R76</f>
        <v>0</v>
      </c>
      <c r="T76" s="315"/>
      <c r="U76" s="316"/>
      <c r="V76" s="317">
        <f t="shared" ref="V76:V78" si="210">T76*U76</f>
        <v>0</v>
      </c>
      <c r="W76" s="318">
        <f t="shared" ref="W76:W78" si="211">G76+M76+S76</f>
        <v>48000</v>
      </c>
      <c r="X76" s="319">
        <f t="shared" ref="X76:X78" si="212">J76+P76+V76</f>
        <v>48000</v>
      </c>
      <c r="Y76" s="319">
        <f t="shared" si="161"/>
        <v>0</v>
      </c>
      <c r="Z76" s="320">
        <f t="shared" si="162"/>
        <v>0</v>
      </c>
      <c r="AA76" s="321"/>
      <c r="AB76" s="323"/>
      <c r="AC76" s="323"/>
      <c r="AD76" s="323"/>
      <c r="AE76" s="323"/>
      <c r="AF76" s="323"/>
      <c r="AG76" s="323"/>
    </row>
    <row r="77" spans="1:33" ht="30" customHeight="1" x14ac:dyDescent="0.2">
      <c r="A77" s="311" t="s">
        <v>76</v>
      </c>
      <c r="B77" s="312" t="s">
        <v>395</v>
      </c>
      <c r="C77" s="345" t="s">
        <v>331</v>
      </c>
      <c r="D77" s="357" t="s">
        <v>111</v>
      </c>
      <c r="E77" s="315">
        <v>50</v>
      </c>
      <c r="F77" s="316">
        <v>90</v>
      </c>
      <c r="G77" s="317">
        <f t="shared" si="205"/>
        <v>4500</v>
      </c>
      <c r="H77" s="315">
        <v>50</v>
      </c>
      <c r="I77" s="316">
        <v>89</v>
      </c>
      <c r="J77" s="401">
        <f t="shared" si="206"/>
        <v>4450</v>
      </c>
      <c r="K77" s="315"/>
      <c r="L77" s="316"/>
      <c r="M77" s="317">
        <f t="shared" si="207"/>
        <v>0</v>
      </c>
      <c r="N77" s="315"/>
      <c r="O77" s="316"/>
      <c r="P77" s="317">
        <f t="shared" si="208"/>
        <v>0</v>
      </c>
      <c r="Q77" s="315"/>
      <c r="R77" s="316"/>
      <c r="S77" s="317">
        <f t="shared" si="209"/>
        <v>0</v>
      </c>
      <c r="T77" s="315"/>
      <c r="U77" s="316"/>
      <c r="V77" s="317">
        <f t="shared" si="210"/>
        <v>0</v>
      </c>
      <c r="W77" s="318">
        <f t="shared" si="211"/>
        <v>4500</v>
      </c>
      <c r="X77" s="319">
        <f t="shared" si="212"/>
        <v>4450</v>
      </c>
      <c r="Y77" s="319">
        <f t="shared" si="161"/>
        <v>50</v>
      </c>
      <c r="Z77" s="320">
        <f t="shared" si="162"/>
        <v>1.1111111111111112E-2</v>
      </c>
      <c r="AA77" s="402"/>
      <c r="AB77" s="323"/>
      <c r="AC77" s="323"/>
      <c r="AD77" s="323"/>
      <c r="AE77" s="323"/>
      <c r="AF77" s="323"/>
      <c r="AG77" s="323"/>
    </row>
    <row r="78" spans="1:33" ht="30" customHeight="1" thickBot="1" x14ac:dyDescent="0.25">
      <c r="A78" s="324" t="s">
        <v>76</v>
      </c>
      <c r="B78" s="325" t="s">
        <v>396</v>
      </c>
      <c r="C78" s="342" t="s">
        <v>163</v>
      </c>
      <c r="D78" s="358" t="s">
        <v>111</v>
      </c>
      <c r="E78" s="327"/>
      <c r="F78" s="328"/>
      <c r="G78" s="329">
        <f t="shared" si="205"/>
        <v>0</v>
      </c>
      <c r="H78" s="327"/>
      <c r="I78" s="328"/>
      <c r="J78" s="329">
        <f t="shared" si="206"/>
        <v>0</v>
      </c>
      <c r="K78" s="327"/>
      <c r="L78" s="328"/>
      <c r="M78" s="329">
        <f t="shared" si="207"/>
        <v>0</v>
      </c>
      <c r="N78" s="327"/>
      <c r="O78" s="328"/>
      <c r="P78" s="329">
        <f t="shared" si="208"/>
        <v>0</v>
      </c>
      <c r="Q78" s="327"/>
      <c r="R78" s="328"/>
      <c r="S78" s="329">
        <f t="shared" si="209"/>
        <v>0</v>
      </c>
      <c r="T78" s="327"/>
      <c r="U78" s="328"/>
      <c r="V78" s="329">
        <f t="shared" si="210"/>
        <v>0</v>
      </c>
      <c r="W78" s="330">
        <f t="shared" si="211"/>
        <v>0</v>
      </c>
      <c r="X78" s="319">
        <f t="shared" si="212"/>
        <v>0</v>
      </c>
      <c r="Y78" s="319">
        <f t="shared" si="161"/>
        <v>0</v>
      </c>
      <c r="Z78" s="320" t="e">
        <f t="shared" si="162"/>
        <v>#DIV/0!</v>
      </c>
      <c r="AA78" s="331"/>
      <c r="AB78" s="323"/>
      <c r="AC78" s="323"/>
      <c r="AD78" s="323"/>
      <c r="AE78" s="323"/>
      <c r="AF78" s="323"/>
      <c r="AG78" s="323"/>
    </row>
    <row r="79" spans="1:33" ht="30" customHeight="1" x14ac:dyDescent="0.2">
      <c r="A79" s="108" t="s">
        <v>73</v>
      </c>
      <c r="B79" s="155" t="s">
        <v>164</v>
      </c>
      <c r="C79" s="153" t="s">
        <v>165</v>
      </c>
      <c r="D79" s="141"/>
      <c r="E79" s="142">
        <f>SUM(E80:E82)</f>
        <v>3</v>
      </c>
      <c r="F79" s="143"/>
      <c r="G79" s="144">
        <f t="shared" ref="G79:H79" si="213">SUM(G80:G82)</f>
        <v>2940</v>
      </c>
      <c r="H79" s="142">
        <f t="shared" si="213"/>
        <v>1</v>
      </c>
      <c r="I79" s="143"/>
      <c r="J79" s="144">
        <f t="shared" ref="J79:K79" si="214">SUM(J80:J82)</f>
        <v>980</v>
      </c>
      <c r="K79" s="142">
        <f t="shared" si="214"/>
        <v>0</v>
      </c>
      <c r="L79" s="143"/>
      <c r="M79" s="144">
        <f t="shared" ref="M79:N79" si="215">SUM(M80:M82)</f>
        <v>0</v>
      </c>
      <c r="N79" s="142">
        <f t="shared" si="215"/>
        <v>0</v>
      </c>
      <c r="O79" s="143"/>
      <c r="P79" s="144">
        <f t="shared" ref="P79:Q79" si="216">SUM(P80:P82)</f>
        <v>0</v>
      </c>
      <c r="Q79" s="142">
        <f t="shared" si="216"/>
        <v>0</v>
      </c>
      <c r="R79" s="143"/>
      <c r="S79" s="144">
        <f t="shared" ref="S79:T79" si="217">SUM(S80:S82)</f>
        <v>0</v>
      </c>
      <c r="T79" s="142">
        <f t="shared" si="217"/>
        <v>0</v>
      </c>
      <c r="U79" s="143"/>
      <c r="V79" s="144">
        <f t="shared" ref="V79:X79" si="218">SUM(V80:V82)</f>
        <v>0</v>
      </c>
      <c r="W79" s="144">
        <f t="shared" si="218"/>
        <v>2940</v>
      </c>
      <c r="X79" s="144">
        <f t="shared" si="218"/>
        <v>980</v>
      </c>
      <c r="Y79" s="144">
        <f t="shared" si="161"/>
        <v>1960</v>
      </c>
      <c r="Z79" s="144">
        <f t="shared" si="162"/>
        <v>0.66666666666666663</v>
      </c>
      <c r="AA79" s="146"/>
      <c r="AB79" s="118"/>
      <c r="AC79" s="118"/>
      <c r="AD79" s="118"/>
      <c r="AE79" s="118"/>
      <c r="AF79" s="118"/>
      <c r="AG79" s="118"/>
    </row>
    <row r="80" spans="1:33" ht="30" customHeight="1" x14ac:dyDescent="0.2">
      <c r="A80" s="311" t="s">
        <v>76</v>
      </c>
      <c r="B80" s="312" t="s">
        <v>166</v>
      </c>
      <c r="C80" s="345" t="s">
        <v>416</v>
      </c>
      <c r="D80" s="357" t="s">
        <v>79</v>
      </c>
      <c r="E80" s="315">
        <v>3</v>
      </c>
      <c r="F80" s="316">
        <v>980</v>
      </c>
      <c r="G80" s="317">
        <f t="shared" ref="G80:G82" si="219">E80*F80</f>
        <v>2940</v>
      </c>
      <c r="H80" s="315">
        <v>1</v>
      </c>
      <c r="I80" s="316">
        <v>980</v>
      </c>
      <c r="J80" s="401">
        <f t="shared" ref="J80:J82" si="220">H80*I80</f>
        <v>980</v>
      </c>
      <c r="K80" s="315"/>
      <c r="L80" s="316"/>
      <c r="M80" s="317">
        <f t="shared" ref="M80:M82" si="221">K80*L80</f>
        <v>0</v>
      </c>
      <c r="N80" s="315"/>
      <c r="O80" s="316"/>
      <c r="P80" s="317">
        <f t="shared" ref="P80:P82" si="222">N80*O80</f>
        <v>0</v>
      </c>
      <c r="Q80" s="315"/>
      <c r="R80" s="316"/>
      <c r="S80" s="317">
        <f t="shared" ref="S80:S82" si="223">Q80*R80</f>
        <v>0</v>
      </c>
      <c r="T80" s="315"/>
      <c r="U80" s="316"/>
      <c r="V80" s="317">
        <f t="shared" ref="V80:V82" si="224">T80*U80</f>
        <v>0</v>
      </c>
      <c r="W80" s="318">
        <f t="shared" ref="W80:W82" si="225">G80+M80+S80</f>
        <v>2940</v>
      </c>
      <c r="X80" s="319">
        <f t="shared" ref="X80:X82" si="226">J80+P80+V80</f>
        <v>980</v>
      </c>
      <c r="Y80" s="319">
        <f t="shared" si="161"/>
        <v>1960</v>
      </c>
      <c r="Z80" s="320">
        <f t="shared" si="162"/>
        <v>0.66666666666666663</v>
      </c>
      <c r="AA80" s="402"/>
      <c r="AB80" s="323"/>
      <c r="AC80" s="323"/>
      <c r="AD80" s="323"/>
      <c r="AE80" s="323"/>
      <c r="AF80" s="323"/>
      <c r="AG80" s="323"/>
    </row>
    <row r="81" spans="1:33" ht="30" customHeight="1" x14ac:dyDescent="0.2">
      <c r="A81" s="311" t="s">
        <v>76</v>
      </c>
      <c r="B81" s="312" t="s">
        <v>167</v>
      </c>
      <c r="C81" s="345" t="s">
        <v>163</v>
      </c>
      <c r="D81" s="357" t="s">
        <v>111</v>
      </c>
      <c r="E81" s="315"/>
      <c r="F81" s="316"/>
      <c r="G81" s="317">
        <f t="shared" si="219"/>
        <v>0</v>
      </c>
      <c r="H81" s="315"/>
      <c r="I81" s="316"/>
      <c r="J81" s="317">
        <f t="shared" si="220"/>
        <v>0</v>
      </c>
      <c r="K81" s="315"/>
      <c r="L81" s="316"/>
      <c r="M81" s="317">
        <f t="shared" si="221"/>
        <v>0</v>
      </c>
      <c r="N81" s="315"/>
      <c r="O81" s="316"/>
      <c r="P81" s="317">
        <f t="shared" si="222"/>
        <v>0</v>
      </c>
      <c r="Q81" s="315"/>
      <c r="R81" s="316"/>
      <c r="S81" s="317">
        <f t="shared" si="223"/>
        <v>0</v>
      </c>
      <c r="T81" s="315"/>
      <c r="U81" s="316"/>
      <c r="V81" s="317">
        <f t="shared" si="224"/>
        <v>0</v>
      </c>
      <c r="W81" s="318">
        <f t="shared" si="225"/>
        <v>0</v>
      </c>
      <c r="X81" s="319">
        <f t="shared" si="226"/>
        <v>0</v>
      </c>
      <c r="Y81" s="319">
        <f t="shared" si="161"/>
        <v>0</v>
      </c>
      <c r="Z81" s="320" t="e">
        <f t="shared" si="162"/>
        <v>#DIV/0!</v>
      </c>
      <c r="AA81" s="321"/>
      <c r="AB81" s="323"/>
      <c r="AC81" s="323"/>
      <c r="AD81" s="323"/>
      <c r="AE81" s="323"/>
      <c r="AF81" s="323"/>
      <c r="AG81" s="323"/>
    </row>
    <row r="82" spans="1:33" ht="30" customHeight="1" thickBot="1" x14ac:dyDescent="0.25">
      <c r="A82" s="324" t="s">
        <v>76</v>
      </c>
      <c r="B82" s="341" t="s">
        <v>168</v>
      </c>
      <c r="C82" s="342" t="s">
        <v>163</v>
      </c>
      <c r="D82" s="358" t="s">
        <v>111</v>
      </c>
      <c r="E82" s="327"/>
      <c r="F82" s="328"/>
      <c r="G82" s="329">
        <f t="shared" si="219"/>
        <v>0</v>
      </c>
      <c r="H82" s="327"/>
      <c r="I82" s="328"/>
      <c r="J82" s="329">
        <f t="shared" si="220"/>
        <v>0</v>
      </c>
      <c r="K82" s="327"/>
      <c r="L82" s="328"/>
      <c r="M82" s="329">
        <f t="shared" si="221"/>
        <v>0</v>
      </c>
      <c r="N82" s="327"/>
      <c r="O82" s="328"/>
      <c r="P82" s="329">
        <f t="shared" si="222"/>
        <v>0</v>
      </c>
      <c r="Q82" s="327"/>
      <c r="R82" s="328"/>
      <c r="S82" s="329">
        <f t="shared" si="223"/>
        <v>0</v>
      </c>
      <c r="T82" s="327"/>
      <c r="U82" s="328"/>
      <c r="V82" s="329">
        <f t="shared" si="224"/>
        <v>0</v>
      </c>
      <c r="W82" s="330">
        <f t="shared" si="225"/>
        <v>0</v>
      </c>
      <c r="X82" s="319">
        <f t="shared" si="226"/>
        <v>0</v>
      </c>
      <c r="Y82" s="344">
        <f t="shared" si="161"/>
        <v>0</v>
      </c>
      <c r="Z82" s="320" t="e">
        <f t="shared" si="162"/>
        <v>#DIV/0!</v>
      </c>
      <c r="AA82" s="331"/>
      <c r="AB82" s="323"/>
      <c r="AC82" s="323"/>
      <c r="AD82" s="323"/>
      <c r="AE82" s="323"/>
      <c r="AF82" s="323"/>
      <c r="AG82" s="323"/>
    </row>
    <row r="83" spans="1:33" ht="30" customHeight="1" thickBot="1" x14ac:dyDescent="0.25">
      <c r="A83" s="166" t="s">
        <v>169</v>
      </c>
      <c r="B83" s="167"/>
      <c r="C83" s="168"/>
      <c r="D83" s="169"/>
      <c r="E83" s="173">
        <f>E79+E75+E71+E66+E62</f>
        <v>63</v>
      </c>
      <c r="F83" s="189"/>
      <c r="G83" s="172">
        <f t="shared" ref="G83:H83" si="227">G79+G75+G71+G66+G62</f>
        <v>161840</v>
      </c>
      <c r="H83" s="173">
        <f t="shared" si="227"/>
        <v>61</v>
      </c>
      <c r="I83" s="189"/>
      <c r="J83" s="172">
        <f t="shared" ref="J83:K83" si="228">J79+J75+J71+J66+J62</f>
        <v>159830</v>
      </c>
      <c r="K83" s="190">
        <f t="shared" si="228"/>
        <v>96</v>
      </c>
      <c r="L83" s="189"/>
      <c r="M83" s="172">
        <f t="shared" ref="M83:N83" si="229">M79+M75+M71+M66+M62</f>
        <v>164000</v>
      </c>
      <c r="N83" s="190">
        <f t="shared" si="229"/>
        <v>88.5</v>
      </c>
      <c r="O83" s="189"/>
      <c r="P83" s="172">
        <f t="shared" ref="P83:Q83" si="230">P79+P75+P71+P66+P62</f>
        <v>162500</v>
      </c>
      <c r="Q83" s="190">
        <f t="shared" si="230"/>
        <v>0</v>
      </c>
      <c r="R83" s="189"/>
      <c r="S83" s="172">
        <f t="shared" ref="S83:T83" si="231">S79+S75+S71+S66+S62</f>
        <v>0</v>
      </c>
      <c r="T83" s="190">
        <f t="shared" si="231"/>
        <v>0</v>
      </c>
      <c r="U83" s="189"/>
      <c r="V83" s="172">
        <f t="shared" ref="V83:X83" si="232">V79+V75+V71+V66+V62</f>
        <v>0</v>
      </c>
      <c r="W83" s="191">
        <f t="shared" si="232"/>
        <v>325840</v>
      </c>
      <c r="X83" s="194">
        <f t="shared" si="232"/>
        <v>322330</v>
      </c>
      <c r="Y83" s="195">
        <f t="shared" si="161"/>
        <v>3510</v>
      </c>
      <c r="Z83" s="195">
        <f t="shared" si="162"/>
        <v>1.0772158114411982E-2</v>
      </c>
      <c r="AA83" s="177"/>
      <c r="AB83" s="7"/>
      <c r="AC83" s="7"/>
      <c r="AD83" s="7"/>
      <c r="AE83" s="7"/>
      <c r="AF83" s="7"/>
      <c r="AG83" s="7"/>
    </row>
    <row r="84" spans="1:33" ht="30" customHeight="1" thickBot="1" x14ac:dyDescent="0.25">
      <c r="A84" s="196" t="s">
        <v>71</v>
      </c>
      <c r="B84" s="197">
        <v>5</v>
      </c>
      <c r="C84" s="198" t="s">
        <v>170</v>
      </c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6"/>
      <c r="X84" s="106"/>
      <c r="Y84" s="199"/>
      <c r="Z84" s="106"/>
      <c r="AA84" s="107"/>
      <c r="AB84" s="7"/>
      <c r="AC84" s="7"/>
      <c r="AD84" s="7"/>
      <c r="AE84" s="7"/>
      <c r="AF84" s="7"/>
      <c r="AG84" s="7"/>
    </row>
    <row r="85" spans="1:33" ht="30" customHeight="1" x14ac:dyDescent="0.2">
      <c r="A85" s="108" t="s">
        <v>73</v>
      </c>
      <c r="B85" s="155" t="s">
        <v>171</v>
      </c>
      <c r="C85" s="140" t="s">
        <v>172</v>
      </c>
      <c r="D85" s="141"/>
      <c r="E85" s="142">
        <f>SUM(E86:E88)</f>
        <v>100</v>
      </c>
      <c r="F85" s="143"/>
      <c r="G85" s="144">
        <f t="shared" ref="G85:H85" si="233">SUM(G86:G88)</f>
        <v>105250</v>
      </c>
      <c r="H85" s="142">
        <f t="shared" si="233"/>
        <v>79</v>
      </c>
      <c r="I85" s="143"/>
      <c r="J85" s="144">
        <f t="shared" ref="J85:K85" si="234">SUM(J86:J88)</f>
        <v>79000</v>
      </c>
      <c r="K85" s="142">
        <f t="shared" si="234"/>
        <v>168</v>
      </c>
      <c r="L85" s="143"/>
      <c r="M85" s="144">
        <f t="shared" ref="M85:N85" si="235">SUM(M86:M88)</f>
        <v>84000</v>
      </c>
      <c r="N85" s="142">
        <f t="shared" si="235"/>
        <v>98</v>
      </c>
      <c r="O85" s="143"/>
      <c r="P85" s="144">
        <f t="shared" ref="P85:Q85" si="236">SUM(P86:P88)</f>
        <v>49000</v>
      </c>
      <c r="Q85" s="142">
        <f t="shared" si="236"/>
        <v>0</v>
      </c>
      <c r="R85" s="143"/>
      <c r="S85" s="144">
        <f t="shared" ref="S85:T85" si="237">SUM(S86:S88)</f>
        <v>0</v>
      </c>
      <c r="T85" s="142">
        <f t="shared" si="237"/>
        <v>0</v>
      </c>
      <c r="U85" s="143"/>
      <c r="V85" s="144">
        <f t="shared" ref="V85:X85" si="238">SUM(V86:V88)</f>
        <v>0</v>
      </c>
      <c r="W85" s="200">
        <f t="shared" si="238"/>
        <v>189250</v>
      </c>
      <c r="X85" s="200">
        <f t="shared" si="238"/>
        <v>128000</v>
      </c>
      <c r="Y85" s="200">
        <f t="shared" ref="Y85:Y97" si="239">W85-X85</f>
        <v>61250</v>
      </c>
      <c r="Z85" s="116">
        <f t="shared" ref="Z85:Z97" si="240">Y85/W85</f>
        <v>0.32364597093791281</v>
      </c>
      <c r="AA85" s="146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311" t="s">
        <v>76</v>
      </c>
      <c r="B86" s="312" t="s">
        <v>173</v>
      </c>
      <c r="C86" s="413" t="s">
        <v>419</v>
      </c>
      <c r="D86" s="357" t="s">
        <v>174</v>
      </c>
      <c r="E86" s="315">
        <v>93</v>
      </c>
      <c r="F86" s="316">
        <v>1000</v>
      </c>
      <c r="G86" s="317">
        <f t="shared" ref="G86:G88" si="241">E86*F86</f>
        <v>93000</v>
      </c>
      <c r="H86" s="315">
        <v>79</v>
      </c>
      <c r="I86" s="316">
        <v>1000</v>
      </c>
      <c r="J86" s="401">
        <f t="shared" ref="J86:J88" si="242">H86*I86</f>
        <v>79000</v>
      </c>
      <c r="K86" s="315"/>
      <c r="L86" s="316"/>
      <c r="M86" s="317">
        <f t="shared" ref="M86:M88" si="243">K86*L86</f>
        <v>0</v>
      </c>
      <c r="N86" s="315"/>
      <c r="O86" s="316"/>
      <c r="P86" s="317">
        <f t="shared" ref="P86:P88" si="244">N86*O86</f>
        <v>0</v>
      </c>
      <c r="Q86" s="315"/>
      <c r="R86" s="316"/>
      <c r="S86" s="317">
        <f t="shared" ref="S86:S88" si="245">Q86*R86</f>
        <v>0</v>
      </c>
      <c r="T86" s="315"/>
      <c r="U86" s="316"/>
      <c r="V86" s="317">
        <f t="shared" ref="V86:V88" si="246">T86*U86</f>
        <v>0</v>
      </c>
      <c r="W86" s="318">
        <f>G86+M86+S86</f>
        <v>93000</v>
      </c>
      <c r="X86" s="319">
        <f t="shared" ref="X86:X88" si="247">J86+P86+V86</f>
        <v>79000</v>
      </c>
      <c r="Y86" s="319">
        <f t="shared" si="239"/>
        <v>14000</v>
      </c>
      <c r="Z86" s="320">
        <f t="shared" si="240"/>
        <v>0.15053763440860216</v>
      </c>
      <c r="AA86" s="402"/>
      <c r="AB86" s="323"/>
      <c r="AC86" s="323"/>
      <c r="AD86" s="323"/>
      <c r="AE86" s="323"/>
      <c r="AF86" s="323"/>
      <c r="AG86" s="323"/>
    </row>
    <row r="87" spans="1:33" ht="30" customHeight="1" x14ac:dyDescent="0.2">
      <c r="A87" s="311" t="s">
        <v>76</v>
      </c>
      <c r="B87" s="312" t="s">
        <v>175</v>
      </c>
      <c r="C87" s="359" t="s">
        <v>332</v>
      </c>
      <c r="D87" s="357" t="s">
        <v>174</v>
      </c>
      <c r="E87" s="315"/>
      <c r="F87" s="316"/>
      <c r="G87" s="317">
        <f t="shared" si="241"/>
        <v>0</v>
      </c>
      <c r="H87" s="315"/>
      <c r="I87" s="316"/>
      <c r="J87" s="317">
        <f t="shared" si="242"/>
        <v>0</v>
      </c>
      <c r="K87" s="315">
        <v>168</v>
      </c>
      <c r="L87" s="316">
        <v>500</v>
      </c>
      <c r="M87" s="317">
        <f t="shared" si="243"/>
        <v>84000</v>
      </c>
      <c r="N87" s="360">
        <v>98</v>
      </c>
      <c r="O87" s="316">
        <v>500</v>
      </c>
      <c r="P87" s="317">
        <f t="shared" si="244"/>
        <v>49000</v>
      </c>
      <c r="Q87" s="315"/>
      <c r="R87" s="316"/>
      <c r="S87" s="317">
        <f t="shared" si="245"/>
        <v>0</v>
      </c>
      <c r="T87" s="315"/>
      <c r="U87" s="316"/>
      <c r="V87" s="317">
        <f t="shared" si="246"/>
        <v>0</v>
      </c>
      <c r="W87" s="318">
        <f>G87+M87+S87</f>
        <v>84000</v>
      </c>
      <c r="X87" s="319">
        <f t="shared" si="247"/>
        <v>49000</v>
      </c>
      <c r="Y87" s="319">
        <f t="shared" si="239"/>
        <v>35000</v>
      </c>
      <c r="Z87" s="320">
        <f t="shared" si="240"/>
        <v>0.41666666666666669</v>
      </c>
      <c r="AA87" s="402"/>
      <c r="AB87" s="323"/>
      <c r="AC87" s="323"/>
      <c r="AD87" s="323"/>
      <c r="AE87" s="323"/>
      <c r="AF87" s="323"/>
      <c r="AG87" s="323"/>
    </row>
    <row r="88" spans="1:33" ht="30" customHeight="1" thickBot="1" x14ac:dyDescent="0.25">
      <c r="A88" s="324" t="s">
        <v>76</v>
      </c>
      <c r="B88" s="325" t="s">
        <v>176</v>
      </c>
      <c r="C88" s="413" t="s">
        <v>419</v>
      </c>
      <c r="D88" s="358" t="s">
        <v>174</v>
      </c>
      <c r="E88" s="327">
        <v>7</v>
      </c>
      <c r="F88" s="328">
        <v>1750</v>
      </c>
      <c r="G88" s="329">
        <f t="shared" si="241"/>
        <v>12250</v>
      </c>
      <c r="H88" s="327">
        <v>0</v>
      </c>
      <c r="I88" s="328">
        <v>0</v>
      </c>
      <c r="J88" s="329">
        <f t="shared" si="242"/>
        <v>0</v>
      </c>
      <c r="K88" s="327"/>
      <c r="L88" s="328"/>
      <c r="M88" s="329">
        <f t="shared" si="243"/>
        <v>0</v>
      </c>
      <c r="N88" s="327"/>
      <c r="O88" s="328"/>
      <c r="P88" s="329">
        <f t="shared" si="244"/>
        <v>0</v>
      </c>
      <c r="Q88" s="327"/>
      <c r="R88" s="328"/>
      <c r="S88" s="329">
        <f t="shared" si="245"/>
        <v>0</v>
      </c>
      <c r="T88" s="327"/>
      <c r="U88" s="328"/>
      <c r="V88" s="329">
        <f t="shared" si="246"/>
        <v>0</v>
      </c>
      <c r="W88" s="330">
        <f>G88+M88+S88</f>
        <v>12250</v>
      </c>
      <c r="X88" s="319">
        <f t="shared" si="247"/>
        <v>0</v>
      </c>
      <c r="Y88" s="319">
        <f t="shared" si="239"/>
        <v>12250</v>
      </c>
      <c r="Z88" s="320">
        <f t="shared" si="240"/>
        <v>1</v>
      </c>
      <c r="AA88" s="400"/>
      <c r="AB88" s="323"/>
      <c r="AC88" s="323"/>
      <c r="AD88" s="323"/>
      <c r="AE88" s="323"/>
      <c r="AF88" s="323"/>
      <c r="AG88" s="323"/>
    </row>
    <row r="89" spans="1:33" ht="30" customHeight="1" thickBot="1" x14ac:dyDescent="0.25">
      <c r="A89" s="108" t="s">
        <v>73</v>
      </c>
      <c r="B89" s="155" t="s">
        <v>177</v>
      </c>
      <c r="C89" s="140" t="s">
        <v>178</v>
      </c>
      <c r="D89" s="201"/>
      <c r="E89" s="202">
        <f>SUM(E90:E92)</f>
        <v>60</v>
      </c>
      <c r="F89" s="143"/>
      <c r="G89" s="144">
        <f t="shared" ref="G89:H89" si="248">SUM(G90:G92)</f>
        <v>42000</v>
      </c>
      <c r="H89" s="202">
        <f t="shared" si="248"/>
        <v>60</v>
      </c>
      <c r="I89" s="143"/>
      <c r="J89" s="144">
        <f t="shared" ref="J89:K89" si="249">SUM(J90:J92)</f>
        <v>36944.230000000003</v>
      </c>
      <c r="K89" s="202">
        <f t="shared" si="249"/>
        <v>140</v>
      </c>
      <c r="L89" s="143"/>
      <c r="M89" s="144">
        <f t="shared" ref="M89:N89" si="250">SUM(M90:M92)</f>
        <v>98000</v>
      </c>
      <c r="N89" s="202">
        <f t="shared" si="250"/>
        <v>39</v>
      </c>
      <c r="O89" s="143"/>
      <c r="P89" s="144">
        <f t="shared" ref="P89:Q89" si="251">SUM(P90:P92)</f>
        <v>33668.410000000003</v>
      </c>
      <c r="Q89" s="202">
        <f t="shared" si="251"/>
        <v>0</v>
      </c>
      <c r="R89" s="143"/>
      <c r="S89" s="144">
        <f t="shared" ref="S89:T89" si="252">SUM(S90:S92)</f>
        <v>0</v>
      </c>
      <c r="T89" s="202">
        <f t="shared" si="252"/>
        <v>0</v>
      </c>
      <c r="U89" s="143"/>
      <c r="V89" s="144">
        <f t="shared" ref="V89:X89" si="253">SUM(V90:V92)</f>
        <v>0</v>
      </c>
      <c r="W89" s="200">
        <f t="shared" si="253"/>
        <v>140000</v>
      </c>
      <c r="X89" s="200">
        <f t="shared" si="253"/>
        <v>70612.640000000014</v>
      </c>
      <c r="Y89" s="200">
        <f t="shared" si="239"/>
        <v>69387.359999999986</v>
      </c>
      <c r="Z89" s="200">
        <f t="shared" si="240"/>
        <v>0.4956239999999999</v>
      </c>
      <c r="AA89" s="146"/>
      <c r="AB89" s="131"/>
      <c r="AC89" s="131"/>
      <c r="AD89" s="131"/>
      <c r="AE89" s="131"/>
      <c r="AF89" s="131"/>
      <c r="AG89" s="131"/>
    </row>
    <row r="90" spans="1:33" ht="30" customHeight="1" x14ac:dyDescent="0.2">
      <c r="A90" s="311" t="s">
        <v>76</v>
      </c>
      <c r="B90" s="312" t="s">
        <v>179</v>
      </c>
      <c r="C90" s="359" t="s">
        <v>333</v>
      </c>
      <c r="D90" s="361" t="s">
        <v>111</v>
      </c>
      <c r="E90" s="315">
        <v>60</v>
      </c>
      <c r="F90" s="316">
        <v>700</v>
      </c>
      <c r="G90" s="317">
        <f t="shared" ref="G90:G92" si="254">E90*F90</f>
        <v>42000</v>
      </c>
      <c r="H90" s="315">
        <v>60</v>
      </c>
      <c r="I90" s="316"/>
      <c r="J90" s="401">
        <v>36944.230000000003</v>
      </c>
      <c r="K90" s="315">
        <v>140</v>
      </c>
      <c r="L90" s="316">
        <v>700</v>
      </c>
      <c r="M90" s="317">
        <f t="shared" ref="M90:M92" si="255">K90*L90</f>
        <v>98000</v>
      </c>
      <c r="N90" s="315">
        <v>39</v>
      </c>
      <c r="O90" s="316"/>
      <c r="P90" s="317">
        <v>33668.410000000003</v>
      </c>
      <c r="Q90" s="315"/>
      <c r="R90" s="316"/>
      <c r="S90" s="317">
        <f t="shared" ref="S90:S92" si="256">Q90*R90</f>
        <v>0</v>
      </c>
      <c r="T90" s="315"/>
      <c r="U90" s="316"/>
      <c r="V90" s="317">
        <f t="shared" ref="V90:V92" si="257">T90*U90</f>
        <v>0</v>
      </c>
      <c r="W90" s="318">
        <f>G90+M90+S90</f>
        <v>140000</v>
      </c>
      <c r="X90" s="319">
        <f t="shared" ref="X90:X92" si="258">J90+P90+V90</f>
        <v>70612.640000000014</v>
      </c>
      <c r="Y90" s="319">
        <f t="shared" si="239"/>
        <v>69387.359999999986</v>
      </c>
      <c r="Z90" s="320">
        <f t="shared" si="240"/>
        <v>0.4956239999999999</v>
      </c>
      <c r="AA90" s="402"/>
      <c r="AB90" s="323"/>
      <c r="AC90" s="323"/>
      <c r="AD90" s="323"/>
      <c r="AE90" s="323"/>
      <c r="AF90" s="323"/>
      <c r="AG90" s="323"/>
    </row>
    <row r="91" spans="1:33" ht="30" customHeight="1" x14ac:dyDescent="0.2">
      <c r="A91" s="311" t="s">
        <v>76</v>
      </c>
      <c r="B91" s="312" t="s">
        <v>181</v>
      </c>
      <c r="C91" s="342" t="s">
        <v>180</v>
      </c>
      <c r="D91" s="357" t="s">
        <v>111</v>
      </c>
      <c r="E91" s="315"/>
      <c r="F91" s="316"/>
      <c r="G91" s="317">
        <f t="shared" si="254"/>
        <v>0</v>
      </c>
      <c r="H91" s="315"/>
      <c r="I91" s="316"/>
      <c r="J91" s="317">
        <f t="shared" ref="J91:J92" si="259">H91*I91</f>
        <v>0</v>
      </c>
      <c r="K91" s="315"/>
      <c r="L91" s="316"/>
      <c r="M91" s="317">
        <f t="shared" si="255"/>
        <v>0</v>
      </c>
      <c r="N91" s="315"/>
      <c r="O91" s="316"/>
      <c r="P91" s="317">
        <f t="shared" ref="P91:P92" si="260">N91*O91</f>
        <v>0</v>
      </c>
      <c r="Q91" s="315"/>
      <c r="R91" s="316"/>
      <c r="S91" s="317">
        <f t="shared" si="256"/>
        <v>0</v>
      </c>
      <c r="T91" s="315"/>
      <c r="U91" s="316"/>
      <c r="V91" s="317">
        <f t="shared" si="257"/>
        <v>0</v>
      </c>
      <c r="W91" s="318">
        <f>G91+M91+S91</f>
        <v>0</v>
      </c>
      <c r="X91" s="319">
        <f t="shared" si="258"/>
        <v>0</v>
      </c>
      <c r="Y91" s="319">
        <f t="shared" si="239"/>
        <v>0</v>
      </c>
      <c r="Z91" s="320" t="e">
        <f t="shared" si="240"/>
        <v>#DIV/0!</v>
      </c>
      <c r="AA91" s="321"/>
      <c r="AB91" s="323"/>
      <c r="AC91" s="323"/>
      <c r="AD91" s="323"/>
      <c r="AE91" s="323"/>
      <c r="AF91" s="323"/>
      <c r="AG91" s="323"/>
    </row>
    <row r="92" spans="1:33" ht="30" customHeight="1" thickBot="1" x14ac:dyDescent="0.25">
      <c r="A92" s="324" t="s">
        <v>76</v>
      </c>
      <c r="B92" s="325" t="s">
        <v>182</v>
      </c>
      <c r="C92" s="342" t="s">
        <v>180</v>
      </c>
      <c r="D92" s="358" t="s">
        <v>111</v>
      </c>
      <c r="E92" s="327"/>
      <c r="F92" s="328"/>
      <c r="G92" s="329">
        <f t="shared" si="254"/>
        <v>0</v>
      </c>
      <c r="H92" s="327"/>
      <c r="I92" s="328"/>
      <c r="J92" s="329">
        <f t="shared" si="259"/>
        <v>0</v>
      </c>
      <c r="K92" s="327"/>
      <c r="L92" s="328"/>
      <c r="M92" s="329">
        <f t="shared" si="255"/>
        <v>0</v>
      </c>
      <c r="N92" s="327"/>
      <c r="O92" s="328"/>
      <c r="P92" s="329">
        <f t="shared" si="260"/>
        <v>0</v>
      </c>
      <c r="Q92" s="327"/>
      <c r="R92" s="328"/>
      <c r="S92" s="329">
        <f t="shared" si="256"/>
        <v>0</v>
      </c>
      <c r="T92" s="327"/>
      <c r="U92" s="328"/>
      <c r="V92" s="329">
        <f t="shared" si="257"/>
        <v>0</v>
      </c>
      <c r="W92" s="330">
        <f>G92+M92+S92</f>
        <v>0</v>
      </c>
      <c r="X92" s="319">
        <f t="shared" si="258"/>
        <v>0</v>
      </c>
      <c r="Y92" s="319">
        <f t="shared" si="239"/>
        <v>0</v>
      </c>
      <c r="Z92" s="320" t="e">
        <f t="shared" si="240"/>
        <v>#DIV/0!</v>
      </c>
      <c r="AA92" s="331"/>
      <c r="AB92" s="323"/>
      <c r="AC92" s="323"/>
      <c r="AD92" s="323"/>
      <c r="AE92" s="323"/>
      <c r="AF92" s="323"/>
      <c r="AG92" s="323"/>
    </row>
    <row r="93" spans="1:33" ht="30" customHeight="1" x14ac:dyDescent="0.2">
      <c r="A93" s="108" t="s">
        <v>73</v>
      </c>
      <c r="B93" s="155" t="s">
        <v>183</v>
      </c>
      <c r="C93" s="203" t="s">
        <v>184</v>
      </c>
      <c r="D93" s="204"/>
      <c r="E93" s="202">
        <f>SUM(E94:E96)</f>
        <v>3</v>
      </c>
      <c r="F93" s="143"/>
      <c r="G93" s="144">
        <f t="shared" ref="G93:H93" si="261">SUM(G94:G96)</f>
        <v>45000</v>
      </c>
      <c r="H93" s="202">
        <f t="shared" si="261"/>
        <v>3</v>
      </c>
      <c r="I93" s="143"/>
      <c r="J93" s="144">
        <f t="shared" ref="J93:K93" si="262">SUM(J94:J96)</f>
        <v>40500</v>
      </c>
      <c r="K93" s="202">
        <f t="shared" si="262"/>
        <v>3</v>
      </c>
      <c r="L93" s="143"/>
      <c r="M93" s="144">
        <f t="shared" ref="M93:N93" si="263">SUM(M94:M96)</f>
        <v>105000</v>
      </c>
      <c r="N93" s="202">
        <f t="shared" si="263"/>
        <v>3</v>
      </c>
      <c r="O93" s="143"/>
      <c r="P93" s="144">
        <f t="shared" ref="P93:Q93" si="264">SUM(P94:P96)</f>
        <v>101844</v>
      </c>
      <c r="Q93" s="202">
        <f t="shared" si="264"/>
        <v>0</v>
      </c>
      <c r="R93" s="143"/>
      <c r="S93" s="144">
        <f t="shared" ref="S93:T93" si="265">SUM(S94:S96)</f>
        <v>0</v>
      </c>
      <c r="T93" s="202">
        <f t="shared" si="265"/>
        <v>0</v>
      </c>
      <c r="U93" s="143"/>
      <c r="V93" s="144">
        <f t="shared" ref="V93:X93" si="266">SUM(V94:V96)</f>
        <v>0</v>
      </c>
      <c r="W93" s="200">
        <f t="shared" si="266"/>
        <v>150000</v>
      </c>
      <c r="X93" s="200">
        <f t="shared" si="266"/>
        <v>142344</v>
      </c>
      <c r="Y93" s="200">
        <f t="shared" si="239"/>
        <v>7656</v>
      </c>
      <c r="Z93" s="200">
        <f t="shared" si="240"/>
        <v>5.1040000000000002E-2</v>
      </c>
      <c r="AA93" s="146"/>
      <c r="AB93" s="131"/>
      <c r="AC93" s="131"/>
      <c r="AD93" s="131"/>
      <c r="AE93" s="131"/>
      <c r="AF93" s="131"/>
      <c r="AG93" s="131"/>
    </row>
    <row r="94" spans="1:33" ht="30" customHeight="1" x14ac:dyDescent="0.2">
      <c r="A94" s="332" t="s">
        <v>76</v>
      </c>
      <c r="B94" s="362" t="s">
        <v>185</v>
      </c>
      <c r="C94" s="414" t="s">
        <v>420</v>
      </c>
      <c r="D94" s="364" t="s">
        <v>118</v>
      </c>
      <c r="E94" s="315">
        <v>3</v>
      </c>
      <c r="F94" s="316">
        <v>15000</v>
      </c>
      <c r="G94" s="317">
        <f t="shared" ref="G94:G96" si="267">E94*F94</f>
        <v>45000</v>
      </c>
      <c r="H94" s="315">
        <v>3</v>
      </c>
      <c r="I94" s="316">
        <v>13500</v>
      </c>
      <c r="J94" s="401">
        <f t="shared" ref="J94:J96" si="268">H94*I94</f>
        <v>40500</v>
      </c>
      <c r="K94" s="315">
        <v>3</v>
      </c>
      <c r="L94" s="316">
        <v>35000</v>
      </c>
      <c r="M94" s="317">
        <f>K94*L94</f>
        <v>105000</v>
      </c>
      <c r="N94" s="315">
        <v>3</v>
      </c>
      <c r="O94" s="316">
        <v>33948</v>
      </c>
      <c r="P94" s="317">
        <f>N94*O94</f>
        <v>101844</v>
      </c>
      <c r="Q94" s="315"/>
      <c r="R94" s="316"/>
      <c r="S94" s="317">
        <f t="shared" ref="S94:S96" si="269">Q94*R94</f>
        <v>0</v>
      </c>
      <c r="T94" s="315"/>
      <c r="U94" s="316"/>
      <c r="V94" s="317">
        <f t="shared" ref="V94:V96" si="270">T94*U94</f>
        <v>0</v>
      </c>
      <c r="W94" s="318">
        <f>G94+M94+S94</f>
        <v>150000</v>
      </c>
      <c r="X94" s="319">
        <f t="shared" ref="X94:X96" si="271">J94+P94+V94</f>
        <v>142344</v>
      </c>
      <c r="Y94" s="319">
        <f t="shared" si="239"/>
        <v>7656</v>
      </c>
      <c r="Z94" s="320">
        <f t="shared" si="240"/>
        <v>5.1040000000000002E-2</v>
      </c>
      <c r="AA94" s="402"/>
      <c r="AB94" s="322"/>
      <c r="AC94" s="323"/>
      <c r="AD94" s="323"/>
      <c r="AE94" s="323"/>
      <c r="AF94" s="323"/>
      <c r="AG94" s="323"/>
    </row>
    <row r="95" spans="1:33" ht="30" customHeight="1" x14ac:dyDescent="0.2">
      <c r="A95" s="332" t="s">
        <v>76</v>
      </c>
      <c r="B95" s="362" t="s">
        <v>186</v>
      </c>
      <c r="C95" s="363" t="s">
        <v>117</v>
      </c>
      <c r="D95" s="364" t="s">
        <v>118</v>
      </c>
      <c r="E95" s="315"/>
      <c r="F95" s="316"/>
      <c r="G95" s="317">
        <f t="shared" si="267"/>
        <v>0</v>
      </c>
      <c r="H95" s="315"/>
      <c r="I95" s="316"/>
      <c r="J95" s="317">
        <f t="shared" si="268"/>
        <v>0</v>
      </c>
      <c r="K95" s="315"/>
      <c r="L95" s="316"/>
      <c r="M95" s="317">
        <f t="shared" ref="M95:M96" si="272">K95*L95</f>
        <v>0</v>
      </c>
      <c r="N95" s="315"/>
      <c r="O95" s="316"/>
      <c r="P95" s="317">
        <f t="shared" ref="P95:P96" si="273">N95*O95</f>
        <v>0</v>
      </c>
      <c r="Q95" s="315"/>
      <c r="R95" s="316"/>
      <c r="S95" s="317">
        <f t="shared" si="269"/>
        <v>0</v>
      </c>
      <c r="T95" s="315"/>
      <c r="U95" s="316"/>
      <c r="V95" s="317">
        <f t="shared" si="270"/>
        <v>0</v>
      </c>
      <c r="W95" s="318">
        <f>G95+M95+S95</f>
        <v>0</v>
      </c>
      <c r="X95" s="319">
        <f t="shared" si="271"/>
        <v>0</v>
      </c>
      <c r="Y95" s="319">
        <f t="shared" si="239"/>
        <v>0</v>
      </c>
      <c r="Z95" s="320" t="e">
        <f t="shared" si="240"/>
        <v>#DIV/0!</v>
      </c>
      <c r="AA95" s="321"/>
      <c r="AB95" s="323"/>
      <c r="AC95" s="323"/>
      <c r="AD95" s="323"/>
      <c r="AE95" s="323"/>
      <c r="AF95" s="323"/>
      <c r="AG95" s="323"/>
    </row>
    <row r="96" spans="1:33" ht="30" customHeight="1" thickBot="1" x14ac:dyDescent="0.25">
      <c r="A96" s="343" t="s">
        <v>76</v>
      </c>
      <c r="B96" s="365" t="s">
        <v>187</v>
      </c>
      <c r="C96" s="366" t="s">
        <v>117</v>
      </c>
      <c r="D96" s="364" t="s">
        <v>118</v>
      </c>
      <c r="E96" s="334"/>
      <c r="F96" s="335"/>
      <c r="G96" s="336">
        <f t="shared" si="267"/>
        <v>0</v>
      </c>
      <c r="H96" s="334"/>
      <c r="I96" s="335"/>
      <c r="J96" s="336">
        <f t="shared" si="268"/>
        <v>0</v>
      </c>
      <c r="K96" s="334"/>
      <c r="L96" s="335"/>
      <c r="M96" s="336">
        <f t="shared" si="272"/>
        <v>0</v>
      </c>
      <c r="N96" s="334"/>
      <c r="O96" s="335"/>
      <c r="P96" s="336">
        <f t="shared" si="273"/>
        <v>0</v>
      </c>
      <c r="Q96" s="334"/>
      <c r="R96" s="335"/>
      <c r="S96" s="336">
        <f t="shared" si="269"/>
        <v>0</v>
      </c>
      <c r="T96" s="334"/>
      <c r="U96" s="335"/>
      <c r="V96" s="336">
        <f t="shared" si="270"/>
        <v>0</v>
      </c>
      <c r="W96" s="330">
        <f>G96+M96+S96</f>
        <v>0</v>
      </c>
      <c r="X96" s="319">
        <f t="shared" si="271"/>
        <v>0</v>
      </c>
      <c r="Y96" s="319">
        <f t="shared" si="239"/>
        <v>0</v>
      </c>
      <c r="Z96" s="320" t="e">
        <f t="shared" si="240"/>
        <v>#DIV/0!</v>
      </c>
      <c r="AA96" s="337"/>
      <c r="AB96" s="323"/>
      <c r="AC96" s="323"/>
      <c r="AD96" s="323"/>
      <c r="AE96" s="323"/>
      <c r="AF96" s="323"/>
      <c r="AG96" s="323"/>
    </row>
    <row r="97" spans="1:33" ht="30" customHeight="1" thickBot="1" x14ac:dyDescent="0.25">
      <c r="A97" s="445" t="s">
        <v>188</v>
      </c>
      <c r="B97" s="446"/>
      <c r="C97" s="446"/>
      <c r="D97" s="447"/>
      <c r="E97" s="189"/>
      <c r="F97" s="189"/>
      <c r="G97" s="172">
        <f>G85+G89+G93</f>
        <v>192250</v>
      </c>
      <c r="H97" s="189"/>
      <c r="I97" s="189"/>
      <c r="J97" s="172">
        <f>J85+J89+J93</f>
        <v>156444.23000000001</v>
      </c>
      <c r="K97" s="189"/>
      <c r="L97" s="189"/>
      <c r="M97" s="172">
        <f>M85+M89+M93</f>
        <v>287000</v>
      </c>
      <c r="N97" s="189"/>
      <c r="O97" s="189"/>
      <c r="P97" s="172">
        <f>P85+P89+P93</f>
        <v>184512.41</v>
      </c>
      <c r="Q97" s="189"/>
      <c r="R97" s="189"/>
      <c r="S97" s="172">
        <f>S85+S89+S93</f>
        <v>0</v>
      </c>
      <c r="T97" s="189"/>
      <c r="U97" s="189"/>
      <c r="V97" s="172">
        <f t="shared" ref="V97:X97" si="274">V85+V89+V93</f>
        <v>0</v>
      </c>
      <c r="W97" s="191">
        <f t="shared" si="274"/>
        <v>479250</v>
      </c>
      <c r="X97" s="191">
        <f t="shared" si="274"/>
        <v>340956.64</v>
      </c>
      <c r="Y97" s="191">
        <f t="shared" si="239"/>
        <v>138293.35999999999</v>
      </c>
      <c r="Z97" s="191">
        <f t="shared" si="240"/>
        <v>0.28856204486176312</v>
      </c>
      <c r="AA97" s="177"/>
      <c r="AB97" s="5"/>
      <c r="AC97" s="7"/>
      <c r="AD97" s="7"/>
      <c r="AE97" s="7"/>
      <c r="AF97" s="7"/>
      <c r="AG97" s="7"/>
    </row>
    <row r="98" spans="1:33" ht="30" customHeight="1" thickBot="1" x14ac:dyDescent="0.25">
      <c r="A98" s="178" t="s">
        <v>71</v>
      </c>
      <c r="B98" s="179">
        <v>6</v>
      </c>
      <c r="C98" s="180" t="s">
        <v>189</v>
      </c>
      <c r="D98" s="181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6"/>
      <c r="X98" s="106"/>
      <c r="Y98" s="199"/>
      <c r="Z98" s="106"/>
      <c r="AA98" s="107"/>
      <c r="AB98" s="7"/>
      <c r="AC98" s="7"/>
      <c r="AD98" s="7"/>
      <c r="AE98" s="7"/>
      <c r="AF98" s="7"/>
      <c r="AG98" s="7"/>
    </row>
    <row r="99" spans="1:33" ht="30" customHeight="1" x14ac:dyDescent="0.2">
      <c r="A99" s="108" t="s">
        <v>73</v>
      </c>
      <c r="B99" s="155" t="s">
        <v>190</v>
      </c>
      <c r="C99" s="205" t="s">
        <v>191</v>
      </c>
      <c r="D99" s="111"/>
      <c r="E99" s="112">
        <f>SUM(E100:E102)</f>
        <v>0</v>
      </c>
      <c r="F99" s="113"/>
      <c r="G99" s="114">
        <f t="shared" ref="G99:H99" si="275">SUM(G100:G102)</f>
        <v>0</v>
      </c>
      <c r="H99" s="112">
        <f t="shared" si="275"/>
        <v>0</v>
      </c>
      <c r="I99" s="113"/>
      <c r="J99" s="114">
        <f t="shared" ref="J99:K99" si="276">SUM(J100:J102)</f>
        <v>0</v>
      </c>
      <c r="K99" s="112">
        <f t="shared" si="276"/>
        <v>0</v>
      </c>
      <c r="L99" s="113"/>
      <c r="M99" s="114">
        <f t="shared" ref="M99:N99" si="277">SUM(M100:M102)</f>
        <v>0</v>
      </c>
      <c r="N99" s="112">
        <f t="shared" si="277"/>
        <v>0</v>
      </c>
      <c r="O99" s="113"/>
      <c r="P99" s="114">
        <f t="shared" ref="P99:Q99" si="278">SUM(P100:P102)</f>
        <v>0</v>
      </c>
      <c r="Q99" s="112">
        <f t="shared" si="278"/>
        <v>0</v>
      </c>
      <c r="R99" s="113"/>
      <c r="S99" s="114">
        <f t="shared" ref="S99:T99" si="279">SUM(S100:S102)</f>
        <v>0</v>
      </c>
      <c r="T99" s="112">
        <f t="shared" si="279"/>
        <v>0</v>
      </c>
      <c r="U99" s="113"/>
      <c r="V99" s="114">
        <f t="shared" ref="V99:X99" si="280">SUM(V100:V102)</f>
        <v>0</v>
      </c>
      <c r="W99" s="114">
        <f t="shared" si="280"/>
        <v>0</v>
      </c>
      <c r="X99" s="114">
        <f t="shared" si="280"/>
        <v>0</v>
      </c>
      <c r="Y99" s="114">
        <f t="shared" ref="Y99:Y111" si="281">W99-X99</f>
        <v>0</v>
      </c>
      <c r="Z99" s="116" t="e">
        <f t="shared" ref="Z99:Z111" si="282">Y99/W99</f>
        <v>#DIV/0!</v>
      </c>
      <c r="AA99" s="117"/>
      <c r="AB99" s="118"/>
      <c r="AC99" s="118"/>
      <c r="AD99" s="118"/>
      <c r="AE99" s="118"/>
      <c r="AF99" s="118"/>
      <c r="AG99" s="118"/>
    </row>
    <row r="100" spans="1:33" ht="30" customHeight="1" x14ac:dyDescent="0.2">
      <c r="A100" s="119" t="s">
        <v>76</v>
      </c>
      <c r="B100" s="120" t="s">
        <v>192</v>
      </c>
      <c r="C100" s="187" t="s">
        <v>193</v>
      </c>
      <c r="D100" s="122" t="s">
        <v>111</v>
      </c>
      <c r="E100" s="123"/>
      <c r="F100" s="124"/>
      <c r="G100" s="125">
        <f t="shared" ref="G100:G102" si="283">E100*F100</f>
        <v>0</v>
      </c>
      <c r="H100" s="123"/>
      <c r="I100" s="124"/>
      <c r="J100" s="125">
        <f t="shared" ref="J100:J102" si="284">H100*I100</f>
        <v>0</v>
      </c>
      <c r="K100" s="123"/>
      <c r="L100" s="124"/>
      <c r="M100" s="125">
        <f t="shared" ref="M100:M102" si="285">K100*L100</f>
        <v>0</v>
      </c>
      <c r="N100" s="123"/>
      <c r="O100" s="124"/>
      <c r="P100" s="125">
        <f t="shared" ref="P100:P102" si="286">N100*O100</f>
        <v>0</v>
      </c>
      <c r="Q100" s="123"/>
      <c r="R100" s="124"/>
      <c r="S100" s="125">
        <f t="shared" ref="S100:S102" si="287">Q100*R100</f>
        <v>0</v>
      </c>
      <c r="T100" s="123"/>
      <c r="U100" s="124"/>
      <c r="V100" s="125">
        <f t="shared" ref="V100:V102" si="288">T100*U100</f>
        <v>0</v>
      </c>
      <c r="W100" s="126">
        <f t="shared" ref="W100:W102" si="289">G100+M100+S100</f>
        <v>0</v>
      </c>
      <c r="X100" s="127">
        <f t="shared" ref="X100:X102" si="290">J100+P100+V100</f>
        <v>0</v>
      </c>
      <c r="Y100" s="127">
        <f t="shared" si="281"/>
        <v>0</v>
      </c>
      <c r="Z100" s="128" t="e">
        <f t="shared" si="282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">
      <c r="A101" s="119" t="s">
        <v>76</v>
      </c>
      <c r="B101" s="120" t="s">
        <v>194</v>
      </c>
      <c r="C101" s="187" t="s">
        <v>193</v>
      </c>
      <c r="D101" s="122" t="s">
        <v>111</v>
      </c>
      <c r="E101" s="123"/>
      <c r="F101" s="124"/>
      <c r="G101" s="125">
        <f t="shared" si="283"/>
        <v>0</v>
      </c>
      <c r="H101" s="123"/>
      <c r="I101" s="124"/>
      <c r="J101" s="125">
        <f t="shared" si="284"/>
        <v>0</v>
      </c>
      <c r="K101" s="123"/>
      <c r="L101" s="124"/>
      <c r="M101" s="125">
        <f t="shared" si="285"/>
        <v>0</v>
      </c>
      <c r="N101" s="123"/>
      <c r="O101" s="124"/>
      <c r="P101" s="125">
        <f t="shared" si="286"/>
        <v>0</v>
      </c>
      <c r="Q101" s="123"/>
      <c r="R101" s="124"/>
      <c r="S101" s="125">
        <f t="shared" si="287"/>
        <v>0</v>
      </c>
      <c r="T101" s="123"/>
      <c r="U101" s="124"/>
      <c r="V101" s="125">
        <f t="shared" si="288"/>
        <v>0</v>
      </c>
      <c r="W101" s="126">
        <f t="shared" si="289"/>
        <v>0</v>
      </c>
      <c r="X101" s="127">
        <f t="shared" si="290"/>
        <v>0</v>
      </c>
      <c r="Y101" s="127">
        <f t="shared" si="281"/>
        <v>0</v>
      </c>
      <c r="Z101" s="128" t="e">
        <f t="shared" si="282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thickBot="1" x14ac:dyDescent="0.25">
      <c r="A102" s="132" t="s">
        <v>76</v>
      </c>
      <c r="B102" s="133" t="s">
        <v>195</v>
      </c>
      <c r="C102" s="163" t="s">
        <v>193</v>
      </c>
      <c r="D102" s="134" t="s">
        <v>111</v>
      </c>
      <c r="E102" s="135"/>
      <c r="F102" s="136"/>
      <c r="G102" s="137">
        <f t="shared" si="283"/>
        <v>0</v>
      </c>
      <c r="H102" s="135"/>
      <c r="I102" s="136"/>
      <c r="J102" s="137">
        <f t="shared" si="284"/>
        <v>0</v>
      </c>
      <c r="K102" s="135"/>
      <c r="L102" s="136"/>
      <c r="M102" s="137">
        <f t="shared" si="285"/>
        <v>0</v>
      </c>
      <c r="N102" s="135"/>
      <c r="O102" s="136"/>
      <c r="P102" s="137">
        <f t="shared" si="286"/>
        <v>0</v>
      </c>
      <c r="Q102" s="135"/>
      <c r="R102" s="136"/>
      <c r="S102" s="137">
        <f t="shared" si="287"/>
        <v>0</v>
      </c>
      <c r="T102" s="135"/>
      <c r="U102" s="136"/>
      <c r="V102" s="137">
        <f t="shared" si="288"/>
        <v>0</v>
      </c>
      <c r="W102" s="138">
        <f t="shared" si="289"/>
        <v>0</v>
      </c>
      <c r="X102" s="127">
        <f t="shared" si="290"/>
        <v>0</v>
      </c>
      <c r="Y102" s="127">
        <f t="shared" si="281"/>
        <v>0</v>
      </c>
      <c r="Z102" s="128" t="e">
        <f t="shared" si="282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ht="39.75" customHeight="1" x14ac:dyDescent="0.2">
      <c r="A103" s="108" t="s">
        <v>71</v>
      </c>
      <c r="B103" s="155" t="s">
        <v>196</v>
      </c>
      <c r="C103" s="206" t="s">
        <v>197</v>
      </c>
      <c r="D103" s="141"/>
      <c r="E103" s="142">
        <f>SUM(E104:E106)</f>
        <v>3</v>
      </c>
      <c r="F103" s="143"/>
      <c r="G103" s="144">
        <f t="shared" ref="G103:H103" si="291">SUM(G104:G106)</f>
        <v>14250</v>
      </c>
      <c r="H103" s="142">
        <f t="shared" si="291"/>
        <v>3</v>
      </c>
      <c r="I103" s="143"/>
      <c r="J103" s="144">
        <f t="shared" ref="J103:K103" si="292">SUM(J104:J106)</f>
        <v>8920</v>
      </c>
      <c r="K103" s="142">
        <f t="shared" si="292"/>
        <v>0</v>
      </c>
      <c r="L103" s="143"/>
      <c r="M103" s="144">
        <f t="shared" ref="M103:N103" si="293">SUM(M104:M106)</f>
        <v>0</v>
      </c>
      <c r="N103" s="142">
        <f t="shared" si="293"/>
        <v>0</v>
      </c>
      <c r="O103" s="143"/>
      <c r="P103" s="144">
        <f t="shared" ref="P103:Q103" si="294">SUM(P104:P106)</f>
        <v>0</v>
      </c>
      <c r="Q103" s="142">
        <f t="shared" si="294"/>
        <v>0</v>
      </c>
      <c r="R103" s="143"/>
      <c r="S103" s="144">
        <f t="shared" ref="S103:T103" si="295">SUM(S104:S106)</f>
        <v>0</v>
      </c>
      <c r="T103" s="142">
        <f t="shared" si="295"/>
        <v>0</v>
      </c>
      <c r="U103" s="143"/>
      <c r="V103" s="144">
        <f t="shared" ref="V103:X103" si="296">SUM(V104:V106)</f>
        <v>0</v>
      </c>
      <c r="W103" s="144">
        <f t="shared" si="296"/>
        <v>14250</v>
      </c>
      <c r="X103" s="144">
        <f t="shared" si="296"/>
        <v>8920</v>
      </c>
      <c r="Y103" s="144">
        <f t="shared" si="281"/>
        <v>5330</v>
      </c>
      <c r="Z103" s="144">
        <f t="shared" si="282"/>
        <v>0.37403508771929822</v>
      </c>
      <c r="AA103" s="146"/>
      <c r="AB103" s="118"/>
      <c r="AC103" s="118"/>
      <c r="AD103" s="118"/>
      <c r="AE103" s="118"/>
      <c r="AF103" s="118"/>
      <c r="AG103" s="118"/>
    </row>
    <row r="104" spans="1:33" ht="30" customHeight="1" x14ac:dyDescent="0.2">
      <c r="A104" s="332" t="s">
        <v>76</v>
      </c>
      <c r="B104" s="312" t="s">
        <v>198</v>
      </c>
      <c r="C104" s="345" t="s">
        <v>334</v>
      </c>
      <c r="D104" s="314" t="s">
        <v>111</v>
      </c>
      <c r="E104" s="315">
        <v>3</v>
      </c>
      <c r="F104" s="316">
        <v>4750</v>
      </c>
      <c r="G104" s="317">
        <f t="shared" ref="G104:G106" si="297">E104*F104</f>
        <v>14250</v>
      </c>
      <c r="H104" s="315">
        <v>3</v>
      </c>
      <c r="I104" s="316"/>
      <c r="J104" s="401">
        <v>8920</v>
      </c>
      <c r="K104" s="315"/>
      <c r="L104" s="316"/>
      <c r="M104" s="317">
        <f t="shared" ref="M104:M106" si="298">K104*L104</f>
        <v>0</v>
      </c>
      <c r="N104" s="315"/>
      <c r="O104" s="316"/>
      <c r="P104" s="317">
        <f t="shared" ref="P104:P106" si="299">N104*O104</f>
        <v>0</v>
      </c>
      <c r="Q104" s="315"/>
      <c r="R104" s="316"/>
      <c r="S104" s="317">
        <f t="shared" ref="S104:S106" si="300">Q104*R104</f>
        <v>0</v>
      </c>
      <c r="T104" s="315"/>
      <c r="U104" s="316"/>
      <c r="V104" s="317">
        <f t="shared" ref="V104:V106" si="301">T104*U104</f>
        <v>0</v>
      </c>
      <c r="W104" s="318">
        <f t="shared" ref="W104:W106" si="302">G104+M104+S104</f>
        <v>14250</v>
      </c>
      <c r="X104" s="319">
        <f t="shared" ref="X104:X106" si="303">J104+P104+V104</f>
        <v>8920</v>
      </c>
      <c r="Y104" s="319">
        <f t="shared" si="281"/>
        <v>5330</v>
      </c>
      <c r="Z104" s="320">
        <f t="shared" si="282"/>
        <v>0.37403508771929822</v>
      </c>
      <c r="AA104" s="402"/>
      <c r="AB104" s="323"/>
      <c r="AC104" s="323"/>
      <c r="AD104" s="323"/>
      <c r="AE104" s="323"/>
      <c r="AF104" s="323"/>
      <c r="AG104" s="323"/>
    </row>
    <row r="105" spans="1:33" ht="30" customHeight="1" x14ac:dyDescent="0.2">
      <c r="A105" s="332" t="s">
        <v>76</v>
      </c>
      <c r="B105" s="312" t="s">
        <v>199</v>
      </c>
      <c r="C105" s="345" t="s">
        <v>193</v>
      </c>
      <c r="D105" s="314" t="s">
        <v>111</v>
      </c>
      <c r="E105" s="315"/>
      <c r="F105" s="316"/>
      <c r="G105" s="317">
        <f t="shared" si="297"/>
        <v>0</v>
      </c>
      <c r="H105" s="315"/>
      <c r="I105" s="316"/>
      <c r="J105" s="317">
        <f t="shared" ref="J105:J106" si="304">H105*I105</f>
        <v>0</v>
      </c>
      <c r="K105" s="315"/>
      <c r="L105" s="316"/>
      <c r="M105" s="317">
        <f t="shared" si="298"/>
        <v>0</v>
      </c>
      <c r="N105" s="315"/>
      <c r="O105" s="316"/>
      <c r="P105" s="317">
        <f t="shared" si="299"/>
        <v>0</v>
      </c>
      <c r="Q105" s="315"/>
      <c r="R105" s="316"/>
      <c r="S105" s="317">
        <f t="shared" si="300"/>
        <v>0</v>
      </c>
      <c r="T105" s="315"/>
      <c r="U105" s="316"/>
      <c r="V105" s="317">
        <f t="shared" si="301"/>
        <v>0</v>
      </c>
      <c r="W105" s="318">
        <f t="shared" si="302"/>
        <v>0</v>
      </c>
      <c r="X105" s="319">
        <f t="shared" si="303"/>
        <v>0</v>
      </c>
      <c r="Y105" s="319">
        <f t="shared" si="281"/>
        <v>0</v>
      </c>
      <c r="Z105" s="320" t="e">
        <f t="shared" si="282"/>
        <v>#DIV/0!</v>
      </c>
      <c r="AA105" s="321"/>
      <c r="AB105" s="323"/>
      <c r="AC105" s="323"/>
      <c r="AD105" s="323"/>
      <c r="AE105" s="323"/>
      <c r="AF105" s="323"/>
      <c r="AG105" s="323"/>
    </row>
    <row r="106" spans="1:33" ht="30" customHeight="1" thickBot="1" x14ac:dyDescent="0.25">
      <c r="A106" s="343" t="s">
        <v>76</v>
      </c>
      <c r="B106" s="325" t="s">
        <v>200</v>
      </c>
      <c r="C106" s="342" t="s">
        <v>193</v>
      </c>
      <c r="D106" s="326" t="s">
        <v>111</v>
      </c>
      <c r="E106" s="327"/>
      <c r="F106" s="328"/>
      <c r="G106" s="329">
        <f t="shared" si="297"/>
        <v>0</v>
      </c>
      <c r="H106" s="327"/>
      <c r="I106" s="328"/>
      <c r="J106" s="329">
        <f t="shared" si="304"/>
        <v>0</v>
      </c>
      <c r="K106" s="327"/>
      <c r="L106" s="328"/>
      <c r="M106" s="329">
        <f t="shared" si="298"/>
        <v>0</v>
      </c>
      <c r="N106" s="327"/>
      <c r="O106" s="328"/>
      <c r="P106" s="329">
        <f t="shared" si="299"/>
        <v>0</v>
      </c>
      <c r="Q106" s="327"/>
      <c r="R106" s="328"/>
      <c r="S106" s="329">
        <f t="shared" si="300"/>
        <v>0</v>
      </c>
      <c r="T106" s="327"/>
      <c r="U106" s="328"/>
      <c r="V106" s="329">
        <f t="shared" si="301"/>
        <v>0</v>
      </c>
      <c r="W106" s="330">
        <f t="shared" si="302"/>
        <v>0</v>
      </c>
      <c r="X106" s="319">
        <f t="shared" si="303"/>
        <v>0</v>
      </c>
      <c r="Y106" s="319">
        <f t="shared" si="281"/>
        <v>0</v>
      </c>
      <c r="Z106" s="320" t="e">
        <f t="shared" si="282"/>
        <v>#DIV/0!</v>
      </c>
      <c r="AA106" s="331"/>
      <c r="AB106" s="323"/>
      <c r="AC106" s="323"/>
      <c r="AD106" s="323"/>
      <c r="AE106" s="323"/>
      <c r="AF106" s="323"/>
      <c r="AG106" s="323"/>
    </row>
    <row r="107" spans="1:33" ht="30" customHeight="1" x14ac:dyDescent="0.2">
      <c r="A107" s="108" t="s">
        <v>71</v>
      </c>
      <c r="B107" s="155" t="s">
        <v>201</v>
      </c>
      <c r="C107" s="206" t="s">
        <v>202</v>
      </c>
      <c r="D107" s="141"/>
      <c r="E107" s="142">
        <f>SUM(E108:E110)</f>
        <v>0</v>
      </c>
      <c r="F107" s="143"/>
      <c r="G107" s="144">
        <f t="shared" ref="G107:H107" si="305">SUM(G108:G110)</f>
        <v>0</v>
      </c>
      <c r="H107" s="142">
        <f t="shared" si="305"/>
        <v>0</v>
      </c>
      <c r="I107" s="143"/>
      <c r="J107" s="144">
        <f t="shared" ref="J107:K107" si="306">SUM(J108:J110)</f>
        <v>0</v>
      </c>
      <c r="K107" s="142">
        <f t="shared" si="306"/>
        <v>14</v>
      </c>
      <c r="L107" s="143"/>
      <c r="M107" s="144">
        <f t="shared" ref="M107:N107" si="307">SUM(M108:M110)</f>
        <v>100800</v>
      </c>
      <c r="N107" s="142">
        <f t="shared" si="307"/>
        <v>14</v>
      </c>
      <c r="O107" s="143"/>
      <c r="P107" s="144">
        <f t="shared" ref="P107:Q107" si="308">SUM(P108:P110)</f>
        <v>100800</v>
      </c>
      <c r="Q107" s="142">
        <f t="shared" si="308"/>
        <v>0</v>
      </c>
      <c r="R107" s="143"/>
      <c r="S107" s="144">
        <f t="shared" ref="S107:T107" si="309">SUM(S108:S110)</f>
        <v>0</v>
      </c>
      <c r="T107" s="142">
        <f t="shared" si="309"/>
        <v>0</v>
      </c>
      <c r="U107" s="143"/>
      <c r="V107" s="144">
        <f t="shared" ref="V107:X107" si="310">SUM(V108:V110)</f>
        <v>0</v>
      </c>
      <c r="W107" s="144">
        <f t="shared" si="310"/>
        <v>100800</v>
      </c>
      <c r="X107" s="144">
        <f t="shared" si="310"/>
        <v>100800</v>
      </c>
      <c r="Y107" s="144">
        <f t="shared" si="281"/>
        <v>0</v>
      </c>
      <c r="Z107" s="144">
        <f t="shared" si="282"/>
        <v>0</v>
      </c>
      <c r="AA107" s="146"/>
      <c r="AB107" s="118"/>
      <c r="AC107" s="118"/>
      <c r="AD107" s="118"/>
      <c r="AE107" s="118"/>
      <c r="AF107" s="118"/>
      <c r="AG107" s="118"/>
    </row>
    <row r="108" spans="1:33" ht="30" customHeight="1" x14ac:dyDescent="0.2">
      <c r="A108" s="311" t="s">
        <v>76</v>
      </c>
      <c r="B108" s="312" t="s">
        <v>203</v>
      </c>
      <c r="C108" s="345" t="s">
        <v>335</v>
      </c>
      <c r="D108" s="314" t="s">
        <v>111</v>
      </c>
      <c r="E108" s="315"/>
      <c r="F108" s="316"/>
      <c r="G108" s="317">
        <f t="shared" ref="G108:G110" si="311">E108*F108</f>
        <v>0</v>
      </c>
      <c r="H108" s="315"/>
      <c r="I108" s="316"/>
      <c r="J108" s="317">
        <f t="shared" ref="J108:J110" si="312">H108*I108</f>
        <v>0</v>
      </c>
      <c r="K108" s="315">
        <v>3</v>
      </c>
      <c r="L108" s="316">
        <v>5600</v>
      </c>
      <c r="M108" s="317">
        <f t="shared" ref="M108:M110" si="313">K108*L108</f>
        <v>16800</v>
      </c>
      <c r="N108" s="315">
        <v>3</v>
      </c>
      <c r="O108" s="316">
        <v>5600</v>
      </c>
      <c r="P108" s="317">
        <f t="shared" ref="P108:P110" si="314">N108*O108</f>
        <v>16800</v>
      </c>
      <c r="Q108" s="315"/>
      <c r="R108" s="316"/>
      <c r="S108" s="317">
        <f t="shared" ref="S108:S110" si="315">Q108*R108</f>
        <v>0</v>
      </c>
      <c r="T108" s="315"/>
      <c r="U108" s="316"/>
      <c r="V108" s="317">
        <f t="shared" ref="V108:V110" si="316">T108*U108</f>
        <v>0</v>
      </c>
      <c r="W108" s="318">
        <f>G108+M108+S108</f>
        <v>16800</v>
      </c>
      <c r="X108" s="319">
        <f t="shared" ref="X108:X110" si="317">J108+P108+V108</f>
        <v>16800</v>
      </c>
      <c r="Y108" s="319">
        <f t="shared" si="281"/>
        <v>0</v>
      </c>
      <c r="Z108" s="320">
        <f t="shared" si="282"/>
        <v>0</v>
      </c>
      <c r="AA108" s="321"/>
      <c r="AB108" s="323"/>
      <c r="AC108" s="323"/>
      <c r="AD108" s="323"/>
      <c r="AE108" s="323"/>
      <c r="AF108" s="323"/>
      <c r="AG108" s="323"/>
    </row>
    <row r="109" spans="1:33" ht="30" customHeight="1" x14ac:dyDescent="0.2">
      <c r="A109" s="311" t="s">
        <v>76</v>
      </c>
      <c r="B109" s="312" t="s">
        <v>204</v>
      </c>
      <c r="C109" s="345" t="s">
        <v>336</v>
      </c>
      <c r="D109" s="314" t="s">
        <v>111</v>
      </c>
      <c r="E109" s="315"/>
      <c r="F109" s="316"/>
      <c r="G109" s="317">
        <f t="shared" si="311"/>
        <v>0</v>
      </c>
      <c r="H109" s="315"/>
      <c r="I109" s="316"/>
      <c r="J109" s="317">
        <f t="shared" si="312"/>
        <v>0</v>
      </c>
      <c r="K109" s="315">
        <v>10</v>
      </c>
      <c r="L109" s="316">
        <v>4200</v>
      </c>
      <c r="M109" s="317">
        <f t="shared" si="313"/>
        <v>42000</v>
      </c>
      <c r="N109" s="315">
        <v>10</v>
      </c>
      <c r="O109" s="316">
        <v>4200</v>
      </c>
      <c r="P109" s="317">
        <f t="shared" si="314"/>
        <v>42000</v>
      </c>
      <c r="Q109" s="315"/>
      <c r="R109" s="316"/>
      <c r="S109" s="317">
        <f t="shared" si="315"/>
        <v>0</v>
      </c>
      <c r="T109" s="315"/>
      <c r="U109" s="316"/>
      <c r="V109" s="317">
        <f t="shared" si="316"/>
        <v>0</v>
      </c>
      <c r="W109" s="318">
        <f>G109+M109+S109</f>
        <v>42000</v>
      </c>
      <c r="X109" s="319">
        <f t="shared" si="317"/>
        <v>42000</v>
      </c>
      <c r="Y109" s="319">
        <f t="shared" si="281"/>
        <v>0</v>
      </c>
      <c r="Z109" s="320">
        <f t="shared" si="282"/>
        <v>0</v>
      </c>
      <c r="AA109" s="321"/>
      <c r="AB109" s="323"/>
      <c r="AC109" s="323"/>
      <c r="AD109" s="323"/>
      <c r="AE109" s="323"/>
      <c r="AF109" s="323"/>
      <c r="AG109" s="323"/>
    </row>
    <row r="110" spans="1:33" ht="30" customHeight="1" thickBot="1" x14ac:dyDescent="0.25">
      <c r="A110" s="324" t="s">
        <v>76</v>
      </c>
      <c r="B110" s="325" t="s">
        <v>205</v>
      </c>
      <c r="C110" s="342" t="s">
        <v>337</v>
      </c>
      <c r="D110" s="326" t="s">
        <v>111</v>
      </c>
      <c r="E110" s="334"/>
      <c r="F110" s="335"/>
      <c r="G110" s="336">
        <f t="shared" si="311"/>
        <v>0</v>
      </c>
      <c r="H110" s="334"/>
      <c r="I110" s="335"/>
      <c r="J110" s="336">
        <f t="shared" si="312"/>
        <v>0</v>
      </c>
      <c r="K110" s="334">
        <v>1</v>
      </c>
      <c r="L110" s="335">
        <v>42000</v>
      </c>
      <c r="M110" s="336">
        <f t="shared" si="313"/>
        <v>42000</v>
      </c>
      <c r="N110" s="334">
        <v>1</v>
      </c>
      <c r="O110" s="335">
        <v>42000</v>
      </c>
      <c r="P110" s="336">
        <f t="shared" si="314"/>
        <v>42000</v>
      </c>
      <c r="Q110" s="334"/>
      <c r="R110" s="335"/>
      <c r="S110" s="336">
        <f t="shared" si="315"/>
        <v>0</v>
      </c>
      <c r="T110" s="334"/>
      <c r="U110" s="335"/>
      <c r="V110" s="336">
        <f t="shared" si="316"/>
        <v>0</v>
      </c>
      <c r="W110" s="330">
        <f>G110+M110+S110</f>
        <v>42000</v>
      </c>
      <c r="X110" s="319">
        <f t="shared" si="317"/>
        <v>42000</v>
      </c>
      <c r="Y110" s="319">
        <f t="shared" si="281"/>
        <v>0</v>
      </c>
      <c r="Z110" s="320">
        <f t="shared" si="282"/>
        <v>0</v>
      </c>
      <c r="AA110" s="337"/>
      <c r="AB110" s="323"/>
      <c r="AC110" s="323"/>
      <c r="AD110" s="323"/>
      <c r="AE110" s="323"/>
      <c r="AF110" s="323"/>
      <c r="AG110" s="323"/>
    </row>
    <row r="111" spans="1:33" ht="30" customHeight="1" thickBot="1" x14ac:dyDescent="0.25">
      <c r="A111" s="166" t="s">
        <v>206</v>
      </c>
      <c r="B111" s="167"/>
      <c r="C111" s="168"/>
      <c r="D111" s="169"/>
      <c r="E111" s="173">
        <f>E107+E103+E99</f>
        <v>3</v>
      </c>
      <c r="F111" s="189"/>
      <c r="G111" s="172">
        <f t="shared" ref="G111:H111" si="318">G107+G103+G99</f>
        <v>14250</v>
      </c>
      <c r="H111" s="173">
        <f t="shared" si="318"/>
        <v>3</v>
      </c>
      <c r="I111" s="189"/>
      <c r="J111" s="172">
        <f t="shared" ref="J111:K111" si="319">J107+J103+J99</f>
        <v>8920</v>
      </c>
      <c r="K111" s="190">
        <f t="shared" si="319"/>
        <v>14</v>
      </c>
      <c r="L111" s="189"/>
      <c r="M111" s="172">
        <f t="shared" ref="M111:N111" si="320">M107+M103+M99</f>
        <v>100800</v>
      </c>
      <c r="N111" s="190">
        <f t="shared" si="320"/>
        <v>14</v>
      </c>
      <c r="O111" s="189"/>
      <c r="P111" s="172">
        <f t="shared" ref="P111:Q111" si="321">P107+P103+P99</f>
        <v>100800</v>
      </c>
      <c r="Q111" s="190">
        <f t="shared" si="321"/>
        <v>0</v>
      </c>
      <c r="R111" s="189"/>
      <c r="S111" s="172">
        <f t="shared" ref="S111:T111" si="322">S107+S103+S99</f>
        <v>0</v>
      </c>
      <c r="T111" s="190">
        <f t="shared" si="322"/>
        <v>0</v>
      </c>
      <c r="U111" s="189"/>
      <c r="V111" s="174">
        <f t="shared" ref="V111:X111" si="323">V107+V103+V99</f>
        <v>0</v>
      </c>
      <c r="W111" s="207">
        <f t="shared" si="323"/>
        <v>115050</v>
      </c>
      <c r="X111" s="208">
        <f t="shared" si="323"/>
        <v>109720</v>
      </c>
      <c r="Y111" s="208">
        <f t="shared" si="281"/>
        <v>5330</v>
      </c>
      <c r="Z111" s="208">
        <f t="shared" si="282"/>
        <v>4.632768361581921E-2</v>
      </c>
      <c r="AA111" s="209"/>
      <c r="AB111" s="7"/>
      <c r="AC111" s="7"/>
      <c r="AD111" s="7"/>
      <c r="AE111" s="7"/>
      <c r="AF111" s="7"/>
      <c r="AG111" s="7"/>
    </row>
    <row r="112" spans="1:33" ht="30" customHeight="1" thickBot="1" x14ac:dyDescent="0.25">
      <c r="A112" s="178" t="s">
        <v>71</v>
      </c>
      <c r="B112" s="197">
        <v>7</v>
      </c>
      <c r="C112" s="180" t="s">
        <v>207</v>
      </c>
      <c r="D112" s="181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210"/>
      <c r="X112" s="210"/>
      <c r="Y112" s="182"/>
      <c r="Z112" s="210"/>
      <c r="AA112" s="211"/>
      <c r="AB112" s="7"/>
      <c r="AC112" s="7"/>
      <c r="AD112" s="7"/>
      <c r="AE112" s="7"/>
      <c r="AF112" s="7"/>
      <c r="AG112" s="7"/>
    </row>
    <row r="113" spans="1:33" ht="30" customHeight="1" x14ac:dyDescent="0.2">
      <c r="A113" s="311" t="s">
        <v>76</v>
      </c>
      <c r="B113" s="312" t="s">
        <v>208</v>
      </c>
      <c r="C113" s="345" t="s">
        <v>209</v>
      </c>
      <c r="D113" s="314" t="s">
        <v>252</v>
      </c>
      <c r="E113" s="315"/>
      <c r="F113" s="316"/>
      <c r="G113" s="317">
        <f t="shared" ref="G113:G126" si="324">E113*F113</f>
        <v>0</v>
      </c>
      <c r="H113" s="315"/>
      <c r="I113" s="316"/>
      <c r="J113" s="317">
        <f t="shared" ref="J113:J126" si="325">H113*I113</f>
        <v>0</v>
      </c>
      <c r="K113" s="315">
        <v>20</v>
      </c>
      <c r="L113" s="316">
        <v>150</v>
      </c>
      <c r="M113" s="317">
        <f t="shared" ref="M113:M126" si="326">K113*L113</f>
        <v>3000</v>
      </c>
      <c r="N113" s="360">
        <v>20</v>
      </c>
      <c r="O113" s="316">
        <v>150</v>
      </c>
      <c r="P113" s="317">
        <f t="shared" ref="P113:P126" si="327">N113*O113</f>
        <v>3000</v>
      </c>
      <c r="Q113" s="315"/>
      <c r="R113" s="316"/>
      <c r="S113" s="317">
        <f t="shared" ref="S113:S126" si="328">Q113*R113</f>
        <v>0</v>
      </c>
      <c r="T113" s="315"/>
      <c r="U113" s="316"/>
      <c r="V113" s="317">
        <f t="shared" ref="V113:V126" si="329">T113*U113</f>
        <v>0</v>
      </c>
      <c r="W113" s="318">
        <f t="shared" ref="W113:W126" si="330">G113+M113+S113</f>
        <v>3000</v>
      </c>
      <c r="X113" s="319">
        <f t="shared" ref="X113:X126" si="331">J113+P113+V113</f>
        <v>3000</v>
      </c>
      <c r="Y113" s="319">
        <f t="shared" ref="Y113:Y126" si="332">W113-X113</f>
        <v>0</v>
      </c>
      <c r="Z113" s="320">
        <f t="shared" ref="Z113:Z126" si="333">Y113/W113</f>
        <v>0</v>
      </c>
      <c r="AA113" s="321"/>
      <c r="AB113" s="323"/>
      <c r="AC113" s="323"/>
      <c r="AD113" s="323"/>
      <c r="AE113" s="323"/>
      <c r="AF113" s="323"/>
      <c r="AG113" s="323"/>
    </row>
    <row r="114" spans="1:33" ht="30" customHeight="1" x14ac:dyDescent="0.2">
      <c r="A114" s="311" t="s">
        <v>76</v>
      </c>
      <c r="B114" s="312" t="s">
        <v>210</v>
      </c>
      <c r="C114" s="367" t="s">
        <v>338</v>
      </c>
      <c r="D114" s="314" t="s">
        <v>111</v>
      </c>
      <c r="E114" s="315"/>
      <c r="F114" s="316"/>
      <c r="G114" s="317">
        <f t="shared" si="324"/>
        <v>0</v>
      </c>
      <c r="H114" s="315"/>
      <c r="I114" s="316"/>
      <c r="J114" s="317">
        <f t="shared" si="325"/>
        <v>0</v>
      </c>
      <c r="K114" s="315"/>
      <c r="L114" s="316"/>
      <c r="M114" s="317">
        <f t="shared" si="326"/>
        <v>0</v>
      </c>
      <c r="N114" s="360">
        <v>100</v>
      </c>
      <c r="O114" s="316">
        <v>25</v>
      </c>
      <c r="P114" s="317">
        <f t="shared" si="327"/>
        <v>2500</v>
      </c>
      <c r="Q114" s="315"/>
      <c r="R114" s="316"/>
      <c r="S114" s="317">
        <f t="shared" si="328"/>
        <v>0</v>
      </c>
      <c r="T114" s="315"/>
      <c r="U114" s="316"/>
      <c r="V114" s="317">
        <f t="shared" si="329"/>
        <v>0</v>
      </c>
      <c r="W114" s="318">
        <f t="shared" si="330"/>
        <v>0</v>
      </c>
      <c r="X114" s="319">
        <f t="shared" si="331"/>
        <v>2500</v>
      </c>
      <c r="Y114" s="319">
        <f t="shared" si="332"/>
        <v>-2500</v>
      </c>
      <c r="Z114" s="320" t="e">
        <f t="shared" si="333"/>
        <v>#DIV/0!</v>
      </c>
      <c r="AA114" s="402"/>
      <c r="AB114" s="323"/>
      <c r="AC114" s="323"/>
      <c r="AD114" s="323"/>
      <c r="AE114" s="323"/>
      <c r="AF114" s="323"/>
      <c r="AG114" s="323"/>
    </row>
    <row r="115" spans="1:33" ht="30" customHeight="1" x14ac:dyDescent="0.2">
      <c r="A115" s="311" t="s">
        <v>76</v>
      </c>
      <c r="B115" s="312" t="s">
        <v>211</v>
      </c>
      <c r="C115" s="345" t="s">
        <v>339</v>
      </c>
      <c r="D115" s="314" t="s">
        <v>111</v>
      </c>
      <c r="E115" s="315"/>
      <c r="F115" s="316"/>
      <c r="G115" s="317">
        <f t="shared" si="324"/>
        <v>0</v>
      </c>
      <c r="H115" s="315"/>
      <c r="I115" s="316"/>
      <c r="J115" s="317">
        <f t="shared" si="325"/>
        <v>0</v>
      </c>
      <c r="K115" s="315">
        <v>150</v>
      </c>
      <c r="L115" s="316">
        <v>90</v>
      </c>
      <c r="M115" s="317">
        <f t="shared" si="326"/>
        <v>13500</v>
      </c>
      <c r="N115" s="360">
        <v>150</v>
      </c>
      <c r="O115" s="316">
        <v>90</v>
      </c>
      <c r="P115" s="317">
        <f t="shared" si="327"/>
        <v>13500</v>
      </c>
      <c r="Q115" s="315"/>
      <c r="R115" s="316"/>
      <c r="S115" s="317">
        <f t="shared" si="328"/>
        <v>0</v>
      </c>
      <c r="T115" s="315"/>
      <c r="U115" s="316"/>
      <c r="V115" s="317">
        <f t="shared" si="329"/>
        <v>0</v>
      </c>
      <c r="W115" s="318">
        <f t="shared" si="330"/>
        <v>13500</v>
      </c>
      <c r="X115" s="319">
        <f t="shared" si="331"/>
        <v>13500</v>
      </c>
      <c r="Y115" s="319">
        <f t="shared" si="332"/>
        <v>0</v>
      </c>
      <c r="Z115" s="320">
        <f t="shared" si="333"/>
        <v>0</v>
      </c>
      <c r="AA115" s="321"/>
      <c r="AB115" s="323"/>
      <c r="AC115" s="323"/>
      <c r="AD115" s="323"/>
      <c r="AE115" s="323"/>
      <c r="AF115" s="323"/>
      <c r="AG115" s="323"/>
    </row>
    <row r="116" spans="1:33" ht="30" customHeight="1" x14ac:dyDescent="0.2">
      <c r="A116" s="311" t="s">
        <v>76</v>
      </c>
      <c r="B116" s="312" t="s">
        <v>212</v>
      </c>
      <c r="C116" s="345" t="s">
        <v>340</v>
      </c>
      <c r="D116" s="314" t="s">
        <v>111</v>
      </c>
      <c r="E116" s="315"/>
      <c r="F116" s="316"/>
      <c r="G116" s="317">
        <f t="shared" si="324"/>
        <v>0</v>
      </c>
      <c r="H116" s="315"/>
      <c r="I116" s="316"/>
      <c r="J116" s="317">
        <f t="shared" si="325"/>
        <v>0</v>
      </c>
      <c r="K116" s="315">
        <v>5000</v>
      </c>
      <c r="L116" s="316">
        <v>3</v>
      </c>
      <c r="M116" s="317">
        <f t="shared" si="326"/>
        <v>15000</v>
      </c>
      <c r="N116" s="360">
        <v>5000</v>
      </c>
      <c r="O116" s="316">
        <v>3</v>
      </c>
      <c r="P116" s="317">
        <f t="shared" si="327"/>
        <v>15000</v>
      </c>
      <c r="Q116" s="315"/>
      <c r="R116" s="316"/>
      <c r="S116" s="317">
        <f t="shared" si="328"/>
        <v>0</v>
      </c>
      <c r="T116" s="315"/>
      <c r="U116" s="316"/>
      <c r="V116" s="317">
        <f t="shared" si="329"/>
        <v>0</v>
      </c>
      <c r="W116" s="318">
        <f t="shared" si="330"/>
        <v>15000</v>
      </c>
      <c r="X116" s="319">
        <f t="shared" si="331"/>
        <v>15000</v>
      </c>
      <c r="Y116" s="319">
        <f t="shared" si="332"/>
        <v>0</v>
      </c>
      <c r="Z116" s="320">
        <f t="shared" si="333"/>
        <v>0</v>
      </c>
      <c r="AA116" s="321"/>
      <c r="AB116" s="323"/>
      <c r="AC116" s="323"/>
      <c r="AD116" s="323"/>
      <c r="AE116" s="323"/>
      <c r="AF116" s="323"/>
      <c r="AG116" s="323"/>
    </row>
    <row r="117" spans="1:33" ht="30" customHeight="1" x14ac:dyDescent="0.2">
      <c r="A117" s="311" t="s">
        <v>76</v>
      </c>
      <c r="B117" s="312" t="s">
        <v>213</v>
      </c>
      <c r="C117" s="345" t="s">
        <v>341</v>
      </c>
      <c r="D117" s="314" t="s">
        <v>111</v>
      </c>
      <c r="E117" s="315"/>
      <c r="F117" s="316"/>
      <c r="G117" s="317">
        <f t="shared" si="324"/>
        <v>0</v>
      </c>
      <c r="H117" s="315"/>
      <c r="I117" s="316"/>
      <c r="J117" s="317">
        <f t="shared" si="325"/>
        <v>0</v>
      </c>
      <c r="K117" s="315">
        <v>700</v>
      </c>
      <c r="L117" s="316">
        <v>15</v>
      </c>
      <c r="M117" s="317">
        <f t="shared" si="326"/>
        <v>10500</v>
      </c>
      <c r="N117" s="360">
        <v>700</v>
      </c>
      <c r="O117" s="316">
        <v>15</v>
      </c>
      <c r="P117" s="317">
        <f t="shared" si="327"/>
        <v>10500</v>
      </c>
      <c r="Q117" s="315"/>
      <c r="R117" s="316"/>
      <c r="S117" s="317">
        <f t="shared" si="328"/>
        <v>0</v>
      </c>
      <c r="T117" s="315"/>
      <c r="U117" s="316"/>
      <c r="V117" s="317">
        <f t="shared" si="329"/>
        <v>0</v>
      </c>
      <c r="W117" s="318">
        <f t="shared" si="330"/>
        <v>10500</v>
      </c>
      <c r="X117" s="319">
        <f t="shared" si="331"/>
        <v>10500</v>
      </c>
      <c r="Y117" s="319">
        <f t="shared" si="332"/>
        <v>0</v>
      </c>
      <c r="Z117" s="320">
        <f t="shared" si="333"/>
        <v>0</v>
      </c>
      <c r="AA117" s="321"/>
      <c r="AB117" s="323"/>
      <c r="AC117" s="323"/>
      <c r="AD117" s="323"/>
      <c r="AE117" s="323"/>
      <c r="AF117" s="323"/>
      <c r="AG117" s="323"/>
    </row>
    <row r="118" spans="1:33" ht="30" customHeight="1" x14ac:dyDescent="0.2">
      <c r="A118" s="311" t="s">
        <v>76</v>
      </c>
      <c r="B118" s="312" t="s">
        <v>214</v>
      </c>
      <c r="C118" s="345" t="s">
        <v>342</v>
      </c>
      <c r="D118" s="314" t="s">
        <v>111</v>
      </c>
      <c r="E118" s="315"/>
      <c r="F118" s="316"/>
      <c r="G118" s="317">
        <f t="shared" si="324"/>
        <v>0</v>
      </c>
      <c r="H118" s="315"/>
      <c r="I118" s="316"/>
      <c r="J118" s="317">
        <f t="shared" si="325"/>
        <v>0</v>
      </c>
      <c r="K118" s="315">
        <v>500</v>
      </c>
      <c r="L118" s="316">
        <v>30</v>
      </c>
      <c r="M118" s="317">
        <f t="shared" si="326"/>
        <v>15000</v>
      </c>
      <c r="N118" s="360">
        <v>400</v>
      </c>
      <c r="O118" s="316">
        <v>30</v>
      </c>
      <c r="P118" s="317">
        <f t="shared" si="327"/>
        <v>12000</v>
      </c>
      <c r="Q118" s="315"/>
      <c r="R118" s="316"/>
      <c r="S118" s="317">
        <f t="shared" si="328"/>
        <v>0</v>
      </c>
      <c r="T118" s="315"/>
      <c r="U118" s="316"/>
      <c r="V118" s="317">
        <f t="shared" si="329"/>
        <v>0</v>
      </c>
      <c r="W118" s="318">
        <f t="shared" si="330"/>
        <v>15000</v>
      </c>
      <c r="X118" s="319">
        <f t="shared" si="331"/>
        <v>12000</v>
      </c>
      <c r="Y118" s="319">
        <f t="shared" si="332"/>
        <v>3000</v>
      </c>
      <c r="Z118" s="320">
        <f t="shared" si="333"/>
        <v>0.2</v>
      </c>
      <c r="AA118" s="402"/>
      <c r="AB118" s="323"/>
      <c r="AC118" s="323"/>
      <c r="AD118" s="323"/>
      <c r="AE118" s="323"/>
      <c r="AF118" s="323"/>
      <c r="AG118" s="323"/>
    </row>
    <row r="119" spans="1:33" ht="30" customHeight="1" x14ac:dyDescent="0.2">
      <c r="A119" s="311" t="s">
        <v>76</v>
      </c>
      <c r="B119" s="312" t="s">
        <v>215</v>
      </c>
      <c r="C119" s="345" t="s">
        <v>343</v>
      </c>
      <c r="D119" s="314" t="s">
        <v>315</v>
      </c>
      <c r="E119" s="315"/>
      <c r="F119" s="316"/>
      <c r="G119" s="317">
        <f t="shared" si="324"/>
        <v>0</v>
      </c>
      <c r="H119" s="315"/>
      <c r="I119" s="316"/>
      <c r="J119" s="317">
        <f t="shared" si="325"/>
        <v>0</v>
      </c>
      <c r="K119" s="315">
        <v>180</v>
      </c>
      <c r="L119" s="316">
        <v>300</v>
      </c>
      <c r="M119" s="317">
        <f t="shared" si="326"/>
        <v>54000</v>
      </c>
      <c r="N119" s="360">
        <v>299.45</v>
      </c>
      <c r="O119" s="316"/>
      <c r="P119" s="317">
        <v>53796</v>
      </c>
      <c r="Q119" s="315"/>
      <c r="R119" s="316"/>
      <c r="S119" s="317">
        <f t="shared" si="328"/>
        <v>0</v>
      </c>
      <c r="T119" s="315"/>
      <c r="U119" s="316"/>
      <c r="V119" s="317">
        <f t="shared" si="329"/>
        <v>0</v>
      </c>
      <c r="W119" s="318">
        <f t="shared" si="330"/>
        <v>54000</v>
      </c>
      <c r="X119" s="319">
        <f t="shared" si="331"/>
        <v>53796</v>
      </c>
      <c r="Y119" s="319">
        <f t="shared" si="332"/>
        <v>204</v>
      </c>
      <c r="Z119" s="320">
        <f t="shared" si="333"/>
        <v>3.7777777777777779E-3</v>
      </c>
      <c r="AA119" s="402"/>
      <c r="AB119" s="323"/>
      <c r="AC119" s="323"/>
      <c r="AD119" s="323"/>
      <c r="AE119" s="323"/>
      <c r="AF119" s="323"/>
      <c r="AG119" s="323"/>
    </row>
    <row r="120" spans="1:33" ht="30" customHeight="1" x14ac:dyDescent="0.2">
      <c r="A120" s="311" t="s">
        <v>76</v>
      </c>
      <c r="B120" s="312" t="s">
        <v>216</v>
      </c>
      <c r="C120" s="345" t="s">
        <v>344</v>
      </c>
      <c r="D120" s="314" t="s">
        <v>111</v>
      </c>
      <c r="E120" s="315"/>
      <c r="F120" s="316"/>
      <c r="G120" s="317">
        <f t="shared" si="324"/>
        <v>0</v>
      </c>
      <c r="H120" s="315"/>
      <c r="I120" s="316"/>
      <c r="J120" s="317">
        <f t="shared" si="325"/>
        <v>0</v>
      </c>
      <c r="K120" s="315">
        <v>150</v>
      </c>
      <c r="L120" s="316">
        <v>10</v>
      </c>
      <c r="M120" s="317">
        <f t="shared" si="326"/>
        <v>1500</v>
      </c>
      <c r="N120" s="360">
        <v>150</v>
      </c>
      <c r="O120" s="316">
        <v>13.3</v>
      </c>
      <c r="P120" s="317">
        <f t="shared" si="327"/>
        <v>1995</v>
      </c>
      <c r="Q120" s="315"/>
      <c r="R120" s="316"/>
      <c r="S120" s="317">
        <f t="shared" si="328"/>
        <v>0</v>
      </c>
      <c r="T120" s="315"/>
      <c r="U120" s="316"/>
      <c r="V120" s="317">
        <f t="shared" si="329"/>
        <v>0</v>
      </c>
      <c r="W120" s="318">
        <f t="shared" si="330"/>
        <v>1500</v>
      </c>
      <c r="X120" s="319">
        <f t="shared" si="331"/>
        <v>1995</v>
      </c>
      <c r="Y120" s="319">
        <f t="shared" si="332"/>
        <v>-495</v>
      </c>
      <c r="Z120" s="320">
        <f t="shared" si="333"/>
        <v>-0.33</v>
      </c>
      <c r="AA120" s="402"/>
      <c r="AB120" s="323"/>
      <c r="AC120" s="323"/>
      <c r="AD120" s="323"/>
      <c r="AE120" s="323"/>
      <c r="AF120" s="323"/>
      <c r="AG120" s="323"/>
    </row>
    <row r="121" spans="1:33" ht="30" customHeight="1" x14ac:dyDescent="0.2">
      <c r="A121" s="311" t="s">
        <v>76</v>
      </c>
      <c r="B121" s="312" t="s">
        <v>217</v>
      </c>
      <c r="C121" s="342" t="s">
        <v>345</v>
      </c>
      <c r="D121" s="314" t="s">
        <v>111</v>
      </c>
      <c r="E121" s="327"/>
      <c r="F121" s="328"/>
      <c r="G121" s="317">
        <f t="shared" si="324"/>
        <v>0</v>
      </c>
      <c r="H121" s="315"/>
      <c r="I121" s="316"/>
      <c r="J121" s="317">
        <f t="shared" si="325"/>
        <v>0</v>
      </c>
      <c r="K121" s="315">
        <v>5</v>
      </c>
      <c r="L121" s="316">
        <v>330</v>
      </c>
      <c r="M121" s="317">
        <f t="shared" si="326"/>
        <v>1650</v>
      </c>
      <c r="N121" s="360">
        <v>10</v>
      </c>
      <c r="O121" s="316">
        <v>950</v>
      </c>
      <c r="P121" s="317">
        <f t="shared" si="327"/>
        <v>9500</v>
      </c>
      <c r="Q121" s="315"/>
      <c r="R121" s="316"/>
      <c r="S121" s="317">
        <f t="shared" si="328"/>
        <v>0</v>
      </c>
      <c r="T121" s="315"/>
      <c r="U121" s="316"/>
      <c r="V121" s="317">
        <f t="shared" si="329"/>
        <v>0</v>
      </c>
      <c r="W121" s="318">
        <f t="shared" si="330"/>
        <v>1650</v>
      </c>
      <c r="X121" s="319">
        <f t="shared" si="331"/>
        <v>9500</v>
      </c>
      <c r="Y121" s="319">
        <f t="shared" si="332"/>
        <v>-7850</v>
      </c>
      <c r="Z121" s="320">
        <f t="shared" si="333"/>
        <v>-4.7575757575757578</v>
      </c>
      <c r="AA121" s="402"/>
      <c r="AB121" s="323"/>
      <c r="AC121" s="323"/>
      <c r="AD121" s="323"/>
      <c r="AE121" s="323"/>
      <c r="AF121" s="323"/>
      <c r="AG121" s="323"/>
    </row>
    <row r="122" spans="1:33" ht="30" customHeight="1" x14ac:dyDescent="0.2">
      <c r="A122" s="311" t="s">
        <v>76</v>
      </c>
      <c r="B122" s="312" t="s">
        <v>218</v>
      </c>
      <c r="C122" s="342" t="s">
        <v>346</v>
      </c>
      <c r="D122" s="314" t="s">
        <v>111</v>
      </c>
      <c r="E122" s="327"/>
      <c r="F122" s="328"/>
      <c r="G122" s="317">
        <f t="shared" si="324"/>
        <v>0</v>
      </c>
      <c r="H122" s="315"/>
      <c r="I122" s="316"/>
      <c r="J122" s="317">
        <f t="shared" si="325"/>
        <v>0</v>
      </c>
      <c r="K122" s="315">
        <v>150</v>
      </c>
      <c r="L122" s="316">
        <v>2</v>
      </c>
      <c r="M122" s="317">
        <f t="shared" si="326"/>
        <v>300</v>
      </c>
      <c r="N122" s="360">
        <v>120</v>
      </c>
      <c r="O122" s="316">
        <v>11.5</v>
      </c>
      <c r="P122" s="317">
        <f t="shared" si="327"/>
        <v>1380</v>
      </c>
      <c r="Q122" s="315"/>
      <c r="R122" s="316"/>
      <c r="S122" s="317">
        <f t="shared" si="328"/>
        <v>0</v>
      </c>
      <c r="T122" s="315"/>
      <c r="U122" s="316"/>
      <c r="V122" s="317">
        <f t="shared" si="329"/>
        <v>0</v>
      </c>
      <c r="W122" s="318">
        <f t="shared" si="330"/>
        <v>300</v>
      </c>
      <c r="X122" s="319">
        <f t="shared" si="331"/>
        <v>1380</v>
      </c>
      <c r="Y122" s="319">
        <f t="shared" si="332"/>
        <v>-1080</v>
      </c>
      <c r="Z122" s="320">
        <f t="shared" si="333"/>
        <v>-3.6</v>
      </c>
      <c r="AA122" s="402"/>
      <c r="AB122" s="323"/>
      <c r="AC122" s="323"/>
      <c r="AD122" s="323"/>
      <c r="AE122" s="323"/>
      <c r="AF122" s="323"/>
      <c r="AG122" s="323"/>
    </row>
    <row r="123" spans="1:33" ht="30" customHeight="1" x14ac:dyDescent="0.2">
      <c r="A123" s="324" t="s">
        <v>76</v>
      </c>
      <c r="B123" s="312" t="s">
        <v>219</v>
      </c>
      <c r="C123" s="368" t="s">
        <v>347</v>
      </c>
      <c r="D123" s="314" t="s">
        <v>111</v>
      </c>
      <c r="E123" s="327"/>
      <c r="F123" s="328"/>
      <c r="G123" s="317">
        <f t="shared" si="324"/>
        <v>0</v>
      </c>
      <c r="H123" s="327"/>
      <c r="I123" s="328"/>
      <c r="J123" s="317">
        <f t="shared" si="325"/>
        <v>0</v>
      </c>
      <c r="K123" s="315">
        <v>4500</v>
      </c>
      <c r="L123" s="316">
        <v>3</v>
      </c>
      <c r="M123" s="317">
        <f t="shared" si="326"/>
        <v>13500</v>
      </c>
      <c r="N123" s="360">
        <v>1000</v>
      </c>
      <c r="O123" s="316">
        <v>0.75</v>
      </c>
      <c r="P123" s="317">
        <f t="shared" si="327"/>
        <v>750</v>
      </c>
      <c r="Q123" s="315"/>
      <c r="R123" s="316"/>
      <c r="S123" s="317">
        <f t="shared" si="328"/>
        <v>0</v>
      </c>
      <c r="T123" s="315"/>
      <c r="U123" s="316"/>
      <c r="V123" s="317">
        <f t="shared" si="329"/>
        <v>0</v>
      </c>
      <c r="W123" s="318">
        <f t="shared" si="330"/>
        <v>13500</v>
      </c>
      <c r="X123" s="319">
        <f t="shared" si="331"/>
        <v>750</v>
      </c>
      <c r="Y123" s="319">
        <f t="shared" si="332"/>
        <v>12750</v>
      </c>
      <c r="Z123" s="320">
        <f t="shared" si="333"/>
        <v>0.94444444444444442</v>
      </c>
      <c r="AA123" s="402"/>
      <c r="AB123" s="323"/>
      <c r="AC123" s="323"/>
      <c r="AD123" s="323"/>
      <c r="AE123" s="323"/>
      <c r="AF123" s="323"/>
      <c r="AG123" s="323"/>
    </row>
    <row r="124" spans="1:33" ht="30" customHeight="1" x14ac:dyDescent="0.2">
      <c r="A124" s="324" t="s">
        <v>76</v>
      </c>
      <c r="B124" s="312" t="s">
        <v>348</v>
      </c>
      <c r="C124" s="368" t="s">
        <v>349</v>
      </c>
      <c r="D124" s="326"/>
      <c r="E124" s="327"/>
      <c r="F124" s="328"/>
      <c r="G124" s="317">
        <f t="shared" si="324"/>
        <v>0</v>
      </c>
      <c r="H124" s="327"/>
      <c r="I124" s="328"/>
      <c r="J124" s="317">
        <f t="shared" si="325"/>
        <v>0</v>
      </c>
      <c r="K124" s="315"/>
      <c r="L124" s="316"/>
      <c r="M124" s="317">
        <f t="shared" si="326"/>
        <v>0</v>
      </c>
      <c r="N124" s="360">
        <v>120</v>
      </c>
      <c r="O124" s="316">
        <v>16</v>
      </c>
      <c r="P124" s="317">
        <f t="shared" si="327"/>
        <v>1920</v>
      </c>
      <c r="Q124" s="315"/>
      <c r="R124" s="316"/>
      <c r="S124" s="317">
        <f t="shared" si="328"/>
        <v>0</v>
      </c>
      <c r="T124" s="315"/>
      <c r="U124" s="316"/>
      <c r="V124" s="317">
        <f t="shared" si="329"/>
        <v>0</v>
      </c>
      <c r="W124" s="318">
        <f t="shared" si="330"/>
        <v>0</v>
      </c>
      <c r="X124" s="319">
        <f t="shared" si="331"/>
        <v>1920</v>
      </c>
      <c r="Y124" s="319">
        <f t="shared" si="332"/>
        <v>-1920</v>
      </c>
      <c r="Z124" s="320" t="e">
        <f t="shared" si="333"/>
        <v>#DIV/0!</v>
      </c>
      <c r="AA124" s="400"/>
      <c r="AB124" s="323"/>
      <c r="AC124" s="323"/>
      <c r="AD124" s="323"/>
      <c r="AE124" s="323"/>
      <c r="AF124" s="323"/>
      <c r="AG124" s="323"/>
    </row>
    <row r="125" spans="1:33" ht="30" customHeight="1" x14ac:dyDescent="0.2">
      <c r="A125" s="324" t="s">
        <v>76</v>
      </c>
      <c r="B125" s="312" t="s">
        <v>350</v>
      </c>
      <c r="C125" s="342" t="s">
        <v>351</v>
      </c>
      <c r="D125" s="326" t="s">
        <v>111</v>
      </c>
      <c r="E125" s="315"/>
      <c r="F125" s="316"/>
      <c r="G125" s="317">
        <f t="shared" si="324"/>
        <v>0</v>
      </c>
      <c r="H125" s="315"/>
      <c r="I125" s="316"/>
      <c r="J125" s="317">
        <f t="shared" si="325"/>
        <v>0</v>
      </c>
      <c r="K125" s="315">
        <v>10</v>
      </c>
      <c r="L125" s="316">
        <v>100</v>
      </c>
      <c r="M125" s="317">
        <f t="shared" si="326"/>
        <v>1000</v>
      </c>
      <c r="N125" s="360">
        <v>10</v>
      </c>
      <c r="O125" s="316">
        <v>290</v>
      </c>
      <c r="P125" s="317">
        <f t="shared" si="327"/>
        <v>2900</v>
      </c>
      <c r="Q125" s="315"/>
      <c r="R125" s="316"/>
      <c r="S125" s="317">
        <f t="shared" si="328"/>
        <v>0</v>
      </c>
      <c r="T125" s="315"/>
      <c r="U125" s="316"/>
      <c r="V125" s="317">
        <f t="shared" si="329"/>
        <v>0</v>
      </c>
      <c r="W125" s="318">
        <f t="shared" si="330"/>
        <v>1000</v>
      </c>
      <c r="X125" s="319">
        <f t="shared" si="331"/>
        <v>2900</v>
      </c>
      <c r="Y125" s="319">
        <f t="shared" si="332"/>
        <v>-1900</v>
      </c>
      <c r="Z125" s="320">
        <f t="shared" si="333"/>
        <v>-1.9</v>
      </c>
      <c r="AA125" s="402"/>
      <c r="AB125" s="323"/>
      <c r="AC125" s="323"/>
      <c r="AD125" s="323"/>
      <c r="AE125" s="323"/>
      <c r="AF125" s="323"/>
      <c r="AG125" s="323"/>
    </row>
    <row r="126" spans="1:33" ht="30" customHeight="1" thickBot="1" x14ac:dyDescent="0.25">
      <c r="A126" s="324" t="s">
        <v>76</v>
      </c>
      <c r="B126" s="312" t="s">
        <v>352</v>
      </c>
      <c r="C126" s="369" t="s">
        <v>220</v>
      </c>
      <c r="D126" s="326"/>
      <c r="E126" s="327"/>
      <c r="F126" s="328">
        <v>0.22</v>
      </c>
      <c r="G126" s="329">
        <f t="shared" si="324"/>
        <v>0</v>
      </c>
      <c r="H126" s="327"/>
      <c r="I126" s="328">
        <v>0.22</v>
      </c>
      <c r="J126" s="329">
        <f t="shared" si="325"/>
        <v>0</v>
      </c>
      <c r="K126" s="327"/>
      <c r="L126" s="328">
        <v>0.22</v>
      </c>
      <c r="M126" s="329">
        <f t="shared" si="326"/>
        <v>0</v>
      </c>
      <c r="N126" s="327"/>
      <c r="O126" s="328">
        <v>0.22</v>
      </c>
      <c r="P126" s="329">
        <f t="shared" si="327"/>
        <v>0</v>
      </c>
      <c r="Q126" s="327"/>
      <c r="R126" s="328">
        <v>0.22</v>
      </c>
      <c r="S126" s="329">
        <f t="shared" si="328"/>
        <v>0</v>
      </c>
      <c r="T126" s="327"/>
      <c r="U126" s="328">
        <v>0.22</v>
      </c>
      <c r="V126" s="329">
        <f t="shared" si="329"/>
        <v>0</v>
      </c>
      <c r="W126" s="330">
        <f t="shared" si="330"/>
        <v>0</v>
      </c>
      <c r="X126" s="319">
        <f t="shared" si="331"/>
        <v>0</v>
      </c>
      <c r="Y126" s="319">
        <f t="shared" si="332"/>
        <v>0</v>
      </c>
      <c r="Z126" s="320" t="e">
        <f t="shared" si="333"/>
        <v>#DIV/0!</v>
      </c>
      <c r="AA126" s="337"/>
      <c r="AB126" s="310"/>
      <c r="AC126" s="310"/>
      <c r="AD126" s="310"/>
      <c r="AE126" s="310"/>
      <c r="AF126" s="310"/>
      <c r="AG126" s="310"/>
    </row>
    <row r="127" spans="1:33" ht="30" customHeight="1" thickBot="1" x14ac:dyDescent="0.25">
      <c r="A127" s="166" t="s">
        <v>221</v>
      </c>
      <c r="B127" s="167"/>
      <c r="C127" s="168"/>
      <c r="D127" s="169"/>
      <c r="E127" s="173">
        <f>SUM(E113:E122)</f>
        <v>0</v>
      </c>
      <c r="F127" s="189"/>
      <c r="G127" s="172">
        <f>SUM(G113:G126)</f>
        <v>0</v>
      </c>
      <c r="H127" s="173">
        <f>SUM(H113:H122)</f>
        <v>0</v>
      </c>
      <c r="I127" s="189"/>
      <c r="J127" s="172">
        <f>SUM(J113:J126)</f>
        <v>0</v>
      </c>
      <c r="K127" s="190">
        <f>SUM(K113:K122)</f>
        <v>6855</v>
      </c>
      <c r="L127" s="189"/>
      <c r="M127" s="172">
        <f>SUM(M113:M126)</f>
        <v>128950</v>
      </c>
      <c r="N127" s="190">
        <f>SUM(N113:N122)</f>
        <v>6949.45</v>
      </c>
      <c r="O127" s="189"/>
      <c r="P127" s="172">
        <f>SUM(P113:P126)</f>
        <v>128741</v>
      </c>
      <c r="Q127" s="190">
        <f>SUM(Q113:Q122)</f>
        <v>0</v>
      </c>
      <c r="R127" s="189"/>
      <c r="S127" s="172">
        <f>SUM(S113:S126)</f>
        <v>0</v>
      </c>
      <c r="T127" s="190">
        <f>SUM(T113:T122)</f>
        <v>0</v>
      </c>
      <c r="U127" s="189"/>
      <c r="V127" s="174">
        <f t="shared" ref="V127:X127" si="334">SUM(V113:V126)</f>
        <v>0</v>
      </c>
      <c r="W127" s="207">
        <f t="shared" si="334"/>
        <v>128950</v>
      </c>
      <c r="X127" s="208">
        <f t="shared" si="334"/>
        <v>128741</v>
      </c>
      <c r="Y127" s="208">
        <f t="shared" ref="Y127" si="335">W127-X127</f>
        <v>209</v>
      </c>
      <c r="Z127" s="208">
        <f>Y127/W127</f>
        <v>1.6207832493214424E-3</v>
      </c>
      <c r="AA127" s="402"/>
      <c r="AB127" s="7"/>
      <c r="AC127" s="7"/>
      <c r="AD127" s="7"/>
      <c r="AE127" s="7"/>
      <c r="AF127" s="7"/>
      <c r="AG127" s="7"/>
    </row>
    <row r="128" spans="1:33" ht="30" customHeight="1" thickBot="1" x14ac:dyDescent="0.25">
      <c r="A128" s="178" t="s">
        <v>71</v>
      </c>
      <c r="B128" s="197">
        <v>8</v>
      </c>
      <c r="C128" s="223" t="s">
        <v>222</v>
      </c>
      <c r="D128" s="181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10"/>
      <c r="X128" s="210"/>
      <c r="Y128" s="182"/>
      <c r="Z128" s="210"/>
      <c r="AA128" s="211"/>
      <c r="AB128" s="118"/>
      <c r="AC128" s="118"/>
      <c r="AD128" s="118"/>
      <c r="AE128" s="118"/>
      <c r="AF128" s="118"/>
      <c r="AG128" s="118"/>
    </row>
    <row r="129" spans="1:33" ht="30" customHeight="1" x14ac:dyDescent="0.2">
      <c r="A129" s="224" t="s">
        <v>76</v>
      </c>
      <c r="B129" s="225" t="s">
        <v>223</v>
      </c>
      <c r="C129" s="226" t="s">
        <v>224</v>
      </c>
      <c r="D129" s="122" t="s">
        <v>225</v>
      </c>
      <c r="E129" s="123"/>
      <c r="F129" s="124"/>
      <c r="G129" s="125">
        <f t="shared" ref="G129:G134" si="336">E129*F129</f>
        <v>0</v>
      </c>
      <c r="H129" s="123"/>
      <c r="I129" s="124"/>
      <c r="J129" s="125">
        <f t="shared" ref="J129:J134" si="337">H129*I129</f>
        <v>0</v>
      </c>
      <c r="K129" s="123"/>
      <c r="L129" s="124"/>
      <c r="M129" s="125">
        <f t="shared" ref="M129:M134" si="338">K129*L129</f>
        <v>0</v>
      </c>
      <c r="N129" s="123"/>
      <c r="O129" s="124"/>
      <c r="P129" s="125">
        <f t="shared" ref="P129:P134" si="339">N129*O129</f>
        <v>0</v>
      </c>
      <c r="Q129" s="123"/>
      <c r="R129" s="124"/>
      <c r="S129" s="125">
        <f t="shared" ref="S129:S134" si="340">Q129*R129</f>
        <v>0</v>
      </c>
      <c r="T129" s="123"/>
      <c r="U129" s="124"/>
      <c r="V129" s="212">
        <f t="shared" ref="V129:V134" si="341">T129*U129</f>
        <v>0</v>
      </c>
      <c r="W129" s="213">
        <f t="shared" ref="W129:W134" si="342">G129+M129+S129</f>
        <v>0</v>
      </c>
      <c r="X129" s="214">
        <f t="shared" ref="X129:X134" si="343">J129+P129+V129</f>
        <v>0</v>
      </c>
      <c r="Y129" s="214">
        <f t="shared" ref="Y129:Y135" si="344">W129-X129</f>
        <v>0</v>
      </c>
      <c r="Z129" s="215" t="e">
        <f t="shared" ref="Z129:Z135" si="345">Y129/W129</f>
        <v>#DIV/0!</v>
      </c>
      <c r="AA129" s="216"/>
      <c r="AB129" s="131"/>
      <c r="AC129" s="131"/>
      <c r="AD129" s="131"/>
      <c r="AE129" s="131"/>
      <c r="AF129" s="131"/>
      <c r="AG129" s="131"/>
    </row>
    <row r="130" spans="1:33" ht="30" customHeight="1" x14ac:dyDescent="0.2">
      <c r="A130" s="224" t="s">
        <v>76</v>
      </c>
      <c r="B130" s="225" t="s">
        <v>226</v>
      </c>
      <c r="C130" s="226" t="s">
        <v>227</v>
      </c>
      <c r="D130" s="122" t="s">
        <v>225</v>
      </c>
      <c r="E130" s="123"/>
      <c r="F130" s="124"/>
      <c r="G130" s="125">
        <f t="shared" si="336"/>
        <v>0</v>
      </c>
      <c r="H130" s="123"/>
      <c r="I130" s="124"/>
      <c r="J130" s="125">
        <f t="shared" si="337"/>
        <v>0</v>
      </c>
      <c r="K130" s="123"/>
      <c r="L130" s="124"/>
      <c r="M130" s="125">
        <f t="shared" si="338"/>
        <v>0</v>
      </c>
      <c r="N130" s="123"/>
      <c r="O130" s="124"/>
      <c r="P130" s="125">
        <f t="shared" si="339"/>
        <v>0</v>
      </c>
      <c r="Q130" s="123"/>
      <c r="R130" s="124"/>
      <c r="S130" s="125">
        <f t="shared" si="340"/>
        <v>0</v>
      </c>
      <c r="T130" s="123"/>
      <c r="U130" s="124"/>
      <c r="V130" s="212">
        <f t="shared" si="341"/>
        <v>0</v>
      </c>
      <c r="W130" s="217">
        <f t="shared" si="342"/>
        <v>0</v>
      </c>
      <c r="X130" s="127">
        <f t="shared" si="343"/>
        <v>0</v>
      </c>
      <c r="Y130" s="127">
        <f t="shared" si="344"/>
        <v>0</v>
      </c>
      <c r="Z130" s="128" t="e">
        <f t="shared" si="345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">
      <c r="A131" s="224" t="s">
        <v>76</v>
      </c>
      <c r="B131" s="225" t="s">
        <v>228</v>
      </c>
      <c r="C131" s="226" t="s">
        <v>229</v>
      </c>
      <c r="D131" s="122" t="s">
        <v>230</v>
      </c>
      <c r="E131" s="227"/>
      <c r="F131" s="228"/>
      <c r="G131" s="125">
        <f t="shared" si="336"/>
        <v>0</v>
      </c>
      <c r="H131" s="227"/>
      <c r="I131" s="228"/>
      <c r="J131" s="125">
        <f t="shared" si="337"/>
        <v>0</v>
      </c>
      <c r="K131" s="123"/>
      <c r="L131" s="124"/>
      <c r="M131" s="125">
        <f t="shared" si="338"/>
        <v>0</v>
      </c>
      <c r="N131" s="123"/>
      <c r="O131" s="124"/>
      <c r="P131" s="125">
        <f t="shared" si="339"/>
        <v>0</v>
      </c>
      <c r="Q131" s="123"/>
      <c r="R131" s="124"/>
      <c r="S131" s="125">
        <f t="shared" si="340"/>
        <v>0</v>
      </c>
      <c r="T131" s="123"/>
      <c r="U131" s="124"/>
      <c r="V131" s="212">
        <f t="shared" si="341"/>
        <v>0</v>
      </c>
      <c r="W131" s="229">
        <f t="shared" si="342"/>
        <v>0</v>
      </c>
      <c r="X131" s="127">
        <f t="shared" si="343"/>
        <v>0</v>
      </c>
      <c r="Y131" s="127">
        <f t="shared" si="344"/>
        <v>0</v>
      </c>
      <c r="Z131" s="128" t="e">
        <f t="shared" si="345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">
      <c r="A132" s="224" t="s">
        <v>76</v>
      </c>
      <c r="B132" s="225" t="s">
        <v>231</v>
      </c>
      <c r="C132" s="226" t="s">
        <v>232</v>
      </c>
      <c r="D132" s="122" t="s">
        <v>230</v>
      </c>
      <c r="E132" s="123"/>
      <c r="F132" s="124"/>
      <c r="G132" s="125">
        <f t="shared" si="336"/>
        <v>0</v>
      </c>
      <c r="H132" s="123"/>
      <c r="I132" s="124"/>
      <c r="J132" s="125">
        <f t="shared" si="337"/>
        <v>0</v>
      </c>
      <c r="K132" s="227"/>
      <c r="L132" s="228"/>
      <c r="M132" s="125">
        <f t="shared" si="338"/>
        <v>0</v>
      </c>
      <c r="N132" s="227"/>
      <c r="O132" s="228"/>
      <c r="P132" s="125">
        <f t="shared" si="339"/>
        <v>0</v>
      </c>
      <c r="Q132" s="227"/>
      <c r="R132" s="228"/>
      <c r="S132" s="125">
        <f t="shared" si="340"/>
        <v>0</v>
      </c>
      <c r="T132" s="227"/>
      <c r="U132" s="228"/>
      <c r="V132" s="212">
        <f t="shared" si="341"/>
        <v>0</v>
      </c>
      <c r="W132" s="229">
        <f t="shared" si="342"/>
        <v>0</v>
      </c>
      <c r="X132" s="127">
        <f t="shared" si="343"/>
        <v>0</v>
      </c>
      <c r="Y132" s="127">
        <f t="shared" si="344"/>
        <v>0</v>
      </c>
      <c r="Z132" s="128" t="e">
        <f t="shared" si="345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224" t="s">
        <v>76</v>
      </c>
      <c r="B133" s="225" t="s">
        <v>233</v>
      </c>
      <c r="C133" s="226" t="s">
        <v>234</v>
      </c>
      <c r="D133" s="122" t="s">
        <v>230</v>
      </c>
      <c r="E133" s="123"/>
      <c r="F133" s="124"/>
      <c r="G133" s="125">
        <f t="shared" si="336"/>
        <v>0</v>
      </c>
      <c r="H133" s="123"/>
      <c r="I133" s="124"/>
      <c r="J133" s="125">
        <f t="shared" si="337"/>
        <v>0</v>
      </c>
      <c r="K133" s="123"/>
      <c r="L133" s="124"/>
      <c r="M133" s="125">
        <f t="shared" si="338"/>
        <v>0</v>
      </c>
      <c r="N133" s="123"/>
      <c r="O133" s="124"/>
      <c r="P133" s="125">
        <f t="shared" si="339"/>
        <v>0</v>
      </c>
      <c r="Q133" s="123"/>
      <c r="R133" s="124"/>
      <c r="S133" s="125">
        <f t="shared" si="340"/>
        <v>0</v>
      </c>
      <c r="T133" s="123"/>
      <c r="U133" s="124"/>
      <c r="V133" s="212">
        <f t="shared" si="341"/>
        <v>0</v>
      </c>
      <c r="W133" s="217">
        <f t="shared" si="342"/>
        <v>0</v>
      </c>
      <c r="X133" s="127">
        <f t="shared" si="343"/>
        <v>0</v>
      </c>
      <c r="Y133" s="127">
        <f t="shared" si="344"/>
        <v>0</v>
      </c>
      <c r="Z133" s="128" t="e">
        <f t="shared" si="345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thickBot="1" x14ac:dyDescent="0.25">
      <c r="A134" s="230" t="s">
        <v>76</v>
      </c>
      <c r="B134" s="231" t="s">
        <v>235</v>
      </c>
      <c r="C134" s="232" t="s">
        <v>236</v>
      </c>
      <c r="D134" s="134"/>
      <c r="E134" s="135"/>
      <c r="F134" s="136">
        <v>0.22</v>
      </c>
      <c r="G134" s="137">
        <f t="shared" si="336"/>
        <v>0</v>
      </c>
      <c r="H134" s="135"/>
      <c r="I134" s="136">
        <v>0.22</v>
      </c>
      <c r="J134" s="137">
        <f t="shared" si="337"/>
        <v>0</v>
      </c>
      <c r="K134" s="135"/>
      <c r="L134" s="136">
        <v>0.22</v>
      </c>
      <c r="M134" s="137">
        <f t="shared" si="338"/>
        <v>0</v>
      </c>
      <c r="N134" s="135"/>
      <c r="O134" s="136">
        <v>0.22</v>
      </c>
      <c r="P134" s="137">
        <f t="shared" si="339"/>
        <v>0</v>
      </c>
      <c r="Q134" s="135"/>
      <c r="R134" s="136">
        <v>0.22</v>
      </c>
      <c r="S134" s="137">
        <f t="shared" si="340"/>
        <v>0</v>
      </c>
      <c r="T134" s="135"/>
      <c r="U134" s="136">
        <v>0.22</v>
      </c>
      <c r="V134" s="219">
        <f t="shared" si="341"/>
        <v>0</v>
      </c>
      <c r="W134" s="220">
        <f t="shared" si="342"/>
        <v>0</v>
      </c>
      <c r="X134" s="221">
        <f t="shared" si="343"/>
        <v>0</v>
      </c>
      <c r="Y134" s="221">
        <f t="shared" si="344"/>
        <v>0</v>
      </c>
      <c r="Z134" s="222" t="e">
        <f t="shared" si="345"/>
        <v>#DIV/0!</v>
      </c>
      <c r="AA134" s="152"/>
      <c r="AB134" s="7"/>
      <c r="AC134" s="7"/>
      <c r="AD134" s="7"/>
      <c r="AE134" s="7"/>
      <c r="AF134" s="7"/>
      <c r="AG134" s="7"/>
    </row>
    <row r="135" spans="1:33" ht="30" customHeight="1" thickBot="1" x14ac:dyDescent="0.25">
      <c r="A135" s="166" t="s">
        <v>237</v>
      </c>
      <c r="B135" s="167"/>
      <c r="C135" s="168"/>
      <c r="D135" s="169"/>
      <c r="E135" s="173">
        <f>SUM(E129:E133)</f>
        <v>0</v>
      </c>
      <c r="F135" s="189"/>
      <c r="G135" s="173">
        <f>SUM(G129:G134)</f>
        <v>0</v>
      </c>
      <c r="H135" s="173">
        <f>SUM(H129:H133)</f>
        <v>0</v>
      </c>
      <c r="I135" s="189"/>
      <c r="J135" s="173">
        <f>SUM(J129:J134)</f>
        <v>0</v>
      </c>
      <c r="K135" s="173">
        <f>SUM(K129:K133)</f>
        <v>0</v>
      </c>
      <c r="L135" s="189"/>
      <c r="M135" s="173">
        <f>SUM(M129:M134)</f>
        <v>0</v>
      </c>
      <c r="N135" s="173">
        <f>SUM(N129:N133)</f>
        <v>0</v>
      </c>
      <c r="O135" s="189"/>
      <c r="P135" s="173">
        <f>SUM(P129:P134)</f>
        <v>0</v>
      </c>
      <c r="Q135" s="173">
        <f>SUM(Q129:Q133)</f>
        <v>0</v>
      </c>
      <c r="R135" s="189"/>
      <c r="S135" s="173">
        <f>SUM(S129:S134)</f>
        <v>0</v>
      </c>
      <c r="T135" s="173">
        <f>SUM(T129:T133)</f>
        <v>0</v>
      </c>
      <c r="U135" s="189"/>
      <c r="V135" s="233">
        <f t="shared" ref="V135:X135" si="346">SUM(V129:V134)</f>
        <v>0</v>
      </c>
      <c r="W135" s="207">
        <f t="shared" si="346"/>
        <v>0</v>
      </c>
      <c r="X135" s="208">
        <f t="shared" si="346"/>
        <v>0</v>
      </c>
      <c r="Y135" s="208">
        <f t="shared" si="344"/>
        <v>0</v>
      </c>
      <c r="Z135" s="208" t="e">
        <f t="shared" si="345"/>
        <v>#DIV/0!</v>
      </c>
      <c r="AA135" s="209"/>
      <c r="AB135" s="7"/>
      <c r="AC135" s="7"/>
      <c r="AD135" s="7"/>
      <c r="AE135" s="7"/>
      <c r="AF135" s="7"/>
      <c r="AG135" s="7"/>
    </row>
    <row r="136" spans="1:33" ht="30" customHeight="1" thickBot="1" x14ac:dyDescent="0.25">
      <c r="A136" s="178" t="s">
        <v>71</v>
      </c>
      <c r="B136" s="179">
        <v>9</v>
      </c>
      <c r="C136" s="180" t="s">
        <v>238</v>
      </c>
      <c r="D136" s="181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4"/>
      <c r="X136" s="234"/>
      <c r="Y136" s="199"/>
      <c r="Z136" s="234"/>
      <c r="AA136" s="235"/>
      <c r="AB136" s="7"/>
      <c r="AC136" s="7"/>
      <c r="AD136" s="7"/>
      <c r="AE136" s="7"/>
      <c r="AF136" s="7"/>
      <c r="AG136" s="7"/>
    </row>
    <row r="137" spans="1:33" ht="30" customHeight="1" x14ac:dyDescent="0.2">
      <c r="A137" s="370" t="s">
        <v>76</v>
      </c>
      <c r="B137" s="231" t="s">
        <v>405</v>
      </c>
      <c r="C137" s="371" t="s">
        <v>239</v>
      </c>
      <c r="D137" s="372" t="s">
        <v>330</v>
      </c>
      <c r="E137" s="373"/>
      <c r="F137" s="374"/>
      <c r="G137" s="375">
        <f t="shared" ref="G137:G142" si="347">E137*F137</f>
        <v>0</v>
      </c>
      <c r="H137" s="373"/>
      <c r="I137" s="374"/>
      <c r="J137" s="375">
        <f t="shared" ref="J137:J142" si="348">H137*I137</f>
        <v>0</v>
      </c>
      <c r="K137" s="376">
        <v>4</v>
      </c>
      <c r="L137" s="374">
        <v>3000</v>
      </c>
      <c r="M137" s="375">
        <f t="shared" ref="M137:M142" si="349">K137*L137</f>
        <v>12000</v>
      </c>
      <c r="N137" s="376">
        <v>4</v>
      </c>
      <c r="O137" s="374">
        <v>3000</v>
      </c>
      <c r="P137" s="375">
        <f t="shared" ref="P137:P142" si="350">N137*O137</f>
        <v>12000</v>
      </c>
      <c r="Q137" s="376"/>
      <c r="R137" s="374"/>
      <c r="S137" s="375">
        <f t="shared" ref="S137:S142" si="351">Q137*R137</f>
        <v>0</v>
      </c>
      <c r="T137" s="376"/>
      <c r="U137" s="374"/>
      <c r="V137" s="375">
        <f t="shared" ref="V137:V142" si="352">T137*U137</f>
        <v>0</v>
      </c>
      <c r="W137" s="377">
        <f t="shared" ref="W137:W142" si="353">G137+M137+S137</f>
        <v>12000</v>
      </c>
      <c r="X137" s="319">
        <f t="shared" ref="X137:X142" si="354">J137+P137+V137</f>
        <v>12000</v>
      </c>
      <c r="Y137" s="319">
        <f t="shared" ref="Y137:Y142" si="355">W137-X137</f>
        <v>0</v>
      </c>
      <c r="Z137" s="320">
        <f t="shared" ref="Z137:Z141" si="356">Y137/W137</f>
        <v>0</v>
      </c>
      <c r="AA137" s="378"/>
      <c r="AB137" s="322"/>
      <c r="AC137" s="323"/>
      <c r="AD137" s="323"/>
      <c r="AE137" s="323"/>
      <c r="AF137" s="323"/>
      <c r="AG137" s="323"/>
    </row>
    <row r="138" spans="1:33" ht="30" customHeight="1" x14ac:dyDescent="0.2">
      <c r="A138" s="311" t="s">
        <v>76</v>
      </c>
      <c r="B138" s="231" t="s">
        <v>406</v>
      </c>
      <c r="C138" s="345" t="s">
        <v>353</v>
      </c>
      <c r="D138" s="379" t="s">
        <v>111</v>
      </c>
      <c r="E138" s="380"/>
      <c r="F138" s="316"/>
      <c r="G138" s="317">
        <f t="shared" si="347"/>
        <v>0</v>
      </c>
      <c r="H138" s="380"/>
      <c r="I138" s="316"/>
      <c r="J138" s="317">
        <f t="shared" si="348"/>
        <v>0</v>
      </c>
      <c r="K138" s="315">
        <v>3</v>
      </c>
      <c r="L138" s="316">
        <v>7750</v>
      </c>
      <c r="M138" s="317">
        <f t="shared" si="349"/>
        <v>23250</v>
      </c>
      <c r="N138" s="315">
        <v>3</v>
      </c>
      <c r="O138" s="316">
        <v>7750</v>
      </c>
      <c r="P138" s="317">
        <f t="shared" si="350"/>
        <v>23250</v>
      </c>
      <c r="Q138" s="315"/>
      <c r="R138" s="316"/>
      <c r="S138" s="317">
        <f t="shared" si="351"/>
        <v>0</v>
      </c>
      <c r="T138" s="315"/>
      <c r="U138" s="316"/>
      <c r="V138" s="317">
        <f t="shared" si="352"/>
        <v>0</v>
      </c>
      <c r="W138" s="318">
        <f t="shared" si="353"/>
        <v>23250</v>
      </c>
      <c r="X138" s="319">
        <f t="shared" si="354"/>
        <v>23250</v>
      </c>
      <c r="Y138" s="319">
        <f t="shared" si="355"/>
        <v>0</v>
      </c>
      <c r="Z138" s="320">
        <f t="shared" si="356"/>
        <v>0</v>
      </c>
      <c r="AA138" s="321"/>
      <c r="AB138" s="323"/>
      <c r="AC138" s="323"/>
      <c r="AD138" s="323"/>
      <c r="AE138" s="323"/>
      <c r="AF138" s="323"/>
      <c r="AG138" s="323"/>
    </row>
    <row r="139" spans="1:33" ht="30" customHeight="1" x14ac:dyDescent="0.2">
      <c r="A139" s="311" t="s">
        <v>76</v>
      </c>
      <c r="B139" s="231" t="s">
        <v>407</v>
      </c>
      <c r="C139" s="345" t="s">
        <v>240</v>
      </c>
      <c r="D139" s="379"/>
      <c r="E139" s="380"/>
      <c r="F139" s="316"/>
      <c r="G139" s="317">
        <f t="shared" si="347"/>
        <v>0</v>
      </c>
      <c r="H139" s="380"/>
      <c r="I139" s="316"/>
      <c r="J139" s="317">
        <f t="shared" si="348"/>
        <v>0</v>
      </c>
      <c r="K139" s="315">
        <v>1</v>
      </c>
      <c r="L139" s="316">
        <v>44000</v>
      </c>
      <c r="M139" s="317">
        <f t="shared" si="349"/>
        <v>44000</v>
      </c>
      <c r="N139" s="315">
        <v>1</v>
      </c>
      <c r="O139" s="316">
        <v>42908.800000000003</v>
      </c>
      <c r="P139" s="317">
        <f t="shared" si="350"/>
        <v>42908.800000000003</v>
      </c>
      <c r="Q139" s="315"/>
      <c r="R139" s="316"/>
      <c r="S139" s="317">
        <f t="shared" si="351"/>
        <v>0</v>
      </c>
      <c r="T139" s="315"/>
      <c r="U139" s="316"/>
      <c r="V139" s="317">
        <f t="shared" si="352"/>
        <v>0</v>
      </c>
      <c r="W139" s="318">
        <f t="shared" si="353"/>
        <v>44000</v>
      </c>
      <c r="X139" s="319">
        <f t="shared" si="354"/>
        <v>42908.800000000003</v>
      </c>
      <c r="Y139" s="319">
        <f t="shared" si="355"/>
        <v>1091.1999999999971</v>
      </c>
      <c r="Z139" s="320">
        <f t="shared" si="356"/>
        <v>2.4799999999999933E-2</v>
      </c>
      <c r="AA139" s="402"/>
      <c r="AB139" s="323"/>
      <c r="AC139" s="323"/>
      <c r="AD139" s="323"/>
      <c r="AE139" s="323"/>
      <c r="AF139" s="323"/>
      <c r="AG139" s="323"/>
    </row>
    <row r="140" spans="1:33" ht="30" customHeight="1" x14ac:dyDescent="0.2">
      <c r="A140" s="311" t="s">
        <v>76</v>
      </c>
      <c r="B140" s="231" t="s">
        <v>408</v>
      </c>
      <c r="C140" s="345" t="s">
        <v>354</v>
      </c>
      <c r="D140" s="379" t="s">
        <v>118</v>
      </c>
      <c r="E140" s="380">
        <v>15</v>
      </c>
      <c r="F140" s="316">
        <v>540</v>
      </c>
      <c r="G140" s="317">
        <f t="shared" si="347"/>
        <v>8100</v>
      </c>
      <c r="H140" s="380"/>
      <c r="I140" s="316"/>
      <c r="J140" s="317">
        <f t="shared" si="348"/>
        <v>0</v>
      </c>
      <c r="K140" s="315"/>
      <c r="L140" s="316"/>
      <c r="M140" s="317">
        <f t="shared" si="349"/>
        <v>0</v>
      </c>
      <c r="N140" s="315"/>
      <c r="O140" s="316"/>
      <c r="P140" s="317">
        <f t="shared" si="350"/>
        <v>0</v>
      </c>
      <c r="Q140" s="315"/>
      <c r="R140" s="316"/>
      <c r="S140" s="317">
        <f t="shared" si="351"/>
        <v>0</v>
      </c>
      <c r="T140" s="315"/>
      <c r="U140" s="316"/>
      <c r="V140" s="317">
        <f t="shared" si="352"/>
        <v>0</v>
      </c>
      <c r="W140" s="318">
        <f t="shared" si="353"/>
        <v>8100</v>
      </c>
      <c r="X140" s="319">
        <f t="shared" si="354"/>
        <v>0</v>
      </c>
      <c r="Y140" s="319">
        <f t="shared" si="355"/>
        <v>8100</v>
      </c>
      <c r="Z140" s="320">
        <f t="shared" si="356"/>
        <v>1</v>
      </c>
      <c r="AA140" s="402"/>
      <c r="AB140" s="323"/>
      <c r="AC140" s="323"/>
      <c r="AD140" s="323"/>
      <c r="AE140" s="323"/>
      <c r="AF140" s="323"/>
      <c r="AG140" s="323"/>
    </row>
    <row r="141" spans="1:33" ht="30" customHeight="1" x14ac:dyDescent="0.2">
      <c r="A141" s="324" t="s">
        <v>76</v>
      </c>
      <c r="B141" s="231" t="s">
        <v>409</v>
      </c>
      <c r="C141" s="342" t="s">
        <v>355</v>
      </c>
      <c r="D141" s="381" t="s">
        <v>79</v>
      </c>
      <c r="E141" s="382">
        <v>1</v>
      </c>
      <c r="F141" s="328">
        <v>6000</v>
      </c>
      <c r="G141" s="329">
        <f t="shared" si="347"/>
        <v>6000</v>
      </c>
      <c r="H141" s="382">
        <v>1</v>
      </c>
      <c r="I141" s="328">
        <v>6000</v>
      </c>
      <c r="J141" s="329">
        <f t="shared" si="348"/>
        <v>6000</v>
      </c>
      <c r="K141" s="327"/>
      <c r="L141" s="328"/>
      <c r="M141" s="329">
        <f t="shared" si="349"/>
        <v>0</v>
      </c>
      <c r="N141" s="327"/>
      <c r="O141" s="328"/>
      <c r="P141" s="329">
        <f t="shared" si="350"/>
        <v>0</v>
      </c>
      <c r="Q141" s="327"/>
      <c r="R141" s="328"/>
      <c r="S141" s="329">
        <f t="shared" si="351"/>
        <v>0</v>
      </c>
      <c r="T141" s="327"/>
      <c r="U141" s="328"/>
      <c r="V141" s="329">
        <f t="shared" si="352"/>
        <v>0</v>
      </c>
      <c r="W141" s="330">
        <f t="shared" si="353"/>
        <v>6000</v>
      </c>
      <c r="X141" s="319">
        <f t="shared" si="354"/>
        <v>6000</v>
      </c>
      <c r="Y141" s="319">
        <f t="shared" si="355"/>
        <v>0</v>
      </c>
      <c r="Z141" s="320">
        <f t="shared" si="356"/>
        <v>0</v>
      </c>
      <c r="AA141" s="331"/>
      <c r="AB141" s="323"/>
      <c r="AC141" s="323"/>
      <c r="AD141" s="323"/>
      <c r="AE141" s="323"/>
      <c r="AF141" s="323"/>
      <c r="AG141" s="323"/>
    </row>
    <row r="142" spans="1:33" ht="30" customHeight="1" thickBot="1" x14ac:dyDescent="0.25">
      <c r="A142" s="324" t="s">
        <v>76</v>
      </c>
      <c r="B142" s="231" t="s">
        <v>410</v>
      </c>
      <c r="C142" s="369" t="s">
        <v>241</v>
      </c>
      <c r="D142" s="333"/>
      <c r="E142" s="327"/>
      <c r="F142" s="328">
        <v>0.22</v>
      </c>
      <c r="G142" s="329">
        <f t="shared" si="347"/>
        <v>0</v>
      </c>
      <c r="H142" s="327">
        <v>6000</v>
      </c>
      <c r="I142" s="328">
        <v>0.22</v>
      </c>
      <c r="J142" s="399">
        <f t="shared" si="348"/>
        <v>1320</v>
      </c>
      <c r="K142" s="327"/>
      <c r="L142" s="328">
        <v>0.22</v>
      </c>
      <c r="M142" s="329">
        <f t="shared" si="349"/>
        <v>0</v>
      </c>
      <c r="N142" s="327"/>
      <c r="O142" s="328">
        <v>0.22</v>
      </c>
      <c r="P142" s="329">
        <f t="shared" si="350"/>
        <v>0</v>
      </c>
      <c r="Q142" s="327"/>
      <c r="R142" s="328">
        <v>0.22</v>
      </c>
      <c r="S142" s="329">
        <f t="shared" si="351"/>
        <v>0</v>
      </c>
      <c r="T142" s="327"/>
      <c r="U142" s="328">
        <v>0.22</v>
      </c>
      <c r="V142" s="329">
        <f t="shared" si="352"/>
        <v>0</v>
      </c>
      <c r="W142" s="330">
        <f t="shared" si="353"/>
        <v>0</v>
      </c>
      <c r="X142" s="319">
        <f t="shared" si="354"/>
        <v>1320</v>
      </c>
      <c r="Y142" s="319">
        <f t="shared" si="355"/>
        <v>-1320</v>
      </c>
      <c r="Z142" s="320"/>
      <c r="AA142" s="407" t="s">
        <v>424</v>
      </c>
      <c r="AB142" s="310"/>
      <c r="AC142" s="310"/>
      <c r="AD142" s="310"/>
      <c r="AE142" s="310"/>
      <c r="AF142" s="310"/>
      <c r="AG142" s="310"/>
    </row>
    <row r="143" spans="1:33" ht="30" customHeight="1" thickBot="1" x14ac:dyDescent="0.25">
      <c r="A143" s="166" t="s">
        <v>242</v>
      </c>
      <c r="B143" s="167"/>
      <c r="C143" s="168"/>
      <c r="D143" s="169"/>
      <c r="E143" s="173">
        <f>SUM(E137:E141)</f>
        <v>16</v>
      </c>
      <c r="F143" s="189"/>
      <c r="G143" s="172">
        <f>SUM(G137:G142)</f>
        <v>14100</v>
      </c>
      <c r="H143" s="173">
        <f>SUM(H137:H141)</f>
        <v>1</v>
      </c>
      <c r="I143" s="189"/>
      <c r="J143" s="172">
        <f>SUM(J137:J142)</f>
        <v>7320</v>
      </c>
      <c r="K143" s="190">
        <f>SUM(K137:K141)</f>
        <v>8</v>
      </c>
      <c r="L143" s="189"/>
      <c r="M143" s="172">
        <f>SUM(M137:M142)</f>
        <v>79250</v>
      </c>
      <c r="N143" s="190">
        <f>SUM(N137:N141)</f>
        <v>8</v>
      </c>
      <c r="O143" s="189"/>
      <c r="P143" s="172">
        <f>SUM(P137:P142)</f>
        <v>78158.8</v>
      </c>
      <c r="Q143" s="190">
        <f>SUM(Q137:Q141)</f>
        <v>0</v>
      </c>
      <c r="R143" s="189"/>
      <c r="S143" s="172">
        <f>SUM(S137:S142)</f>
        <v>0</v>
      </c>
      <c r="T143" s="190">
        <f>SUM(T137:T141)</f>
        <v>0</v>
      </c>
      <c r="U143" s="189"/>
      <c r="V143" s="174">
        <f t="shared" ref="V143:X143" si="357">SUM(V137:V142)</f>
        <v>0</v>
      </c>
      <c r="W143" s="207">
        <f t="shared" si="357"/>
        <v>93350</v>
      </c>
      <c r="X143" s="208">
        <f t="shared" si="357"/>
        <v>85478.8</v>
      </c>
      <c r="Y143" s="208">
        <f t="shared" ref="Y143" si="358">W143-X143</f>
        <v>7871.1999999999971</v>
      </c>
      <c r="Z143" s="208">
        <f t="shared" ref="Z143" si="359">Y143/W143</f>
        <v>8.4319228709159047E-2</v>
      </c>
      <c r="AA143" s="209"/>
      <c r="AB143" s="7"/>
      <c r="AC143" s="7"/>
      <c r="AD143" s="7"/>
      <c r="AE143" s="7"/>
      <c r="AF143" s="7"/>
      <c r="AG143" s="7"/>
    </row>
    <row r="144" spans="1:33" ht="30" customHeight="1" thickBot="1" x14ac:dyDescent="0.25">
      <c r="A144" s="178" t="s">
        <v>71</v>
      </c>
      <c r="B144" s="197">
        <v>10</v>
      </c>
      <c r="C144" s="223" t="s">
        <v>243</v>
      </c>
      <c r="D144" s="181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210"/>
      <c r="X144" s="210"/>
      <c r="Y144" s="182"/>
      <c r="Z144" s="210"/>
      <c r="AA144" s="211"/>
      <c r="AB144" s="7"/>
      <c r="AC144" s="7"/>
      <c r="AD144" s="7"/>
      <c r="AE144" s="7"/>
      <c r="AF144" s="7"/>
      <c r="AG144" s="7"/>
    </row>
    <row r="145" spans="1:33" ht="30" customHeight="1" x14ac:dyDescent="0.2">
      <c r="A145" s="311" t="s">
        <v>76</v>
      </c>
      <c r="B145" s="231" t="s">
        <v>411</v>
      </c>
      <c r="C145" s="383" t="s">
        <v>356</v>
      </c>
      <c r="D145" s="372" t="s">
        <v>111</v>
      </c>
      <c r="E145" s="384">
        <v>1</v>
      </c>
      <c r="F145" s="339">
        <v>10000</v>
      </c>
      <c r="G145" s="340">
        <f t="shared" ref="G145:G149" si="360">E145*F145</f>
        <v>10000</v>
      </c>
      <c r="H145" s="384">
        <v>1</v>
      </c>
      <c r="I145" s="339">
        <v>10000</v>
      </c>
      <c r="J145" s="340">
        <f t="shared" ref="J145:J149" si="361">H145*I145</f>
        <v>10000</v>
      </c>
      <c r="K145" s="338"/>
      <c r="L145" s="339"/>
      <c r="M145" s="340">
        <f t="shared" ref="M145:M149" si="362">K145*L145</f>
        <v>0</v>
      </c>
      <c r="N145" s="338"/>
      <c r="O145" s="339"/>
      <c r="P145" s="340">
        <f t="shared" ref="P145:P149" si="363">N145*O145</f>
        <v>0</v>
      </c>
      <c r="Q145" s="338"/>
      <c r="R145" s="339"/>
      <c r="S145" s="340">
        <f t="shared" ref="S145:S149" si="364">Q145*R145</f>
        <v>0</v>
      </c>
      <c r="T145" s="338"/>
      <c r="U145" s="339"/>
      <c r="V145" s="340">
        <f t="shared" ref="V145:V149" si="365">T145*U145</f>
        <v>0</v>
      </c>
      <c r="W145" s="385">
        <f>G145+M145+S145</f>
        <v>10000</v>
      </c>
      <c r="X145" s="319">
        <f t="shared" ref="X145:X149" si="366">J145+P145+V145</f>
        <v>10000</v>
      </c>
      <c r="Y145" s="319">
        <f t="shared" ref="Y145:Y149" si="367">W145-X145</f>
        <v>0</v>
      </c>
      <c r="Z145" s="320">
        <f t="shared" ref="Z145:Z148" si="368">Y145/W145</f>
        <v>0</v>
      </c>
      <c r="AA145" s="386"/>
      <c r="AB145" s="323"/>
      <c r="AC145" s="323"/>
      <c r="AD145" s="323"/>
      <c r="AE145" s="323"/>
      <c r="AF145" s="323"/>
      <c r="AG145" s="323"/>
    </row>
    <row r="146" spans="1:33" ht="30" customHeight="1" x14ac:dyDescent="0.2">
      <c r="A146" s="311" t="s">
        <v>76</v>
      </c>
      <c r="B146" s="231" t="s">
        <v>412</v>
      </c>
      <c r="C146" s="383" t="s">
        <v>244</v>
      </c>
      <c r="D146" s="379"/>
      <c r="E146" s="380"/>
      <c r="F146" s="316"/>
      <c r="G146" s="317">
        <f t="shared" si="360"/>
        <v>0</v>
      </c>
      <c r="H146" s="380"/>
      <c r="I146" s="316"/>
      <c r="J146" s="317">
        <f t="shared" si="361"/>
        <v>0</v>
      </c>
      <c r="K146" s="315"/>
      <c r="L146" s="316"/>
      <c r="M146" s="317">
        <f t="shared" si="362"/>
        <v>0</v>
      </c>
      <c r="N146" s="315"/>
      <c r="O146" s="316"/>
      <c r="P146" s="317">
        <f t="shared" si="363"/>
        <v>0</v>
      </c>
      <c r="Q146" s="315"/>
      <c r="R146" s="316"/>
      <c r="S146" s="317">
        <f t="shared" si="364"/>
        <v>0</v>
      </c>
      <c r="T146" s="315"/>
      <c r="U146" s="316"/>
      <c r="V146" s="317">
        <f t="shared" si="365"/>
        <v>0</v>
      </c>
      <c r="W146" s="318">
        <f>G146+M146+S146</f>
        <v>0</v>
      </c>
      <c r="X146" s="319">
        <f t="shared" si="366"/>
        <v>0</v>
      </c>
      <c r="Y146" s="319">
        <f t="shared" si="367"/>
        <v>0</v>
      </c>
      <c r="Z146" s="320" t="e">
        <f t="shared" si="368"/>
        <v>#DIV/0!</v>
      </c>
      <c r="AA146" s="321"/>
      <c r="AB146" s="323"/>
      <c r="AC146" s="323"/>
      <c r="AD146" s="323"/>
      <c r="AE146" s="323"/>
      <c r="AF146" s="323"/>
      <c r="AG146" s="323"/>
    </row>
    <row r="147" spans="1:33" ht="30" customHeight="1" x14ac:dyDescent="0.2">
      <c r="A147" s="311" t="s">
        <v>76</v>
      </c>
      <c r="B147" s="231" t="s">
        <v>413</v>
      </c>
      <c r="C147" s="383" t="s">
        <v>244</v>
      </c>
      <c r="D147" s="379"/>
      <c r="E147" s="380"/>
      <c r="F147" s="316"/>
      <c r="G147" s="317">
        <f t="shared" si="360"/>
        <v>0</v>
      </c>
      <c r="H147" s="380"/>
      <c r="I147" s="316"/>
      <c r="J147" s="317">
        <f t="shared" si="361"/>
        <v>0</v>
      </c>
      <c r="K147" s="315"/>
      <c r="L147" s="316"/>
      <c r="M147" s="317">
        <f t="shared" si="362"/>
        <v>0</v>
      </c>
      <c r="N147" s="315"/>
      <c r="O147" s="316"/>
      <c r="P147" s="317">
        <f t="shared" si="363"/>
        <v>0</v>
      </c>
      <c r="Q147" s="315"/>
      <c r="R147" s="316"/>
      <c r="S147" s="317">
        <f t="shared" si="364"/>
        <v>0</v>
      </c>
      <c r="T147" s="315"/>
      <c r="U147" s="316"/>
      <c r="V147" s="317">
        <f t="shared" si="365"/>
        <v>0</v>
      </c>
      <c r="W147" s="318">
        <f>G147+M147+S147</f>
        <v>0</v>
      </c>
      <c r="X147" s="319">
        <f t="shared" si="366"/>
        <v>0</v>
      </c>
      <c r="Y147" s="319">
        <f t="shared" si="367"/>
        <v>0</v>
      </c>
      <c r="Z147" s="320" t="e">
        <f t="shared" si="368"/>
        <v>#DIV/0!</v>
      </c>
      <c r="AA147" s="321"/>
      <c r="AB147" s="323"/>
      <c r="AC147" s="323"/>
      <c r="AD147" s="323"/>
      <c r="AE147" s="323"/>
      <c r="AF147" s="323"/>
      <c r="AG147" s="323"/>
    </row>
    <row r="148" spans="1:33" ht="30" customHeight="1" x14ac:dyDescent="0.2">
      <c r="A148" s="324" t="s">
        <v>76</v>
      </c>
      <c r="B148" s="231" t="s">
        <v>414</v>
      </c>
      <c r="C148" s="342" t="s">
        <v>357</v>
      </c>
      <c r="D148" s="381" t="s">
        <v>79</v>
      </c>
      <c r="E148" s="382">
        <v>2</v>
      </c>
      <c r="F148" s="328">
        <v>6000</v>
      </c>
      <c r="G148" s="317">
        <f t="shared" si="360"/>
        <v>12000</v>
      </c>
      <c r="H148" s="382">
        <v>2</v>
      </c>
      <c r="I148" s="328">
        <v>6000</v>
      </c>
      <c r="J148" s="317">
        <f t="shared" si="361"/>
        <v>12000</v>
      </c>
      <c r="K148" s="327"/>
      <c r="L148" s="328"/>
      <c r="M148" s="329">
        <f t="shared" si="362"/>
        <v>0</v>
      </c>
      <c r="N148" s="327"/>
      <c r="O148" s="328"/>
      <c r="P148" s="329">
        <f t="shared" si="363"/>
        <v>0</v>
      </c>
      <c r="Q148" s="327"/>
      <c r="R148" s="328"/>
      <c r="S148" s="329">
        <f t="shared" si="364"/>
        <v>0</v>
      </c>
      <c r="T148" s="327"/>
      <c r="U148" s="328"/>
      <c r="V148" s="329">
        <f t="shared" si="365"/>
        <v>0</v>
      </c>
      <c r="W148" s="387">
        <f>G148+M148+S148</f>
        <v>12000</v>
      </c>
      <c r="X148" s="319">
        <f t="shared" si="366"/>
        <v>12000</v>
      </c>
      <c r="Y148" s="319">
        <f t="shared" si="367"/>
        <v>0</v>
      </c>
      <c r="Z148" s="320">
        <f t="shared" si="368"/>
        <v>0</v>
      </c>
      <c r="AA148" s="388"/>
      <c r="AB148" s="323"/>
      <c r="AC148" s="323"/>
      <c r="AD148" s="323"/>
      <c r="AE148" s="323"/>
      <c r="AF148" s="323"/>
      <c r="AG148" s="323"/>
    </row>
    <row r="149" spans="1:33" ht="30" customHeight="1" thickBot="1" x14ac:dyDescent="0.25">
      <c r="A149" s="324" t="s">
        <v>76</v>
      </c>
      <c r="B149" s="231" t="s">
        <v>415</v>
      </c>
      <c r="C149" s="369" t="s">
        <v>245</v>
      </c>
      <c r="D149" s="389"/>
      <c r="E149" s="327"/>
      <c r="F149" s="328">
        <v>0.22</v>
      </c>
      <c r="G149" s="329">
        <f t="shared" si="360"/>
        <v>0</v>
      </c>
      <c r="H149" s="327">
        <v>12000</v>
      </c>
      <c r="I149" s="328">
        <v>0.22</v>
      </c>
      <c r="J149" s="399">
        <f t="shared" si="361"/>
        <v>2640</v>
      </c>
      <c r="K149" s="327"/>
      <c r="L149" s="328">
        <v>0.22</v>
      </c>
      <c r="M149" s="329">
        <f t="shared" si="362"/>
        <v>0</v>
      </c>
      <c r="N149" s="327"/>
      <c r="O149" s="328">
        <v>0.22</v>
      </c>
      <c r="P149" s="329">
        <f t="shared" si="363"/>
        <v>0</v>
      </c>
      <c r="Q149" s="327"/>
      <c r="R149" s="328">
        <v>0.22</v>
      </c>
      <c r="S149" s="329">
        <f t="shared" si="364"/>
        <v>0</v>
      </c>
      <c r="T149" s="327"/>
      <c r="U149" s="328">
        <v>0.22</v>
      </c>
      <c r="V149" s="329">
        <f t="shared" si="365"/>
        <v>0</v>
      </c>
      <c r="W149" s="330">
        <f>G149+M149+S149</f>
        <v>0</v>
      </c>
      <c r="X149" s="319">
        <f t="shared" si="366"/>
        <v>2640</v>
      </c>
      <c r="Y149" s="319">
        <f t="shared" si="367"/>
        <v>-2640</v>
      </c>
      <c r="Z149" s="320"/>
      <c r="AA149" s="407" t="s">
        <v>424</v>
      </c>
      <c r="AB149" s="310"/>
      <c r="AC149" s="310"/>
      <c r="AD149" s="310"/>
      <c r="AE149" s="310"/>
      <c r="AF149" s="310"/>
      <c r="AG149" s="310"/>
    </row>
    <row r="150" spans="1:33" ht="30" customHeight="1" thickBot="1" x14ac:dyDescent="0.25">
      <c r="A150" s="166" t="s">
        <v>246</v>
      </c>
      <c r="B150" s="167"/>
      <c r="C150" s="168"/>
      <c r="D150" s="169"/>
      <c r="E150" s="173">
        <f>SUM(E145:E148)</f>
        <v>3</v>
      </c>
      <c r="F150" s="189"/>
      <c r="G150" s="172">
        <f>SUM(G145:G149)</f>
        <v>22000</v>
      </c>
      <c r="H150" s="173">
        <f>SUM(H145:H148)</f>
        <v>3</v>
      </c>
      <c r="I150" s="189"/>
      <c r="J150" s="172">
        <f>SUM(J145:J149)</f>
        <v>24640</v>
      </c>
      <c r="K150" s="190">
        <f>SUM(K145:K148)</f>
        <v>0</v>
      </c>
      <c r="L150" s="189"/>
      <c r="M150" s="172">
        <f>SUM(M145:M149)</f>
        <v>0</v>
      </c>
      <c r="N150" s="190">
        <f>SUM(N145:N148)</f>
        <v>0</v>
      </c>
      <c r="O150" s="189"/>
      <c r="P150" s="172">
        <f>SUM(P145:P149)</f>
        <v>0</v>
      </c>
      <c r="Q150" s="190">
        <f>SUM(Q145:Q148)</f>
        <v>0</v>
      </c>
      <c r="R150" s="189"/>
      <c r="S150" s="172">
        <f>SUM(S145:S149)</f>
        <v>0</v>
      </c>
      <c r="T150" s="190">
        <f>SUM(T145:T148)</f>
        <v>0</v>
      </c>
      <c r="U150" s="189"/>
      <c r="V150" s="174">
        <f t="shared" ref="V150:X150" si="369">SUM(V145:V149)</f>
        <v>0</v>
      </c>
      <c r="W150" s="207">
        <f t="shared" si="369"/>
        <v>22000</v>
      </c>
      <c r="X150" s="208">
        <f t="shared" si="369"/>
        <v>24640</v>
      </c>
      <c r="Y150" s="208">
        <f t="shared" ref="Y150" si="370">W150-X150</f>
        <v>-2640</v>
      </c>
      <c r="Z150" s="208">
        <f t="shared" ref="Z150" si="371">Y150/W150</f>
        <v>-0.12</v>
      </c>
      <c r="AA150" s="209"/>
      <c r="AB150" s="7"/>
      <c r="AC150" s="7"/>
      <c r="AD150" s="7"/>
      <c r="AE150" s="7"/>
      <c r="AF150" s="7"/>
      <c r="AG150" s="7"/>
    </row>
    <row r="151" spans="1:33" ht="30" customHeight="1" thickBot="1" x14ac:dyDescent="0.25">
      <c r="A151" s="178" t="s">
        <v>71</v>
      </c>
      <c r="B151" s="197">
        <v>11</v>
      </c>
      <c r="C151" s="180" t="s">
        <v>247</v>
      </c>
      <c r="D151" s="181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210"/>
      <c r="X151" s="210"/>
      <c r="Y151" s="182"/>
      <c r="Z151" s="210"/>
      <c r="AA151" s="211"/>
      <c r="AB151" s="7"/>
      <c r="AC151" s="7"/>
      <c r="AD151" s="7"/>
      <c r="AE151" s="7"/>
      <c r="AF151" s="7"/>
      <c r="AG151" s="7"/>
    </row>
    <row r="152" spans="1:33" ht="30" customHeight="1" x14ac:dyDescent="0.2">
      <c r="A152" s="251" t="s">
        <v>76</v>
      </c>
      <c r="B152" s="237">
        <v>43841</v>
      </c>
      <c r="C152" s="242" t="s">
        <v>248</v>
      </c>
      <c r="D152" s="158" t="s">
        <v>111</v>
      </c>
      <c r="E152" s="159"/>
      <c r="F152" s="160"/>
      <c r="G152" s="161">
        <f t="shared" ref="G152:G153" si="372">E152*F152</f>
        <v>0</v>
      </c>
      <c r="H152" s="159"/>
      <c r="I152" s="160"/>
      <c r="J152" s="161">
        <f t="shared" ref="J152:J153" si="373">H152*I152</f>
        <v>0</v>
      </c>
      <c r="K152" s="159"/>
      <c r="L152" s="160"/>
      <c r="M152" s="161">
        <f t="shared" ref="M152:M153" si="374">K152*L152</f>
        <v>0</v>
      </c>
      <c r="N152" s="159"/>
      <c r="O152" s="160"/>
      <c r="P152" s="161">
        <f t="shared" ref="P152:P153" si="375">N152*O152</f>
        <v>0</v>
      </c>
      <c r="Q152" s="159"/>
      <c r="R152" s="160"/>
      <c r="S152" s="161">
        <f t="shared" ref="S152:S153" si="376">Q152*R152</f>
        <v>0</v>
      </c>
      <c r="T152" s="159"/>
      <c r="U152" s="160"/>
      <c r="V152" s="244">
        <f t="shared" ref="V152:V153" si="377">T152*U152</f>
        <v>0</v>
      </c>
      <c r="W152" s="245">
        <f t="shared" ref="W152:W153" si="378">G152+M152+S152</f>
        <v>0</v>
      </c>
      <c r="X152" s="214">
        <f t="shared" ref="X152:X153" si="379">J152+P152+V152</f>
        <v>0</v>
      </c>
      <c r="Y152" s="214">
        <f t="shared" ref="Y152:Y154" si="380">W152-X152</f>
        <v>0</v>
      </c>
      <c r="Z152" s="215" t="e">
        <f t="shared" ref="Z152:Z154" si="381">Y152/W152</f>
        <v>#DIV/0!</v>
      </c>
      <c r="AA152" s="246"/>
      <c r="AB152" s="131"/>
      <c r="AC152" s="131"/>
      <c r="AD152" s="131"/>
      <c r="AE152" s="131"/>
      <c r="AF152" s="131"/>
      <c r="AG152" s="131"/>
    </row>
    <row r="153" spans="1:33" ht="30" customHeight="1" thickBot="1" x14ac:dyDescent="0.25">
      <c r="A153" s="252" t="s">
        <v>76</v>
      </c>
      <c r="B153" s="237">
        <v>43872</v>
      </c>
      <c r="C153" s="163" t="s">
        <v>248</v>
      </c>
      <c r="D153" s="134" t="s">
        <v>111</v>
      </c>
      <c r="E153" s="135"/>
      <c r="F153" s="136"/>
      <c r="G153" s="125">
        <f t="shared" si="372"/>
        <v>0</v>
      </c>
      <c r="H153" s="135"/>
      <c r="I153" s="136"/>
      <c r="J153" s="125">
        <f t="shared" si="373"/>
        <v>0</v>
      </c>
      <c r="K153" s="135"/>
      <c r="L153" s="136"/>
      <c r="M153" s="137">
        <f t="shared" si="374"/>
        <v>0</v>
      </c>
      <c r="N153" s="135"/>
      <c r="O153" s="136"/>
      <c r="P153" s="137">
        <f t="shared" si="375"/>
        <v>0</v>
      </c>
      <c r="Q153" s="135"/>
      <c r="R153" s="136"/>
      <c r="S153" s="137">
        <f t="shared" si="376"/>
        <v>0</v>
      </c>
      <c r="T153" s="135"/>
      <c r="U153" s="136"/>
      <c r="V153" s="219">
        <f t="shared" si="377"/>
        <v>0</v>
      </c>
      <c r="W153" s="253">
        <f t="shared" si="378"/>
        <v>0</v>
      </c>
      <c r="X153" s="221">
        <f t="shared" si="379"/>
        <v>0</v>
      </c>
      <c r="Y153" s="221">
        <f t="shared" si="380"/>
        <v>0</v>
      </c>
      <c r="Z153" s="222" t="e">
        <f t="shared" si="381"/>
        <v>#DIV/0!</v>
      </c>
      <c r="AA153" s="250"/>
      <c r="AB153" s="130"/>
      <c r="AC153" s="131"/>
      <c r="AD153" s="131"/>
      <c r="AE153" s="131"/>
      <c r="AF153" s="131"/>
      <c r="AG153" s="131"/>
    </row>
    <row r="154" spans="1:33" ht="30" customHeight="1" thickBot="1" x14ac:dyDescent="0.25">
      <c r="A154" s="445" t="s">
        <v>249</v>
      </c>
      <c r="B154" s="446"/>
      <c r="C154" s="446"/>
      <c r="D154" s="447"/>
      <c r="E154" s="173">
        <f>SUM(E152:E153)</f>
        <v>0</v>
      </c>
      <c r="F154" s="189"/>
      <c r="G154" s="172">
        <f t="shared" ref="G154:H154" si="382">SUM(G152:G153)</f>
        <v>0</v>
      </c>
      <c r="H154" s="173">
        <f t="shared" si="382"/>
        <v>0</v>
      </c>
      <c r="I154" s="189"/>
      <c r="J154" s="172">
        <f t="shared" ref="J154:K154" si="383">SUM(J152:J153)</f>
        <v>0</v>
      </c>
      <c r="K154" s="190">
        <f t="shared" si="383"/>
        <v>0</v>
      </c>
      <c r="L154" s="189"/>
      <c r="M154" s="172">
        <f t="shared" ref="M154:N154" si="384">SUM(M152:M153)</f>
        <v>0</v>
      </c>
      <c r="N154" s="190">
        <f t="shared" si="384"/>
        <v>0</v>
      </c>
      <c r="O154" s="189"/>
      <c r="P154" s="172">
        <f t="shared" ref="P154:Q154" si="385">SUM(P152:P153)</f>
        <v>0</v>
      </c>
      <c r="Q154" s="190">
        <f t="shared" si="385"/>
        <v>0</v>
      </c>
      <c r="R154" s="189"/>
      <c r="S154" s="172">
        <f t="shared" ref="S154:T154" si="386">SUM(S152:S153)</f>
        <v>0</v>
      </c>
      <c r="T154" s="190">
        <f t="shared" si="386"/>
        <v>0</v>
      </c>
      <c r="U154" s="189"/>
      <c r="V154" s="174">
        <f t="shared" ref="V154:X154" si="387">SUM(V152:V153)</f>
        <v>0</v>
      </c>
      <c r="W154" s="207">
        <f t="shared" si="387"/>
        <v>0</v>
      </c>
      <c r="X154" s="208">
        <f t="shared" si="387"/>
        <v>0</v>
      </c>
      <c r="Y154" s="208">
        <f t="shared" si="380"/>
        <v>0</v>
      </c>
      <c r="Z154" s="208" t="e">
        <f t="shared" si="381"/>
        <v>#DIV/0!</v>
      </c>
      <c r="AA154" s="209"/>
      <c r="AB154" s="7"/>
      <c r="AC154" s="7"/>
      <c r="AD154" s="7"/>
      <c r="AE154" s="7"/>
      <c r="AF154" s="7"/>
      <c r="AG154" s="7"/>
    </row>
    <row r="155" spans="1:33" ht="30" customHeight="1" thickBot="1" x14ac:dyDescent="0.25">
      <c r="A155" s="196" t="s">
        <v>71</v>
      </c>
      <c r="B155" s="197">
        <v>12</v>
      </c>
      <c r="C155" s="198" t="s">
        <v>250</v>
      </c>
      <c r="D155" s="25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210"/>
      <c r="X155" s="210"/>
      <c r="Y155" s="182"/>
      <c r="Z155" s="210"/>
      <c r="AA155" s="211"/>
      <c r="AB155" s="7"/>
      <c r="AC155" s="7"/>
      <c r="AD155" s="7"/>
      <c r="AE155" s="7"/>
      <c r="AF155" s="7"/>
      <c r="AG155" s="7"/>
    </row>
    <row r="156" spans="1:33" ht="30" customHeight="1" x14ac:dyDescent="0.2">
      <c r="A156" s="156" t="s">
        <v>76</v>
      </c>
      <c r="B156" s="255">
        <v>43842</v>
      </c>
      <c r="C156" s="256" t="s">
        <v>251</v>
      </c>
      <c r="D156" s="236" t="s">
        <v>252</v>
      </c>
      <c r="E156" s="243"/>
      <c r="F156" s="160"/>
      <c r="G156" s="161">
        <f t="shared" ref="G156:G159" si="388">E156*F156</f>
        <v>0</v>
      </c>
      <c r="H156" s="243"/>
      <c r="I156" s="160"/>
      <c r="J156" s="161">
        <f t="shared" ref="J156:J159" si="389">H156*I156</f>
        <v>0</v>
      </c>
      <c r="K156" s="159"/>
      <c r="L156" s="160"/>
      <c r="M156" s="161">
        <f t="shared" ref="M156:M159" si="390">K156*L156</f>
        <v>0</v>
      </c>
      <c r="N156" s="159"/>
      <c r="O156" s="160"/>
      <c r="P156" s="161">
        <f t="shared" ref="P156:P159" si="391">N156*O156</f>
        <v>0</v>
      </c>
      <c r="Q156" s="159"/>
      <c r="R156" s="160"/>
      <c r="S156" s="161">
        <f t="shared" ref="S156:S159" si="392">Q156*R156</f>
        <v>0</v>
      </c>
      <c r="T156" s="159"/>
      <c r="U156" s="160"/>
      <c r="V156" s="244">
        <f t="shared" ref="V156:V159" si="393">T156*U156</f>
        <v>0</v>
      </c>
      <c r="W156" s="245">
        <f t="shared" ref="W156:W159" si="394">G156+M156+S156</f>
        <v>0</v>
      </c>
      <c r="X156" s="214">
        <f t="shared" ref="X156:X159" si="395">J156+P156+V156</f>
        <v>0</v>
      </c>
      <c r="Y156" s="214">
        <f t="shared" ref="Y156:Y160" si="396">W156-X156</f>
        <v>0</v>
      </c>
      <c r="Z156" s="215" t="e">
        <f t="shared" ref="Z156:Z160" si="397">Y156/W156</f>
        <v>#DIV/0!</v>
      </c>
      <c r="AA156" s="257"/>
      <c r="AB156" s="130"/>
      <c r="AC156" s="131"/>
      <c r="AD156" s="131"/>
      <c r="AE156" s="131"/>
      <c r="AF156" s="131"/>
      <c r="AG156" s="131"/>
    </row>
    <row r="157" spans="1:33" ht="30" customHeight="1" x14ac:dyDescent="0.2">
      <c r="A157" s="119" t="s">
        <v>76</v>
      </c>
      <c r="B157" s="237">
        <v>43873</v>
      </c>
      <c r="C157" s="187" t="s">
        <v>253</v>
      </c>
      <c r="D157" s="238" t="s">
        <v>225</v>
      </c>
      <c r="E157" s="239"/>
      <c r="F157" s="124"/>
      <c r="G157" s="125">
        <f t="shared" si="388"/>
        <v>0</v>
      </c>
      <c r="H157" s="239"/>
      <c r="I157" s="124"/>
      <c r="J157" s="125">
        <f t="shared" si="389"/>
        <v>0</v>
      </c>
      <c r="K157" s="123"/>
      <c r="L157" s="124"/>
      <c r="M157" s="125">
        <f t="shared" si="390"/>
        <v>0</v>
      </c>
      <c r="N157" s="123"/>
      <c r="O157" s="124"/>
      <c r="P157" s="125">
        <f t="shared" si="391"/>
        <v>0</v>
      </c>
      <c r="Q157" s="123"/>
      <c r="R157" s="124"/>
      <c r="S157" s="125">
        <f t="shared" si="392"/>
        <v>0</v>
      </c>
      <c r="T157" s="123"/>
      <c r="U157" s="124"/>
      <c r="V157" s="212">
        <f t="shared" si="393"/>
        <v>0</v>
      </c>
      <c r="W157" s="258">
        <f t="shared" si="394"/>
        <v>0</v>
      </c>
      <c r="X157" s="127">
        <f t="shared" si="395"/>
        <v>0</v>
      </c>
      <c r="Y157" s="127">
        <f t="shared" si="396"/>
        <v>0</v>
      </c>
      <c r="Z157" s="128" t="e">
        <f t="shared" si="397"/>
        <v>#DIV/0!</v>
      </c>
      <c r="AA157" s="259"/>
      <c r="AB157" s="131"/>
      <c r="AC157" s="131"/>
      <c r="AD157" s="131"/>
      <c r="AE157" s="131"/>
      <c r="AF157" s="131"/>
      <c r="AG157" s="131"/>
    </row>
    <row r="158" spans="1:33" ht="30" customHeight="1" x14ac:dyDescent="0.2">
      <c r="A158" s="132" t="s">
        <v>76</v>
      </c>
      <c r="B158" s="247">
        <v>43902</v>
      </c>
      <c r="C158" s="163" t="s">
        <v>254</v>
      </c>
      <c r="D158" s="240" t="s">
        <v>225</v>
      </c>
      <c r="E158" s="241"/>
      <c r="F158" s="136"/>
      <c r="G158" s="137">
        <f t="shared" si="388"/>
        <v>0</v>
      </c>
      <c r="H158" s="241"/>
      <c r="I158" s="136"/>
      <c r="J158" s="137">
        <f t="shared" si="389"/>
        <v>0</v>
      </c>
      <c r="K158" s="135"/>
      <c r="L158" s="136"/>
      <c r="M158" s="137">
        <f t="shared" si="390"/>
        <v>0</v>
      </c>
      <c r="N158" s="135"/>
      <c r="O158" s="136"/>
      <c r="P158" s="137">
        <f t="shared" si="391"/>
        <v>0</v>
      </c>
      <c r="Q158" s="135"/>
      <c r="R158" s="136"/>
      <c r="S158" s="137">
        <f t="shared" si="392"/>
        <v>0</v>
      </c>
      <c r="T158" s="135"/>
      <c r="U158" s="136"/>
      <c r="V158" s="219">
        <f t="shared" si="393"/>
        <v>0</v>
      </c>
      <c r="W158" s="248">
        <f t="shared" si="394"/>
        <v>0</v>
      </c>
      <c r="X158" s="127">
        <f t="shared" si="395"/>
        <v>0</v>
      </c>
      <c r="Y158" s="127">
        <f t="shared" si="396"/>
        <v>0</v>
      </c>
      <c r="Z158" s="128" t="e">
        <f t="shared" si="397"/>
        <v>#DIV/0!</v>
      </c>
      <c r="AA158" s="260"/>
      <c r="AB158" s="131"/>
      <c r="AC158" s="131"/>
      <c r="AD158" s="131"/>
      <c r="AE158" s="131"/>
      <c r="AF158" s="131"/>
      <c r="AG158" s="131"/>
    </row>
    <row r="159" spans="1:33" ht="30" customHeight="1" thickBot="1" x14ac:dyDescent="0.25">
      <c r="A159" s="132" t="s">
        <v>76</v>
      </c>
      <c r="B159" s="247">
        <v>43933</v>
      </c>
      <c r="C159" s="218" t="s">
        <v>255</v>
      </c>
      <c r="D159" s="249"/>
      <c r="E159" s="241"/>
      <c r="F159" s="136">
        <v>0.22</v>
      </c>
      <c r="G159" s="137">
        <f t="shared" si="388"/>
        <v>0</v>
      </c>
      <c r="H159" s="241"/>
      <c r="I159" s="136">
        <v>0.22</v>
      </c>
      <c r="J159" s="137">
        <f t="shared" si="389"/>
        <v>0</v>
      </c>
      <c r="K159" s="135"/>
      <c r="L159" s="136">
        <v>0.22</v>
      </c>
      <c r="M159" s="137">
        <f t="shared" si="390"/>
        <v>0</v>
      </c>
      <c r="N159" s="135"/>
      <c r="O159" s="136">
        <v>0.22</v>
      </c>
      <c r="P159" s="137">
        <f t="shared" si="391"/>
        <v>0</v>
      </c>
      <c r="Q159" s="135"/>
      <c r="R159" s="136">
        <v>0.22</v>
      </c>
      <c r="S159" s="137">
        <f t="shared" si="392"/>
        <v>0</v>
      </c>
      <c r="T159" s="135"/>
      <c r="U159" s="136">
        <v>0.22</v>
      </c>
      <c r="V159" s="219">
        <f t="shared" si="393"/>
        <v>0</v>
      </c>
      <c r="W159" s="220">
        <f t="shared" si="394"/>
        <v>0</v>
      </c>
      <c r="X159" s="221">
        <f t="shared" si="395"/>
        <v>0</v>
      </c>
      <c r="Y159" s="221">
        <f t="shared" si="396"/>
        <v>0</v>
      </c>
      <c r="Z159" s="222" t="e">
        <f t="shared" si="397"/>
        <v>#DIV/0!</v>
      </c>
      <c r="AA159" s="152"/>
      <c r="AB159" s="7"/>
      <c r="AC159" s="7"/>
      <c r="AD159" s="7"/>
      <c r="AE159" s="7"/>
      <c r="AF159" s="7"/>
      <c r="AG159" s="7"/>
    </row>
    <row r="160" spans="1:33" ht="30" customHeight="1" thickBot="1" x14ac:dyDescent="0.25">
      <c r="A160" s="166" t="s">
        <v>256</v>
      </c>
      <c r="B160" s="167"/>
      <c r="C160" s="168"/>
      <c r="D160" s="261"/>
      <c r="E160" s="173">
        <f>SUM(E156:E158)</f>
        <v>0</v>
      </c>
      <c r="F160" s="189"/>
      <c r="G160" s="172">
        <f>SUM(G156:G159)</f>
        <v>0</v>
      </c>
      <c r="H160" s="173">
        <f>SUM(H156:H158)</f>
        <v>0</v>
      </c>
      <c r="I160" s="189"/>
      <c r="J160" s="172">
        <f>SUM(J156:J159)</f>
        <v>0</v>
      </c>
      <c r="K160" s="190">
        <f>SUM(K156:K158)</f>
        <v>0</v>
      </c>
      <c r="L160" s="189"/>
      <c r="M160" s="172">
        <f>SUM(M156:M159)</f>
        <v>0</v>
      </c>
      <c r="N160" s="190">
        <f>SUM(N156:N158)</f>
        <v>0</v>
      </c>
      <c r="O160" s="189"/>
      <c r="P160" s="172">
        <f>SUM(P156:P159)</f>
        <v>0</v>
      </c>
      <c r="Q160" s="190">
        <f>SUM(Q156:Q158)</f>
        <v>0</v>
      </c>
      <c r="R160" s="189"/>
      <c r="S160" s="172">
        <f>SUM(S156:S159)</f>
        <v>0</v>
      </c>
      <c r="T160" s="190">
        <f>SUM(T156:T158)</f>
        <v>0</v>
      </c>
      <c r="U160" s="189"/>
      <c r="V160" s="174">
        <f t="shared" ref="V160:X160" si="398">SUM(V156:V159)</f>
        <v>0</v>
      </c>
      <c r="W160" s="207">
        <f t="shared" si="398"/>
        <v>0</v>
      </c>
      <c r="X160" s="208">
        <f t="shared" si="398"/>
        <v>0</v>
      </c>
      <c r="Y160" s="208">
        <f t="shared" si="396"/>
        <v>0</v>
      </c>
      <c r="Z160" s="208" t="e">
        <f t="shared" si="397"/>
        <v>#DIV/0!</v>
      </c>
      <c r="AA160" s="209"/>
      <c r="AB160" s="7"/>
      <c r="AC160" s="7"/>
      <c r="AD160" s="7"/>
      <c r="AE160" s="7"/>
      <c r="AF160" s="7"/>
      <c r="AG160" s="7"/>
    </row>
    <row r="161" spans="1:33" ht="30" customHeight="1" thickBot="1" x14ac:dyDescent="0.25">
      <c r="A161" s="196" t="s">
        <v>71</v>
      </c>
      <c r="B161" s="262">
        <v>13</v>
      </c>
      <c r="C161" s="198" t="s">
        <v>257</v>
      </c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210"/>
      <c r="X161" s="210"/>
      <c r="Y161" s="182"/>
      <c r="Z161" s="210"/>
      <c r="AA161" s="211"/>
      <c r="AB161" s="6"/>
      <c r="AC161" s="7"/>
      <c r="AD161" s="7"/>
      <c r="AE161" s="7"/>
      <c r="AF161" s="7"/>
      <c r="AG161" s="7"/>
    </row>
    <row r="162" spans="1:33" ht="30" customHeight="1" x14ac:dyDescent="0.2">
      <c r="A162" s="108" t="s">
        <v>73</v>
      </c>
      <c r="B162" s="155" t="s">
        <v>258</v>
      </c>
      <c r="C162" s="263" t="s">
        <v>259</v>
      </c>
      <c r="D162" s="141"/>
      <c r="E162" s="142">
        <f>SUM(E163:E186)</f>
        <v>21</v>
      </c>
      <c r="F162" s="143"/>
      <c r="G162" s="144">
        <f>SUM(G163:G187)</f>
        <v>153720</v>
      </c>
      <c r="H162" s="142">
        <f>SUM(H163:H186)</f>
        <v>21</v>
      </c>
      <c r="I162" s="143"/>
      <c r="J162" s="144">
        <f>SUM(J163:J187)</f>
        <v>153720</v>
      </c>
      <c r="K162" s="142">
        <f>SUM(K163:K186)</f>
        <v>0</v>
      </c>
      <c r="L162" s="143"/>
      <c r="M162" s="144">
        <f>SUM(M163:M187)</f>
        <v>0</v>
      </c>
      <c r="N162" s="142">
        <f>SUM(N163:N186)</f>
        <v>0</v>
      </c>
      <c r="O162" s="143"/>
      <c r="P162" s="144">
        <f>SUM(P163:P187)</f>
        <v>0</v>
      </c>
      <c r="Q162" s="142">
        <f>SUM(Q163:Q186)</f>
        <v>0</v>
      </c>
      <c r="R162" s="143"/>
      <c r="S162" s="144">
        <f>SUM(S163:S187)</f>
        <v>0</v>
      </c>
      <c r="T162" s="142">
        <f>SUM(T163:T186)</f>
        <v>0</v>
      </c>
      <c r="U162" s="143"/>
      <c r="V162" s="264">
        <f t="shared" ref="V162:X162" si="399">SUM(V163:V187)</f>
        <v>0</v>
      </c>
      <c r="W162" s="265">
        <f t="shared" si="399"/>
        <v>153720</v>
      </c>
      <c r="X162" s="144">
        <f t="shared" si="399"/>
        <v>153720</v>
      </c>
      <c r="Y162" s="144">
        <f t="shared" ref="Y162:Y206" si="400">W162-X162</f>
        <v>0</v>
      </c>
      <c r="Z162" s="144">
        <f t="shared" ref="Z162:Z207" si="401">Y162/W162</f>
        <v>0</v>
      </c>
      <c r="AA162" s="146"/>
      <c r="AB162" s="118"/>
      <c r="AC162" s="118"/>
      <c r="AD162" s="118"/>
      <c r="AE162" s="118"/>
      <c r="AF162" s="118"/>
      <c r="AG162" s="118"/>
    </row>
    <row r="163" spans="1:33" ht="30" customHeight="1" x14ac:dyDescent="0.2">
      <c r="A163" s="311" t="s">
        <v>76</v>
      </c>
      <c r="B163" s="362" t="s">
        <v>260</v>
      </c>
      <c r="C163" s="392" t="s">
        <v>261</v>
      </c>
      <c r="D163" s="314" t="s">
        <v>139</v>
      </c>
      <c r="E163" s="315"/>
      <c r="F163" s="316"/>
      <c r="G163" s="317">
        <f t="shared" ref="G163:G186" si="402">E163*F163</f>
        <v>0</v>
      </c>
      <c r="H163" s="315"/>
      <c r="I163" s="316"/>
      <c r="J163" s="317">
        <f t="shared" ref="J163:J186" si="403">H163*I163</f>
        <v>0</v>
      </c>
      <c r="K163" s="315"/>
      <c r="L163" s="316"/>
      <c r="M163" s="317">
        <f t="shared" ref="M163:M187" si="404">K163*L163</f>
        <v>0</v>
      </c>
      <c r="N163" s="315"/>
      <c r="O163" s="316"/>
      <c r="P163" s="317">
        <f t="shared" ref="P163:P187" si="405">N163*O163</f>
        <v>0</v>
      </c>
      <c r="Q163" s="315"/>
      <c r="R163" s="316"/>
      <c r="S163" s="317">
        <f t="shared" ref="S163:S187" si="406">Q163*R163</f>
        <v>0</v>
      </c>
      <c r="T163" s="315"/>
      <c r="U163" s="316"/>
      <c r="V163" s="317">
        <f t="shared" ref="V163:V187" si="407">T163*U163</f>
        <v>0</v>
      </c>
      <c r="W163" s="318">
        <f t="shared" ref="W163:W187" si="408">G163+M163+S163</f>
        <v>0</v>
      </c>
      <c r="X163" s="319">
        <f t="shared" ref="X163:X187" si="409">J163+P163+V163</f>
        <v>0</v>
      </c>
      <c r="Y163" s="319">
        <f t="shared" si="400"/>
        <v>0</v>
      </c>
      <c r="Z163" s="320" t="e">
        <f t="shared" si="401"/>
        <v>#DIV/0!</v>
      </c>
      <c r="AA163" s="321"/>
      <c r="AB163" s="323"/>
      <c r="AC163" s="323"/>
      <c r="AD163" s="323"/>
      <c r="AE163" s="323"/>
      <c r="AF163" s="323"/>
      <c r="AG163" s="323"/>
    </row>
    <row r="164" spans="1:33" ht="30" customHeight="1" x14ac:dyDescent="0.2">
      <c r="A164" s="311" t="s">
        <v>76</v>
      </c>
      <c r="B164" s="362" t="s">
        <v>262</v>
      </c>
      <c r="C164" s="313" t="s">
        <v>358</v>
      </c>
      <c r="D164" s="314" t="s">
        <v>79</v>
      </c>
      <c r="E164" s="327">
        <v>1</v>
      </c>
      <c r="F164" s="328">
        <v>6000</v>
      </c>
      <c r="G164" s="317">
        <f t="shared" si="402"/>
        <v>6000</v>
      </c>
      <c r="H164" s="327">
        <v>1</v>
      </c>
      <c r="I164" s="328">
        <v>6000</v>
      </c>
      <c r="J164" s="317">
        <f t="shared" si="403"/>
        <v>6000</v>
      </c>
      <c r="K164" s="315"/>
      <c r="L164" s="316"/>
      <c r="M164" s="317">
        <f t="shared" si="404"/>
        <v>0</v>
      </c>
      <c r="N164" s="315"/>
      <c r="O164" s="316"/>
      <c r="P164" s="317">
        <f t="shared" si="405"/>
        <v>0</v>
      </c>
      <c r="Q164" s="315"/>
      <c r="R164" s="316"/>
      <c r="S164" s="317">
        <f t="shared" si="406"/>
        <v>0</v>
      </c>
      <c r="T164" s="315"/>
      <c r="U164" s="316"/>
      <c r="V164" s="317">
        <f t="shared" si="407"/>
        <v>0</v>
      </c>
      <c r="W164" s="318">
        <f t="shared" si="408"/>
        <v>6000</v>
      </c>
      <c r="X164" s="319">
        <f t="shared" si="409"/>
        <v>6000</v>
      </c>
      <c r="Y164" s="319">
        <f t="shared" si="400"/>
        <v>0</v>
      </c>
      <c r="Z164" s="320">
        <f t="shared" si="401"/>
        <v>0</v>
      </c>
      <c r="AA164" s="321"/>
      <c r="AB164" s="323"/>
      <c r="AC164" s="323"/>
      <c r="AD164" s="323"/>
      <c r="AE164" s="323"/>
      <c r="AF164" s="323"/>
      <c r="AG164" s="323"/>
    </row>
    <row r="165" spans="1:33" ht="30" customHeight="1" x14ac:dyDescent="0.2">
      <c r="A165" s="311" t="s">
        <v>76</v>
      </c>
      <c r="B165" s="362" t="s">
        <v>264</v>
      </c>
      <c r="C165" s="313" t="s">
        <v>359</v>
      </c>
      <c r="D165" s="314" t="s">
        <v>79</v>
      </c>
      <c r="E165" s="327">
        <v>1</v>
      </c>
      <c r="F165" s="328">
        <v>6000</v>
      </c>
      <c r="G165" s="317">
        <f t="shared" si="402"/>
        <v>6000</v>
      </c>
      <c r="H165" s="327">
        <v>1</v>
      </c>
      <c r="I165" s="328">
        <v>6000</v>
      </c>
      <c r="J165" s="317">
        <f t="shared" si="403"/>
        <v>6000</v>
      </c>
      <c r="K165" s="315"/>
      <c r="L165" s="316"/>
      <c r="M165" s="317">
        <f t="shared" si="404"/>
        <v>0</v>
      </c>
      <c r="N165" s="315"/>
      <c r="O165" s="316"/>
      <c r="P165" s="317">
        <f t="shared" si="405"/>
        <v>0</v>
      </c>
      <c r="Q165" s="315"/>
      <c r="R165" s="316"/>
      <c r="S165" s="317">
        <f t="shared" si="406"/>
        <v>0</v>
      </c>
      <c r="T165" s="315"/>
      <c r="U165" s="316"/>
      <c r="V165" s="317">
        <f t="shared" si="407"/>
        <v>0</v>
      </c>
      <c r="W165" s="318">
        <f t="shared" si="408"/>
        <v>6000</v>
      </c>
      <c r="X165" s="319">
        <f t="shared" si="409"/>
        <v>6000</v>
      </c>
      <c r="Y165" s="319">
        <f t="shared" si="400"/>
        <v>0</v>
      </c>
      <c r="Z165" s="320">
        <f t="shared" si="401"/>
        <v>0</v>
      </c>
      <c r="AA165" s="321"/>
      <c r="AB165" s="323"/>
      <c r="AC165" s="323"/>
      <c r="AD165" s="323"/>
      <c r="AE165" s="323"/>
      <c r="AF165" s="323"/>
      <c r="AG165" s="323"/>
    </row>
    <row r="166" spans="1:33" ht="30" customHeight="1" x14ac:dyDescent="0.2">
      <c r="A166" s="311" t="s">
        <v>76</v>
      </c>
      <c r="B166" s="362" t="s">
        <v>266</v>
      </c>
      <c r="C166" s="313" t="s">
        <v>360</v>
      </c>
      <c r="D166" s="314" t="s">
        <v>79</v>
      </c>
      <c r="E166" s="327">
        <v>1</v>
      </c>
      <c r="F166" s="328">
        <v>6000</v>
      </c>
      <c r="G166" s="317">
        <f t="shared" si="402"/>
        <v>6000</v>
      </c>
      <c r="H166" s="327">
        <v>1</v>
      </c>
      <c r="I166" s="328">
        <v>6000</v>
      </c>
      <c r="J166" s="317">
        <f t="shared" si="403"/>
        <v>6000</v>
      </c>
      <c r="K166" s="315"/>
      <c r="L166" s="316"/>
      <c r="M166" s="317">
        <f t="shared" si="404"/>
        <v>0</v>
      </c>
      <c r="N166" s="315"/>
      <c r="O166" s="316"/>
      <c r="P166" s="317">
        <f t="shared" si="405"/>
        <v>0</v>
      </c>
      <c r="Q166" s="315"/>
      <c r="R166" s="316"/>
      <c r="S166" s="317">
        <f t="shared" si="406"/>
        <v>0</v>
      </c>
      <c r="T166" s="315"/>
      <c r="U166" s="316"/>
      <c r="V166" s="317">
        <f t="shared" si="407"/>
        <v>0</v>
      </c>
      <c r="W166" s="318">
        <f t="shared" si="408"/>
        <v>6000</v>
      </c>
      <c r="X166" s="319">
        <f t="shared" si="409"/>
        <v>6000</v>
      </c>
      <c r="Y166" s="319">
        <f t="shared" si="400"/>
        <v>0</v>
      </c>
      <c r="Z166" s="320">
        <f t="shared" si="401"/>
        <v>0</v>
      </c>
      <c r="AA166" s="321"/>
      <c r="AB166" s="323"/>
      <c r="AC166" s="323"/>
      <c r="AD166" s="323"/>
      <c r="AE166" s="323"/>
      <c r="AF166" s="323"/>
      <c r="AG166" s="323"/>
    </row>
    <row r="167" spans="1:33" ht="30" customHeight="1" x14ac:dyDescent="0.2">
      <c r="A167" s="311" t="s">
        <v>76</v>
      </c>
      <c r="B167" s="362" t="s">
        <v>361</v>
      </c>
      <c r="C167" s="313" t="s">
        <v>362</v>
      </c>
      <c r="D167" s="314" t="s">
        <v>79</v>
      </c>
      <c r="E167" s="315">
        <v>1</v>
      </c>
      <c r="F167" s="316">
        <v>6000</v>
      </c>
      <c r="G167" s="317">
        <f t="shared" si="402"/>
        <v>6000</v>
      </c>
      <c r="H167" s="315">
        <v>1</v>
      </c>
      <c r="I167" s="316">
        <v>6000</v>
      </c>
      <c r="J167" s="317">
        <f t="shared" si="403"/>
        <v>6000</v>
      </c>
      <c r="K167" s="315"/>
      <c r="L167" s="316"/>
      <c r="M167" s="317">
        <f t="shared" si="404"/>
        <v>0</v>
      </c>
      <c r="N167" s="315"/>
      <c r="O167" s="316"/>
      <c r="P167" s="317">
        <f t="shared" si="405"/>
        <v>0</v>
      </c>
      <c r="Q167" s="315"/>
      <c r="R167" s="316"/>
      <c r="S167" s="317">
        <f t="shared" si="406"/>
        <v>0</v>
      </c>
      <c r="T167" s="315"/>
      <c r="U167" s="316"/>
      <c r="V167" s="317">
        <f t="shared" si="407"/>
        <v>0</v>
      </c>
      <c r="W167" s="318">
        <f t="shared" si="408"/>
        <v>6000</v>
      </c>
      <c r="X167" s="319">
        <f t="shared" si="409"/>
        <v>6000</v>
      </c>
      <c r="Y167" s="319">
        <f t="shared" si="400"/>
        <v>0</v>
      </c>
      <c r="Z167" s="320">
        <f t="shared" si="401"/>
        <v>0</v>
      </c>
      <c r="AA167" s="321"/>
      <c r="AB167" s="323"/>
      <c r="AC167" s="323"/>
      <c r="AD167" s="323"/>
      <c r="AE167" s="323"/>
      <c r="AF167" s="323"/>
      <c r="AG167" s="323"/>
    </row>
    <row r="168" spans="1:33" ht="30" customHeight="1" x14ac:dyDescent="0.2">
      <c r="A168" s="311" t="s">
        <v>76</v>
      </c>
      <c r="B168" s="362" t="s">
        <v>363</v>
      </c>
      <c r="C168" s="313" t="s">
        <v>364</v>
      </c>
      <c r="D168" s="314" t="s">
        <v>79</v>
      </c>
      <c r="E168" s="315">
        <v>1</v>
      </c>
      <c r="F168" s="316">
        <v>6000</v>
      </c>
      <c r="G168" s="317">
        <f t="shared" si="402"/>
        <v>6000</v>
      </c>
      <c r="H168" s="315">
        <v>1</v>
      </c>
      <c r="I168" s="316">
        <v>6000</v>
      </c>
      <c r="J168" s="317">
        <f t="shared" si="403"/>
        <v>6000</v>
      </c>
      <c r="K168" s="315"/>
      <c r="L168" s="316"/>
      <c r="M168" s="317">
        <f t="shared" si="404"/>
        <v>0</v>
      </c>
      <c r="N168" s="315"/>
      <c r="O168" s="316"/>
      <c r="P168" s="317">
        <f t="shared" si="405"/>
        <v>0</v>
      </c>
      <c r="Q168" s="315"/>
      <c r="R168" s="316"/>
      <c r="S168" s="317">
        <f t="shared" si="406"/>
        <v>0</v>
      </c>
      <c r="T168" s="315"/>
      <c r="U168" s="316"/>
      <c r="V168" s="317">
        <f t="shared" si="407"/>
        <v>0</v>
      </c>
      <c r="W168" s="318">
        <f t="shared" si="408"/>
        <v>6000</v>
      </c>
      <c r="X168" s="319">
        <f t="shared" si="409"/>
        <v>6000</v>
      </c>
      <c r="Y168" s="319">
        <f t="shared" si="400"/>
        <v>0</v>
      </c>
      <c r="Z168" s="320">
        <f t="shared" si="401"/>
        <v>0</v>
      </c>
      <c r="AA168" s="321"/>
      <c r="AB168" s="323"/>
      <c r="AC168" s="323"/>
      <c r="AD168" s="323"/>
      <c r="AE168" s="323"/>
      <c r="AF168" s="323"/>
      <c r="AG168" s="323"/>
    </row>
    <row r="169" spans="1:33" ht="30" customHeight="1" x14ac:dyDescent="0.2">
      <c r="A169" s="311" t="s">
        <v>76</v>
      </c>
      <c r="B169" s="362" t="s">
        <v>365</v>
      </c>
      <c r="C169" s="313" t="s">
        <v>366</v>
      </c>
      <c r="D169" s="314" t="s">
        <v>79</v>
      </c>
      <c r="E169" s="315">
        <v>1</v>
      </c>
      <c r="F169" s="316">
        <v>6000</v>
      </c>
      <c r="G169" s="317">
        <f t="shared" si="402"/>
        <v>6000</v>
      </c>
      <c r="H169" s="315">
        <v>1</v>
      </c>
      <c r="I169" s="316">
        <v>6000</v>
      </c>
      <c r="J169" s="317">
        <f t="shared" si="403"/>
        <v>6000</v>
      </c>
      <c r="K169" s="315"/>
      <c r="L169" s="316"/>
      <c r="M169" s="317">
        <f t="shared" si="404"/>
        <v>0</v>
      </c>
      <c r="N169" s="315"/>
      <c r="O169" s="316"/>
      <c r="P169" s="317">
        <f t="shared" si="405"/>
        <v>0</v>
      </c>
      <c r="Q169" s="315"/>
      <c r="R169" s="316"/>
      <c r="S169" s="317">
        <f t="shared" si="406"/>
        <v>0</v>
      </c>
      <c r="T169" s="315"/>
      <c r="U169" s="316"/>
      <c r="V169" s="317">
        <f t="shared" si="407"/>
        <v>0</v>
      </c>
      <c r="W169" s="318">
        <f t="shared" si="408"/>
        <v>6000</v>
      </c>
      <c r="X169" s="319">
        <f t="shared" si="409"/>
        <v>6000</v>
      </c>
      <c r="Y169" s="319">
        <f t="shared" si="400"/>
        <v>0</v>
      </c>
      <c r="Z169" s="320">
        <f t="shared" si="401"/>
        <v>0</v>
      </c>
      <c r="AA169" s="321"/>
      <c r="AB169" s="323"/>
      <c r="AC169" s="323"/>
      <c r="AD169" s="323"/>
      <c r="AE169" s="323"/>
      <c r="AF169" s="323"/>
      <c r="AG169" s="323"/>
    </row>
    <row r="170" spans="1:33" ht="30" customHeight="1" x14ac:dyDescent="0.2">
      <c r="A170" s="311" t="s">
        <v>76</v>
      </c>
      <c r="B170" s="362" t="s">
        <v>367</v>
      </c>
      <c r="C170" s="313" t="s">
        <v>368</v>
      </c>
      <c r="D170" s="314" t="s">
        <v>79</v>
      </c>
      <c r="E170" s="315">
        <v>1</v>
      </c>
      <c r="F170" s="316">
        <v>6000</v>
      </c>
      <c r="G170" s="317">
        <f t="shared" si="402"/>
        <v>6000</v>
      </c>
      <c r="H170" s="315">
        <v>1</v>
      </c>
      <c r="I170" s="316">
        <v>6000</v>
      </c>
      <c r="J170" s="317">
        <f t="shared" si="403"/>
        <v>6000</v>
      </c>
      <c r="K170" s="315"/>
      <c r="L170" s="316"/>
      <c r="M170" s="317">
        <f t="shared" si="404"/>
        <v>0</v>
      </c>
      <c r="N170" s="315"/>
      <c r="O170" s="316"/>
      <c r="P170" s="317">
        <f t="shared" si="405"/>
        <v>0</v>
      </c>
      <c r="Q170" s="315"/>
      <c r="R170" s="316"/>
      <c r="S170" s="317">
        <f t="shared" si="406"/>
        <v>0</v>
      </c>
      <c r="T170" s="315"/>
      <c r="U170" s="316"/>
      <c r="V170" s="317">
        <f t="shared" si="407"/>
        <v>0</v>
      </c>
      <c r="W170" s="318">
        <f t="shared" si="408"/>
        <v>6000</v>
      </c>
      <c r="X170" s="319">
        <f t="shared" si="409"/>
        <v>6000</v>
      </c>
      <c r="Y170" s="319">
        <f t="shared" si="400"/>
        <v>0</v>
      </c>
      <c r="Z170" s="320">
        <f t="shared" si="401"/>
        <v>0</v>
      </c>
      <c r="AA170" s="321"/>
      <c r="AB170" s="323"/>
      <c r="AC170" s="323"/>
      <c r="AD170" s="323"/>
      <c r="AE170" s="323"/>
      <c r="AF170" s="323"/>
      <c r="AG170" s="323"/>
    </row>
    <row r="171" spans="1:33" ht="30" customHeight="1" x14ac:dyDescent="0.2">
      <c r="A171" s="311" t="s">
        <v>76</v>
      </c>
      <c r="B171" s="362" t="s">
        <v>369</v>
      </c>
      <c r="C171" s="313" t="s">
        <v>370</v>
      </c>
      <c r="D171" s="314" t="s">
        <v>79</v>
      </c>
      <c r="E171" s="315">
        <v>1</v>
      </c>
      <c r="F171" s="316">
        <v>6000</v>
      </c>
      <c r="G171" s="317">
        <f t="shared" si="402"/>
        <v>6000</v>
      </c>
      <c r="H171" s="315">
        <v>1</v>
      </c>
      <c r="I171" s="316">
        <v>6000</v>
      </c>
      <c r="J171" s="317">
        <f t="shared" si="403"/>
        <v>6000</v>
      </c>
      <c r="K171" s="315"/>
      <c r="L171" s="316"/>
      <c r="M171" s="317">
        <f t="shared" si="404"/>
        <v>0</v>
      </c>
      <c r="N171" s="315"/>
      <c r="O171" s="316"/>
      <c r="P171" s="317">
        <f t="shared" si="405"/>
        <v>0</v>
      </c>
      <c r="Q171" s="315"/>
      <c r="R171" s="316"/>
      <c r="S171" s="317">
        <f t="shared" si="406"/>
        <v>0</v>
      </c>
      <c r="T171" s="315"/>
      <c r="U171" s="316"/>
      <c r="V171" s="317">
        <f t="shared" si="407"/>
        <v>0</v>
      </c>
      <c r="W171" s="318">
        <f t="shared" si="408"/>
        <v>6000</v>
      </c>
      <c r="X171" s="319">
        <f t="shared" si="409"/>
        <v>6000</v>
      </c>
      <c r="Y171" s="319">
        <f t="shared" si="400"/>
        <v>0</v>
      </c>
      <c r="Z171" s="320">
        <f t="shared" si="401"/>
        <v>0</v>
      </c>
      <c r="AA171" s="321"/>
      <c r="AB171" s="323"/>
      <c r="AC171" s="323"/>
      <c r="AD171" s="323"/>
      <c r="AE171" s="323"/>
      <c r="AF171" s="323"/>
      <c r="AG171" s="323"/>
    </row>
    <row r="172" spans="1:33" ht="30" customHeight="1" x14ac:dyDescent="0.2">
      <c r="A172" s="311" t="s">
        <v>76</v>
      </c>
      <c r="B172" s="362" t="s">
        <v>371</v>
      </c>
      <c r="C172" s="313" t="s">
        <v>372</v>
      </c>
      <c r="D172" s="314" t="s">
        <v>79</v>
      </c>
      <c r="E172" s="315">
        <v>1</v>
      </c>
      <c r="F172" s="316">
        <v>6000</v>
      </c>
      <c r="G172" s="317">
        <f t="shared" si="402"/>
        <v>6000</v>
      </c>
      <c r="H172" s="315">
        <v>1</v>
      </c>
      <c r="I172" s="316">
        <v>6000</v>
      </c>
      <c r="J172" s="317">
        <f t="shared" si="403"/>
        <v>6000</v>
      </c>
      <c r="K172" s="315"/>
      <c r="L172" s="316"/>
      <c r="M172" s="317">
        <f t="shared" si="404"/>
        <v>0</v>
      </c>
      <c r="N172" s="315"/>
      <c r="O172" s="316"/>
      <c r="P172" s="317">
        <f t="shared" si="405"/>
        <v>0</v>
      </c>
      <c r="Q172" s="315"/>
      <c r="R172" s="316"/>
      <c r="S172" s="317">
        <f t="shared" si="406"/>
        <v>0</v>
      </c>
      <c r="T172" s="315"/>
      <c r="U172" s="316"/>
      <c r="V172" s="317">
        <f t="shared" si="407"/>
        <v>0</v>
      </c>
      <c r="W172" s="318">
        <f t="shared" si="408"/>
        <v>6000</v>
      </c>
      <c r="X172" s="319">
        <f t="shared" si="409"/>
        <v>6000</v>
      </c>
      <c r="Y172" s="319">
        <f t="shared" si="400"/>
        <v>0</v>
      </c>
      <c r="Z172" s="320">
        <f t="shared" si="401"/>
        <v>0</v>
      </c>
      <c r="AA172" s="321"/>
      <c r="AB172" s="323"/>
      <c r="AC172" s="323"/>
      <c r="AD172" s="323"/>
      <c r="AE172" s="323"/>
      <c r="AF172" s="323"/>
      <c r="AG172" s="323"/>
    </row>
    <row r="173" spans="1:33" ht="30" customHeight="1" x14ac:dyDescent="0.2">
      <c r="A173" s="311" t="s">
        <v>76</v>
      </c>
      <c r="B173" s="362" t="s">
        <v>373</v>
      </c>
      <c r="C173" s="313" t="s">
        <v>374</v>
      </c>
      <c r="D173" s="314" t="s">
        <v>79</v>
      </c>
      <c r="E173" s="315">
        <v>1</v>
      </c>
      <c r="F173" s="316">
        <v>6000</v>
      </c>
      <c r="G173" s="317">
        <f t="shared" si="402"/>
        <v>6000</v>
      </c>
      <c r="H173" s="315">
        <v>1</v>
      </c>
      <c r="I173" s="316">
        <v>6000</v>
      </c>
      <c r="J173" s="317">
        <f t="shared" si="403"/>
        <v>6000</v>
      </c>
      <c r="K173" s="315"/>
      <c r="L173" s="316"/>
      <c r="M173" s="317">
        <f t="shared" si="404"/>
        <v>0</v>
      </c>
      <c r="N173" s="315"/>
      <c r="O173" s="316"/>
      <c r="P173" s="317">
        <f t="shared" si="405"/>
        <v>0</v>
      </c>
      <c r="Q173" s="315"/>
      <c r="R173" s="316"/>
      <c r="S173" s="317">
        <f t="shared" si="406"/>
        <v>0</v>
      </c>
      <c r="T173" s="315"/>
      <c r="U173" s="316"/>
      <c r="V173" s="317">
        <f t="shared" si="407"/>
        <v>0</v>
      </c>
      <c r="W173" s="318">
        <f t="shared" si="408"/>
        <v>6000</v>
      </c>
      <c r="X173" s="319">
        <f t="shared" si="409"/>
        <v>6000</v>
      </c>
      <c r="Y173" s="319">
        <f t="shared" si="400"/>
        <v>0</v>
      </c>
      <c r="Z173" s="320">
        <f t="shared" si="401"/>
        <v>0</v>
      </c>
      <c r="AA173" s="321"/>
      <c r="AB173" s="323"/>
      <c r="AC173" s="323"/>
      <c r="AD173" s="323"/>
      <c r="AE173" s="323"/>
      <c r="AF173" s="323"/>
      <c r="AG173" s="323"/>
    </row>
    <row r="174" spans="1:33" ht="30" customHeight="1" x14ac:dyDescent="0.2">
      <c r="A174" s="311" t="s">
        <v>76</v>
      </c>
      <c r="B174" s="362" t="s">
        <v>375</v>
      </c>
      <c r="C174" s="313" t="s">
        <v>374</v>
      </c>
      <c r="D174" s="314" t="s">
        <v>79</v>
      </c>
      <c r="E174" s="315">
        <v>1</v>
      </c>
      <c r="F174" s="316">
        <v>6000</v>
      </c>
      <c r="G174" s="317">
        <f t="shared" si="402"/>
        <v>6000</v>
      </c>
      <c r="H174" s="315">
        <v>1</v>
      </c>
      <c r="I174" s="316">
        <v>6000</v>
      </c>
      <c r="J174" s="317">
        <f t="shared" si="403"/>
        <v>6000</v>
      </c>
      <c r="K174" s="315"/>
      <c r="L174" s="316"/>
      <c r="M174" s="317">
        <f t="shared" si="404"/>
        <v>0</v>
      </c>
      <c r="N174" s="315"/>
      <c r="O174" s="316"/>
      <c r="P174" s="317">
        <f t="shared" si="405"/>
        <v>0</v>
      </c>
      <c r="Q174" s="315"/>
      <c r="R174" s="316"/>
      <c r="S174" s="317">
        <f t="shared" si="406"/>
        <v>0</v>
      </c>
      <c r="T174" s="315"/>
      <c r="U174" s="316"/>
      <c r="V174" s="317">
        <f t="shared" si="407"/>
        <v>0</v>
      </c>
      <c r="W174" s="318">
        <f t="shared" si="408"/>
        <v>6000</v>
      </c>
      <c r="X174" s="319">
        <f t="shared" si="409"/>
        <v>6000</v>
      </c>
      <c r="Y174" s="319">
        <f t="shared" si="400"/>
        <v>0</v>
      </c>
      <c r="Z174" s="320">
        <f t="shared" si="401"/>
        <v>0</v>
      </c>
      <c r="AA174" s="321"/>
      <c r="AB174" s="323"/>
      <c r="AC174" s="323"/>
      <c r="AD174" s="323"/>
      <c r="AE174" s="323"/>
      <c r="AF174" s="323"/>
      <c r="AG174" s="323"/>
    </row>
    <row r="175" spans="1:33" ht="30" customHeight="1" x14ac:dyDescent="0.2">
      <c r="A175" s="311" t="s">
        <v>76</v>
      </c>
      <c r="B175" s="362" t="s">
        <v>376</v>
      </c>
      <c r="C175" s="313" t="s">
        <v>377</v>
      </c>
      <c r="D175" s="314" t="s">
        <v>79</v>
      </c>
      <c r="E175" s="315">
        <v>1</v>
      </c>
      <c r="F175" s="316">
        <v>6000</v>
      </c>
      <c r="G175" s="317">
        <f t="shared" si="402"/>
        <v>6000</v>
      </c>
      <c r="H175" s="315">
        <v>1</v>
      </c>
      <c r="I175" s="316">
        <v>6000</v>
      </c>
      <c r="J175" s="317">
        <f t="shared" si="403"/>
        <v>6000</v>
      </c>
      <c r="K175" s="315"/>
      <c r="L175" s="316"/>
      <c r="M175" s="317">
        <f t="shared" si="404"/>
        <v>0</v>
      </c>
      <c r="N175" s="315"/>
      <c r="O175" s="316"/>
      <c r="P175" s="317">
        <f t="shared" si="405"/>
        <v>0</v>
      </c>
      <c r="Q175" s="315"/>
      <c r="R175" s="316"/>
      <c r="S175" s="317">
        <f t="shared" si="406"/>
        <v>0</v>
      </c>
      <c r="T175" s="315"/>
      <c r="U175" s="316"/>
      <c r="V175" s="317">
        <f t="shared" si="407"/>
        <v>0</v>
      </c>
      <c r="W175" s="318">
        <f t="shared" si="408"/>
        <v>6000</v>
      </c>
      <c r="X175" s="319">
        <f t="shared" si="409"/>
        <v>6000</v>
      </c>
      <c r="Y175" s="319">
        <f t="shared" si="400"/>
        <v>0</v>
      </c>
      <c r="Z175" s="320">
        <f t="shared" si="401"/>
        <v>0</v>
      </c>
      <c r="AA175" s="321"/>
      <c r="AB175" s="323"/>
      <c r="AC175" s="323"/>
      <c r="AD175" s="323"/>
      <c r="AE175" s="323"/>
      <c r="AF175" s="323"/>
      <c r="AG175" s="323"/>
    </row>
    <row r="176" spans="1:33" ht="30" customHeight="1" x14ac:dyDescent="0.2">
      <c r="A176" s="311" t="s">
        <v>76</v>
      </c>
      <c r="B176" s="362" t="s">
        <v>378</v>
      </c>
      <c r="C176" s="313" t="s">
        <v>377</v>
      </c>
      <c r="D176" s="314" t="s">
        <v>79</v>
      </c>
      <c r="E176" s="315">
        <v>1</v>
      </c>
      <c r="F176" s="316">
        <v>6000</v>
      </c>
      <c r="G176" s="317">
        <f t="shared" si="402"/>
        <v>6000</v>
      </c>
      <c r="H176" s="315">
        <v>1</v>
      </c>
      <c r="I176" s="316">
        <v>6000</v>
      </c>
      <c r="J176" s="317">
        <f t="shared" si="403"/>
        <v>6000</v>
      </c>
      <c r="K176" s="315"/>
      <c r="L176" s="316"/>
      <c r="M176" s="317">
        <f t="shared" si="404"/>
        <v>0</v>
      </c>
      <c r="N176" s="315"/>
      <c r="O176" s="316"/>
      <c r="P176" s="317">
        <f t="shared" si="405"/>
        <v>0</v>
      </c>
      <c r="Q176" s="315"/>
      <c r="R176" s="316"/>
      <c r="S176" s="317">
        <f t="shared" si="406"/>
        <v>0</v>
      </c>
      <c r="T176" s="315"/>
      <c r="U176" s="316"/>
      <c r="V176" s="317">
        <f t="shared" si="407"/>
        <v>0</v>
      </c>
      <c r="W176" s="318">
        <f t="shared" si="408"/>
        <v>6000</v>
      </c>
      <c r="X176" s="319">
        <f t="shared" si="409"/>
        <v>6000</v>
      </c>
      <c r="Y176" s="319">
        <f t="shared" si="400"/>
        <v>0</v>
      </c>
      <c r="Z176" s="320">
        <f t="shared" si="401"/>
        <v>0</v>
      </c>
      <c r="AA176" s="321"/>
      <c r="AB176" s="323"/>
      <c r="AC176" s="323"/>
      <c r="AD176" s="323"/>
      <c r="AE176" s="323"/>
      <c r="AF176" s="323"/>
      <c r="AG176" s="323"/>
    </row>
    <row r="177" spans="1:33" ht="30" customHeight="1" x14ac:dyDescent="0.2">
      <c r="A177" s="311" t="s">
        <v>76</v>
      </c>
      <c r="B177" s="362" t="s">
        <v>379</v>
      </c>
      <c r="C177" s="313" t="s">
        <v>380</v>
      </c>
      <c r="D177" s="314" t="s">
        <v>79</v>
      </c>
      <c r="E177" s="315">
        <v>1</v>
      </c>
      <c r="F177" s="316">
        <v>6000</v>
      </c>
      <c r="G177" s="317">
        <f t="shared" si="402"/>
        <v>6000</v>
      </c>
      <c r="H177" s="315">
        <v>1</v>
      </c>
      <c r="I177" s="316">
        <v>6000</v>
      </c>
      <c r="J177" s="317">
        <f t="shared" si="403"/>
        <v>6000</v>
      </c>
      <c r="K177" s="315"/>
      <c r="L177" s="316"/>
      <c r="M177" s="317">
        <f t="shared" si="404"/>
        <v>0</v>
      </c>
      <c r="N177" s="315"/>
      <c r="O177" s="316"/>
      <c r="P177" s="317">
        <f t="shared" si="405"/>
        <v>0</v>
      </c>
      <c r="Q177" s="315"/>
      <c r="R177" s="316"/>
      <c r="S177" s="317">
        <f t="shared" si="406"/>
        <v>0</v>
      </c>
      <c r="T177" s="315"/>
      <c r="U177" s="316"/>
      <c r="V177" s="317">
        <f t="shared" si="407"/>
        <v>0</v>
      </c>
      <c r="W177" s="318">
        <f t="shared" si="408"/>
        <v>6000</v>
      </c>
      <c r="X177" s="319">
        <f t="shared" si="409"/>
        <v>6000</v>
      </c>
      <c r="Y177" s="319">
        <f t="shared" si="400"/>
        <v>0</v>
      </c>
      <c r="Z177" s="320">
        <f t="shared" si="401"/>
        <v>0</v>
      </c>
      <c r="AA177" s="321"/>
      <c r="AB177" s="323"/>
      <c r="AC177" s="323"/>
      <c r="AD177" s="323"/>
      <c r="AE177" s="323"/>
      <c r="AF177" s="323"/>
      <c r="AG177" s="323"/>
    </row>
    <row r="178" spans="1:33" ht="30" customHeight="1" x14ac:dyDescent="0.2">
      <c r="A178" s="311" t="s">
        <v>76</v>
      </c>
      <c r="B178" s="362" t="s">
        <v>381</v>
      </c>
      <c r="C178" s="313" t="s">
        <v>377</v>
      </c>
      <c r="D178" s="314" t="s">
        <v>79</v>
      </c>
      <c r="E178" s="315">
        <v>1</v>
      </c>
      <c r="F178" s="316">
        <v>6000</v>
      </c>
      <c r="G178" s="317">
        <f t="shared" si="402"/>
        <v>6000</v>
      </c>
      <c r="H178" s="315">
        <v>1</v>
      </c>
      <c r="I178" s="316">
        <v>6000</v>
      </c>
      <c r="J178" s="317">
        <f t="shared" si="403"/>
        <v>6000</v>
      </c>
      <c r="K178" s="315"/>
      <c r="L178" s="316"/>
      <c r="M178" s="317">
        <f t="shared" si="404"/>
        <v>0</v>
      </c>
      <c r="N178" s="315"/>
      <c r="O178" s="316"/>
      <c r="P178" s="317">
        <f t="shared" si="405"/>
        <v>0</v>
      </c>
      <c r="Q178" s="315"/>
      <c r="R178" s="316"/>
      <c r="S178" s="317">
        <f t="shared" si="406"/>
        <v>0</v>
      </c>
      <c r="T178" s="315"/>
      <c r="U178" s="316"/>
      <c r="V178" s="317">
        <f t="shared" si="407"/>
        <v>0</v>
      </c>
      <c r="W178" s="318">
        <f t="shared" si="408"/>
        <v>6000</v>
      </c>
      <c r="X178" s="319">
        <f t="shared" si="409"/>
        <v>6000</v>
      </c>
      <c r="Y178" s="319">
        <f t="shared" si="400"/>
        <v>0</v>
      </c>
      <c r="Z178" s="320">
        <f t="shared" si="401"/>
        <v>0</v>
      </c>
      <c r="AA178" s="321"/>
      <c r="AB178" s="323"/>
      <c r="AC178" s="323"/>
      <c r="AD178" s="323"/>
      <c r="AE178" s="323"/>
      <c r="AF178" s="323"/>
      <c r="AG178" s="323"/>
    </row>
    <row r="179" spans="1:33" ht="30" customHeight="1" x14ac:dyDescent="0.2">
      <c r="A179" s="311" t="s">
        <v>76</v>
      </c>
      <c r="B179" s="362" t="s">
        <v>382</v>
      </c>
      <c r="C179" s="313" t="s">
        <v>377</v>
      </c>
      <c r="D179" s="314" t="s">
        <v>79</v>
      </c>
      <c r="E179" s="315">
        <v>1</v>
      </c>
      <c r="F179" s="316">
        <v>6000</v>
      </c>
      <c r="G179" s="317">
        <f t="shared" si="402"/>
        <v>6000</v>
      </c>
      <c r="H179" s="315">
        <v>1</v>
      </c>
      <c r="I179" s="316">
        <v>6000</v>
      </c>
      <c r="J179" s="317">
        <f t="shared" si="403"/>
        <v>6000</v>
      </c>
      <c r="K179" s="315"/>
      <c r="L179" s="316"/>
      <c r="M179" s="317">
        <f t="shared" si="404"/>
        <v>0</v>
      </c>
      <c r="N179" s="315"/>
      <c r="O179" s="316"/>
      <c r="P179" s="317">
        <f t="shared" si="405"/>
        <v>0</v>
      </c>
      <c r="Q179" s="315"/>
      <c r="R179" s="316"/>
      <c r="S179" s="317">
        <f t="shared" si="406"/>
        <v>0</v>
      </c>
      <c r="T179" s="315"/>
      <c r="U179" s="316"/>
      <c r="V179" s="317">
        <f t="shared" si="407"/>
        <v>0</v>
      </c>
      <c r="W179" s="318">
        <f t="shared" si="408"/>
        <v>6000</v>
      </c>
      <c r="X179" s="319">
        <f t="shared" si="409"/>
        <v>6000</v>
      </c>
      <c r="Y179" s="319">
        <f t="shared" si="400"/>
        <v>0</v>
      </c>
      <c r="Z179" s="320">
        <f t="shared" si="401"/>
        <v>0</v>
      </c>
      <c r="AA179" s="321"/>
      <c r="AB179" s="323"/>
      <c r="AC179" s="323"/>
      <c r="AD179" s="323"/>
      <c r="AE179" s="323"/>
      <c r="AF179" s="323"/>
      <c r="AG179" s="323"/>
    </row>
    <row r="180" spans="1:33" ht="30" customHeight="1" x14ac:dyDescent="0.2">
      <c r="A180" s="311" t="s">
        <v>76</v>
      </c>
      <c r="B180" s="362" t="s">
        <v>383</v>
      </c>
      <c r="C180" s="313" t="s">
        <v>384</v>
      </c>
      <c r="D180" s="314" t="s">
        <v>79</v>
      </c>
      <c r="E180" s="315">
        <v>1</v>
      </c>
      <c r="F180" s="316">
        <v>6000</v>
      </c>
      <c r="G180" s="317">
        <f t="shared" si="402"/>
        <v>6000</v>
      </c>
      <c r="H180" s="315">
        <v>1</v>
      </c>
      <c r="I180" s="316">
        <v>6000</v>
      </c>
      <c r="J180" s="317">
        <f t="shared" si="403"/>
        <v>6000</v>
      </c>
      <c r="K180" s="315"/>
      <c r="L180" s="316"/>
      <c r="M180" s="317">
        <f t="shared" si="404"/>
        <v>0</v>
      </c>
      <c r="N180" s="315"/>
      <c r="O180" s="316"/>
      <c r="P180" s="317">
        <f t="shared" si="405"/>
        <v>0</v>
      </c>
      <c r="Q180" s="315"/>
      <c r="R180" s="316"/>
      <c r="S180" s="317">
        <f t="shared" si="406"/>
        <v>0</v>
      </c>
      <c r="T180" s="315"/>
      <c r="U180" s="316"/>
      <c r="V180" s="317">
        <f t="shared" si="407"/>
        <v>0</v>
      </c>
      <c r="W180" s="318">
        <f t="shared" si="408"/>
        <v>6000</v>
      </c>
      <c r="X180" s="319">
        <f t="shared" si="409"/>
        <v>6000</v>
      </c>
      <c r="Y180" s="319">
        <f t="shared" si="400"/>
        <v>0</v>
      </c>
      <c r="Z180" s="320">
        <f t="shared" si="401"/>
        <v>0</v>
      </c>
      <c r="AA180" s="321"/>
      <c r="AB180" s="323"/>
      <c r="AC180" s="323"/>
      <c r="AD180" s="323"/>
      <c r="AE180" s="323"/>
      <c r="AF180" s="323"/>
      <c r="AG180" s="323"/>
    </row>
    <row r="181" spans="1:33" ht="30" customHeight="1" x14ac:dyDescent="0.2">
      <c r="A181" s="311" t="s">
        <v>76</v>
      </c>
      <c r="B181" s="362" t="s">
        <v>385</v>
      </c>
      <c r="C181" s="313" t="s">
        <v>386</v>
      </c>
      <c r="D181" s="314" t="s">
        <v>79</v>
      </c>
      <c r="E181" s="315">
        <v>1</v>
      </c>
      <c r="F181" s="316">
        <v>6000</v>
      </c>
      <c r="G181" s="317">
        <f t="shared" si="402"/>
        <v>6000</v>
      </c>
      <c r="H181" s="315">
        <v>1</v>
      </c>
      <c r="I181" s="316">
        <v>6000</v>
      </c>
      <c r="J181" s="317">
        <f t="shared" si="403"/>
        <v>6000</v>
      </c>
      <c r="K181" s="315"/>
      <c r="L181" s="316"/>
      <c r="M181" s="317">
        <f t="shared" si="404"/>
        <v>0</v>
      </c>
      <c r="N181" s="315"/>
      <c r="O181" s="316"/>
      <c r="P181" s="317">
        <f t="shared" si="405"/>
        <v>0</v>
      </c>
      <c r="Q181" s="315"/>
      <c r="R181" s="316"/>
      <c r="S181" s="317">
        <f t="shared" si="406"/>
        <v>0</v>
      </c>
      <c r="T181" s="315"/>
      <c r="U181" s="316"/>
      <c r="V181" s="317">
        <f t="shared" si="407"/>
        <v>0</v>
      </c>
      <c r="W181" s="318">
        <f t="shared" si="408"/>
        <v>6000</v>
      </c>
      <c r="X181" s="319">
        <f t="shared" si="409"/>
        <v>6000</v>
      </c>
      <c r="Y181" s="319">
        <f t="shared" si="400"/>
        <v>0</v>
      </c>
      <c r="Z181" s="320">
        <f t="shared" si="401"/>
        <v>0</v>
      </c>
      <c r="AA181" s="321"/>
      <c r="AB181" s="323"/>
      <c r="AC181" s="323"/>
      <c r="AD181" s="323"/>
      <c r="AE181" s="323"/>
      <c r="AF181" s="323"/>
      <c r="AG181" s="323"/>
    </row>
    <row r="182" spans="1:33" ht="30" customHeight="1" x14ac:dyDescent="0.2">
      <c r="A182" s="311" t="s">
        <v>76</v>
      </c>
      <c r="B182" s="362" t="s">
        <v>387</v>
      </c>
      <c r="C182" s="313" t="s">
        <v>386</v>
      </c>
      <c r="D182" s="314" t="s">
        <v>79</v>
      </c>
      <c r="E182" s="315">
        <v>1</v>
      </c>
      <c r="F182" s="316">
        <v>6000</v>
      </c>
      <c r="G182" s="317">
        <f t="shared" si="402"/>
        <v>6000</v>
      </c>
      <c r="H182" s="315">
        <v>1</v>
      </c>
      <c r="I182" s="316">
        <v>6000</v>
      </c>
      <c r="J182" s="317">
        <f t="shared" si="403"/>
        <v>6000</v>
      </c>
      <c r="K182" s="315"/>
      <c r="L182" s="316"/>
      <c r="M182" s="317">
        <f t="shared" si="404"/>
        <v>0</v>
      </c>
      <c r="N182" s="315"/>
      <c r="O182" s="316"/>
      <c r="P182" s="317">
        <f t="shared" si="405"/>
        <v>0</v>
      </c>
      <c r="Q182" s="315"/>
      <c r="R182" s="316"/>
      <c r="S182" s="317">
        <f t="shared" si="406"/>
        <v>0</v>
      </c>
      <c r="T182" s="315"/>
      <c r="U182" s="316"/>
      <c r="V182" s="317">
        <f t="shared" si="407"/>
        <v>0</v>
      </c>
      <c r="W182" s="318">
        <f t="shared" si="408"/>
        <v>6000</v>
      </c>
      <c r="X182" s="319">
        <f t="shared" si="409"/>
        <v>6000</v>
      </c>
      <c r="Y182" s="319">
        <f t="shared" si="400"/>
        <v>0</v>
      </c>
      <c r="Z182" s="320">
        <f t="shared" si="401"/>
        <v>0</v>
      </c>
      <c r="AA182" s="321"/>
      <c r="AB182" s="323"/>
      <c r="AC182" s="323"/>
      <c r="AD182" s="323"/>
      <c r="AE182" s="323"/>
      <c r="AF182" s="323"/>
      <c r="AG182" s="323"/>
    </row>
    <row r="183" spans="1:33" ht="30" customHeight="1" x14ac:dyDescent="0.2">
      <c r="A183" s="311" t="s">
        <v>76</v>
      </c>
      <c r="B183" s="362" t="s">
        <v>388</v>
      </c>
      <c r="C183" s="313" t="s">
        <v>386</v>
      </c>
      <c r="D183" s="314" t="s">
        <v>79</v>
      </c>
      <c r="E183" s="315">
        <v>1</v>
      </c>
      <c r="F183" s="316">
        <v>6000</v>
      </c>
      <c r="G183" s="317">
        <f t="shared" si="402"/>
        <v>6000</v>
      </c>
      <c r="H183" s="315">
        <v>1</v>
      </c>
      <c r="I183" s="316">
        <v>6000</v>
      </c>
      <c r="J183" s="317">
        <f t="shared" si="403"/>
        <v>6000</v>
      </c>
      <c r="K183" s="315"/>
      <c r="L183" s="316"/>
      <c r="M183" s="317">
        <f t="shared" si="404"/>
        <v>0</v>
      </c>
      <c r="N183" s="315"/>
      <c r="O183" s="316"/>
      <c r="P183" s="317">
        <f t="shared" si="405"/>
        <v>0</v>
      </c>
      <c r="Q183" s="315"/>
      <c r="R183" s="316"/>
      <c r="S183" s="317">
        <f t="shared" si="406"/>
        <v>0</v>
      </c>
      <c r="T183" s="315"/>
      <c r="U183" s="316"/>
      <c r="V183" s="317">
        <f t="shared" si="407"/>
        <v>0</v>
      </c>
      <c r="W183" s="318">
        <f t="shared" si="408"/>
        <v>6000</v>
      </c>
      <c r="X183" s="319">
        <f t="shared" si="409"/>
        <v>6000</v>
      </c>
      <c r="Y183" s="319">
        <f t="shared" si="400"/>
        <v>0</v>
      </c>
      <c r="Z183" s="320">
        <f t="shared" si="401"/>
        <v>0</v>
      </c>
      <c r="AA183" s="321"/>
      <c r="AB183" s="323"/>
      <c r="AC183" s="323"/>
      <c r="AD183" s="323"/>
      <c r="AE183" s="323"/>
      <c r="AF183" s="323"/>
      <c r="AG183" s="323"/>
    </row>
    <row r="184" spans="1:33" ht="30" customHeight="1" x14ac:dyDescent="0.2">
      <c r="A184" s="311" t="s">
        <v>76</v>
      </c>
      <c r="B184" s="362" t="s">
        <v>389</v>
      </c>
      <c r="C184" s="313" t="s">
        <v>386</v>
      </c>
      <c r="D184" s="314" t="s">
        <v>79</v>
      </c>
      <c r="E184" s="315">
        <v>1</v>
      </c>
      <c r="F184" s="316">
        <v>6000</v>
      </c>
      <c r="G184" s="317">
        <f t="shared" si="402"/>
        <v>6000</v>
      </c>
      <c r="H184" s="315">
        <v>1</v>
      </c>
      <c r="I184" s="316">
        <v>6000</v>
      </c>
      <c r="J184" s="317">
        <f t="shared" si="403"/>
        <v>6000</v>
      </c>
      <c r="K184" s="315"/>
      <c r="L184" s="316"/>
      <c r="M184" s="317">
        <f t="shared" si="404"/>
        <v>0</v>
      </c>
      <c r="N184" s="315"/>
      <c r="O184" s="316"/>
      <c r="P184" s="317">
        <f t="shared" si="405"/>
        <v>0</v>
      </c>
      <c r="Q184" s="315"/>
      <c r="R184" s="316"/>
      <c r="S184" s="317">
        <f t="shared" si="406"/>
        <v>0</v>
      </c>
      <c r="T184" s="315"/>
      <c r="U184" s="316"/>
      <c r="V184" s="317">
        <f t="shared" si="407"/>
        <v>0</v>
      </c>
      <c r="W184" s="318">
        <f t="shared" si="408"/>
        <v>6000</v>
      </c>
      <c r="X184" s="319">
        <f t="shared" si="409"/>
        <v>6000</v>
      </c>
      <c r="Y184" s="319">
        <f t="shared" si="400"/>
        <v>0</v>
      </c>
      <c r="Z184" s="320">
        <f t="shared" si="401"/>
        <v>0</v>
      </c>
      <c r="AA184" s="321"/>
      <c r="AB184" s="323"/>
      <c r="AC184" s="323"/>
      <c r="AD184" s="323"/>
      <c r="AE184" s="323"/>
      <c r="AF184" s="323"/>
      <c r="AG184" s="323"/>
    </row>
    <row r="185" spans="1:33" ht="30" customHeight="1" x14ac:dyDescent="0.2">
      <c r="A185" s="311" t="s">
        <v>76</v>
      </c>
      <c r="B185" s="362" t="s">
        <v>390</v>
      </c>
      <c r="C185" s="393" t="s">
        <v>263</v>
      </c>
      <c r="D185" s="314" t="s">
        <v>139</v>
      </c>
      <c r="E185" s="315"/>
      <c r="F185" s="316"/>
      <c r="G185" s="317">
        <f t="shared" si="402"/>
        <v>0</v>
      </c>
      <c r="H185" s="315"/>
      <c r="I185" s="316"/>
      <c r="J185" s="317">
        <f t="shared" si="403"/>
        <v>0</v>
      </c>
      <c r="K185" s="315"/>
      <c r="L185" s="316"/>
      <c r="M185" s="317">
        <f t="shared" si="404"/>
        <v>0</v>
      </c>
      <c r="N185" s="315"/>
      <c r="O185" s="316"/>
      <c r="P185" s="317">
        <f t="shared" si="405"/>
        <v>0</v>
      </c>
      <c r="Q185" s="315"/>
      <c r="R185" s="316"/>
      <c r="S185" s="317">
        <f t="shared" si="406"/>
        <v>0</v>
      </c>
      <c r="T185" s="315"/>
      <c r="U185" s="316"/>
      <c r="V185" s="317">
        <f t="shared" si="407"/>
        <v>0</v>
      </c>
      <c r="W185" s="318">
        <f t="shared" si="408"/>
        <v>0</v>
      </c>
      <c r="X185" s="319">
        <f t="shared" si="409"/>
        <v>0</v>
      </c>
      <c r="Y185" s="319">
        <f t="shared" si="400"/>
        <v>0</v>
      </c>
      <c r="Z185" s="320" t="e">
        <f t="shared" si="401"/>
        <v>#DIV/0!</v>
      </c>
      <c r="AA185" s="321"/>
      <c r="AB185" s="323"/>
      <c r="AC185" s="323"/>
      <c r="AD185" s="323"/>
      <c r="AE185" s="323"/>
      <c r="AF185" s="323"/>
      <c r="AG185" s="323"/>
    </row>
    <row r="186" spans="1:33" ht="30" customHeight="1" x14ac:dyDescent="0.2">
      <c r="A186" s="311" t="s">
        <v>76</v>
      </c>
      <c r="B186" s="362" t="s">
        <v>391</v>
      </c>
      <c r="C186" s="393" t="s">
        <v>265</v>
      </c>
      <c r="D186" s="314" t="s">
        <v>139</v>
      </c>
      <c r="E186" s="315"/>
      <c r="F186" s="316"/>
      <c r="G186" s="317">
        <f t="shared" si="402"/>
        <v>0</v>
      </c>
      <c r="H186" s="315"/>
      <c r="I186" s="316"/>
      <c r="J186" s="317">
        <f t="shared" si="403"/>
        <v>0</v>
      </c>
      <c r="K186" s="315"/>
      <c r="L186" s="316"/>
      <c r="M186" s="317">
        <f t="shared" si="404"/>
        <v>0</v>
      </c>
      <c r="N186" s="315"/>
      <c r="O186" s="316"/>
      <c r="P186" s="317">
        <f t="shared" si="405"/>
        <v>0</v>
      </c>
      <c r="Q186" s="315"/>
      <c r="R186" s="316"/>
      <c r="S186" s="317">
        <f t="shared" si="406"/>
        <v>0</v>
      </c>
      <c r="T186" s="315"/>
      <c r="U186" s="316"/>
      <c r="V186" s="317">
        <f t="shared" si="407"/>
        <v>0</v>
      </c>
      <c r="W186" s="318">
        <f t="shared" si="408"/>
        <v>0</v>
      </c>
      <c r="X186" s="319">
        <f t="shared" si="409"/>
        <v>0</v>
      </c>
      <c r="Y186" s="319">
        <f t="shared" si="400"/>
        <v>0</v>
      </c>
      <c r="Z186" s="320" t="e">
        <f t="shared" si="401"/>
        <v>#DIV/0!</v>
      </c>
      <c r="AA186" s="321"/>
      <c r="AB186" s="323"/>
      <c r="AC186" s="323"/>
      <c r="AD186" s="323"/>
      <c r="AE186" s="323"/>
      <c r="AF186" s="323"/>
      <c r="AG186" s="323"/>
    </row>
    <row r="187" spans="1:33" ht="30" customHeight="1" thickBot="1" x14ac:dyDescent="0.25">
      <c r="A187" s="311" t="s">
        <v>76</v>
      </c>
      <c r="B187" s="362" t="s">
        <v>392</v>
      </c>
      <c r="C187" s="393" t="s">
        <v>267</v>
      </c>
      <c r="D187" s="333"/>
      <c r="E187" s="334">
        <v>126000</v>
      </c>
      <c r="F187" s="394">
        <v>0.22</v>
      </c>
      <c r="G187" s="336">
        <f>E187*F187</f>
        <v>27720</v>
      </c>
      <c r="H187" s="334">
        <v>126000</v>
      </c>
      <c r="I187" s="394">
        <v>0.22</v>
      </c>
      <c r="J187" s="336">
        <f>H187*I187</f>
        <v>27720</v>
      </c>
      <c r="K187" s="334"/>
      <c r="L187" s="394">
        <v>0.22</v>
      </c>
      <c r="M187" s="336">
        <f t="shared" si="404"/>
        <v>0</v>
      </c>
      <c r="N187" s="334"/>
      <c r="O187" s="394">
        <v>0.22</v>
      </c>
      <c r="P187" s="336">
        <f t="shared" si="405"/>
        <v>0</v>
      </c>
      <c r="Q187" s="334"/>
      <c r="R187" s="394">
        <v>0.22</v>
      </c>
      <c r="S187" s="336">
        <f t="shared" si="406"/>
        <v>0</v>
      </c>
      <c r="T187" s="334"/>
      <c r="U187" s="394">
        <v>0.22</v>
      </c>
      <c r="V187" s="336">
        <f t="shared" si="407"/>
        <v>0</v>
      </c>
      <c r="W187" s="395">
        <f t="shared" si="408"/>
        <v>27720</v>
      </c>
      <c r="X187" s="319">
        <f t="shared" si="409"/>
        <v>27720</v>
      </c>
      <c r="Y187" s="319">
        <f t="shared" si="400"/>
        <v>0</v>
      </c>
      <c r="Z187" s="320">
        <f t="shared" si="401"/>
        <v>0</v>
      </c>
      <c r="AA187" s="337"/>
      <c r="AB187" s="323"/>
      <c r="AC187" s="323"/>
      <c r="AD187" s="323"/>
      <c r="AE187" s="323"/>
      <c r="AF187" s="323"/>
      <c r="AG187" s="323"/>
    </row>
    <row r="188" spans="1:33" ht="30" customHeight="1" x14ac:dyDescent="0.2">
      <c r="A188" s="266" t="s">
        <v>73</v>
      </c>
      <c r="B188" s="267" t="s">
        <v>258</v>
      </c>
      <c r="C188" s="206" t="s">
        <v>268</v>
      </c>
      <c r="D188" s="111"/>
      <c r="E188" s="112">
        <f>SUM(E189:E191)</f>
        <v>0</v>
      </c>
      <c r="F188" s="113"/>
      <c r="G188" s="114">
        <f>SUM(G189:G192)</f>
        <v>0</v>
      </c>
      <c r="H188" s="112">
        <f>SUM(H189:H191)</f>
        <v>0</v>
      </c>
      <c r="I188" s="113"/>
      <c r="J188" s="114">
        <f>SUM(J189:J192)</f>
        <v>0</v>
      </c>
      <c r="K188" s="112">
        <f>SUM(K189:K191)</f>
        <v>0</v>
      </c>
      <c r="L188" s="113"/>
      <c r="M188" s="114">
        <f>SUM(M189:M192)</f>
        <v>0</v>
      </c>
      <c r="N188" s="112">
        <f>SUM(N189:N191)</f>
        <v>0</v>
      </c>
      <c r="O188" s="113"/>
      <c r="P188" s="114">
        <f>SUM(P189:P192)</f>
        <v>0</v>
      </c>
      <c r="Q188" s="112">
        <f>SUM(Q189:Q191)</f>
        <v>0</v>
      </c>
      <c r="R188" s="113"/>
      <c r="S188" s="114">
        <f>SUM(S189:S192)</f>
        <v>0</v>
      </c>
      <c r="T188" s="112">
        <f>SUM(T189:T191)</f>
        <v>0</v>
      </c>
      <c r="U188" s="113"/>
      <c r="V188" s="114">
        <f t="shared" ref="V188:X188" si="410">SUM(V189:V192)</f>
        <v>0</v>
      </c>
      <c r="W188" s="114">
        <f t="shared" si="410"/>
        <v>0</v>
      </c>
      <c r="X188" s="114">
        <f t="shared" si="410"/>
        <v>0</v>
      </c>
      <c r="Y188" s="114">
        <f t="shared" si="400"/>
        <v>0</v>
      </c>
      <c r="Z188" s="114" t="e">
        <f t="shared" si="401"/>
        <v>#DIV/0!</v>
      </c>
      <c r="AA188" s="114"/>
      <c r="AB188" s="118"/>
      <c r="AC188" s="118"/>
      <c r="AD188" s="118"/>
      <c r="AE188" s="118"/>
      <c r="AF188" s="118"/>
      <c r="AG188" s="118"/>
    </row>
    <row r="189" spans="1:33" ht="30" customHeight="1" x14ac:dyDescent="0.2">
      <c r="A189" s="119" t="s">
        <v>76</v>
      </c>
      <c r="B189" s="120" t="s">
        <v>269</v>
      </c>
      <c r="C189" s="187" t="s">
        <v>270</v>
      </c>
      <c r="D189" s="122"/>
      <c r="E189" s="123"/>
      <c r="F189" s="124"/>
      <c r="G189" s="125">
        <f t="shared" ref="G189:G192" si="411">E189*F189</f>
        <v>0</v>
      </c>
      <c r="H189" s="123"/>
      <c r="I189" s="124"/>
      <c r="J189" s="125">
        <f t="shared" ref="J189:J192" si="412">H189*I189</f>
        <v>0</v>
      </c>
      <c r="K189" s="123"/>
      <c r="L189" s="124"/>
      <c r="M189" s="125">
        <f t="shared" ref="M189:M192" si="413">K189*L189</f>
        <v>0</v>
      </c>
      <c r="N189" s="123"/>
      <c r="O189" s="124"/>
      <c r="P189" s="125">
        <f t="shared" ref="P189:P192" si="414">N189*O189</f>
        <v>0</v>
      </c>
      <c r="Q189" s="123"/>
      <c r="R189" s="124"/>
      <c r="S189" s="125">
        <f t="shared" ref="S189:S192" si="415">Q189*R189</f>
        <v>0</v>
      </c>
      <c r="T189" s="123"/>
      <c r="U189" s="124"/>
      <c r="V189" s="125">
        <f t="shared" ref="V189:V192" si="416">T189*U189</f>
        <v>0</v>
      </c>
      <c r="W189" s="126">
        <f t="shared" ref="W189:W192" si="417">G189+M189+S189</f>
        <v>0</v>
      </c>
      <c r="X189" s="127">
        <f t="shared" ref="X189:X192" si="418">J189+P189+V189</f>
        <v>0</v>
      </c>
      <c r="Y189" s="127">
        <f t="shared" si="400"/>
        <v>0</v>
      </c>
      <c r="Z189" s="128" t="e">
        <f t="shared" si="401"/>
        <v>#DIV/0!</v>
      </c>
      <c r="AA189" s="129"/>
      <c r="AB189" s="131"/>
      <c r="AC189" s="131"/>
      <c r="AD189" s="131"/>
      <c r="AE189" s="131"/>
      <c r="AF189" s="131"/>
      <c r="AG189" s="131"/>
    </row>
    <row r="190" spans="1:33" ht="30" customHeight="1" x14ac:dyDescent="0.2">
      <c r="A190" s="119" t="s">
        <v>76</v>
      </c>
      <c r="B190" s="120" t="s">
        <v>271</v>
      </c>
      <c r="C190" s="187" t="s">
        <v>270</v>
      </c>
      <c r="D190" s="122"/>
      <c r="E190" s="123"/>
      <c r="F190" s="124"/>
      <c r="G190" s="125">
        <f t="shared" si="411"/>
        <v>0</v>
      </c>
      <c r="H190" s="123"/>
      <c r="I190" s="124"/>
      <c r="J190" s="125">
        <f t="shared" si="412"/>
        <v>0</v>
      </c>
      <c r="K190" s="123"/>
      <c r="L190" s="124"/>
      <c r="M190" s="125">
        <f t="shared" si="413"/>
        <v>0</v>
      </c>
      <c r="N190" s="123"/>
      <c r="O190" s="124"/>
      <c r="P190" s="125">
        <f t="shared" si="414"/>
        <v>0</v>
      </c>
      <c r="Q190" s="123"/>
      <c r="R190" s="124"/>
      <c r="S190" s="125">
        <f t="shared" si="415"/>
        <v>0</v>
      </c>
      <c r="T190" s="123"/>
      <c r="U190" s="124"/>
      <c r="V190" s="125">
        <f t="shared" si="416"/>
        <v>0</v>
      </c>
      <c r="W190" s="126">
        <f t="shared" si="417"/>
        <v>0</v>
      </c>
      <c r="X190" s="127">
        <f t="shared" si="418"/>
        <v>0</v>
      </c>
      <c r="Y190" s="127">
        <f t="shared" si="400"/>
        <v>0</v>
      </c>
      <c r="Z190" s="128" t="e">
        <f t="shared" si="401"/>
        <v>#DIV/0!</v>
      </c>
      <c r="AA190" s="129"/>
      <c r="AB190" s="131"/>
      <c r="AC190" s="131"/>
      <c r="AD190" s="131"/>
      <c r="AE190" s="131"/>
      <c r="AF190" s="131"/>
      <c r="AG190" s="131"/>
    </row>
    <row r="191" spans="1:33" ht="30" customHeight="1" x14ac:dyDescent="0.2">
      <c r="A191" s="132" t="s">
        <v>76</v>
      </c>
      <c r="B191" s="133" t="s">
        <v>272</v>
      </c>
      <c r="C191" s="187" t="s">
        <v>270</v>
      </c>
      <c r="D191" s="134"/>
      <c r="E191" s="135"/>
      <c r="F191" s="136"/>
      <c r="G191" s="137">
        <f t="shared" si="411"/>
        <v>0</v>
      </c>
      <c r="H191" s="135"/>
      <c r="I191" s="136"/>
      <c r="J191" s="137">
        <f t="shared" si="412"/>
        <v>0</v>
      </c>
      <c r="K191" s="135"/>
      <c r="L191" s="136"/>
      <c r="M191" s="137">
        <f t="shared" si="413"/>
        <v>0</v>
      </c>
      <c r="N191" s="135"/>
      <c r="O191" s="136"/>
      <c r="P191" s="137">
        <f t="shared" si="414"/>
        <v>0</v>
      </c>
      <c r="Q191" s="135"/>
      <c r="R191" s="136"/>
      <c r="S191" s="137">
        <f t="shared" si="415"/>
        <v>0</v>
      </c>
      <c r="T191" s="135"/>
      <c r="U191" s="136"/>
      <c r="V191" s="137">
        <f t="shared" si="416"/>
        <v>0</v>
      </c>
      <c r="W191" s="138">
        <f t="shared" si="417"/>
        <v>0</v>
      </c>
      <c r="X191" s="127">
        <f t="shared" si="418"/>
        <v>0</v>
      </c>
      <c r="Y191" s="127">
        <f t="shared" si="400"/>
        <v>0</v>
      </c>
      <c r="Z191" s="128" t="e">
        <f t="shared" si="401"/>
        <v>#DIV/0!</v>
      </c>
      <c r="AA191" s="139"/>
      <c r="AB191" s="131"/>
      <c r="AC191" s="131"/>
      <c r="AD191" s="131"/>
      <c r="AE191" s="131"/>
      <c r="AF191" s="131"/>
      <c r="AG191" s="131"/>
    </row>
    <row r="192" spans="1:33" ht="30" customHeight="1" thickBot="1" x14ac:dyDescent="0.25">
      <c r="A192" s="132" t="s">
        <v>76</v>
      </c>
      <c r="B192" s="133" t="s">
        <v>273</v>
      </c>
      <c r="C192" s="188" t="s">
        <v>274</v>
      </c>
      <c r="D192" s="148"/>
      <c r="E192" s="135"/>
      <c r="F192" s="136">
        <v>0.22</v>
      </c>
      <c r="G192" s="137">
        <f t="shared" si="411"/>
        <v>0</v>
      </c>
      <c r="H192" s="135"/>
      <c r="I192" s="136">
        <v>0.22</v>
      </c>
      <c r="J192" s="137">
        <f t="shared" si="412"/>
        <v>0</v>
      </c>
      <c r="K192" s="135"/>
      <c r="L192" s="136">
        <v>0.22</v>
      </c>
      <c r="M192" s="137">
        <f t="shared" si="413"/>
        <v>0</v>
      </c>
      <c r="N192" s="135"/>
      <c r="O192" s="136">
        <v>0.22</v>
      </c>
      <c r="P192" s="137">
        <f t="shared" si="414"/>
        <v>0</v>
      </c>
      <c r="Q192" s="135"/>
      <c r="R192" s="136">
        <v>0.22</v>
      </c>
      <c r="S192" s="137">
        <f t="shared" si="415"/>
        <v>0</v>
      </c>
      <c r="T192" s="135"/>
      <c r="U192" s="136">
        <v>0.22</v>
      </c>
      <c r="V192" s="137">
        <f t="shared" si="416"/>
        <v>0</v>
      </c>
      <c r="W192" s="138">
        <f t="shared" si="417"/>
        <v>0</v>
      </c>
      <c r="X192" s="127">
        <f t="shared" si="418"/>
        <v>0</v>
      </c>
      <c r="Y192" s="127">
        <f t="shared" si="400"/>
        <v>0</v>
      </c>
      <c r="Z192" s="128" t="e">
        <f t="shared" si="401"/>
        <v>#DIV/0!</v>
      </c>
      <c r="AA192" s="152"/>
      <c r="AB192" s="131"/>
      <c r="AC192" s="131"/>
      <c r="AD192" s="131"/>
      <c r="AE192" s="131"/>
      <c r="AF192" s="131"/>
      <c r="AG192" s="131"/>
    </row>
    <row r="193" spans="1:33" ht="30" customHeight="1" x14ac:dyDescent="0.2">
      <c r="A193" s="108" t="s">
        <v>73</v>
      </c>
      <c r="B193" s="155" t="s">
        <v>275</v>
      </c>
      <c r="C193" s="206" t="s">
        <v>276</v>
      </c>
      <c r="D193" s="141"/>
      <c r="E193" s="142">
        <f>SUM(E194:E196)</f>
        <v>0</v>
      </c>
      <c r="F193" s="143"/>
      <c r="G193" s="144">
        <f t="shared" ref="G193:H193" si="419">SUM(G194:G196)</f>
        <v>0</v>
      </c>
      <c r="H193" s="142">
        <f t="shared" si="419"/>
        <v>0</v>
      </c>
      <c r="I193" s="143"/>
      <c r="J193" s="144">
        <f t="shared" ref="J193:K193" si="420">SUM(J194:J196)</f>
        <v>0</v>
      </c>
      <c r="K193" s="142">
        <f t="shared" si="420"/>
        <v>0</v>
      </c>
      <c r="L193" s="143"/>
      <c r="M193" s="144">
        <f t="shared" ref="M193:N193" si="421">SUM(M194:M196)</f>
        <v>0</v>
      </c>
      <c r="N193" s="142">
        <f t="shared" si="421"/>
        <v>0</v>
      </c>
      <c r="O193" s="143"/>
      <c r="P193" s="144">
        <f t="shared" ref="P193:Q193" si="422">SUM(P194:P196)</f>
        <v>0</v>
      </c>
      <c r="Q193" s="142">
        <f t="shared" si="422"/>
        <v>0</v>
      </c>
      <c r="R193" s="143"/>
      <c r="S193" s="144">
        <f t="shared" ref="S193:T193" si="423">SUM(S194:S196)</f>
        <v>0</v>
      </c>
      <c r="T193" s="142">
        <f t="shared" si="423"/>
        <v>0</v>
      </c>
      <c r="U193" s="143"/>
      <c r="V193" s="144">
        <f t="shared" ref="V193:X193" si="424">SUM(V194:V196)</f>
        <v>0</v>
      </c>
      <c r="W193" s="144">
        <f t="shared" si="424"/>
        <v>0</v>
      </c>
      <c r="X193" s="144">
        <f t="shared" si="424"/>
        <v>0</v>
      </c>
      <c r="Y193" s="144">
        <f t="shared" si="400"/>
        <v>0</v>
      </c>
      <c r="Z193" s="144" t="e">
        <f t="shared" si="401"/>
        <v>#DIV/0!</v>
      </c>
      <c r="AA193" s="268"/>
      <c r="AB193" s="118"/>
      <c r="AC193" s="118"/>
      <c r="AD193" s="118"/>
      <c r="AE193" s="118"/>
      <c r="AF193" s="118"/>
      <c r="AG193" s="118"/>
    </row>
    <row r="194" spans="1:33" ht="30" customHeight="1" x14ac:dyDescent="0.2">
      <c r="A194" s="119" t="s">
        <v>76</v>
      </c>
      <c r="B194" s="120" t="s">
        <v>277</v>
      </c>
      <c r="C194" s="187" t="s">
        <v>278</v>
      </c>
      <c r="D194" s="122"/>
      <c r="E194" s="123"/>
      <c r="F194" s="124"/>
      <c r="G194" s="125">
        <f t="shared" ref="G194:G196" si="425">E194*F194</f>
        <v>0</v>
      </c>
      <c r="H194" s="123"/>
      <c r="I194" s="124"/>
      <c r="J194" s="125">
        <f t="shared" ref="J194:J196" si="426">H194*I194</f>
        <v>0</v>
      </c>
      <c r="K194" s="123"/>
      <c r="L194" s="124"/>
      <c r="M194" s="125">
        <f t="shared" ref="M194:M196" si="427">K194*L194</f>
        <v>0</v>
      </c>
      <c r="N194" s="123"/>
      <c r="O194" s="124"/>
      <c r="P194" s="125">
        <f t="shared" ref="P194:P196" si="428">N194*O194</f>
        <v>0</v>
      </c>
      <c r="Q194" s="123"/>
      <c r="R194" s="124"/>
      <c r="S194" s="125">
        <f t="shared" ref="S194:S196" si="429">Q194*R194</f>
        <v>0</v>
      </c>
      <c r="T194" s="123"/>
      <c r="U194" s="124"/>
      <c r="V194" s="125">
        <f t="shared" ref="V194:V196" si="430">T194*U194</f>
        <v>0</v>
      </c>
      <c r="W194" s="126">
        <f t="shared" ref="W194:W196" si="431">G194+M194+S194</f>
        <v>0</v>
      </c>
      <c r="X194" s="127">
        <f t="shared" ref="X194:X196" si="432">J194+P194+V194</f>
        <v>0</v>
      </c>
      <c r="Y194" s="127">
        <f t="shared" si="400"/>
        <v>0</v>
      </c>
      <c r="Z194" s="128" t="e">
        <f t="shared" si="401"/>
        <v>#DIV/0!</v>
      </c>
      <c r="AA194" s="259"/>
      <c r="AB194" s="131"/>
      <c r="AC194" s="131"/>
      <c r="AD194" s="131"/>
      <c r="AE194" s="131"/>
      <c r="AF194" s="131"/>
      <c r="AG194" s="131"/>
    </row>
    <row r="195" spans="1:33" ht="30" customHeight="1" x14ac:dyDescent="0.2">
      <c r="A195" s="119" t="s">
        <v>76</v>
      </c>
      <c r="B195" s="120" t="s">
        <v>279</v>
      </c>
      <c r="C195" s="187" t="s">
        <v>278</v>
      </c>
      <c r="D195" s="122"/>
      <c r="E195" s="123"/>
      <c r="F195" s="124"/>
      <c r="G195" s="125">
        <f t="shared" si="425"/>
        <v>0</v>
      </c>
      <c r="H195" s="123"/>
      <c r="I195" s="124"/>
      <c r="J195" s="125">
        <f t="shared" si="426"/>
        <v>0</v>
      </c>
      <c r="K195" s="123"/>
      <c r="L195" s="124"/>
      <c r="M195" s="125">
        <f t="shared" si="427"/>
        <v>0</v>
      </c>
      <c r="N195" s="123"/>
      <c r="O195" s="124"/>
      <c r="P195" s="125">
        <f t="shared" si="428"/>
        <v>0</v>
      </c>
      <c r="Q195" s="123"/>
      <c r="R195" s="124"/>
      <c r="S195" s="125">
        <f t="shared" si="429"/>
        <v>0</v>
      </c>
      <c r="T195" s="123"/>
      <c r="U195" s="124"/>
      <c r="V195" s="125">
        <f t="shared" si="430"/>
        <v>0</v>
      </c>
      <c r="W195" s="126">
        <f t="shared" si="431"/>
        <v>0</v>
      </c>
      <c r="X195" s="127">
        <f t="shared" si="432"/>
        <v>0</v>
      </c>
      <c r="Y195" s="127">
        <f t="shared" si="400"/>
        <v>0</v>
      </c>
      <c r="Z195" s="128" t="e">
        <f t="shared" si="401"/>
        <v>#DIV/0!</v>
      </c>
      <c r="AA195" s="259"/>
      <c r="AB195" s="131"/>
      <c r="AC195" s="131"/>
      <c r="AD195" s="131"/>
      <c r="AE195" s="131"/>
      <c r="AF195" s="131"/>
      <c r="AG195" s="131"/>
    </row>
    <row r="196" spans="1:33" ht="30" customHeight="1" thickBot="1" x14ac:dyDescent="0.25">
      <c r="A196" s="132" t="s">
        <v>76</v>
      </c>
      <c r="B196" s="133" t="s">
        <v>280</v>
      </c>
      <c r="C196" s="163" t="s">
        <v>278</v>
      </c>
      <c r="D196" s="134"/>
      <c r="E196" s="135"/>
      <c r="F196" s="136"/>
      <c r="G196" s="137">
        <f t="shared" si="425"/>
        <v>0</v>
      </c>
      <c r="H196" s="135"/>
      <c r="I196" s="136"/>
      <c r="J196" s="137">
        <f t="shared" si="426"/>
        <v>0</v>
      </c>
      <c r="K196" s="135"/>
      <c r="L196" s="136"/>
      <c r="M196" s="137">
        <f t="shared" si="427"/>
        <v>0</v>
      </c>
      <c r="N196" s="135"/>
      <c r="O196" s="136"/>
      <c r="P196" s="137">
        <f t="shared" si="428"/>
        <v>0</v>
      </c>
      <c r="Q196" s="135"/>
      <c r="R196" s="136"/>
      <c r="S196" s="137">
        <f t="shared" si="429"/>
        <v>0</v>
      </c>
      <c r="T196" s="135"/>
      <c r="U196" s="136"/>
      <c r="V196" s="137">
        <f t="shared" si="430"/>
        <v>0</v>
      </c>
      <c r="W196" s="138">
        <f t="shared" si="431"/>
        <v>0</v>
      </c>
      <c r="X196" s="127">
        <f t="shared" si="432"/>
        <v>0</v>
      </c>
      <c r="Y196" s="127">
        <f t="shared" si="400"/>
        <v>0</v>
      </c>
      <c r="Z196" s="128" t="e">
        <f t="shared" si="401"/>
        <v>#DIV/0!</v>
      </c>
      <c r="AA196" s="260"/>
      <c r="AB196" s="131"/>
      <c r="AC196" s="131"/>
      <c r="AD196" s="131"/>
      <c r="AE196" s="131"/>
      <c r="AF196" s="131"/>
      <c r="AG196" s="131"/>
    </row>
    <row r="197" spans="1:33" ht="30" customHeight="1" x14ac:dyDescent="0.2">
      <c r="A197" s="108" t="s">
        <v>73</v>
      </c>
      <c r="B197" s="155" t="s">
        <v>281</v>
      </c>
      <c r="C197" s="269" t="s">
        <v>257</v>
      </c>
      <c r="D197" s="141"/>
      <c r="E197" s="142">
        <f>SUM(E198:E204)</f>
        <v>57</v>
      </c>
      <c r="F197" s="143"/>
      <c r="G197" s="144">
        <f>SUM(G198:G205)</f>
        <v>20750</v>
      </c>
      <c r="H197" s="142">
        <f>SUM(H198:H204)</f>
        <v>6</v>
      </c>
      <c r="I197" s="143"/>
      <c r="J197" s="144">
        <f>SUM(J198:J205)</f>
        <v>23360.75</v>
      </c>
      <c r="K197" s="142">
        <f>SUM(K198:K204)</f>
        <v>0</v>
      </c>
      <c r="L197" s="143"/>
      <c r="M197" s="144">
        <f>SUM(M198:M205)</f>
        <v>0</v>
      </c>
      <c r="N197" s="142">
        <f>SUM(N198:N204)</f>
        <v>1</v>
      </c>
      <c r="O197" s="143"/>
      <c r="P197" s="144">
        <f>SUM(P198:P205)</f>
        <v>35000</v>
      </c>
      <c r="Q197" s="142">
        <f>SUM(Q198:Q204)</f>
        <v>0</v>
      </c>
      <c r="R197" s="143"/>
      <c r="S197" s="144">
        <f>SUM(S198:S205)</f>
        <v>0</v>
      </c>
      <c r="T197" s="142">
        <f>SUM(T198:T204)</f>
        <v>0</v>
      </c>
      <c r="U197" s="143"/>
      <c r="V197" s="144">
        <f t="shared" ref="V197:X197" si="433">SUM(V198:V205)</f>
        <v>0</v>
      </c>
      <c r="W197" s="144">
        <f t="shared" si="433"/>
        <v>20750</v>
      </c>
      <c r="X197" s="144">
        <f t="shared" si="433"/>
        <v>58360.75</v>
      </c>
      <c r="Y197" s="144">
        <f t="shared" si="400"/>
        <v>-37610.75</v>
      </c>
      <c r="Z197" s="144">
        <f t="shared" si="401"/>
        <v>-1.812566265060241</v>
      </c>
      <c r="AA197" s="268"/>
      <c r="AB197" s="118"/>
      <c r="AC197" s="118"/>
      <c r="AD197" s="118"/>
      <c r="AE197" s="118"/>
      <c r="AF197" s="118"/>
      <c r="AG197" s="118"/>
    </row>
    <row r="198" spans="1:33" ht="30" customHeight="1" x14ac:dyDescent="0.2">
      <c r="A198" s="311" t="s">
        <v>76</v>
      </c>
      <c r="B198" s="362" t="s">
        <v>282</v>
      </c>
      <c r="C198" s="345" t="s">
        <v>283</v>
      </c>
      <c r="D198" s="314"/>
      <c r="E198" s="315"/>
      <c r="F198" s="316"/>
      <c r="G198" s="317">
        <f t="shared" ref="G198:G203" si="434">E198*F198</f>
        <v>0</v>
      </c>
      <c r="H198" s="315"/>
      <c r="I198" s="316"/>
      <c r="J198" s="317">
        <f t="shared" ref="J198:J200" si="435">H198*I198</f>
        <v>0</v>
      </c>
      <c r="K198" s="315"/>
      <c r="L198" s="316"/>
      <c r="M198" s="317">
        <f t="shared" ref="M198:M204" si="436">K198*L198</f>
        <v>0</v>
      </c>
      <c r="N198" s="315"/>
      <c r="O198" s="316"/>
      <c r="P198" s="317">
        <f t="shared" ref="P198:P204" si="437">N198*O198</f>
        <v>0</v>
      </c>
      <c r="Q198" s="315"/>
      <c r="R198" s="316"/>
      <c r="S198" s="317">
        <f t="shared" ref="S198:S205" si="438">Q198*R198</f>
        <v>0</v>
      </c>
      <c r="T198" s="315"/>
      <c r="U198" s="316"/>
      <c r="V198" s="317">
        <f t="shared" ref="V198:V205" si="439">T198*U198</f>
        <v>0</v>
      </c>
      <c r="W198" s="318">
        <f t="shared" ref="W198:W205" si="440">G198+M198+S198</f>
        <v>0</v>
      </c>
      <c r="X198" s="319">
        <f t="shared" ref="X198:X205" si="441">J198+P198+V198</f>
        <v>0</v>
      </c>
      <c r="Y198" s="319">
        <f t="shared" si="400"/>
        <v>0</v>
      </c>
      <c r="Z198" s="320" t="e">
        <f t="shared" si="401"/>
        <v>#DIV/0!</v>
      </c>
      <c r="AA198" s="390"/>
      <c r="AB198" s="323"/>
      <c r="AC198" s="323"/>
      <c r="AD198" s="323"/>
      <c r="AE198" s="323"/>
      <c r="AF198" s="323"/>
      <c r="AG198" s="323"/>
    </row>
    <row r="199" spans="1:33" ht="30" customHeight="1" x14ac:dyDescent="0.2">
      <c r="A199" s="311" t="s">
        <v>76</v>
      </c>
      <c r="B199" s="362" t="s">
        <v>284</v>
      </c>
      <c r="C199" s="345" t="s">
        <v>285</v>
      </c>
      <c r="D199" s="314" t="s">
        <v>111</v>
      </c>
      <c r="E199" s="315">
        <v>50</v>
      </c>
      <c r="F199" s="316">
        <v>3</v>
      </c>
      <c r="G199" s="317">
        <f t="shared" si="434"/>
        <v>150</v>
      </c>
      <c r="H199" s="360"/>
      <c r="I199" s="397"/>
      <c r="J199" s="401">
        <f>H199*I199</f>
        <v>0</v>
      </c>
      <c r="K199" s="315"/>
      <c r="L199" s="316"/>
      <c r="M199" s="317">
        <f t="shared" si="436"/>
        <v>0</v>
      </c>
      <c r="N199" s="315"/>
      <c r="O199" s="316"/>
      <c r="P199" s="317">
        <f t="shared" si="437"/>
        <v>0</v>
      </c>
      <c r="Q199" s="315"/>
      <c r="R199" s="316"/>
      <c r="S199" s="317">
        <f t="shared" si="438"/>
        <v>0</v>
      </c>
      <c r="T199" s="315"/>
      <c r="U199" s="316"/>
      <c r="V199" s="317">
        <f t="shared" si="439"/>
        <v>0</v>
      </c>
      <c r="W199" s="330">
        <f t="shared" si="440"/>
        <v>150</v>
      </c>
      <c r="X199" s="319">
        <f t="shared" si="441"/>
        <v>0</v>
      </c>
      <c r="Y199" s="319">
        <f t="shared" si="400"/>
        <v>150</v>
      </c>
      <c r="Z199" s="320">
        <f t="shared" si="401"/>
        <v>1</v>
      </c>
      <c r="AA199" s="408"/>
      <c r="AB199" s="323"/>
      <c r="AC199" s="323"/>
      <c r="AD199" s="323"/>
      <c r="AE199" s="323"/>
      <c r="AF199" s="323"/>
      <c r="AG199" s="323"/>
    </row>
    <row r="200" spans="1:33" ht="30" customHeight="1" x14ac:dyDescent="0.2">
      <c r="A200" s="311" t="s">
        <v>76</v>
      </c>
      <c r="B200" s="362" t="s">
        <v>286</v>
      </c>
      <c r="C200" s="345" t="s">
        <v>287</v>
      </c>
      <c r="D200" s="314" t="s">
        <v>79</v>
      </c>
      <c r="E200" s="315">
        <v>3</v>
      </c>
      <c r="F200" s="316">
        <v>200</v>
      </c>
      <c r="G200" s="317">
        <f t="shared" si="434"/>
        <v>600</v>
      </c>
      <c r="H200" s="360">
        <v>2</v>
      </c>
      <c r="I200" s="397">
        <v>350</v>
      </c>
      <c r="J200" s="401">
        <f t="shared" si="435"/>
        <v>700</v>
      </c>
      <c r="K200" s="315"/>
      <c r="L200" s="316"/>
      <c r="M200" s="317">
        <f t="shared" si="436"/>
        <v>0</v>
      </c>
      <c r="N200" s="315"/>
      <c r="O200" s="316"/>
      <c r="P200" s="317">
        <f t="shared" si="437"/>
        <v>0</v>
      </c>
      <c r="Q200" s="315"/>
      <c r="R200" s="316"/>
      <c r="S200" s="317">
        <f t="shared" si="438"/>
        <v>0</v>
      </c>
      <c r="T200" s="315"/>
      <c r="U200" s="316"/>
      <c r="V200" s="317">
        <f t="shared" si="439"/>
        <v>0</v>
      </c>
      <c r="W200" s="330">
        <f t="shared" si="440"/>
        <v>600</v>
      </c>
      <c r="X200" s="319">
        <f t="shared" si="441"/>
        <v>700</v>
      </c>
      <c r="Y200" s="319">
        <f t="shared" si="400"/>
        <v>-100</v>
      </c>
      <c r="Z200" s="320">
        <f t="shared" si="401"/>
        <v>-0.16666666666666666</v>
      </c>
      <c r="AA200" s="408" t="s">
        <v>422</v>
      </c>
      <c r="AB200" s="323"/>
      <c r="AC200" s="323"/>
      <c r="AD200" s="323"/>
      <c r="AE200" s="323"/>
      <c r="AF200" s="323"/>
      <c r="AG200" s="323"/>
    </row>
    <row r="201" spans="1:33" ht="30" customHeight="1" x14ac:dyDescent="0.2">
      <c r="A201" s="311" t="s">
        <v>76</v>
      </c>
      <c r="B201" s="362" t="s">
        <v>288</v>
      </c>
      <c r="C201" s="345" t="s">
        <v>289</v>
      </c>
      <c r="D201" s="314"/>
      <c r="E201" s="315"/>
      <c r="F201" s="316"/>
      <c r="G201" s="317">
        <f t="shared" si="434"/>
        <v>0</v>
      </c>
      <c r="H201" s="360"/>
      <c r="I201" s="397"/>
      <c r="J201" s="401">
        <v>2660.75</v>
      </c>
      <c r="K201" s="315"/>
      <c r="L201" s="316"/>
      <c r="M201" s="317">
        <f t="shared" si="436"/>
        <v>0</v>
      </c>
      <c r="N201" s="315"/>
      <c r="O201" s="316"/>
      <c r="P201" s="317">
        <f t="shared" si="437"/>
        <v>0</v>
      </c>
      <c r="Q201" s="315"/>
      <c r="R201" s="316"/>
      <c r="S201" s="317">
        <f t="shared" si="438"/>
        <v>0</v>
      </c>
      <c r="T201" s="315"/>
      <c r="U201" s="316"/>
      <c r="V201" s="317">
        <f t="shared" si="439"/>
        <v>0</v>
      </c>
      <c r="W201" s="330">
        <f t="shared" si="440"/>
        <v>0</v>
      </c>
      <c r="X201" s="319">
        <f t="shared" si="441"/>
        <v>2660.75</v>
      </c>
      <c r="Y201" s="319">
        <f t="shared" si="400"/>
        <v>-2660.75</v>
      </c>
      <c r="Z201" s="320" t="e">
        <f t="shared" si="401"/>
        <v>#DIV/0!</v>
      </c>
      <c r="AA201" s="408" t="s">
        <v>421</v>
      </c>
      <c r="AB201" s="323"/>
      <c r="AC201" s="323"/>
      <c r="AD201" s="323"/>
      <c r="AE201" s="323"/>
      <c r="AF201" s="323"/>
      <c r="AG201" s="323"/>
    </row>
    <row r="202" spans="1:33" ht="30" customHeight="1" x14ac:dyDescent="0.2">
      <c r="A202" s="311" t="s">
        <v>76</v>
      </c>
      <c r="B202" s="362" t="s">
        <v>290</v>
      </c>
      <c r="C202" s="342" t="s">
        <v>393</v>
      </c>
      <c r="D202" s="314" t="s">
        <v>330</v>
      </c>
      <c r="E202" s="315">
        <v>4</v>
      </c>
      <c r="F202" s="316">
        <v>5000</v>
      </c>
      <c r="G202" s="317">
        <f t="shared" si="434"/>
        <v>20000</v>
      </c>
      <c r="H202" s="315">
        <v>4</v>
      </c>
      <c r="I202" s="316">
        <v>5000</v>
      </c>
      <c r="J202" s="317">
        <f t="shared" ref="J202:J203" si="442">H202*I202</f>
        <v>20000</v>
      </c>
      <c r="K202" s="315"/>
      <c r="L202" s="316"/>
      <c r="M202" s="317">
        <f t="shared" si="436"/>
        <v>0</v>
      </c>
      <c r="N202" s="315"/>
      <c r="O202" s="316"/>
      <c r="P202" s="317">
        <f t="shared" si="437"/>
        <v>0</v>
      </c>
      <c r="Q202" s="315"/>
      <c r="R202" s="316"/>
      <c r="S202" s="317">
        <f t="shared" si="438"/>
        <v>0</v>
      </c>
      <c r="T202" s="315"/>
      <c r="U202" s="316"/>
      <c r="V202" s="317">
        <f t="shared" si="439"/>
        <v>0</v>
      </c>
      <c r="W202" s="330">
        <f t="shared" si="440"/>
        <v>20000</v>
      </c>
      <c r="X202" s="319">
        <f t="shared" si="441"/>
        <v>20000</v>
      </c>
      <c r="Y202" s="319">
        <f t="shared" si="400"/>
        <v>0</v>
      </c>
      <c r="Z202" s="320">
        <f t="shared" si="401"/>
        <v>0</v>
      </c>
      <c r="AA202" s="390"/>
      <c r="AB202" s="322"/>
      <c r="AC202" s="323"/>
      <c r="AD202" s="323"/>
      <c r="AE202" s="323"/>
      <c r="AF202" s="323"/>
      <c r="AG202" s="323"/>
    </row>
    <row r="203" spans="1:33" ht="30" customHeight="1" x14ac:dyDescent="0.2">
      <c r="A203" s="311" t="s">
        <v>76</v>
      </c>
      <c r="B203" s="362" t="s">
        <v>292</v>
      </c>
      <c r="C203" s="368" t="s">
        <v>394</v>
      </c>
      <c r="D203" s="314"/>
      <c r="E203" s="315"/>
      <c r="F203" s="316"/>
      <c r="G203" s="317">
        <f t="shared" si="434"/>
        <v>0</v>
      </c>
      <c r="H203" s="315"/>
      <c r="I203" s="316"/>
      <c r="J203" s="317">
        <f t="shared" si="442"/>
        <v>0</v>
      </c>
      <c r="K203" s="360"/>
      <c r="L203" s="397"/>
      <c r="M203" s="317">
        <f t="shared" si="436"/>
        <v>0</v>
      </c>
      <c r="N203" s="360">
        <v>1</v>
      </c>
      <c r="O203" s="397">
        <v>35000</v>
      </c>
      <c r="P203" s="317">
        <f t="shared" si="437"/>
        <v>35000</v>
      </c>
      <c r="Q203" s="315"/>
      <c r="R203" s="316"/>
      <c r="S203" s="317">
        <f t="shared" si="438"/>
        <v>0</v>
      </c>
      <c r="T203" s="315"/>
      <c r="U203" s="316"/>
      <c r="V203" s="317">
        <f t="shared" si="439"/>
        <v>0</v>
      </c>
      <c r="W203" s="330">
        <f t="shared" si="440"/>
        <v>0</v>
      </c>
      <c r="X203" s="319">
        <f t="shared" si="441"/>
        <v>35000</v>
      </c>
      <c r="Y203" s="319">
        <f t="shared" si="400"/>
        <v>-35000</v>
      </c>
      <c r="Z203" s="320" t="e">
        <f t="shared" si="401"/>
        <v>#DIV/0!</v>
      </c>
      <c r="AA203" s="402" t="s">
        <v>423</v>
      </c>
      <c r="AB203" s="323"/>
      <c r="AC203" s="323"/>
      <c r="AD203" s="323"/>
      <c r="AE203" s="323"/>
      <c r="AF203" s="323"/>
      <c r="AG203" s="323"/>
    </row>
    <row r="204" spans="1:33" ht="30" customHeight="1" x14ac:dyDescent="0.2">
      <c r="A204" s="324" t="s">
        <v>76</v>
      </c>
      <c r="B204" s="365" t="s">
        <v>293</v>
      </c>
      <c r="C204" s="342" t="s">
        <v>291</v>
      </c>
      <c r="D204" s="326"/>
      <c r="E204" s="327"/>
      <c r="F204" s="328"/>
      <c r="G204" s="329">
        <f>E204*F204</f>
        <v>0</v>
      </c>
      <c r="H204" s="327"/>
      <c r="I204" s="328"/>
      <c r="J204" s="329">
        <f>H204*I204</f>
        <v>0</v>
      </c>
      <c r="K204" s="327"/>
      <c r="L204" s="328"/>
      <c r="M204" s="329">
        <f t="shared" si="436"/>
        <v>0</v>
      </c>
      <c r="N204" s="327"/>
      <c r="O204" s="328"/>
      <c r="P204" s="329">
        <f t="shared" si="437"/>
        <v>0</v>
      </c>
      <c r="Q204" s="327"/>
      <c r="R204" s="328"/>
      <c r="S204" s="329">
        <f t="shared" si="438"/>
        <v>0</v>
      </c>
      <c r="T204" s="327"/>
      <c r="U204" s="328"/>
      <c r="V204" s="329">
        <f t="shared" si="439"/>
        <v>0</v>
      </c>
      <c r="W204" s="330">
        <f t="shared" si="440"/>
        <v>0</v>
      </c>
      <c r="X204" s="319">
        <f t="shared" si="441"/>
        <v>0</v>
      </c>
      <c r="Y204" s="319">
        <f t="shared" si="400"/>
        <v>0</v>
      </c>
      <c r="Z204" s="320" t="e">
        <f t="shared" si="401"/>
        <v>#DIV/0!</v>
      </c>
      <c r="AA204" s="391"/>
      <c r="AB204" s="323"/>
      <c r="AC204" s="323"/>
      <c r="AD204" s="323"/>
      <c r="AE204" s="323"/>
      <c r="AF204" s="323"/>
      <c r="AG204" s="323"/>
    </row>
    <row r="205" spans="1:33" ht="30" customHeight="1" thickBot="1" x14ac:dyDescent="0.25">
      <c r="A205" s="324" t="s">
        <v>76</v>
      </c>
      <c r="B205" s="398" t="s">
        <v>294</v>
      </c>
      <c r="C205" s="346" t="s">
        <v>295</v>
      </c>
      <c r="D205" s="333"/>
      <c r="E205" s="396"/>
      <c r="F205" s="328">
        <v>0.22</v>
      </c>
      <c r="G205" s="329">
        <f>E205*F205</f>
        <v>0</v>
      </c>
      <c r="H205" s="396"/>
      <c r="I205" s="328">
        <v>0.22</v>
      </c>
      <c r="J205" s="329">
        <f>H205*I205</f>
        <v>0</v>
      </c>
      <c r="K205" s="396"/>
      <c r="L205" s="328">
        <v>0.22</v>
      </c>
      <c r="M205" s="329">
        <f>K205*L205</f>
        <v>0</v>
      </c>
      <c r="N205" s="396"/>
      <c r="O205" s="328">
        <v>0.22</v>
      </c>
      <c r="P205" s="329">
        <f>N205*O205</f>
        <v>0</v>
      </c>
      <c r="Q205" s="396"/>
      <c r="R205" s="328">
        <v>0.22</v>
      </c>
      <c r="S205" s="329">
        <f t="shared" si="438"/>
        <v>0</v>
      </c>
      <c r="T205" s="396"/>
      <c r="U205" s="328">
        <v>0.22</v>
      </c>
      <c r="V205" s="329">
        <f t="shared" si="439"/>
        <v>0</v>
      </c>
      <c r="W205" s="330">
        <f t="shared" si="440"/>
        <v>0</v>
      </c>
      <c r="X205" s="319">
        <f t="shared" si="441"/>
        <v>0</v>
      </c>
      <c r="Y205" s="319">
        <f t="shared" si="400"/>
        <v>0</v>
      </c>
      <c r="Z205" s="320" t="e">
        <f t="shared" si="401"/>
        <v>#DIV/0!</v>
      </c>
      <c r="AA205" s="337"/>
      <c r="AB205" s="310"/>
      <c r="AC205" s="310"/>
      <c r="AD205" s="310"/>
      <c r="AE205" s="310"/>
      <c r="AF205" s="310"/>
      <c r="AG205" s="310"/>
    </row>
    <row r="206" spans="1:33" ht="30" customHeight="1" thickBot="1" x14ac:dyDescent="0.25">
      <c r="A206" s="270" t="s">
        <v>296</v>
      </c>
      <c r="B206" s="271"/>
      <c r="C206" s="272"/>
      <c r="D206" s="273"/>
      <c r="E206" s="173">
        <f>E197+E193+E188+E162</f>
        <v>78</v>
      </c>
      <c r="F206" s="189"/>
      <c r="G206" s="274">
        <f t="shared" ref="G206:H206" si="443">G197+G193+G188+G162</f>
        <v>174470</v>
      </c>
      <c r="H206" s="173">
        <f t="shared" si="443"/>
        <v>27</v>
      </c>
      <c r="I206" s="189"/>
      <c r="J206" s="274">
        <f t="shared" ref="J206:K206" si="444">J197+J193+J188+J162</f>
        <v>177080.75</v>
      </c>
      <c r="K206" s="173">
        <f t="shared" si="444"/>
        <v>0</v>
      </c>
      <c r="L206" s="189"/>
      <c r="M206" s="274">
        <f t="shared" ref="M206:N206" si="445">M197+M193+M188+M162</f>
        <v>0</v>
      </c>
      <c r="N206" s="173">
        <f t="shared" si="445"/>
        <v>1</v>
      </c>
      <c r="O206" s="189"/>
      <c r="P206" s="274">
        <f t="shared" ref="P206:Q206" si="446">P197+P193+P188+P162</f>
        <v>35000</v>
      </c>
      <c r="Q206" s="173">
        <f t="shared" si="446"/>
        <v>0</v>
      </c>
      <c r="R206" s="189"/>
      <c r="S206" s="274">
        <f t="shared" ref="S206:T206" si="447">S197+S193+S188+S162</f>
        <v>0</v>
      </c>
      <c r="T206" s="173">
        <f t="shared" si="447"/>
        <v>0</v>
      </c>
      <c r="U206" s="189"/>
      <c r="V206" s="274">
        <f>V197+V193+V188+V162</f>
        <v>0</v>
      </c>
      <c r="W206" s="208">
        <f t="shared" ref="W206:X206" si="448">W197+W162+W193+W188</f>
        <v>174470</v>
      </c>
      <c r="X206" s="208">
        <f t="shared" si="448"/>
        <v>212080.75</v>
      </c>
      <c r="Y206" s="208">
        <f t="shared" si="400"/>
        <v>-37610.75</v>
      </c>
      <c r="Z206" s="208">
        <f t="shared" si="401"/>
        <v>-0.21557144494755545</v>
      </c>
      <c r="AA206" s="209"/>
      <c r="AB206" s="7"/>
      <c r="AC206" s="7"/>
      <c r="AD206" s="7"/>
      <c r="AE206" s="7"/>
      <c r="AF206" s="7"/>
      <c r="AG206" s="7"/>
    </row>
    <row r="207" spans="1:33" ht="30" customHeight="1" thickBot="1" x14ac:dyDescent="0.25">
      <c r="A207" s="275" t="s">
        <v>297</v>
      </c>
      <c r="B207" s="276"/>
      <c r="C207" s="277"/>
      <c r="D207" s="278"/>
      <c r="E207" s="279"/>
      <c r="F207" s="280"/>
      <c r="G207" s="281">
        <f>G37+G51+G60+G83+G97+G111+G127+G135+G143+G150+G154+G160+G206</f>
        <v>648690</v>
      </c>
      <c r="H207" s="279"/>
      <c r="I207" s="280"/>
      <c r="J207" s="281">
        <f>J37+J51+J60+J83+J97+J111+J127+J135+J143+J150+J154+J160+J206</f>
        <v>603761.96</v>
      </c>
      <c r="K207" s="279"/>
      <c r="L207" s="280"/>
      <c r="M207" s="281">
        <f>M37+M51+M60+M83+M97+M111+M127+M135+M143+M150+M154+M160+M206</f>
        <v>760000</v>
      </c>
      <c r="N207" s="279"/>
      <c r="O207" s="280"/>
      <c r="P207" s="281">
        <f>P37+P51+P60+P83+P97+P111+P127+P135+P143+P150+P154+P160+P206</f>
        <v>689712.21000000008</v>
      </c>
      <c r="Q207" s="279"/>
      <c r="R207" s="280"/>
      <c r="S207" s="281">
        <f>S37+S51+S60+S83+S97+S111+S127+S135+S143+S150+S154+S160+S206</f>
        <v>0</v>
      </c>
      <c r="T207" s="279"/>
      <c r="U207" s="280"/>
      <c r="V207" s="281">
        <f t="shared" ref="V207:Y207" si="449">V37+V51+V60+V83+V97+V111+V127+V135+V143+V150+V154+V160+V206</f>
        <v>0</v>
      </c>
      <c r="W207" s="281">
        <f t="shared" si="449"/>
        <v>1408690</v>
      </c>
      <c r="X207" s="281">
        <f t="shared" si="449"/>
        <v>1293474.17</v>
      </c>
      <c r="Y207" s="281">
        <f t="shared" si="449"/>
        <v>115215.83000000002</v>
      </c>
      <c r="Z207" s="282">
        <f t="shared" si="401"/>
        <v>8.178934329057494E-2</v>
      </c>
      <c r="AA207" s="283"/>
      <c r="AB207" s="7"/>
      <c r="AC207" s="7"/>
      <c r="AD207" s="7"/>
      <c r="AE207" s="7"/>
      <c r="AF207" s="7"/>
      <c r="AG207" s="7"/>
    </row>
    <row r="208" spans="1:33" ht="30" customHeight="1" thickBot="1" x14ac:dyDescent="0.25">
      <c r="A208" s="448"/>
      <c r="B208" s="448"/>
      <c r="C208" s="448"/>
      <c r="D208" s="74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284"/>
      <c r="X208" s="284"/>
      <c r="Y208" s="284"/>
      <c r="Z208" s="284"/>
      <c r="AA208" s="83"/>
      <c r="AB208" s="7"/>
      <c r="AC208" s="7"/>
      <c r="AD208" s="7"/>
      <c r="AE208" s="7"/>
      <c r="AF208" s="7"/>
      <c r="AG208" s="7"/>
    </row>
    <row r="209" spans="1:33" ht="30" customHeight="1" thickBot="1" x14ac:dyDescent="0.25">
      <c r="A209" s="449" t="s">
        <v>298</v>
      </c>
      <c r="B209" s="450"/>
      <c r="C209" s="450"/>
      <c r="D209" s="285"/>
      <c r="E209" s="279"/>
      <c r="F209" s="280"/>
      <c r="G209" s="286">
        <f>Фінансування!C27-'Кошторис  витрат'!G207</f>
        <v>0</v>
      </c>
      <c r="H209" s="279"/>
      <c r="I209" s="280"/>
      <c r="J209" s="286">
        <f>Фінансування!C28-'Кошторис  витрат'!J207</f>
        <v>0</v>
      </c>
      <c r="K209" s="279"/>
      <c r="L209" s="280"/>
      <c r="M209" s="286">
        <f>Фінансування!J27-'Кошторис  витрат'!M207</f>
        <v>0</v>
      </c>
      <c r="N209" s="279"/>
      <c r="O209" s="280"/>
      <c r="P209" s="286">
        <f>Фінансування!J28-'Кошторис  витрат'!P207</f>
        <v>0</v>
      </c>
      <c r="Q209" s="279"/>
      <c r="R209" s="280"/>
      <c r="S209" s="286">
        <f>Фінансування!L27-'Кошторис  витрат'!S207</f>
        <v>0</v>
      </c>
      <c r="T209" s="279"/>
      <c r="U209" s="280"/>
      <c r="V209" s="286">
        <f>Фінансування!L28-'Кошторис  витрат'!V207</f>
        <v>0</v>
      </c>
      <c r="W209" s="287">
        <f>Фінансування!N27-'Кошторис  витрат'!W207</f>
        <v>0</v>
      </c>
      <c r="X209" s="287">
        <f>Фінансування!N28-'Кошторис  витрат'!X207</f>
        <v>0</v>
      </c>
      <c r="Y209" s="287"/>
      <c r="Z209" s="287"/>
      <c r="AA209" s="288"/>
      <c r="AB209" s="7"/>
      <c r="AC209" s="7"/>
      <c r="AD209" s="7"/>
      <c r="AE209" s="7"/>
      <c r="AF209" s="7"/>
      <c r="AG209" s="7"/>
    </row>
    <row r="210" spans="1:33" ht="30" customHeight="1" x14ac:dyDescent="0.2">
      <c r="A210" s="1"/>
      <c r="B210" s="289"/>
      <c r="C210" s="2"/>
      <c r="D210" s="29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1"/>
      <c r="X210" s="71"/>
      <c r="Y210" s="71"/>
      <c r="Z210" s="71"/>
      <c r="AA210" s="2"/>
      <c r="AB210" s="1"/>
      <c r="AC210" s="1"/>
      <c r="AD210" s="1"/>
      <c r="AE210" s="1"/>
      <c r="AF210" s="1"/>
      <c r="AG210" s="1"/>
    </row>
    <row r="211" spans="1:33" ht="30" customHeight="1" x14ac:dyDescent="0.2">
      <c r="A211" s="1"/>
      <c r="B211" s="289"/>
      <c r="C211" s="2"/>
      <c r="D211" s="29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1"/>
      <c r="X211" s="71"/>
      <c r="Y211" s="71"/>
      <c r="Z211" s="71"/>
      <c r="AA211" s="2"/>
      <c r="AB211" s="1"/>
      <c r="AC211" s="1"/>
      <c r="AD211" s="1"/>
      <c r="AE211" s="1"/>
      <c r="AF211" s="1"/>
      <c r="AG211" s="1"/>
    </row>
    <row r="212" spans="1:33" ht="30" customHeight="1" x14ac:dyDescent="0.2">
      <c r="A212" s="1"/>
      <c r="B212" s="289"/>
      <c r="C212" s="2"/>
      <c r="D212" s="29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1"/>
      <c r="X212" s="71"/>
      <c r="Y212" s="71"/>
      <c r="Z212" s="71"/>
      <c r="AA212" s="2"/>
      <c r="AB212" s="1"/>
      <c r="AC212" s="1"/>
      <c r="AD212" s="1"/>
      <c r="AE212" s="1"/>
      <c r="AF212" s="1"/>
      <c r="AG212" s="1"/>
    </row>
    <row r="213" spans="1:33" ht="30" customHeight="1" x14ac:dyDescent="0.2">
      <c r="A213" s="291"/>
      <c r="B213" s="292"/>
      <c r="C213" s="293"/>
      <c r="D213" s="290"/>
      <c r="E213" s="294"/>
      <c r="F213" s="294"/>
      <c r="G213" s="70"/>
      <c r="H213" s="294"/>
      <c r="I213" s="294"/>
      <c r="J213" s="70"/>
      <c r="K213" s="295"/>
      <c r="L213" s="291"/>
      <c r="M213" s="294"/>
      <c r="N213" s="295"/>
      <c r="O213" s="291"/>
      <c r="P213" s="294"/>
      <c r="Q213" s="70"/>
      <c r="R213" s="70"/>
      <c r="S213" s="70"/>
      <c r="T213" s="70"/>
      <c r="U213" s="70"/>
      <c r="V213" s="70"/>
      <c r="W213" s="71"/>
      <c r="X213" s="71"/>
      <c r="Y213" s="71"/>
      <c r="Z213" s="71"/>
      <c r="AA213" s="2"/>
      <c r="AB213" s="1"/>
      <c r="AC213" s="2"/>
      <c r="AD213" s="1"/>
      <c r="AE213" s="1"/>
      <c r="AF213" s="1"/>
      <c r="AG213" s="1"/>
    </row>
    <row r="214" spans="1:33" ht="30" customHeight="1" x14ac:dyDescent="0.2">
      <c r="A214" s="296"/>
      <c r="B214" s="297"/>
      <c r="C214" s="298" t="s">
        <v>299</v>
      </c>
      <c r="D214" s="299"/>
      <c r="E214" s="300"/>
      <c r="F214" s="301" t="s">
        <v>300</v>
      </c>
      <c r="G214" s="300"/>
      <c r="H214" s="300"/>
      <c r="I214" s="301" t="s">
        <v>300</v>
      </c>
      <c r="J214" s="300"/>
      <c r="K214" s="302"/>
      <c r="L214" s="303" t="s">
        <v>301</v>
      </c>
      <c r="M214" s="300"/>
      <c r="N214" s="302"/>
      <c r="O214" s="303" t="s">
        <v>301</v>
      </c>
      <c r="P214" s="300"/>
      <c r="Q214" s="300"/>
      <c r="R214" s="300"/>
      <c r="S214" s="300"/>
      <c r="T214" s="300"/>
      <c r="U214" s="300"/>
      <c r="V214" s="300"/>
      <c r="W214" s="304"/>
      <c r="X214" s="304"/>
      <c r="Y214" s="304"/>
      <c r="Z214" s="304"/>
      <c r="AA214" s="305"/>
      <c r="AB214" s="306"/>
      <c r="AC214" s="305"/>
      <c r="AD214" s="306"/>
      <c r="AE214" s="306"/>
      <c r="AF214" s="306"/>
      <c r="AG214" s="306"/>
    </row>
    <row r="215" spans="1:33" ht="30" customHeight="1" x14ac:dyDescent="0.2">
      <c r="A215" s="1"/>
      <c r="B215" s="289"/>
      <c r="C215" s="2"/>
      <c r="D215" s="29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1"/>
      <c r="X215" s="71"/>
      <c r="Y215" s="71"/>
      <c r="Z215" s="71"/>
      <c r="AA215" s="2"/>
      <c r="AB215" s="1"/>
      <c r="AC215" s="1"/>
      <c r="AD215" s="1"/>
      <c r="AE215" s="1"/>
      <c r="AF215" s="1"/>
      <c r="AG215" s="1"/>
    </row>
    <row r="216" spans="1:33" ht="30" customHeight="1" x14ac:dyDescent="0.2">
      <c r="A216" s="1"/>
      <c r="B216" s="289"/>
      <c r="C216" s="2"/>
      <c r="D216" s="29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1"/>
      <c r="X216" s="71"/>
      <c r="Y216" s="71"/>
      <c r="Z216" s="71"/>
      <c r="AA216" s="2"/>
      <c r="AB216" s="1"/>
      <c r="AC216" s="1"/>
      <c r="AD216" s="1"/>
      <c r="AE216" s="1"/>
      <c r="AF216" s="1"/>
      <c r="AG216" s="1"/>
    </row>
    <row r="217" spans="1:33" ht="30" customHeight="1" x14ac:dyDescent="0.2">
      <c r="A217" s="1"/>
      <c r="B217" s="289"/>
      <c r="C217" s="2"/>
      <c r="D217" s="29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1"/>
      <c r="X217" s="71"/>
      <c r="Y217" s="71"/>
      <c r="Z217" s="71"/>
      <c r="AA217" s="2"/>
      <c r="AB217" s="1"/>
      <c r="AC217" s="1"/>
      <c r="AD217" s="1"/>
      <c r="AE217" s="1"/>
      <c r="AF217" s="1"/>
      <c r="AG217" s="1"/>
    </row>
    <row r="218" spans="1:33" ht="30" customHeight="1" x14ac:dyDescent="0.2">
      <c r="A218" s="1"/>
      <c r="B218" s="289"/>
      <c r="C218" s="2"/>
      <c r="D218" s="29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07"/>
      <c r="X218" s="307"/>
      <c r="Y218" s="307"/>
      <c r="Z218" s="307"/>
      <c r="AA218" s="2"/>
      <c r="AB218" s="1"/>
      <c r="AC218" s="1"/>
      <c r="AD218" s="1"/>
      <c r="AE218" s="1"/>
      <c r="AF218" s="1"/>
      <c r="AG218" s="1"/>
    </row>
    <row r="219" spans="1:33" ht="30" customHeight="1" x14ac:dyDescent="0.2">
      <c r="A219" s="1"/>
      <c r="B219" s="289"/>
      <c r="C219" s="2"/>
      <c r="D219" s="29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07"/>
      <c r="X219" s="307"/>
      <c r="Y219" s="307"/>
      <c r="Z219" s="307"/>
      <c r="AA219" s="2"/>
      <c r="AB219" s="1"/>
      <c r="AC219" s="1"/>
      <c r="AD219" s="1"/>
      <c r="AE219" s="1"/>
      <c r="AF219" s="1"/>
      <c r="AG219" s="1"/>
    </row>
    <row r="220" spans="1:33" ht="30" customHeight="1" x14ac:dyDescent="0.2">
      <c r="A220" s="1"/>
      <c r="B220" s="289"/>
      <c r="C220" s="2"/>
      <c r="D220" s="29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07"/>
      <c r="X220" s="307"/>
      <c r="Y220" s="307"/>
      <c r="Z220" s="307"/>
      <c r="AA220" s="2"/>
      <c r="AB220" s="1"/>
      <c r="AC220" s="1"/>
      <c r="AD220" s="1"/>
      <c r="AE220" s="1"/>
      <c r="AF220" s="1"/>
      <c r="AG220" s="1"/>
    </row>
    <row r="221" spans="1:33" ht="30" customHeight="1" x14ac:dyDescent="0.2">
      <c r="A221" s="1"/>
      <c r="B221" s="289"/>
      <c r="C221" s="2"/>
      <c r="D221" s="29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07"/>
      <c r="X221" s="307"/>
      <c r="Y221" s="307"/>
      <c r="Z221" s="307"/>
      <c r="AA221" s="2"/>
      <c r="AB221" s="1"/>
      <c r="AC221" s="1"/>
      <c r="AD221" s="1"/>
      <c r="AE221" s="1"/>
      <c r="AF221" s="1"/>
      <c r="AG221" s="1"/>
    </row>
    <row r="222" spans="1:33" ht="30" customHeight="1" x14ac:dyDescent="0.2">
      <c r="A222" s="1"/>
      <c r="B222" s="289"/>
      <c r="C222" s="2"/>
      <c r="D222" s="29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07"/>
      <c r="X222" s="307"/>
      <c r="Y222" s="307"/>
      <c r="Z222" s="307"/>
      <c r="AA222" s="2"/>
      <c r="AB222" s="1"/>
      <c r="AC222" s="1"/>
      <c r="AD222" s="1"/>
      <c r="AE222" s="1"/>
      <c r="AF222" s="1"/>
      <c r="AG222" s="1"/>
    </row>
    <row r="223" spans="1:33" ht="30" customHeight="1" x14ac:dyDescent="0.2">
      <c r="A223" s="1"/>
      <c r="B223" s="289"/>
      <c r="C223" s="2"/>
      <c r="D223" s="29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07"/>
      <c r="X223" s="307"/>
      <c r="Y223" s="307"/>
      <c r="Z223" s="307"/>
      <c r="AA223" s="2"/>
      <c r="AB223" s="1"/>
      <c r="AC223" s="1"/>
      <c r="AD223" s="1"/>
      <c r="AE223" s="1"/>
      <c r="AF223" s="1"/>
      <c r="AG223" s="1"/>
    </row>
    <row r="224" spans="1:33" ht="30" customHeight="1" x14ac:dyDescent="0.2">
      <c r="A224" s="1"/>
      <c r="B224" s="289"/>
      <c r="C224" s="2"/>
      <c r="D224" s="29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07"/>
      <c r="X224" s="307"/>
      <c r="Y224" s="307"/>
      <c r="Z224" s="307"/>
      <c r="AA224" s="2"/>
      <c r="AB224" s="1"/>
      <c r="AC224" s="1"/>
      <c r="AD224" s="1"/>
      <c r="AE224" s="1"/>
      <c r="AF224" s="1"/>
      <c r="AG224" s="1"/>
    </row>
    <row r="225" spans="1:33" ht="30" customHeight="1" x14ac:dyDescent="0.2">
      <c r="A225" s="1"/>
      <c r="B225" s="289"/>
      <c r="C225" s="2"/>
      <c r="D225" s="29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07"/>
      <c r="X225" s="307"/>
      <c r="Y225" s="307"/>
      <c r="Z225" s="307"/>
      <c r="AA225" s="2"/>
      <c r="AB225" s="1"/>
      <c r="AC225" s="1"/>
      <c r="AD225" s="1"/>
      <c r="AE225" s="1"/>
      <c r="AF225" s="1"/>
      <c r="AG225" s="1"/>
    </row>
    <row r="226" spans="1:33" ht="30" customHeight="1" x14ac:dyDescent="0.2">
      <c r="A226" s="1"/>
      <c r="B226" s="289"/>
      <c r="C226" s="2"/>
      <c r="D226" s="29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07"/>
      <c r="X226" s="307"/>
      <c r="Y226" s="307"/>
      <c r="Z226" s="307"/>
      <c r="AA226" s="2"/>
      <c r="AB226" s="1"/>
      <c r="AC226" s="1"/>
      <c r="AD226" s="1"/>
      <c r="AE226" s="1"/>
      <c r="AF226" s="1"/>
      <c r="AG226" s="1"/>
    </row>
    <row r="227" spans="1:33" ht="30" customHeight="1" x14ac:dyDescent="0.2">
      <c r="A227" s="1"/>
      <c r="B227" s="289"/>
      <c r="C227" s="2"/>
      <c r="D227" s="29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07"/>
      <c r="X227" s="307"/>
      <c r="Y227" s="307"/>
      <c r="Z227" s="307"/>
      <c r="AA227" s="2"/>
      <c r="AB227" s="1"/>
      <c r="AC227" s="1"/>
      <c r="AD227" s="1"/>
      <c r="AE227" s="1"/>
      <c r="AF227" s="1"/>
      <c r="AG227" s="1"/>
    </row>
    <row r="228" spans="1:33" ht="30" customHeight="1" x14ac:dyDescent="0.2">
      <c r="A228" s="1"/>
      <c r="B228" s="289"/>
      <c r="C228" s="2"/>
      <c r="D228" s="29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07"/>
      <c r="X228" s="307"/>
      <c r="Y228" s="307"/>
      <c r="Z228" s="307"/>
      <c r="AA228" s="2"/>
      <c r="AB228" s="1"/>
      <c r="AC228" s="1"/>
      <c r="AD228" s="1"/>
      <c r="AE228" s="1"/>
      <c r="AF228" s="1"/>
      <c r="AG228" s="1"/>
    </row>
    <row r="229" spans="1:33" ht="30" customHeight="1" x14ac:dyDescent="0.2">
      <c r="A229" s="1"/>
      <c r="B229" s="289"/>
      <c r="C229" s="2"/>
      <c r="D229" s="29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07"/>
      <c r="X229" s="307"/>
      <c r="Y229" s="307"/>
      <c r="Z229" s="307"/>
      <c r="AA229" s="2"/>
      <c r="AB229" s="1"/>
      <c r="AC229" s="1"/>
      <c r="AD229" s="1"/>
      <c r="AE229" s="1"/>
      <c r="AF229" s="1"/>
      <c r="AG229" s="1"/>
    </row>
    <row r="230" spans="1:33" ht="30" customHeight="1" x14ac:dyDescent="0.2">
      <c r="A230" s="1"/>
      <c r="B230" s="289"/>
      <c r="C230" s="2"/>
      <c r="D230" s="29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07"/>
      <c r="X230" s="307"/>
      <c r="Y230" s="307"/>
      <c r="Z230" s="307"/>
      <c r="AA230" s="2"/>
      <c r="AB230" s="1"/>
      <c r="AC230" s="1"/>
      <c r="AD230" s="1"/>
      <c r="AE230" s="1"/>
      <c r="AF230" s="1"/>
      <c r="AG230" s="1"/>
    </row>
    <row r="231" spans="1:33" ht="30" customHeight="1" x14ac:dyDescent="0.2">
      <c r="A231" s="1"/>
      <c r="B231" s="289"/>
      <c r="C231" s="2"/>
      <c r="D231" s="29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07"/>
      <c r="X231" s="307"/>
      <c r="Y231" s="307"/>
      <c r="Z231" s="307"/>
      <c r="AA231" s="2"/>
      <c r="AB231" s="1"/>
      <c r="AC231" s="1"/>
      <c r="AD231" s="1"/>
      <c r="AE231" s="1"/>
      <c r="AF231" s="1"/>
      <c r="AG231" s="1"/>
    </row>
    <row r="232" spans="1:33" ht="30" customHeight="1" x14ac:dyDescent="0.2">
      <c r="A232" s="1"/>
      <c r="B232" s="289"/>
      <c r="C232" s="2"/>
      <c r="D232" s="29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07"/>
      <c r="X232" s="307"/>
      <c r="Y232" s="307"/>
      <c r="Z232" s="307"/>
      <c r="AA232" s="2"/>
      <c r="AB232" s="1"/>
      <c r="AC232" s="1"/>
      <c r="AD232" s="1"/>
      <c r="AE232" s="1"/>
      <c r="AF232" s="1"/>
      <c r="AG232" s="1"/>
    </row>
    <row r="233" spans="1:33" ht="30" customHeight="1" x14ac:dyDescent="0.2">
      <c r="A233" s="1"/>
      <c r="B233" s="289"/>
      <c r="C233" s="2"/>
      <c r="D233" s="29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07"/>
      <c r="X233" s="307"/>
      <c r="Y233" s="307"/>
      <c r="Z233" s="307"/>
      <c r="AA233" s="2"/>
      <c r="AB233" s="1"/>
      <c r="AC233" s="1"/>
      <c r="AD233" s="1"/>
      <c r="AE233" s="1"/>
      <c r="AF233" s="1"/>
      <c r="AG233" s="1"/>
    </row>
    <row r="234" spans="1:33" ht="30" customHeight="1" x14ac:dyDescent="0.2">
      <c r="A234" s="1"/>
      <c r="B234" s="289"/>
      <c r="C234" s="2"/>
      <c r="D234" s="29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07"/>
      <c r="X234" s="307"/>
      <c r="Y234" s="307"/>
      <c r="Z234" s="307"/>
      <c r="AA234" s="2"/>
      <c r="AB234" s="1"/>
      <c r="AC234" s="1"/>
      <c r="AD234" s="1"/>
      <c r="AE234" s="1"/>
      <c r="AF234" s="1"/>
      <c r="AG234" s="1"/>
    </row>
    <row r="235" spans="1:33" ht="30" customHeight="1" x14ac:dyDescent="0.2">
      <c r="A235" s="1"/>
      <c r="B235" s="289"/>
      <c r="C235" s="2"/>
      <c r="D235" s="29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07"/>
      <c r="X235" s="307"/>
      <c r="Y235" s="307"/>
      <c r="Z235" s="307"/>
      <c r="AA235" s="2"/>
      <c r="AB235" s="1"/>
      <c r="AC235" s="1"/>
      <c r="AD235" s="1"/>
      <c r="AE235" s="1"/>
      <c r="AF235" s="1"/>
      <c r="AG235" s="1"/>
    </row>
    <row r="236" spans="1:33" ht="30" customHeight="1" x14ac:dyDescent="0.2">
      <c r="A236" s="1"/>
      <c r="B236" s="289"/>
      <c r="C236" s="2"/>
      <c r="D236" s="29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07"/>
      <c r="X236" s="307"/>
      <c r="Y236" s="307"/>
      <c r="Z236" s="30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89"/>
      <c r="C237" s="2"/>
      <c r="D237" s="29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07"/>
      <c r="X237" s="307"/>
      <c r="Y237" s="307"/>
      <c r="Z237" s="30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89"/>
      <c r="C238" s="2"/>
      <c r="D238" s="29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07"/>
      <c r="X238" s="307"/>
      <c r="Y238" s="307"/>
      <c r="Z238" s="30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89"/>
      <c r="C239" s="2"/>
      <c r="D239" s="29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07"/>
      <c r="X239" s="307"/>
      <c r="Y239" s="307"/>
      <c r="Z239" s="30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89"/>
      <c r="C240" s="2"/>
      <c r="D240" s="29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07"/>
      <c r="X240" s="307"/>
      <c r="Y240" s="307"/>
      <c r="Z240" s="30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89"/>
      <c r="C241" s="2"/>
      <c r="D241" s="29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07"/>
      <c r="X241" s="307"/>
      <c r="Y241" s="307"/>
      <c r="Z241" s="30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89"/>
      <c r="C242" s="2"/>
      <c r="D242" s="29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07"/>
      <c r="X242" s="307"/>
      <c r="Y242" s="307"/>
      <c r="Z242" s="30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89"/>
      <c r="C243" s="2"/>
      <c r="D243" s="29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07"/>
      <c r="X243" s="307"/>
      <c r="Y243" s="307"/>
      <c r="Z243" s="30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89"/>
      <c r="C244" s="2"/>
      <c r="D244" s="29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07"/>
      <c r="X244" s="307"/>
      <c r="Y244" s="307"/>
      <c r="Z244" s="30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89"/>
      <c r="C245" s="2"/>
      <c r="D245" s="29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07"/>
      <c r="X245" s="307"/>
      <c r="Y245" s="307"/>
      <c r="Z245" s="30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89"/>
      <c r="C246" s="2"/>
      <c r="D246" s="29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07"/>
      <c r="X246" s="307"/>
      <c r="Y246" s="307"/>
      <c r="Z246" s="30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89"/>
      <c r="C247" s="2"/>
      <c r="D247" s="29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07"/>
      <c r="X247" s="307"/>
      <c r="Y247" s="307"/>
      <c r="Z247" s="30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89"/>
      <c r="C248" s="2"/>
      <c r="D248" s="29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07"/>
      <c r="X248" s="307"/>
      <c r="Y248" s="307"/>
      <c r="Z248" s="30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89"/>
      <c r="C249" s="2"/>
      <c r="D249" s="29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07"/>
      <c r="X249" s="307"/>
      <c r="Y249" s="307"/>
      <c r="Z249" s="30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89"/>
      <c r="C250" s="2"/>
      <c r="D250" s="29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07"/>
      <c r="X250" s="307"/>
      <c r="Y250" s="307"/>
      <c r="Z250" s="30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89"/>
      <c r="C251" s="2"/>
      <c r="D251" s="29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07"/>
      <c r="X251" s="307"/>
      <c r="Y251" s="307"/>
      <c r="Z251" s="30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89"/>
      <c r="C252" s="2"/>
      <c r="D252" s="29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07"/>
      <c r="X252" s="307"/>
      <c r="Y252" s="307"/>
      <c r="Z252" s="30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89"/>
      <c r="C253" s="2"/>
      <c r="D253" s="29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07"/>
      <c r="X253" s="307"/>
      <c r="Y253" s="307"/>
      <c r="Z253" s="30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89"/>
      <c r="C254" s="2"/>
      <c r="D254" s="29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07"/>
      <c r="X254" s="307"/>
      <c r="Y254" s="307"/>
      <c r="Z254" s="30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89"/>
      <c r="C255" s="2"/>
      <c r="D255" s="29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07"/>
      <c r="X255" s="307"/>
      <c r="Y255" s="307"/>
      <c r="Z255" s="30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89"/>
      <c r="C256" s="2"/>
      <c r="D256" s="29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07"/>
      <c r="X256" s="307"/>
      <c r="Y256" s="307"/>
      <c r="Z256" s="30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89"/>
      <c r="C257" s="2"/>
      <c r="D257" s="29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07"/>
      <c r="X257" s="307"/>
      <c r="Y257" s="307"/>
      <c r="Z257" s="30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89"/>
      <c r="C258" s="2"/>
      <c r="D258" s="29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07"/>
      <c r="X258" s="307"/>
      <c r="Y258" s="307"/>
      <c r="Z258" s="30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89"/>
      <c r="C259" s="2"/>
      <c r="D259" s="29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07"/>
      <c r="X259" s="307"/>
      <c r="Y259" s="307"/>
      <c r="Z259" s="30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89"/>
      <c r="C260" s="2"/>
      <c r="D260" s="29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07"/>
      <c r="X260" s="307"/>
      <c r="Y260" s="307"/>
      <c r="Z260" s="30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89"/>
      <c r="C261" s="2"/>
      <c r="D261" s="29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07"/>
      <c r="X261" s="307"/>
      <c r="Y261" s="307"/>
      <c r="Z261" s="30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89"/>
      <c r="C262" s="2"/>
      <c r="D262" s="29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07"/>
      <c r="X262" s="307"/>
      <c r="Y262" s="307"/>
      <c r="Z262" s="30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89"/>
      <c r="C263" s="2"/>
      <c r="D263" s="29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07"/>
      <c r="X263" s="307"/>
      <c r="Y263" s="307"/>
      <c r="Z263" s="30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89"/>
      <c r="C264" s="2"/>
      <c r="D264" s="29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07"/>
      <c r="X264" s="307"/>
      <c r="Y264" s="307"/>
      <c r="Z264" s="30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89"/>
      <c r="C265" s="2"/>
      <c r="D265" s="29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07"/>
      <c r="X265" s="307"/>
      <c r="Y265" s="307"/>
      <c r="Z265" s="30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89"/>
      <c r="C266" s="2"/>
      <c r="D266" s="29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07"/>
      <c r="X266" s="307"/>
      <c r="Y266" s="307"/>
      <c r="Z266" s="30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89"/>
      <c r="C267" s="2"/>
      <c r="D267" s="29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07"/>
      <c r="X267" s="307"/>
      <c r="Y267" s="307"/>
      <c r="Z267" s="30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89"/>
      <c r="C268" s="2"/>
      <c r="D268" s="29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07"/>
      <c r="X268" s="307"/>
      <c r="Y268" s="307"/>
      <c r="Z268" s="30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89"/>
      <c r="C269" s="2"/>
      <c r="D269" s="29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07"/>
      <c r="X269" s="307"/>
      <c r="Y269" s="307"/>
      <c r="Z269" s="30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89"/>
      <c r="C270" s="2"/>
      <c r="D270" s="29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07"/>
      <c r="X270" s="307"/>
      <c r="Y270" s="307"/>
      <c r="Z270" s="30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89"/>
      <c r="C271" s="2"/>
      <c r="D271" s="29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07"/>
      <c r="X271" s="307"/>
      <c r="Y271" s="307"/>
      <c r="Z271" s="30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89"/>
      <c r="C272" s="2"/>
      <c r="D272" s="29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07"/>
      <c r="X272" s="307"/>
      <c r="Y272" s="307"/>
      <c r="Z272" s="30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89"/>
      <c r="C273" s="2"/>
      <c r="D273" s="29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07"/>
      <c r="X273" s="307"/>
      <c r="Y273" s="307"/>
      <c r="Z273" s="30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89"/>
      <c r="C274" s="2"/>
      <c r="D274" s="29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07"/>
      <c r="X274" s="307"/>
      <c r="Y274" s="307"/>
      <c r="Z274" s="30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89"/>
      <c r="C275" s="2"/>
      <c r="D275" s="29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07"/>
      <c r="X275" s="307"/>
      <c r="Y275" s="307"/>
      <c r="Z275" s="30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89"/>
      <c r="C276" s="2"/>
      <c r="D276" s="29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07"/>
      <c r="X276" s="307"/>
      <c r="Y276" s="307"/>
      <c r="Z276" s="30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89"/>
      <c r="C277" s="2"/>
      <c r="D277" s="29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07"/>
      <c r="X277" s="307"/>
      <c r="Y277" s="307"/>
      <c r="Z277" s="30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89"/>
      <c r="C278" s="2"/>
      <c r="D278" s="29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07"/>
      <c r="X278" s="307"/>
      <c r="Y278" s="307"/>
      <c r="Z278" s="30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89"/>
      <c r="C279" s="2"/>
      <c r="D279" s="29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07"/>
      <c r="X279" s="307"/>
      <c r="Y279" s="307"/>
      <c r="Z279" s="30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89"/>
      <c r="C280" s="2"/>
      <c r="D280" s="29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07"/>
      <c r="X280" s="307"/>
      <c r="Y280" s="307"/>
      <c r="Z280" s="30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89"/>
      <c r="C281" s="2"/>
      <c r="D281" s="29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07"/>
      <c r="X281" s="307"/>
      <c r="Y281" s="307"/>
      <c r="Z281" s="30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89"/>
      <c r="C282" s="2"/>
      <c r="D282" s="29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07"/>
      <c r="X282" s="307"/>
      <c r="Y282" s="307"/>
      <c r="Z282" s="30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89"/>
      <c r="C283" s="2"/>
      <c r="D283" s="29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07"/>
      <c r="X283" s="307"/>
      <c r="Y283" s="307"/>
      <c r="Z283" s="30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89"/>
      <c r="C284" s="2"/>
      <c r="D284" s="29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07"/>
      <c r="X284" s="307"/>
      <c r="Y284" s="307"/>
      <c r="Z284" s="30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89"/>
      <c r="C285" s="2"/>
      <c r="D285" s="29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07"/>
      <c r="X285" s="307"/>
      <c r="Y285" s="307"/>
      <c r="Z285" s="30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89"/>
      <c r="C286" s="2"/>
      <c r="D286" s="29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07"/>
      <c r="X286" s="307"/>
      <c r="Y286" s="307"/>
      <c r="Z286" s="30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89"/>
      <c r="C287" s="2"/>
      <c r="D287" s="29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07"/>
      <c r="X287" s="307"/>
      <c r="Y287" s="307"/>
      <c r="Z287" s="30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89"/>
      <c r="C288" s="2"/>
      <c r="D288" s="29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07"/>
      <c r="X288" s="307"/>
      <c r="Y288" s="307"/>
      <c r="Z288" s="30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89"/>
      <c r="C289" s="2"/>
      <c r="D289" s="29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07"/>
      <c r="X289" s="307"/>
      <c r="Y289" s="307"/>
      <c r="Z289" s="30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89"/>
      <c r="C290" s="2"/>
      <c r="D290" s="29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07"/>
      <c r="X290" s="307"/>
      <c r="Y290" s="307"/>
      <c r="Z290" s="30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89"/>
      <c r="C291" s="2"/>
      <c r="D291" s="29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07"/>
      <c r="X291" s="307"/>
      <c r="Y291" s="307"/>
      <c r="Z291" s="30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89"/>
      <c r="C292" s="2"/>
      <c r="D292" s="29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07"/>
      <c r="X292" s="307"/>
      <c r="Y292" s="307"/>
      <c r="Z292" s="30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89"/>
      <c r="C293" s="2"/>
      <c r="D293" s="29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07"/>
      <c r="X293" s="307"/>
      <c r="Y293" s="307"/>
      <c r="Z293" s="30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89"/>
      <c r="C294" s="2"/>
      <c r="D294" s="29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07"/>
      <c r="X294" s="307"/>
      <c r="Y294" s="307"/>
      <c r="Z294" s="30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89"/>
      <c r="C295" s="2"/>
      <c r="D295" s="29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07"/>
      <c r="X295" s="307"/>
      <c r="Y295" s="307"/>
      <c r="Z295" s="30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89"/>
      <c r="C296" s="2"/>
      <c r="D296" s="29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07"/>
      <c r="X296" s="307"/>
      <c r="Y296" s="307"/>
      <c r="Z296" s="30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89"/>
      <c r="C297" s="2"/>
      <c r="D297" s="29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07"/>
      <c r="X297" s="307"/>
      <c r="Y297" s="307"/>
      <c r="Z297" s="30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89"/>
      <c r="C298" s="2"/>
      <c r="D298" s="29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07"/>
      <c r="X298" s="307"/>
      <c r="Y298" s="307"/>
      <c r="Z298" s="30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89"/>
      <c r="C299" s="2"/>
      <c r="D299" s="29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07"/>
      <c r="X299" s="307"/>
      <c r="Y299" s="307"/>
      <c r="Z299" s="30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89"/>
      <c r="C300" s="2"/>
      <c r="D300" s="29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07"/>
      <c r="X300" s="307"/>
      <c r="Y300" s="307"/>
      <c r="Z300" s="30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89"/>
      <c r="C301" s="2"/>
      <c r="D301" s="29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07"/>
      <c r="X301" s="307"/>
      <c r="Y301" s="307"/>
      <c r="Z301" s="30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89"/>
      <c r="C302" s="2"/>
      <c r="D302" s="29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07"/>
      <c r="X302" s="307"/>
      <c r="Y302" s="307"/>
      <c r="Z302" s="30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89"/>
      <c r="C303" s="2"/>
      <c r="D303" s="29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07"/>
      <c r="X303" s="307"/>
      <c r="Y303" s="307"/>
      <c r="Z303" s="30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89"/>
      <c r="C304" s="2"/>
      <c r="D304" s="29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07"/>
      <c r="X304" s="307"/>
      <c r="Y304" s="307"/>
      <c r="Z304" s="30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89"/>
      <c r="C305" s="2"/>
      <c r="D305" s="29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07"/>
      <c r="X305" s="307"/>
      <c r="Y305" s="307"/>
      <c r="Z305" s="30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89"/>
      <c r="C306" s="2"/>
      <c r="D306" s="29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07"/>
      <c r="X306" s="307"/>
      <c r="Y306" s="307"/>
      <c r="Z306" s="30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89"/>
      <c r="C307" s="2"/>
      <c r="D307" s="29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07"/>
      <c r="X307" s="307"/>
      <c r="Y307" s="307"/>
      <c r="Z307" s="30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89"/>
      <c r="C308" s="2"/>
      <c r="D308" s="29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07"/>
      <c r="X308" s="307"/>
      <c r="Y308" s="307"/>
      <c r="Z308" s="30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89"/>
      <c r="C309" s="2"/>
      <c r="D309" s="29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07"/>
      <c r="X309" s="307"/>
      <c r="Y309" s="307"/>
      <c r="Z309" s="30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89"/>
      <c r="C310" s="2"/>
      <c r="D310" s="29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07"/>
      <c r="X310" s="307"/>
      <c r="Y310" s="307"/>
      <c r="Z310" s="30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89"/>
      <c r="C311" s="2"/>
      <c r="D311" s="29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07"/>
      <c r="X311" s="307"/>
      <c r="Y311" s="307"/>
      <c r="Z311" s="30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89"/>
      <c r="C312" s="2"/>
      <c r="D312" s="29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07"/>
      <c r="X312" s="307"/>
      <c r="Y312" s="307"/>
      <c r="Z312" s="30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89"/>
      <c r="C313" s="2"/>
      <c r="D313" s="29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07"/>
      <c r="X313" s="307"/>
      <c r="Y313" s="307"/>
      <c r="Z313" s="30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89"/>
      <c r="C314" s="2"/>
      <c r="D314" s="29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07"/>
      <c r="X314" s="307"/>
      <c r="Y314" s="307"/>
      <c r="Z314" s="30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89"/>
      <c r="C315" s="2"/>
      <c r="D315" s="29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07"/>
      <c r="X315" s="307"/>
      <c r="Y315" s="307"/>
      <c r="Z315" s="30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89"/>
      <c r="C316" s="2"/>
      <c r="D316" s="29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07"/>
      <c r="X316" s="307"/>
      <c r="Y316" s="307"/>
      <c r="Z316" s="30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89"/>
      <c r="C317" s="2"/>
      <c r="D317" s="29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07"/>
      <c r="X317" s="307"/>
      <c r="Y317" s="307"/>
      <c r="Z317" s="30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89"/>
      <c r="C318" s="2"/>
      <c r="D318" s="29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07"/>
      <c r="X318" s="307"/>
      <c r="Y318" s="307"/>
      <c r="Z318" s="30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289"/>
      <c r="C319" s="2"/>
      <c r="D319" s="29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07"/>
      <c r="X319" s="307"/>
      <c r="Y319" s="307"/>
      <c r="Z319" s="30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289"/>
      <c r="C320" s="2"/>
      <c r="D320" s="29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07"/>
      <c r="X320" s="307"/>
      <c r="Y320" s="307"/>
      <c r="Z320" s="30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289"/>
      <c r="C321" s="2"/>
      <c r="D321" s="29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07"/>
      <c r="X321" s="307"/>
      <c r="Y321" s="307"/>
      <c r="Z321" s="30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289"/>
      <c r="C322" s="2"/>
      <c r="D322" s="29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07"/>
      <c r="X322" s="307"/>
      <c r="Y322" s="307"/>
      <c r="Z322" s="30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289"/>
      <c r="C323" s="2"/>
      <c r="D323" s="29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07"/>
      <c r="X323" s="307"/>
      <c r="Y323" s="307"/>
      <c r="Z323" s="30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289"/>
      <c r="C324" s="2"/>
      <c r="D324" s="29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07"/>
      <c r="X324" s="307"/>
      <c r="Y324" s="307"/>
      <c r="Z324" s="30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289"/>
      <c r="C325" s="2"/>
      <c r="D325" s="29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07"/>
      <c r="X325" s="307"/>
      <c r="Y325" s="307"/>
      <c r="Z325" s="30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289"/>
      <c r="C326" s="2"/>
      <c r="D326" s="29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07"/>
      <c r="X326" s="307"/>
      <c r="Y326" s="307"/>
      <c r="Z326" s="30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289"/>
      <c r="C327" s="2"/>
      <c r="D327" s="29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07"/>
      <c r="X327" s="307"/>
      <c r="Y327" s="307"/>
      <c r="Z327" s="30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289"/>
      <c r="C328" s="2"/>
      <c r="D328" s="29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07"/>
      <c r="X328" s="307"/>
      <c r="Y328" s="307"/>
      <c r="Z328" s="30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289"/>
      <c r="C329" s="2"/>
      <c r="D329" s="29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07"/>
      <c r="X329" s="307"/>
      <c r="Y329" s="307"/>
      <c r="Z329" s="30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289"/>
      <c r="C330" s="2"/>
      <c r="D330" s="29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07"/>
      <c r="X330" s="307"/>
      <c r="Y330" s="307"/>
      <c r="Z330" s="30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289"/>
      <c r="C331" s="2"/>
      <c r="D331" s="29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07"/>
      <c r="X331" s="307"/>
      <c r="Y331" s="307"/>
      <c r="Z331" s="30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289"/>
      <c r="C332" s="2"/>
      <c r="D332" s="29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07"/>
      <c r="X332" s="307"/>
      <c r="Y332" s="307"/>
      <c r="Z332" s="30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289"/>
      <c r="C333" s="2"/>
      <c r="D333" s="29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07"/>
      <c r="X333" s="307"/>
      <c r="Y333" s="307"/>
      <c r="Z333" s="30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289"/>
      <c r="C334" s="2"/>
      <c r="D334" s="29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07"/>
      <c r="X334" s="307"/>
      <c r="Y334" s="307"/>
      <c r="Z334" s="30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289"/>
      <c r="C335" s="2"/>
      <c r="D335" s="29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07"/>
      <c r="X335" s="307"/>
      <c r="Y335" s="307"/>
      <c r="Z335" s="30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289"/>
      <c r="C336" s="2"/>
      <c r="D336" s="29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07"/>
      <c r="X336" s="307"/>
      <c r="Y336" s="307"/>
      <c r="Z336" s="30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289"/>
      <c r="C337" s="2"/>
      <c r="D337" s="29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07"/>
      <c r="X337" s="307"/>
      <c r="Y337" s="307"/>
      <c r="Z337" s="30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289"/>
      <c r="C338" s="2"/>
      <c r="D338" s="29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07"/>
      <c r="X338" s="307"/>
      <c r="Y338" s="307"/>
      <c r="Z338" s="30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289"/>
      <c r="C339" s="2"/>
      <c r="D339" s="29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07"/>
      <c r="X339" s="307"/>
      <c r="Y339" s="307"/>
      <c r="Z339" s="30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289"/>
      <c r="C340" s="2"/>
      <c r="D340" s="29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07"/>
      <c r="X340" s="307"/>
      <c r="Y340" s="307"/>
      <c r="Z340" s="30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289"/>
      <c r="C341" s="2"/>
      <c r="D341" s="29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07"/>
      <c r="X341" s="307"/>
      <c r="Y341" s="307"/>
      <c r="Z341" s="30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289"/>
      <c r="C342" s="2"/>
      <c r="D342" s="29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07"/>
      <c r="X342" s="307"/>
      <c r="Y342" s="307"/>
      <c r="Z342" s="30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289"/>
      <c r="C343" s="2"/>
      <c r="D343" s="29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07"/>
      <c r="X343" s="307"/>
      <c r="Y343" s="307"/>
      <c r="Z343" s="30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289"/>
      <c r="C344" s="2"/>
      <c r="D344" s="29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07"/>
      <c r="X344" s="307"/>
      <c r="Y344" s="307"/>
      <c r="Z344" s="30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289"/>
      <c r="C345" s="2"/>
      <c r="D345" s="29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07"/>
      <c r="X345" s="307"/>
      <c r="Y345" s="307"/>
      <c r="Z345" s="30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289"/>
      <c r="C346" s="2"/>
      <c r="D346" s="29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07"/>
      <c r="X346" s="307"/>
      <c r="Y346" s="307"/>
      <c r="Z346" s="30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289"/>
      <c r="C347" s="2"/>
      <c r="D347" s="29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07"/>
      <c r="X347" s="307"/>
      <c r="Y347" s="307"/>
      <c r="Z347" s="30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289"/>
      <c r="C348" s="2"/>
      <c r="D348" s="29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07"/>
      <c r="X348" s="307"/>
      <c r="Y348" s="307"/>
      <c r="Z348" s="30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289"/>
      <c r="C349" s="2"/>
      <c r="D349" s="29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07"/>
      <c r="X349" s="307"/>
      <c r="Y349" s="307"/>
      <c r="Z349" s="30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289"/>
      <c r="C350" s="2"/>
      <c r="D350" s="29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07"/>
      <c r="X350" s="307"/>
      <c r="Y350" s="307"/>
      <c r="Z350" s="30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289"/>
      <c r="C351" s="2"/>
      <c r="D351" s="29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07"/>
      <c r="X351" s="307"/>
      <c r="Y351" s="307"/>
      <c r="Z351" s="30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289"/>
      <c r="C352" s="2"/>
      <c r="D352" s="29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07"/>
      <c r="X352" s="307"/>
      <c r="Y352" s="307"/>
      <c r="Z352" s="30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289"/>
      <c r="C353" s="2"/>
      <c r="D353" s="29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07"/>
      <c r="X353" s="307"/>
      <c r="Y353" s="307"/>
      <c r="Z353" s="30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289"/>
      <c r="C354" s="2"/>
      <c r="D354" s="29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07"/>
      <c r="X354" s="307"/>
      <c r="Y354" s="307"/>
      <c r="Z354" s="30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289"/>
      <c r="C355" s="2"/>
      <c r="D355" s="29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07"/>
      <c r="X355" s="307"/>
      <c r="Y355" s="307"/>
      <c r="Z355" s="30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289"/>
      <c r="C356" s="2"/>
      <c r="D356" s="29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07"/>
      <c r="X356" s="307"/>
      <c r="Y356" s="307"/>
      <c r="Z356" s="30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289"/>
      <c r="C357" s="2"/>
      <c r="D357" s="29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07"/>
      <c r="X357" s="307"/>
      <c r="Y357" s="307"/>
      <c r="Z357" s="30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289"/>
      <c r="C358" s="2"/>
      <c r="D358" s="29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07"/>
      <c r="X358" s="307"/>
      <c r="Y358" s="307"/>
      <c r="Z358" s="30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289"/>
      <c r="C359" s="2"/>
      <c r="D359" s="29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07"/>
      <c r="X359" s="307"/>
      <c r="Y359" s="307"/>
      <c r="Z359" s="30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289"/>
      <c r="C360" s="2"/>
      <c r="D360" s="29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07"/>
      <c r="X360" s="307"/>
      <c r="Y360" s="307"/>
      <c r="Z360" s="30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289"/>
      <c r="C361" s="2"/>
      <c r="D361" s="29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07"/>
      <c r="X361" s="307"/>
      <c r="Y361" s="307"/>
      <c r="Z361" s="30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289"/>
      <c r="C362" s="2"/>
      <c r="D362" s="29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07"/>
      <c r="X362" s="307"/>
      <c r="Y362" s="307"/>
      <c r="Z362" s="30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289"/>
      <c r="C363" s="2"/>
      <c r="D363" s="29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07"/>
      <c r="X363" s="307"/>
      <c r="Y363" s="307"/>
      <c r="Z363" s="30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289"/>
      <c r="C364" s="2"/>
      <c r="D364" s="29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07"/>
      <c r="X364" s="307"/>
      <c r="Y364" s="307"/>
      <c r="Z364" s="30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289"/>
      <c r="C365" s="2"/>
      <c r="D365" s="29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07"/>
      <c r="X365" s="307"/>
      <c r="Y365" s="307"/>
      <c r="Z365" s="30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289"/>
      <c r="C366" s="2"/>
      <c r="D366" s="29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07"/>
      <c r="X366" s="307"/>
      <c r="Y366" s="307"/>
      <c r="Z366" s="30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289"/>
      <c r="C367" s="2"/>
      <c r="D367" s="29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07"/>
      <c r="X367" s="307"/>
      <c r="Y367" s="307"/>
      <c r="Z367" s="30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289"/>
      <c r="C368" s="2"/>
      <c r="D368" s="29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07"/>
      <c r="X368" s="307"/>
      <c r="Y368" s="307"/>
      <c r="Z368" s="30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289"/>
      <c r="C369" s="2"/>
      <c r="D369" s="29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07"/>
      <c r="X369" s="307"/>
      <c r="Y369" s="307"/>
      <c r="Z369" s="30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289"/>
      <c r="C370" s="2"/>
      <c r="D370" s="29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07"/>
      <c r="X370" s="307"/>
      <c r="Y370" s="307"/>
      <c r="Z370" s="30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289"/>
      <c r="C371" s="2"/>
      <c r="D371" s="29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07"/>
      <c r="X371" s="307"/>
      <c r="Y371" s="307"/>
      <c r="Z371" s="30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289"/>
      <c r="C372" s="2"/>
      <c r="D372" s="29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07"/>
      <c r="X372" s="307"/>
      <c r="Y372" s="307"/>
      <c r="Z372" s="30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289"/>
      <c r="C373" s="2"/>
      <c r="D373" s="29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07"/>
      <c r="X373" s="307"/>
      <c r="Y373" s="307"/>
      <c r="Z373" s="30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289"/>
      <c r="C374" s="2"/>
      <c r="D374" s="29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07"/>
      <c r="X374" s="307"/>
      <c r="Y374" s="307"/>
      <c r="Z374" s="30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289"/>
      <c r="C375" s="2"/>
      <c r="D375" s="29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07"/>
      <c r="X375" s="307"/>
      <c r="Y375" s="307"/>
      <c r="Z375" s="30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289"/>
      <c r="C376" s="2"/>
      <c r="D376" s="29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07"/>
      <c r="X376" s="307"/>
      <c r="Y376" s="307"/>
      <c r="Z376" s="30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289"/>
      <c r="C377" s="2"/>
      <c r="D377" s="29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07"/>
      <c r="X377" s="307"/>
      <c r="Y377" s="307"/>
      <c r="Z377" s="30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289"/>
      <c r="C378" s="2"/>
      <c r="D378" s="29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07"/>
      <c r="X378" s="307"/>
      <c r="Y378" s="307"/>
      <c r="Z378" s="30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289"/>
      <c r="C379" s="2"/>
      <c r="D379" s="29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07"/>
      <c r="X379" s="307"/>
      <c r="Y379" s="307"/>
      <c r="Z379" s="30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289"/>
      <c r="C380" s="2"/>
      <c r="D380" s="29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07"/>
      <c r="X380" s="307"/>
      <c r="Y380" s="307"/>
      <c r="Z380" s="30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289"/>
      <c r="C381" s="2"/>
      <c r="D381" s="29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07"/>
      <c r="X381" s="307"/>
      <c r="Y381" s="307"/>
      <c r="Z381" s="30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289"/>
      <c r="C382" s="2"/>
      <c r="D382" s="29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07"/>
      <c r="X382" s="307"/>
      <c r="Y382" s="307"/>
      <c r="Z382" s="30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289"/>
      <c r="C383" s="2"/>
      <c r="D383" s="29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07"/>
      <c r="X383" s="307"/>
      <c r="Y383" s="307"/>
      <c r="Z383" s="30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289"/>
      <c r="C384" s="2"/>
      <c r="D384" s="29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07"/>
      <c r="X384" s="307"/>
      <c r="Y384" s="307"/>
      <c r="Z384" s="30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289"/>
      <c r="C385" s="2"/>
      <c r="D385" s="29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07"/>
      <c r="X385" s="307"/>
      <c r="Y385" s="307"/>
      <c r="Z385" s="30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289"/>
      <c r="C386" s="2"/>
      <c r="D386" s="29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07"/>
      <c r="X386" s="307"/>
      <c r="Y386" s="307"/>
      <c r="Z386" s="307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289"/>
      <c r="C387" s="2"/>
      <c r="D387" s="29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07"/>
      <c r="X387" s="307"/>
      <c r="Y387" s="307"/>
      <c r="Z387" s="307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289"/>
      <c r="C388" s="2"/>
      <c r="D388" s="29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07"/>
      <c r="X388" s="307"/>
      <c r="Y388" s="307"/>
      <c r="Z388" s="307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289"/>
      <c r="C389" s="2"/>
      <c r="D389" s="29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07"/>
      <c r="X389" s="307"/>
      <c r="Y389" s="307"/>
      <c r="Z389" s="307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289"/>
      <c r="C390" s="2"/>
      <c r="D390" s="29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07"/>
      <c r="X390" s="307"/>
      <c r="Y390" s="307"/>
      <c r="Z390" s="307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289"/>
      <c r="C391" s="2"/>
      <c r="D391" s="29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07"/>
      <c r="X391" s="307"/>
      <c r="Y391" s="307"/>
      <c r="Z391" s="307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289"/>
      <c r="C392" s="2"/>
      <c r="D392" s="29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07"/>
      <c r="X392" s="307"/>
      <c r="Y392" s="307"/>
      <c r="Z392" s="307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289"/>
      <c r="C393" s="2"/>
      <c r="D393" s="29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07"/>
      <c r="X393" s="307"/>
      <c r="Y393" s="307"/>
      <c r="Z393" s="307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289"/>
      <c r="C394" s="2"/>
      <c r="D394" s="29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07"/>
      <c r="X394" s="307"/>
      <c r="Y394" s="307"/>
      <c r="Z394" s="307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289"/>
      <c r="C395" s="2"/>
      <c r="D395" s="29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07"/>
      <c r="X395" s="307"/>
      <c r="Y395" s="307"/>
      <c r="Z395" s="307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289"/>
      <c r="C396" s="2"/>
      <c r="D396" s="29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07"/>
      <c r="X396" s="307"/>
      <c r="Y396" s="307"/>
      <c r="Z396" s="307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289"/>
      <c r="C397" s="2"/>
      <c r="D397" s="29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07"/>
      <c r="X397" s="307"/>
      <c r="Y397" s="307"/>
      <c r="Z397" s="307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289"/>
      <c r="C398" s="2"/>
      <c r="D398" s="29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07"/>
      <c r="X398" s="307"/>
      <c r="Y398" s="307"/>
      <c r="Z398" s="307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289"/>
      <c r="C399" s="2"/>
      <c r="D399" s="29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07"/>
      <c r="X399" s="307"/>
      <c r="Y399" s="307"/>
      <c r="Z399" s="307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289"/>
      <c r="C400" s="2"/>
      <c r="D400" s="29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07"/>
      <c r="X400" s="307"/>
      <c r="Y400" s="307"/>
      <c r="Z400" s="307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289"/>
      <c r="C401" s="2"/>
      <c r="D401" s="29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07"/>
      <c r="X401" s="307"/>
      <c r="Y401" s="307"/>
      <c r="Z401" s="307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289"/>
      <c r="C402" s="2"/>
      <c r="D402" s="29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07"/>
      <c r="X402" s="307"/>
      <c r="Y402" s="307"/>
      <c r="Z402" s="307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289"/>
      <c r="C403" s="2"/>
      <c r="D403" s="29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07"/>
      <c r="X403" s="307"/>
      <c r="Y403" s="307"/>
      <c r="Z403" s="307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289"/>
      <c r="C404" s="2"/>
      <c r="D404" s="29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07"/>
      <c r="X404" s="307"/>
      <c r="Y404" s="307"/>
      <c r="Z404" s="307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289"/>
      <c r="C405" s="2"/>
      <c r="D405" s="29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07"/>
      <c r="X405" s="307"/>
      <c r="Y405" s="307"/>
      <c r="Z405" s="307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289"/>
      <c r="C406" s="2"/>
      <c r="D406" s="29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07"/>
      <c r="X406" s="307"/>
      <c r="Y406" s="307"/>
      <c r="Z406" s="307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289"/>
      <c r="C407" s="2"/>
      <c r="D407" s="29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07"/>
      <c r="X407" s="307"/>
      <c r="Y407" s="307"/>
      <c r="Z407" s="307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289"/>
      <c r="C408" s="2"/>
      <c r="D408" s="29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07"/>
      <c r="X408" s="307"/>
      <c r="Y408" s="307"/>
      <c r="Z408" s="307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289"/>
      <c r="C409" s="2"/>
      <c r="D409" s="29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07"/>
      <c r="X409" s="307"/>
      <c r="Y409" s="307"/>
      <c r="Z409" s="307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29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07"/>
      <c r="X410" s="307"/>
      <c r="Y410" s="307"/>
      <c r="Z410" s="307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29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07"/>
      <c r="X411" s="307"/>
      <c r="Y411" s="307"/>
      <c r="Z411" s="307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29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07"/>
      <c r="X412" s="307"/>
      <c r="Y412" s="307"/>
      <c r="Z412" s="307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29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07"/>
      <c r="X413" s="307"/>
      <c r="Y413" s="307"/>
      <c r="Z413" s="307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29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307"/>
      <c r="X414" s="307"/>
      <c r="Y414" s="307"/>
      <c r="Z414" s="307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2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2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2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2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2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 x14ac:dyDescent="0.2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</sheetData>
  <autoFilter ref="A7:AA207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4:D154"/>
    <mergeCell ref="A208:C208"/>
    <mergeCell ref="A209:C209"/>
    <mergeCell ref="K8:M8"/>
    <mergeCell ref="N8:P8"/>
    <mergeCell ref="E8:G8"/>
    <mergeCell ref="H8:J8"/>
    <mergeCell ref="E58:G59"/>
    <mergeCell ref="H58:J59"/>
    <mergeCell ref="A97:D97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</cp:lastModifiedBy>
  <cp:lastPrinted>2021-10-20T17:24:45Z</cp:lastPrinted>
  <dcterms:created xsi:type="dcterms:W3CDTF">2020-11-14T13:09:40Z</dcterms:created>
  <dcterms:modified xsi:type="dcterms:W3CDTF">2021-10-20T18:48:47Z</dcterms:modified>
</cp:coreProperties>
</file>