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580" windowHeight="11640" activeTab="1"/>
  </bookViews>
  <sheets>
    <sheet name="Фінансування" sheetId="1" r:id="rId1"/>
    <sheet name="Кошторис  витрат" sheetId="2" r:id="rId2"/>
    <sheet name="Реєстр" sheetId="3" r:id="rId3"/>
  </sheets>
  <definedNames>
    <definedName name="_xlnm._FilterDatabase" localSheetId="2" hidden="1">Реєстр!$A$14:$J$73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" roundtripDataSignature="AMtx7mgT7AmJoQqTIFyrgExTSN7TmyOhbw=="/>
    </ext>
  </extLst>
</workbook>
</file>

<file path=xl/calcChain.xml><?xml version="1.0" encoding="utf-8"?>
<calcChain xmlns="http://schemas.openxmlformats.org/spreadsheetml/2006/main">
  <c r="I137" i="2" l="1"/>
  <c r="H39" i="3" l="1"/>
  <c r="J29" i="2" l="1"/>
  <c r="E37" i="3"/>
  <c r="E72" i="3" l="1"/>
  <c r="C73" i="3"/>
  <c r="I100" i="2"/>
  <c r="C69" i="3"/>
  <c r="H16" i="3"/>
  <c r="H18" i="3"/>
  <c r="H19" i="3"/>
  <c r="H21" i="3"/>
  <c r="H22" i="3"/>
  <c r="H24" i="3"/>
  <c r="H25" i="3"/>
  <c r="H27" i="3"/>
  <c r="H28" i="3"/>
  <c r="H30" i="3"/>
  <c r="H31" i="3"/>
  <c r="H33" i="3"/>
  <c r="H35" i="3"/>
  <c r="H36" i="3"/>
  <c r="H15" i="3"/>
  <c r="H83" i="3"/>
  <c r="E83" i="3"/>
  <c r="C83" i="3"/>
  <c r="P175" i="2"/>
  <c r="E80" i="3"/>
  <c r="I180" i="2" l="1"/>
  <c r="I182" i="2"/>
  <c r="E39" i="3" l="1"/>
  <c r="E73" i="3" l="1"/>
  <c r="H73" i="3"/>
  <c r="M187" i="2"/>
  <c r="G187" i="2"/>
  <c r="H30" i="1" l="1"/>
  <c r="M185" i="2"/>
  <c r="V137" i="2"/>
  <c r="S137" i="2"/>
  <c r="P137" i="2"/>
  <c r="M137" i="2"/>
  <c r="G137" i="2"/>
  <c r="X137" i="2" l="1"/>
  <c r="Y137" i="2" s="1"/>
  <c r="Z137" i="2" s="1"/>
  <c r="W137" i="2"/>
  <c r="S28" i="2" l="1"/>
  <c r="P28" i="2"/>
  <c r="M28" i="2"/>
  <c r="J28" i="2"/>
  <c r="G28" i="2"/>
  <c r="X28" i="2" l="1"/>
  <c r="W28" i="2"/>
  <c r="Y28" i="2" s="1"/>
  <c r="Z28" i="2" s="1"/>
  <c r="V183" i="2"/>
  <c r="S183" i="2"/>
  <c r="P183" i="2"/>
  <c r="M183" i="2"/>
  <c r="J183" i="2"/>
  <c r="G183" i="2"/>
  <c r="X182" i="2"/>
  <c r="G182" i="2"/>
  <c r="W182" i="2" s="1"/>
  <c r="J181" i="2"/>
  <c r="X181" i="2" s="1"/>
  <c r="G181" i="2"/>
  <c r="W181" i="2" s="1"/>
  <c r="V180" i="2"/>
  <c r="S180" i="2"/>
  <c r="P180" i="2"/>
  <c r="M180" i="2"/>
  <c r="J180" i="2"/>
  <c r="G180" i="2"/>
  <c r="V179" i="2"/>
  <c r="S179" i="2"/>
  <c r="P179" i="2"/>
  <c r="M179" i="2"/>
  <c r="J179" i="2"/>
  <c r="G179" i="2"/>
  <c r="V175" i="2"/>
  <c r="S175" i="2"/>
  <c r="M175" i="2"/>
  <c r="J175" i="2"/>
  <c r="G175" i="2"/>
  <c r="V178" i="2"/>
  <c r="S178" i="2"/>
  <c r="P178" i="2"/>
  <c r="M178" i="2"/>
  <c r="J178" i="2"/>
  <c r="G178" i="2"/>
  <c r="V177" i="2"/>
  <c r="S177" i="2"/>
  <c r="P177" i="2"/>
  <c r="M177" i="2"/>
  <c r="J177" i="2"/>
  <c r="G177" i="2"/>
  <c r="V176" i="2"/>
  <c r="S176" i="2"/>
  <c r="P176" i="2"/>
  <c r="M176" i="2"/>
  <c r="J176" i="2"/>
  <c r="G176" i="2"/>
  <c r="V174" i="2"/>
  <c r="S174" i="2"/>
  <c r="P174" i="2"/>
  <c r="M174" i="2"/>
  <c r="J174" i="2"/>
  <c r="G174" i="2"/>
  <c r="T173" i="2"/>
  <c r="Q173" i="2"/>
  <c r="N173" i="2"/>
  <c r="K173" i="2"/>
  <c r="H173" i="2"/>
  <c r="E173" i="2"/>
  <c r="V172" i="2"/>
  <c r="S172" i="2"/>
  <c r="P172" i="2"/>
  <c r="M172" i="2"/>
  <c r="J172" i="2"/>
  <c r="G172" i="2"/>
  <c r="V171" i="2"/>
  <c r="S171" i="2"/>
  <c r="P171" i="2"/>
  <c r="M171" i="2"/>
  <c r="J171" i="2"/>
  <c r="G171" i="2"/>
  <c r="V170" i="2"/>
  <c r="S170" i="2"/>
  <c r="P170" i="2"/>
  <c r="M170" i="2"/>
  <c r="J170" i="2"/>
  <c r="G170" i="2"/>
  <c r="T169" i="2"/>
  <c r="Q169" i="2"/>
  <c r="N169" i="2"/>
  <c r="K169" i="2"/>
  <c r="H169" i="2"/>
  <c r="E169" i="2"/>
  <c r="V168" i="2"/>
  <c r="S168" i="2"/>
  <c r="P168" i="2"/>
  <c r="M168" i="2"/>
  <c r="J168" i="2"/>
  <c r="G168" i="2"/>
  <c r="V167" i="2"/>
  <c r="S167" i="2"/>
  <c r="P167" i="2"/>
  <c r="M167" i="2"/>
  <c r="J167" i="2"/>
  <c r="G167" i="2"/>
  <c r="V166" i="2"/>
  <c r="S166" i="2"/>
  <c r="P166" i="2"/>
  <c r="M166" i="2"/>
  <c r="J166" i="2"/>
  <c r="G166" i="2"/>
  <c r="V165" i="2"/>
  <c r="V164" i="2" s="1"/>
  <c r="S165" i="2"/>
  <c r="P165" i="2"/>
  <c r="M165" i="2"/>
  <c r="J165" i="2"/>
  <c r="G165" i="2"/>
  <c r="T164" i="2"/>
  <c r="Q164" i="2"/>
  <c r="N164" i="2"/>
  <c r="K164" i="2"/>
  <c r="H164" i="2"/>
  <c r="E164" i="2"/>
  <c r="V163" i="2"/>
  <c r="S163" i="2"/>
  <c r="P163" i="2"/>
  <c r="M163" i="2"/>
  <c r="J163" i="2"/>
  <c r="G163" i="2"/>
  <c r="V162" i="2"/>
  <c r="S162" i="2"/>
  <c r="P162" i="2"/>
  <c r="M162" i="2"/>
  <c r="J162" i="2"/>
  <c r="G162" i="2"/>
  <c r="V161" i="2"/>
  <c r="S161" i="2"/>
  <c r="P161" i="2"/>
  <c r="M161" i="2"/>
  <c r="M159" i="2" s="1"/>
  <c r="J161" i="2"/>
  <c r="G161" i="2"/>
  <c r="V160" i="2"/>
  <c r="S160" i="2"/>
  <c r="S159" i="2" s="1"/>
  <c r="P160" i="2"/>
  <c r="P159" i="2" s="1"/>
  <c r="M160" i="2"/>
  <c r="J160" i="2"/>
  <c r="G160" i="2"/>
  <c r="G159" i="2" s="1"/>
  <c r="T159" i="2"/>
  <c r="Q159" i="2"/>
  <c r="N159" i="2"/>
  <c r="K159" i="2"/>
  <c r="H159" i="2"/>
  <c r="E159" i="2"/>
  <c r="T157" i="2"/>
  <c r="Q157" i="2"/>
  <c r="N157" i="2"/>
  <c r="K157" i="2"/>
  <c r="H157" i="2"/>
  <c r="E157" i="2"/>
  <c r="V156" i="2"/>
  <c r="S156" i="2"/>
  <c r="P156" i="2"/>
  <c r="M156" i="2"/>
  <c r="J156" i="2"/>
  <c r="G156" i="2"/>
  <c r="V155" i="2"/>
  <c r="S155" i="2"/>
  <c r="P155" i="2"/>
  <c r="M155" i="2"/>
  <c r="J155" i="2"/>
  <c r="G155" i="2"/>
  <c r="V154" i="2"/>
  <c r="S154" i="2"/>
  <c r="P154" i="2"/>
  <c r="M154" i="2"/>
  <c r="J154" i="2"/>
  <c r="G154" i="2"/>
  <c r="V153" i="2"/>
  <c r="S153" i="2"/>
  <c r="P153" i="2"/>
  <c r="M153" i="2"/>
  <c r="J153" i="2"/>
  <c r="G153" i="2"/>
  <c r="T151" i="2"/>
  <c r="Q151" i="2"/>
  <c r="N151" i="2"/>
  <c r="K151" i="2"/>
  <c r="H151" i="2"/>
  <c r="E151" i="2"/>
  <c r="V150" i="2"/>
  <c r="S150" i="2"/>
  <c r="P150" i="2"/>
  <c r="M150" i="2"/>
  <c r="J150" i="2"/>
  <c r="G150" i="2"/>
  <c r="V149" i="2"/>
  <c r="S149" i="2"/>
  <c r="P149" i="2"/>
  <c r="M149" i="2"/>
  <c r="J149" i="2"/>
  <c r="G149" i="2"/>
  <c r="T147" i="2"/>
  <c r="Q147" i="2"/>
  <c r="N147" i="2"/>
  <c r="K147" i="2"/>
  <c r="H147" i="2"/>
  <c r="E147" i="2"/>
  <c r="V146" i="2"/>
  <c r="S146" i="2"/>
  <c r="P146" i="2"/>
  <c r="M146" i="2"/>
  <c r="J146" i="2"/>
  <c r="G146" i="2"/>
  <c r="V145" i="2"/>
  <c r="S145" i="2"/>
  <c r="P145" i="2"/>
  <c r="M145" i="2"/>
  <c r="J145" i="2"/>
  <c r="G145" i="2"/>
  <c r="V144" i="2"/>
  <c r="S144" i="2"/>
  <c r="P144" i="2"/>
  <c r="M144" i="2"/>
  <c r="J144" i="2"/>
  <c r="G144" i="2"/>
  <c r="V143" i="2"/>
  <c r="S143" i="2"/>
  <c r="P143" i="2"/>
  <c r="M143" i="2"/>
  <c r="J143" i="2"/>
  <c r="G143" i="2"/>
  <c r="V142" i="2"/>
  <c r="S142" i="2"/>
  <c r="P142" i="2"/>
  <c r="M142" i="2"/>
  <c r="J142" i="2"/>
  <c r="G142" i="2"/>
  <c r="T140" i="2"/>
  <c r="Q140" i="2"/>
  <c r="N140" i="2"/>
  <c r="K140" i="2"/>
  <c r="H140" i="2"/>
  <c r="E140" i="2"/>
  <c r="V139" i="2"/>
  <c r="S139" i="2"/>
  <c r="P139" i="2"/>
  <c r="M139" i="2"/>
  <c r="J139" i="2"/>
  <c r="G139" i="2"/>
  <c r="V135" i="2"/>
  <c r="S135" i="2"/>
  <c r="P135" i="2"/>
  <c r="M135" i="2"/>
  <c r="V138" i="2"/>
  <c r="S138" i="2"/>
  <c r="P138" i="2"/>
  <c r="M138" i="2"/>
  <c r="J138" i="2"/>
  <c r="G138" i="2"/>
  <c r="V134" i="2"/>
  <c r="S134" i="2"/>
  <c r="P134" i="2"/>
  <c r="M134" i="2"/>
  <c r="T132" i="2"/>
  <c r="Q132" i="2"/>
  <c r="N132" i="2"/>
  <c r="K132" i="2"/>
  <c r="H132" i="2"/>
  <c r="E132" i="2"/>
  <c r="V131" i="2"/>
  <c r="S131" i="2"/>
  <c r="P131" i="2"/>
  <c r="M131" i="2"/>
  <c r="J131" i="2"/>
  <c r="G131" i="2"/>
  <c r="V130" i="2"/>
  <c r="S130" i="2"/>
  <c r="P130" i="2"/>
  <c r="M130" i="2"/>
  <c r="J130" i="2"/>
  <c r="G130" i="2"/>
  <c r="V128" i="2"/>
  <c r="S128" i="2"/>
  <c r="P128" i="2"/>
  <c r="M128" i="2"/>
  <c r="J128" i="2"/>
  <c r="G128" i="2"/>
  <c r="V129" i="2"/>
  <c r="S129" i="2"/>
  <c r="P129" i="2"/>
  <c r="M129" i="2"/>
  <c r="J129" i="2"/>
  <c r="G129" i="2"/>
  <c r="V127" i="2"/>
  <c r="S127" i="2"/>
  <c r="P127" i="2"/>
  <c r="M127" i="2"/>
  <c r="G127" i="2"/>
  <c r="V126" i="2"/>
  <c r="S126" i="2"/>
  <c r="P126" i="2"/>
  <c r="M126" i="2"/>
  <c r="J126" i="2"/>
  <c r="G126" i="2"/>
  <c r="T124" i="2"/>
  <c r="Q124" i="2"/>
  <c r="N124" i="2"/>
  <c r="K124" i="2"/>
  <c r="H124" i="2"/>
  <c r="E124" i="2"/>
  <c r="V123" i="2"/>
  <c r="S123" i="2"/>
  <c r="P123" i="2"/>
  <c r="M123" i="2"/>
  <c r="W123" i="2" s="1"/>
  <c r="J123" i="2"/>
  <c r="G123" i="2"/>
  <c r="V122" i="2"/>
  <c r="S122" i="2"/>
  <c r="P122" i="2"/>
  <c r="M122" i="2"/>
  <c r="J122" i="2"/>
  <c r="G122" i="2"/>
  <c r="W122" i="2" s="1"/>
  <c r="V121" i="2"/>
  <c r="S121" i="2"/>
  <c r="P121" i="2"/>
  <c r="M121" i="2"/>
  <c r="W121" i="2" s="1"/>
  <c r="J121" i="2"/>
  <c r="G121" i="2"/>
  <c r="V120" i="2"/>
  <c r="S120" i="2"/>
  <c r="P120" i="2"/>
  <c r="M120" i="2"/>
  <c r="J120" i="2"/>
  <c r="G120" i="2"/>
  <c r="V119" i="2"/>
  <c r="S119" i="2"/>
  <c r="P119" i="2"/>
  <c r="M119" i="2"/>
  <c r="J119" i="2"/>
  <c r="G119" i="2"/>
  <c r="V118" i="2"/>
  <c r="S118" i="2"/>
  <c r="P118" i="2"/>
  <c r="M118" i="2"/>
  <c r="J118" i="2"/>
  <c r="G118" i="2"/>
  <c r="V117" i="2"/>
  <c r="S117" i="2"/>
  <c r="P117" i="2"/>
  <c r="M117" i="2"/>
  <c r="J117" i="2"/>
  <c r="G117" i="2"/>
  <c r="V116" i="2"/>
  <c r="S116" i="2"/>
  <c r="P116" i="2"/>
  <c r="M116" i="2"/>
  <c r="J116" i="2"/>
  <c r="G116" i="2"/>
  <c r="V115" i="2"/>
  <c r="S115" i="2"/>
  <c r="P115" i="2"/>
  <c r="M115" i="2"/>
  <c r="J115" i="2"/>
  <c r="G115" i="2"/>
  <c r="V114" i="2"/>
  <c r="S114" i="2"/>
  <c r="P114" i="2"/>
  <c r="M114" i="2"/>
  <c r="J114" i="2"/>
  <c r="G114" i="2"/>
  <c r="V113" i="2"/>
  <c r="S113" i="2"/>
  <c r="P113" i="2"/>
  <c r="M113" i="2"/>
  <c r="J113" i="2"/>
  <c r="G113" i="2"/>
  <c r="V110" i="2"/>
  <c r="S110" i="2"/>
  <c r="P110" i="2"/>
  <c r="M110" i="2"/>
  <c r="J110" i="2"/>
  <c r="G110" i="2"/>
  <c r="V109" i="2"/>
  <c r="S109" i="2"/>
  <c r="P109" i="2"/>
  <c r="M109" i="2"/>
  <c r="J109" i="2"/>
  <c r="G109" i="2"/>
  <c r="V108" i="2"/>
  <c r="S108" i="2"/>
  <c r="P108" i="2"/>
  <c r="M108" i="2"/>
  <c r="J108" i="2"/>
  <c r="G108" i="2"/>
  <c r="T107" i="2"/>
  <c r="Q107" i="2"/>
  <c r="N107" i="2"/>
  <c r="K107" i="2"/>
  <c r="H107" i="2"/>
  <c r="E107" i="2"/>
  <c r="V106" i="2"/>
  <c r="S106" i="2"/>
  <c r="P106" i="2"/>
  <c r="M106" i="2"/>
  <c r="J106" i="2"/>
  <c r="G106" i="2"/>
  <c r="V105" i="2"/>
  <c r="S105" i="2"/>
  <c r="P105" i="2"/>
  <c r="M105" i="2"/>
  <c r="J105" i="2"/>
  <c r="G105" i="2"/>
  <c r="V104" i="2"/>
  <c r="S104" i="2"/>
  <c r="P104" i="2"/>
  <c r="M104" i="2"/>
  <c r="J104" i="2"/>
  <c r="G104" i="2"/>
  <c r="T103" i="2"/>
  <c r="Q103" i="2"/>
  <c r="N103" i="2"/>
  <c r="K103" i="2"/>
  <c r="H103" i="2"/>
  <c r="E103" i="2"/>
  <c r="V102" i="2"/>
  <c r="S102" i="2"/>
  <c r="P102" i="2"/>
  <c r="M102" i="2"/>
  <c r="J102" i="2"/>
  <c r="G102" i="2"/>
  <c r="V101" i="2"/>
  <c r="S101" i="2"/>
  <c r="P101" i="2"/>
  <c r="M101" i="2"/>
  <c r="J101" i="2"/>
  <c r="G101" i="2"/>
  <c r="V100" i="2"/>
  <c r="S100" i="2"/>
  <c r="P100" i="2"/>
  <c r="M100" i="2"/>
  <c r="G100" i="2"/>
  <c r="T99" i="2"/>
  <c r="Q99" i="2"/>
  <c r="N99" i="2"/>
  <c r="K99" i="2"/>
  <c r="H99" i="2"/>
  <c r="E99" i="2"/>
  <c r="V96" i="2"/>
  <c r="S96" i="2"/>
  <c r="P96" i="2"/>
  <c r="M96" i="2"/>
  <c r="J96" i="2"/>
  <c r="G96" i="2"/>
  <c r="V95" i="2"/>
  <c r="S95" i="2"/>
  <c r="P95" i="2"/>
  <c r="M95" i="2"/>
  <c r="J95" i="2"/>
  <c r="G95" i="2"/>
  <c r="V94" i="2"/>
  <c r="S94" i="2"/>
  <c r="P94" i="2"/>
  <c r="M94" i="2"/>
  <c r="J94" i="2"/>
  <c r="G94" i="2"/>
  <c r="T93" i="2"/>
  <c r="Q93" i="2"/>
  <c r="N93" i="2"/>
  <c r="K93" i="2"/>
  <c r="H93" i="2"/>
  <c r="E93" i="2"/>
  <c r="V92" i="2"/>
  <c r="S92" i="2"/>
  <c r="P92" i="2"/>
  <c r="M92" i="2"/>
  <c r="J92" i="2"/>
  <c r="G92" i="2"/>
  <c r="V91" i="2"/>
  <c r="S91" i="2"/>
  <c r="P91" i="2"/>
  <c r="M91" i="2"/>
  <c r="J91" i="2"/>
  <c r="G91" i="2"/>
  <c r="V90" i="2"/>
  <c r="S90" i="2"/>
  <c r="P90" i="2"/>
  <c r="M90" i="2"/>
  <c r="J90" i="2"/>
  <c r="G90" i="2"/>
  <c r="T89" i="2"/>
  <c r="Q89" i="2"/>
  <c r="N89" i="2"/>
  <c r="K89" i="2"/>
  <c r="H89" i="2"/>
  <c r="E89" i="2"/>
  <c r="V88" i="2"/>
  <c r="S88" i="2"/>
  <c r="P88" i="2"/>
  <c r="M88" i="2"/>
  <c r="J88" i="2"/>
  <c r="G88" i="2"/>
  <c r="V87" i="2"/>
  <c r="S87" i="2"/>
  <c r="P87" i="2"/>
  <c r="M87" i="2"/>
  <c r="J87" i="2"/>
  <c r="G87" i="2"/>
  <c r="V86" i="2"/>
  <c r="S86" i="2"/>
  <c r="P86" i="2"/>
  <c r="M86" i="2"/>
  <c r="J86" i="2"/>
  <c r="G86" i="2"/>
  <c r="T85" i="2"/>
  <c r="Q85" i="2"/>
  <c r="N85" i="2"/>
  <c r="K85" i="2"/>
  <c r="H85" i="2"/>
  <c r="E85" i="2"/>
  <c r="V82" i="2"/>
  <c r="S82" i="2"/>
  <c r="P82" i="2"/>
  <c r="M82" i="2"/>
  <c r="J82" i="2"/>
  <c r="G82" i="2"/>
  <c r="V81" i="2"/>
  <c r="S81" i="2"/>
  <c r="P81" i="2"/>
  <c r="M81" i="2"/>
  <c r="J81" i="2"/>
  <c r="G81" i="2"/>
  <c r="V80" i="2"/>
  <c r="S80" i="2"/>
  <c r="P80" i="2"/>
  <c r="P79" i="2" s="1"/>
  <c r="M80" i="2"/>
  <c r="J80" i="2"/>
  <c r="G80" i="2"/>
  <c r="T79" i="2"/>
  <c r="Q79" i="2"/>
  <c r="N79" i="2"/>
  <c r="K79" i="2"/>
  <c r="H79" i="2"/>
  <c r="E79" i="2"/>
  <c r="V78" i="2"/>
  <c r="S78" i="2"/>
  <c r="P78" i="2"/>
  <c r="M78" i="2"/>
  <c r="J78" i="2"/>
  <c r="G78" i="2"/>
  <c r="V77" i="2"/>
  <c r="S77" i="2"/>
  <c r="P77" i="2"/>
  <c r="M77" i="2"/>
  <c r="W77" i="2" s="1"/>
  <c r="J77" i="2"/>
  <c r="G77" i="2"/>
  <c r="V76" i="2"/>
  <c r="S76" i="2"/>
  <c r="P76" i="2"/>
  <c r="M76" i="2"/>
  <c r="J76" i="2"/>
  <c r="G76" i="2"/>
  <c r="T75" i="2"/>
  <c r="Q75" i="2"/>
  <c r="N75" i="2"/>
  <c r="K75" i="2"/>
  <c r="H75" i="2"/>
  <c r="E75" i="2"/>
  <c r="V74" i="2"/>
  <c r="S74" i="2"/>
  <c r="P74" i="2"/>
  <c r="M74" i="2"/>
  <c r="J74" i="2"/>
  <c r="G74" i="2"/>
  <c r="W74" i="2" s="1"/>
  <c r="V73" i="2"/>
  <c r="S73" i="2"/>
  <c r="P73" i="2"/>
  <c r="M73" i="2"/>
  <c r="W73" i="2" s="1"/>
  <c r="J73" i="2"/>
  <c r="G73" i="2"/>
  <c r="V72" i="2"/>
  <c r="S72" i="2"/>
  <c r="P72" i="2"/>
  <c r="M72" i="2"/>
  <c r="J72" i="2"/>
  <c r="G72" i="2"/>
  <c r="T71" i="2"/>
  <c r="Q71" i="2"/>
  <c r="N71" i="2"/>
  <c r="K71" i="2"/>
  <c r="H71" i="2"/>
  <c r="E71" i="2"/>
  <c r="V70" i="2"/>
  <c r="S70" i="2"/>
  <c r="P70" i="2"/>
  <c r="M70" i="2"/>
  <c r="J70" i="2"/>
  <c r="G70" i="2"/>
  <c r="V69" i="2"/>
  <c r="S69" i="2"/>
  <c r="P69" i="2"/>
  <c r="M69" i="2"/>
  <c r="J69" i="2"/>
  <c r="G69" i="2"/>
  <c r="V68" i="2"/>
  <c r="S68" i="2"/>
  <c r="S67" i="2" s="1"/>
  <c r="P68" i="2"/>
  <c r="M68" i="2"/>
  <c r="J68" i="2"/>
  <c r="G68" i="2"/>
  <c r="T67" i="2"/>
  <c r="Q67" i="2"/>
  <c r="N67" i="2"/>
  <c r="K67" i="2"/>
  <c r="H67" i="2"/>
  <c r="E67" i="2"/>
  <c r="V66" i="2"/>
  <c r="S66" i="2"/>
  <c r="P66" i="2"/>
  <c r="M66" i="2"/>
  <c r="J66" i="2"/>
  <c r="G66" i="2"/>
  <c r="V65" i="2"/>
  <c r="S65" i="2"/>
  <c r="P65" i="2"/>
  <c r="M65" i="2"/>
  <c r="J65" i="2"/>
  <c r="G65" i="2"/>
  <c r="V64" i="2"/>
  <c r="S64" i="2"/>
  <c r="P64" i="2"/>
  <c r="M64" i="2"/>
  <c r="J64" i="2"/>
  <c r="G64" i="2"/>
  <c r="T63" i="2"/>
  <c r="Q63" i="2"/>
  <c r="N63" i="2"/>
  <c r="K63" i="2"/>
  <c r="H63" i="2"/>
  <c r="E63" i="2"/>
  <c r="V60" i="2"/>
  <c r="S60" i="2"/>
  <c r="P60" i="2"/>
  <c r="M60" i="2"/>
  <c r="V59" i="2"/>
  <c r="V58" i="2" s="1"/>
  <c r="S59" i="2"/>
  <c r="S58" i="2" s="1"/>
  <c r="P59" i="2"/>
  <c r="P58" i="2" s="1"/>
  <c r="M59" i="2"/>
  <c r="T58" i="2"/>
  <c r="Q58" i="2"/>
  <c r="N58" i="2"/>
  <c r="K58" i="2"/>
  <c r="V57" i="2"/>
  <c r="S57" i="2"/>
  <c r="P57" i="2"/>
  <c r="M57" i="2"/>
  <c r="J57" i="2"/>
  <c r="G57" i="2"/>
  <c r="V56" i="2"/>
  <c r="S56" i="2"/>
  <c r="P56" i="2"/>
  <c r="M56" i="2"/>
  <c r="J56" i="2"/>
  <c r="G56" i="2"/>
  <c r="V55" i="2"/>
  <c r="S55" i="2"/>
  <c r="P55" i="2"/>
  <c r="M55" i="2"/>
  <c r="J55" i="2"/>
  <c r="G55" i="2"/>
  <c r="T54" i="2"/>
  <c r="Q54" i="2"/>
  <c r="N54" i="2"/>
  <c r="K54" i="2"/>
  <c r="H54" i="2"/>
  <c r="H61" i="2" s="1"/>
  <c r="E54" i="2"/>
  <c r="E61" i="2" s="1"/>
  <c r="V51" i="2"/>
  <c r="S51" i="2"/>
  <c r="P51" i="2"/>
  <c r="M51" i="2"/>
  <c r="J51" i="2"/>
  <c r="G51" i="2"/>
  <c r="V50" i="2"/>
  <c r="S50" i="2"/>
  <c r="P50" i="2"/>
  <c r="M50" i="2"/>
  <c r="J50" i="2"/>
  <c r="G50" i="2"/>
  <c r="V49" i="2"/>
  <c r="S49" i="2"/>
  <c r="P49" i="2"/>
  <c r="M49" i="2"/>
  <c r="J49" i="2"/>
  <c r="G49" i="2"/>
  <c r="T48" i="2"/>
  <c r="Q48" i="2"/>
  <c r="N48" i="2"/>
  <c r="K48" i="2"/>
  <c r="H48" i="2"/>
  <c r="E48" i="2"/>
  <c r="V47" i="2"/>
  <c r="S47" i="2"/>
  <c r="P47" i="2"/>
  <c r="M47" i="2"/>
  <c r="J47" i="2"/>
  <c r="G47" i="2"/>
  <c r="V46" i="2"/>
  <c r="S46" i="2"/>
  <c r="P46" i="2"/>
  <c r="M46" i="2"/>
  <c r="J46" i="2"/>
  <c r="G46" i="2"/>
  <c r="V45" i="2"/>
  <c r="S45" i="2"/>
  <c r="P45" i="2"/>
  <c r="M45" i="2"/>
  <c r="J45" i="2"/>
  <c r="G45" i="2"/>
  <c r="T44" i="2"/>
  <c r="Q44" i="2"/>
  <c r="N44" i="2"/>
  <c r="K44" i="2"/>
  <c r="H44" i="2"/>
  <c r="E44" i="2"/>
  <c r="V43" i="2"/>
  <c r="S43" i="2"/>
  <c r="P43" i="2"/>
  <c r="M43" i="2"/>
  <c r="J43" i="2"/>
  <c r="G43" i="2"/>
  <c r="V42" i="2"/>
  <c r="S42" i="2"/>
  <c r="P42" i="2"/>
  <c r="M42" i="2"/>
  <c r="J42" i="2"/>
  <c r="G42" i="2"/>
  <c r="V41" i="2"/>
  <c r="S41" i="2"/>
  <c r="P41" i="2"/>
  <c r="M41" i="2"/>
  <c r="J41" i="2"/>
  <c r="G41" i="2"/>
  <c r="T40" i="2"/>
  <c r="Q40" i="2"/>
  <c r="N40" i="2"/>
  <c r="K40" i="2"/>
  <c r="H40" i="2"/>
  <c r="E40" i="2"/>
  <c r="V37" i="2"/>
  <c r="S37" i="2"/>
  <c r="P37" i="2"/>
  <c r="M37" i="2"/>
  <c r="J37" i="2"/>
  <c r="G37" i="2"/>
  <c r="V36" i="2"/>
  <c r="S36" i="2"/>
  <c r="P36" i="2"/>
  <c r="M36" i="2"/>
  <c r="J36" i="2"/>
  <c r="G36" i="2"/>
  <c r="V35" i="2"/>
  <c r="S35" i="2"/>
  <c r="P35" i="2"/>
  <c r="M35" i="2"/>
  <c r="J35" i="2"/>
  <c r="G35" i="2"/>
  <c r="T34" i="2"/>
  <c r="Q34" i="2"/>
  <c r="N34" i="2"/>
  <c r="K34" i="2"/>
  <c r="H34" i="2"/>
  <c r="E34" i="2"/>
  <c r="I30" i="2"/>
  <c r="S29" i="2"/>
  <c r="P29" i="2"/>
  <c r="M29" i="2"/>
  <c r="G29" i="2"/>
  <c r="S27" i="2"/>
  <c r="P27" i="2"/>
  <c r="M27" i="2"/>
  <c r="J27" i="2"/>
  <c r="G27" i="2"/>
  <c r="S26" i="2"/>
  <c r="P26" i="2"/>
  <c r="M26" i="2"/>
  <c r="J26" i="2"/>
  <c r="G26" i="2"/>
  <c r="S25" i="2"/>
  <c r="P25" i="2"/>
  <c r="M25" i="2"/>
  <c r="J25" i="2"/>
  <c r="G25" i="2"/>
  <c r="V24" i="2"/>
  <c r="S24" i="2"/>
  <c r="P24" i="2"/>
  <c r="M24" i="2"/>
  <c r="J24" i="2"/>
  <c r="G24" i="2"/>
  <c r="V23" i="2"/>
  <c r="S23" i="2"/>
  <c r="P23" i="2"/>
  <c r="M23" i="2"/>
  <c r="J23" i="2"/>
  <c r="G23" i="2"/>
  <c r="V22" i="2"/>
  <c r="S22" i="2"/>
  <c r="P22" i="2"/>
  <c r="M22" i="2"/>
  <c r="J22" i="2"/>
  <c r="G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T13" i="2"/>
  <c r="Q13" i="2"/>
  <c r="N13" i="2"/>
  <c r="K13" i="2"/>
  <c r="H13" i="2"/>
  <c r="E13" i="2"/>
  <c r="A5" i="2"/>
  <c r="A4" i="2"/>
  <c r="A3" i="2"/>
  <c r="A2" i="2"/>
  <c r="G30" i="1"/>
  <c r="F30" i="1"/>
  <c r="E30" i="1"/>
  <c r="D30" i="1"/>
  <c r="J29" i="1"/>
  <c r="J28" i="1"/>
  <c r="J27" i="1"/>
  <c r="J30" i="1" l="1"/>
  <c r="X37" i="2"/>
  <c r="X41" i="2"/>
  <c r="V40" i="2"/>
  <c r="P40" i="2"/>
  <c r="X49" i="2"/>
  <c r="V54" i="2"/>
  <c r="V61" i="2" s="1"/>
  <c r="X57" i="2"/>
  <c r="V21" i="2"/>
  <c r="T33" i="2" s="1"/>
  <c r="V33" i="2" s="1"/>
  <c r="G164" i="2"/>
  <c r="S164" i="2"/>
  <c r="M164" i="2"/>
  <c r="M173" i="2"/>
  <c r="W176" i="2"/>
  <c r="S173" i="2"/>
  <c r="W178" i="2"/>
  <c r="W179" i="2"/>
  <c r="Y181" i="2"/>
  <c r="Z181" i="2" s="1"/>
  <c r="W183" i="2"/>
  <c r="X22" i="2"/>
  <c r="X23" i="2"/>
  <c r="X24" i="2"/>
  <c r="X25" i="2"/>
  <c r="W26" i="2"/>
  <c r="M44" i="2"/>
  <c r="V169" i="2"/>
  <c r="G48" i="2"/>
  <c r="X64" i="2"/>
  <c r="J13" i="2"/>
  <c r="H31" i="2" s="1"/>
  <c r="J31" i="2" s="1"/>
  <c r="V13" i="2"/>
  <c r="T31" i="2" s="1"/>
  <c r="V31" i="2" s="1"/>
  <c r="X18" i="2"/>
  <c r="V17" i="2"/>
  <c r="T32" i="2" s="1"/>
  <c r="V32" i="2" s="1"/>
  <c r="X19" i="2"/>
  <c r="X20" i="2"/>
  <c r="W22" i="2"/>
  <c r="S21" i="2"/>
  <c r="Q33" i="2" s="1"/>
  <c r="S33" i="2" s="1"/>
  <c r="W23" i="2"/>
  <c r="Y23" i="2" s="1"/>
  <c r="Z23" i="2" s="1"/>
  <c r="W24" i="2"/>
  <c r="J79" i="2"/>
  <c r="V79" i="2"/>
  <c r="J89" i="2"/>
  <c r="V89" i="2"/>
  <c r="P89" i="2"/>
  <c r="X94" i="2"/>
  <c r="V93" i="2"/>
  <c r="X95" i="2"/>
  <c r="X96" i="2"/>
  <c r="X100" i="2"/>
  <c r="V99" i="2"/>
  <c r="X101" i="2"/>
  <c r="X102" i="2"/>
  <c r="J103" i="2"/>
  <c r="V103" i="2"/>
  <c r="P103" i="2"/>
  <c r="X108" i="2"/>
  <c r="X109" i="2"/>
  <c r="X110" i="2"/>
  <c r="X116" i="2"/>
  <c r="X117" i="2"/>
  <c r="X118" i="2"/>
  <c r="X119" i="2"/>
  <c r="X120" i="2"/>
  <c r="N52" i="2"/>
  <c r="P54" i="2"/>
  <c r="P61" i="2" s="1"/>
  <c r="X170" i="2"/>
  <c r="X171" i="2"/>
  <c r="X172" i="2"/>
  <c r="V71" i="2"/>
  <c r="S34" i="2"/>
  <c r="J40" i="2"/>
  <c r="J71" i="2"/>
  <c r="P164" i="2"/>
  <c r="X166" i="2"/>
  <c r="X168" i="2"/>
  <c r="W41" i="2"/>
  <c r="S40" i="2"/>
  <c r="G44" i="2"/>
  <c r="S63" i="2"/>
  <c r="M63" i="2"/>
  <c r="M132" i="2"/>
  <c r="W134" i="2"/>
  <c r="S140" i="2"/>
  <c r="W135" i="2"/>
  <c r="W139" i="2"/>
  <c r="M147" i="2"/>
  <c r="W149" i="2"/>
  <c r="W150" i="2"/>
  <c r="G157" i="2"/>
  <c r="S157" i="2"/>
  <c r="J169" i="2"/>
  <c r="J173" i="2"/>
  <c r="V173" i="2"/>
  <c r="P173" i="2"/>
  <c r="M48" i="2"/>
  <c r="M75" i="2"/>
  <c r="S75" i="2"/>
  <c r="Q83" i="2"/>
  <c r="M34" i="2"/>
  <c r="G34" i="2"/>
  <c r="M40" i="2"/>
  <c r="S44" i="2"/>
  <c r="H52" i="2"/>
  <c r="X50" i="2"/>
  <c r="X51" i="2"/>
  <c r="T61" i="2"/>
  <c r="M67" i="2"/>
  <c r="E111" i="2"/>
  <c r="Q111" i="2"/>
  <c r="M107" i="2"/>
  <c r="W109" i="2"/>
  <c r="S124" i="2"/>
  <c r="W114" i="2"/>
  <c r="W115" i="2"/>
  <c r="W116" i="2"/>
  <c r="W117" i="2"/>
  <c r="W118" i="2"/>
  <c r="W119" i="2"/>
  <c r="X35" i="2"/>
  <c r="X36" i="2"/>
  <c r="V34" i="2"/>
  <c r="X42" i="2"/>
  <c r="X43" i="2"/>
  <c r="W49" i="2"/>
  <c r="Y49" i="2" s="1"/>
  <c r="Z49" i="2" s="1"/>
  <c r="G54" i="2"/>
  <c r="G61" i="2" s="1"/>
  <c r="S54" i="2"/>
  <c r="S61" i="2" s="1"/>
  <c r="M54" i="2"/>
  <c r="W60" i="2"/>
  <c r="S79" i="2"/>
  <c r="W82" i="2"/>
  <c r="S85" i="2"/>
  <c r="W88" i="2"/>
  <c r="G89" i="2"/>
  <c r="S89" i="2"/>
  <c r="W92" i="2"/>
  <c r="G93" i="2"/>
  <c r="S93" i="2"/>
  <c r="W96" i="2"/>
  <c r="G99" i="2"/>
  <c r="S99" i="2"/>
  <c r="X121" i="2"/>
  <c r="Y121" i="2" s="1"/>
  <c r="Z121" i="2" s="1"/>
  <c r="X123" i="2"/>
  <c r="Y123" i="2" s="1"/>
  <c r="Z123" i="2" s="1"/>
  <c r="V132" i="2"/>
  <c r="X129" i="2"/>
  <c r="X130" i="2"/>
  <c r="P140" i="2"/>
  <c r="X138" i="2"/>
  <c r="X139" i="2"/>
  <c r="J147" i="2"/>
  <c r="V147" i="2"/>
  <c r="X144" i="2"/>
  <c r="X146" i="2"/>
  <c r="J151" i="2"/>
  <c r="V151" i="2"/>
  <c r="X150" i="2"/>
  <c r="P157" i="2"/>
  <c r="J164" i="2"/>
  <c r="P169" i="2"/>
  <c r="G169" i="2"/>
  <c r="S169" i="2"/>
  <c r="S184" i="2" s="1"/>
  <c r="M169" i="2"/>
  <c r="W25" i="2"/>
  <c r="G17" i="2"/>
  <c r="E32" i="2" s="1"/>
  <c r="G32" i="2" s="1"/>
  <c r="W20" i="2"/>
  <c r="Y20" i="2" s="1"/>
  <c r="Z20" i="2" s="1"/>
  <c r="P13" i="2"/>
  <c r="W45" i="2"/>
  <c r="W46" i="2"/>
  <c r="W47" i="2"/>
  <c r="E52" i="2"/>
  <c r="S48" i="2"/>
  <c r="W50" i="2"/>
  <c r="W51" i="2"/>
  <c r="Y51" i="2" s="1"/>
  <c r="Z51" i="2" s="1"/>
  <c r="N61" i="2"/>
  <c r="W65" i="2"/>
  <c r="G63" i="2"/>
  <c r="H83" i="2"/>
  <c r="W59" i="2"/>
  <c r="M58" i="2"/>
  <c r="Q52" i="2"/>
  <c r="W69" i="2"/>
  <c r="G67" i="2"/>
  <c r="M17" i="2"/>
  <c r="K32" i="2" s="1"/>
  <c r="M32" i="2" s="1"/>
  <c r="S17" i="2"/>
  <c r="Q32" i="2" s="1"/>
  <c r="S32" i="2" s="1"/>
  <c r="X27" i="2"/>
  <c r="W29" i="2"/>
  <c r="W35" i="2"/>
  <c r="W36" i="2"/>
  <c r="W37" i="2"/>
  <c r="Y37" i="2" s="1"/>
  <c r="Z37" i="2" s="1"/>
  <c r="G40" i="2"/>
  <c r="W42" i="2"/>
  <c r="W43" i="2"/>
  <c r="Y43" i="2" s="1"/>
  <c r="Z43" i="2" s="1"/>
  <c r="P44" i="2"/>
  <c r="X47" i="2"/>
  <c r="K52" i="2"/>
  <c r="T52" i="2"/>
  <c r="V48" i="2"/>
  <c r="W66" i="2"/>
  <c r="V67" i="2"/>
  <c r="P67" i="2"/>
  <c r="X70" i="2"/>
  <c r="P71" i="2"/>
  <c r="X73" i="2"/>
  <c r="Y73" i="2" s="1"/>
  <c r="Z73" i="2" s="1"/>
  <c r="X74" i="2"/>
  <c r="Y74" i="2" s="1"/>
  <c r="Z74" i="2" s="1"/>
  <c r="W78" i="2"/>
  <c r="N83" i="2"/>
  <c r="X80" i="2"/>
  <c r="X81" i="2"/>
  <c r="X82" i="2"/>
  <c r="M85" i="2"/>
  <c r="W87" i="2"/>
  <c r="X90" i="2"/>
  <c r="X91" i="2"/>
  <c r="X92" i="2"/>
  <c r="S103" i="2"/>
  <c r="W105" i="2"/>
  <c r="W106" i="2"/>
  <c r="X114" i="2"/>
  <c r="X115" i="2"/>
  <c r="W126" i="2"/>
  <c r="S132" i="2"/>
  <c r="W127" i="2"/>
  <c r="W129" i="2"/>
  <c r="W128" i="2"/>
  <c r="W130" i="2"/>
  <c r="W131" i="2"/>
  <c r="M140" i="2"/>
  <c r="W138" i="2"/>
  <c r="G147" i="2"/>
  <c r="S147" i="2"/>
  <c r="W143" i="2"/>
  <c r="W144" i="2"/>
  <c r="W145" i="2"/>
  <c r="W146" i="2"/>
  <c r="G151" i="2"/>
  <c r="S151" i="2"/>
  <c r="W153" i="2"/>
  <c r="W154" i="2"/>
  <c r="W155" i="2"/>
  <c r="W156" i="2"/>
  <c r="W160" i="2"/>
  <c r="W161" i="2"/>
  <c r="W162" i="2"/>
  <c r="W163" i="2"/>
  <c r="W165" i="2"/>
  <c r="W166" i="2"/>
  <c r="Y166" i="2" s="1"/>
  <c r="Z166" i="2" s="1"/>
  <c r="W167" i="2"/>
  <c r="W168" i="2"/>
  <c r="Y168" i="2" s="1"/>
  <c r="Z168" i="2" s="1"/>
  <c r="W170" i="2"/>
  <c r="Y170" i="2" s="1"/>
  <c r="Z170" i="2" s="1"/>
  <c r="W171" i="2"/>
  <c r="Y171" i="2" s="1"/>
  <c r="Z171" i="2" s="1"/>
  <c r="W172" i="2"/>
  <c r="E184" i="2"/>
  <c r="K184" i="2"/>
  <c r="Q184" i="2"/>
  <c r="W174" i="2"/>
  <c r="W177" i="2"/>
  <c r="W175" i="2"/>
  <c r="W180" i="2"/>
  <c r="Y182" i="2"/>
  <c r="Z182" i="2" s="1"/>
  <c r="Y96" i="2"/>
  <c r="Z96" i="2" s="1"/>
  <c r="V107" i="2"/>
  <c r="G173" i="2"/>
  <c r="K111" i="2"/>
  <c r="H184" i="2"/>
  <c r="N184" i="2"/>
  <c r="T184" i="2"/>
  <c r="W55" i="2"/>
  <c r="W56" i="2"/>
  <c r="W57" i="2"/>
  <c r="Y57" i="2" s="1"/>
  <c r="Z57" i="2" s="1"/>
  <c r="K61" i="2"/>
  <c r="Q61" i="2"/>
  <c r="W64" i="2"/>
  <c r="X65" i="2"/>
  <c r="X63" i="2" s="1"/>
  <c r="V63" i="2"/>
  <c r="X66" i="2"/>
  <c r="W68" i="2"/>
  <c r="W70" i="2"/>
  <c r="E83" i="2"/>
  <c r="V75" i="2"/>
  <c r="X77" i="2"/>
  <c r="Y77" i="2" s="1"/>
  <c r="Z77" i="2" s="1"/>
  <c r="X78" i="2"/>
  <c r="K83" i="2"/>
  <c r="M79" i="2"/>
  <c r="W81" i="2"/>
  <c r="X86" i="2"/>
  <c r="V85" i="2"/>
  <c r="V97" i="2" s="1"/>
  <c r="X87" i="2"/>
  <c r="X88" i="2"/>
  <c r="M89" i="2"/>
  <c r="W91" i="2"/>
  <c r="M93" i="2"/>
  <c r="W95" i="2"/>
  <c r="Y95" i="2" s="1"/>
  <c r="Z95" i="2" s="1"/>
  <c r="W101" i="2"/>
  <c r="Y101" i="2" s="1"/>
  <c r="Z101" i="2" s="1"/>
  <c r="W102" i="2"/>
  <c r="X104" i="2"/>
  <c r="X105" i="2"/>
  <c r="X106" i="2"/>
  <c r="W110" i="2"/>
  <c r="Y110" i="2" s="1"/>
  <c r="Z110" i="2" s="1"/>
  <c r="X122" i="2"/>
  <c r="Y122" i="2" s="1"/>
  <c r="Z122" i="2" s="1"/>
  <c r="P132" i="2"/>
  <c r="X128" i="2"/>
  <c r="X131" i="2"/>
  <c r="J140" i="2"/>
  <c r="V140" i="2"/>
  <c r="X135" i="2"/>
  <c r="X142" i="2"/>
  <c r="X143" i="2"/>
  <c r="X145" i="2"/>
  <c r="P151" i="2"/>
  <c r="J157" i="2"/>
  <c r="V157" i="2"/>
  <c r="X154" i="2"/>
  <c r="X155" i="2"/>
  <c r="X156" i="2"/>
  <c r="X160" i="2"/>
  <c r="Y160" i="2" s="1"/>
  <c r="Z160" i="2" s="1"/>
  <c r="V159" i="2"/>
  <c r="V184" i="2" s="1"/>
  <c r="X161" i="2"/>
  <c r="X162" i="2"/>
  <c r="X163" i="2"/>
  <c r="X165" i="2"/>
  <c r="X167" i="2"/>
  <c r="X174" i="2"/>
  <c r="X176" i="2"/>
  <c r="Y176" i="2" s="1"/>
  <c r="Z176" i="2" s="1"/>
  <c r="X177" i="2"/>
  <c r="X178" i="2"/>
  <c r="Y178" i="2" s="1"/>
  <c r="Z178" i="2" s="1"/>
  <c r="X175" i="2"/>
  <c r="X179" i="2"/>
  <c r="Y179" i="2" s="1"/>
  <c r="Z179" i="2" s="1"/>
  <c r="X180" i="2"/>
  <c r="X183" i="2"/>
  <c r="Y183" i="2" s="1"/>
  <c r="Z183" i="2" s="1"/>
  <c r="W14" i="2"/>
  <c r="S13" i="2"/>
  <c r="Q31" i="2" s="1"/>
  <c r="M13" i="2"/>
  <c r="K31" i="2" s="1"/>
  <c r="W16" i="2"/>
  <c r="W27" i="2"/>
  <c r="X29" i="2"/>
  <c r="P21" i="2"/>
  <c r="N33" i="2" s="1"/>
  <c r="P33" i="2" s="1"/>
  <c r="X14" i="2"/>
  <c r="X15" i="2"/>
  <c r="X16" i="2"/>
  <c r="J21" i="2"/>
  <c r="H33" i="2" s="1"/>
  <c r="J33" i="2" s="1"/>
  <c r="Y22" i="2"/>
  <c r="Z22" i="2" s="1"/>
  <c r="Y24" i="2"/>
  <c r="Z24" i="2" s="1"/>
  <c r="W15" i="2"/>
  <c r="G13" i="2"/>
  <c r="J17" i="2"/>
  <c r="H32" i="2" s="1"/>
  <c r="J32" i="2" s="1"/>
  <c r="P17" i="2"/>
  <c r="N32" i="2" s="1"/>
  <c r="P32" i="2" s="1"/>
  <c r="G21" i="2"/>
  <c r="E33" i="2" s="1"/>
  <c r="G33" i="2" s="1"/>
  <c r="M21" i="2"/>
  <c r="K33" i="2" s="1"/>
  <c r="M33" i="2" s="1"/>
  <c r="X26" i="2"/>
  <c r="J48" i="2"/>
  <c r="P48" i="2"/>
  <c r="X59" i="2"/>
  <c r="J63" i="2"/>
  <c r="P63" i="2"/>
  <c r="G79" i="2"/>
  <c r="W80" i="2"/>
  <c r="G124" i="2"/>
  <c r="W113" i="2"/>
  <c r="Y114" i="2"/>
  <c r="Z114" i="2" s="1"/>
  <c r="N29" i="1"/>
  <c r="I29" i="1" s="1"/>
  <c r="W19" i="2"/>
  <c r="J34" i="2"/>
  <c r="P34" i="2"/>
  <c r="Y41" i="2"/>
  <c r="Z41" i="2" s="1"/>
  <c r="X45" i="2"/>
  <c r="J44" i="2"/>
  <c r="V44" i="2"/>
  <c r="X46" i="2"/>
  <c r="X60" i="2"/>
  <c r="X72" i="2"/>
  <c r="Y118" i="2"/>
  <c r="Z118" i="2" s="1"/>
  <c r="W18" i="2"/>
  <c r="M61" i="2"/>
  <c r="N31" i="2"/>
  <c r="X55" i="2"/>
  <c r="J54" i="2"/>
  <c r="J61" i="2" s="1"/>
  <c r="X56" i="2"/>
  <c r="X68" i="2"/>
  <c r="J67" i="2"/>
  <c r="X69" i="2"/>
  <c r="W76" i="2"/>
  <c r="G75" i="2"/>
  <c r="T83" i="2"/>
  <c r="G85" i="2"/>
  <c r="W86" i="2"/>
  <c r="G71" i="2"/>
  <c r="S71" i="2"/>
  <c r="S83" i="2" s="1"/>
  <c r="X76" i="2"/>
  <c r="J75" i="2"/>
  <c r="W90" i="2"/>
  <c r="W94" i="2"/>
  <c r="X99" i="2"/>
  <c r="M103" i="2"/>
  <c r="H111" i="2"/>
  <c r="T111" i="2"/>
  <c r="W108" i="2"/>
  <c r="M99" i="2"/>
  <c r="W100" i="2"/>
  <c r="M71" i="2"/>
  <c r="W72" i="2"/>
  <c r="W104" i="2"/>
  <c r="G103" i="2"/>
  <c r="N111" i="2"/>
  <c r="G107" i="2"/>
  <c r="S107" i="2"/>
  <c r="S111" i="2" s="1"/>
  <c r="P75" i="2"/>
  <c r="J85" i="2"/>
  <c r="P85" i="2"/>
  <c r="J93" i="2"/>
  <c r="P93" i="2"/>
  <c r="J99" i="2"/>
  <c r="P99" i="2"/>
  <c r="J107" i="2"/>
  <c r="P107" i="2"/>
  <c r="J124" i="2"/>
  <c r="V124" i="2"/>
  <c r="M124" i="2"/>
  <c r="W120" i="2"/>
  <c r="Y120" i="2" s="1"/>
  <c r="Z120" i="2" s="1"/>
  <c r="W151" i="2"/>
  <c r="P124" i="2"/>
  <c r="X113" i="2"/>
  <c r="G132" i="2"/>
  <c r="G140" i="2"/>
  <c r="P147" i="2"/>
  <c r="X149" i="2"/>
  <c r="X151" i="2" s="1"/>
  <c r="X153" i="2"/>
  <c r="J159" i="2"/>
  <c r="J184" i="2" s="1"/>
  <c r="W142" i="2"/>
  <c r="X126" i="2"/>
  <c r="X134" i="2"/>
  <c r="M151" i="2"/>
  <c r="M157" i="2"/>
  <c r="Y60" i="2" l="1"/>
  <c r="Z60" i="2" s="1"/>
  <c r="W157" i="2"/>
  <c r="Y46" i="2"/>
  <c r="Z46" i="2" s="1"/>
  <c r="G184" i="2"/>
  <c r="M184" i="2"/>
  <c r="X103" i="2"/>
  <c r="Y109" i="2"/>
  <c r="Z109" i="2" s="1"/>
  <c r="Y56" i="2"/>
  <c r="Z56" i="2" s="1"/>
  <c r="V52" i="2"/>
  <c r="Y165" i="2"/>
  <c r="Z165" i="2" s="1"/>
  <c r="Y146" i="2"/>
  <c r="Z146" i="2" s="1"/>
  <c r="X89" i="2"/>
  <c r="Y47" i="2"/>
  <c r="Z47" i="2" s="1"/>
  <c r="W58" i="2"/>
  <c r="W140" i="2"/>
  <c r="V30" i="2"/>
  <c r="V38" i="2" s="1"/>
  <c r="X40" i="2"/>
  <c r="Y45" i="2"/>
  <c r="Z45" i="2" s="1"/>
  <c r="T30" i="2"/>
  <c r="X85" i="2"/>
  <c r="V111" i="2"/>
  <c r="Y88" i="2"/>
  <c r="Z88" i="2" s="1"/>
  <c r="W63" i="2"/>
  <c r="Y63" i="2" s="1"/>
  <c r="Z63" i="2" s="1"/>
  <c r="Y138" i="2"/>
  <c r="Z138" i="2" s="1"/>
  <c r="W44" i="2"/>
  <c r="Y119" i="2"/>
  <c r="Z119" i="2" s="1"/>
  <c r="X107" i="2"/>
  <c r="Y19" i="2"/>
  <c r="Z19" i="2" s="1"/>
  <c r="Y50" i="2"/>
  <c r="Z50" i="2" s="1"/>
  <c r="P52" i="2"/>
  <c r="Y135" i="2"/>
  <c r="Z135" i="2" s="1"/>
  <c r="Y102" i="2"/>
  <c r="Z102" i="2" s="1"/>
  <c r="Y91" i="2"/>
  <c r="Z91" i="2" s="1"/>
  <c r="G52" i="2"/>
  <c r="W67" i="2"/>
  <c r="Y65" i="2"/>
  <c r="Z65" i="2" s="1"/>
  <c r="W40" i="2"/>
  <c r="Y40" i="2" s="1"/>
  <c r="Z40" i="2" s="1"/>
  <c r="Y35" i="2"/>
  <c r="Z35" i="2" s="1"/>
  <c r="X71" i="2"/>
  <c r="Y64" i="2"/>
  <c r="Z64" i="2" s="1"/>
  <c r="Y25" i="2"/>
  <c r="Z25" i="2" s="1"/>
  <c r="P83" i="2"/>
  <c r="Y92" i="2"/>
  <c r="Z92" i="2" s="1"/>
  <c r="W173" i="2"/>
  <c r="W159" i="2"/>
  <c r="Y144" i="2"/>
  <c r="Z144" i="2" s="1"/>
  <c r="Y36" i="2"/>
  <c r="Z36" i="2" s="1"/>
  <c r="X34" i="2"/>
  <c r="Y116" i="2"/>
  <c r="Z116" i="2" s="1"/>
  <c r="X17" i="2"/>
  <c r="Y117" i="2"/>
  <c r="Z117" i="2" s="1"/>
  <c r="Y156" i="2"/>
  <c r="Z156" i="2" s="1"/>
  <c r="M52" i="2"/>
  <c r="X93" i="2"/>
  <c r="J83" i="2"/>
  <c r="Y66" i="2"/>
  <c r="Z66" i="2" s="1"/>
  <c r="Y130" i="2"/>
  <c r="Z130" i="2" s="1"/>
  <c r="Y42" i="2"/>
  <c r="Z42" i="2" s="1"/>
  <c r="W34" i="2"/>
  <c r="S52" i="2"/>
  <c r="X48" i="2"/>
  <c r="X44" i="2"/>
  <c r="Y44" i="2" s="1"/>
  <c r="Z44" i="2" s="1"/>
  <c r="Y105" i="2"/>
  <c r="Z105" i="2" s="1"/>
  <c r="X54" i="2"/>
  <c r="X140" i="2"/>
  <c r="X157" i="2"/>
  <c r="Y157" i="2" s="1"/>
  <c r="Z157" i="2" s="1"/>
  <c r="X75" i="2"/>
  <c r="G97" i="2"/>
  <c r="Y69" i="2"/>
  <c r="Z69" i="2" s="1"/>
  <c r="W48" i="2"/>
  <c r="Y15" i="2"/>
  <c r="Z15" i="2" s="1"/>
  <c r="Y29" i="2"/>
  <c r="Z29" i="2" s="1"/>
  <c r="Y70" i="2"/>
  <c r="Z70" i="2" s="1"/>
  <c r="Y172" i="2"/>
  <c r="Z172" i="2" s="1"/>
  <c r="Y115" i="2"/>
  <c r="Z115" i="2" s="1"/>
  <c r="X169" i="2"/>
  <c r="V83" i="2"/>
  <c r="W54" i="2"/>
  <c r="Y82" i="2"/>
  <c r="Z82" i="2" s="1"/>
  <c r="M111" i="2"/>
  <c r="Y174" i="2"/>
  <c r="Z174" i="2" s="1"/>
  <c r="W164" i="2"/>
  <c r="Y162" i="2"/>
  <c r="Z162" i="2" s="1"/>
  <c r="Y143" i="2"/>
  <c r="Z143" i="2" s="1"/>
  <c r="Y129" i="2"/>
  <c r="Z129" i="2" s="1"/>
  <c r="X79" i="2"/>
  <c r="S97" i="2"/>
  <c r="X33" i="2"/>
  <c r="W32" i="2"/>
  <c r="P184" i="2"/>
  <c r="Y139" i="2"/>
  <c r="Z139" i="2" s="1"/>
  <c r="Y163" i="2"/>
  <c r="Z163" i="2" s="1"/>
  <c r="W132" i="2"/>
  <c r="Y150" i="2"/>
  <c r="Z150" i="2" s="1"/>
  <c r="Y27" i="2"/>
  <c r="Z27" i="2" s="1"/>
  <c r="J97" i="2"/>
  <c r="X124" i="2"/>
  <c r="P111" i="2"/>
  <c r="M83" i="2"/>
  <c r="W169" i="2"/>
  <c r="Y14" i="2"/>
  <c r="Z14" i="2" s="1"/>
  <c r="X173" i="2"/>
  <c r="Y173" i="2" s="1"/>
  <c r="Z173" i="2" s="1"/>
  <c r="X147" i="2"/>
  <c r="Y81" i="2"/>
  <c r="Z81" i="2" s="1"/>
  <c r="Y175" i="2"/>
  <c r="Z175" i="2" s="1"/>
  <c r="Y145" i="2"/>
  <c r="Z145" i="2" s="1"/>
  <c r="Y106" i="2"/>
  <c r="Z106" i="2" s="1"/>
  <c r="Y78" i="2"/>
  <c r="Z78" i="2" s="1"/>
  <c r="Y177" i="2"/>
  <c r="Z177" i="2" s="1"/>
  <c r="Y128" i="2"/>
  <c r="Z128" i="2" s="1"/>
  <c r="X164" i="2"/>
  <c r="Y167" i="2"/>
  <c r="Z167" i="2" s="1"/>
  <c r="Y155" i="2"/>
  <c r="Z155" i="2" s="1"/>
  <c r="Y87" i="2"/>
  <c r="Z87" i="2" s="1"/>
  <c r="X13" i="2"/>
  <c r="X159" i="2"/>
  <c r="Y180" i="2"/>
  <c r="Z180" i="2" s="1"/>
  <c r="Y161" i="2"/>
  <c r="Z161" i="2" s="1"/>
  <c r="Y154" i="2"/>
  <c r="Z154" i="2" s="1"/>
  <c r="Y131" i="2"/>
  <c r="Z131" i="2" s="1"/>
  <c r="M97" i="2"/>
  <c r="X21" i="2"/>
  <c r="W21" i="2"/>
  <c r="Y16" i="2"/>
  <c r="Z16" i="2" s="1"/>
  <c r="Y76" i="2"/>
  <c r="Z76" i="2" s="1"/>
  <c r="W75" i="2"/>
  <c r="X32" i="2"/>
  <c r="J30" i="2"/>
  <c r="J38" i="2" s="1"/>
  <c r="Y142" i="2"/>
  <c r="Z142" i="2" s="1"/>
  <c r="W147" i="2"/>
  <c r="Y149" i="2"/>
  <c r="Z149" i="2" s="1"/>
  <c r="W71" i="2"/>
  <c r="Y72" i="2"/>
  <c r="Z72" i="2" s="1"/>
  <c r="Y108" i="2"/>
  <c r="Z108" i="2" s="1"/>
  <c r="W107" i="2"/>
  <c r="E31" i="2"/>
  <c r="Y26" i="2"/>
  <c r="Z26" i="2" s="1"/>
  <c r="Q30" i="2"/>
  <c r="S31" i="2"/>
  <c r="S30" i="2" s="1"/>
  <c r="S38" i="2" s="1"/>
  <c r="Y126" i="2"/>
  <c r="Z126" i="2" s="1"/>
  <c r="Y153" i="2"/>
  <c r="Z153" i="2" s="1"/>
  <c r="Y55" i="2"/>
  <c r="Z55" i="2" s="1"/>
  <c r="Y18" i="2"/>
  <c r="Z18" i="2" s="1"/>
  <c r="W17" i="2"/>
  <c r="W124" i="2"/>
  <c r="Y113" i="2"/>
  <c r="Z113" i="2" s="1"/>
  <c r="Y80" i="2"/>
  <c r="Z80" i="2" s="1"/>
  <c r="W79" i="2"/>
  <c r="X58" i="2"/>
  <c r="W33" i="2"/>
  <c r="Y100" i="2"/>
  <c r="Z100" i="2" s="1"/>
  <c r="W99" i="2"/>
  <c r="Y99" i="2" s="1"/>
  <c r="Z99" i="2" s="1"/>
  <c r="Y90" i="2"/>
  <c r="Z90" i="2" s="1"/>
  <c r="W89" i="2"/>
  <c r="Y89" i="2" s="1"/>
  <c r="Z89" i="2" s="1"/>
  <c r="Y86" i="2"/>
  <c r="Z86" i="2" s="1"/>
  <c r="W85" i="2"/>
  <c r="Y151" i="2"/>
  <c r="Z151" i="2" s="1"/>
  <c r="J111" i="2"/>
  <c r="W103" i="2"/>
  <c r="Y103" i="2" s="1"/>
  <c r="Z103" i="2" s="1"/>
  <c r="Y104" i="2"/>
  <c r="Z104" i="2" s="1"/>
  <c r="Y134" i="2"/>
  <c r="Z134" i="2" s="1"/>
  <c r="P97" i="2"/>
  <c r="G111" i="2"/>
  <c r="Y94" i="2"/>
  <c r="Z94" i="2" s="1"/>
  <c r="W93" i="2"/>
  <c r="X67" i="2"/>
  <c r="P31" i="2"/>
  <c r="N30" i="2"/>
  <c r="Y68" i="2"/>
  <c r="Z68" i="2" s="1"/>
  <c r="B29" i="1"/>
  <c r="K29" i="1"/>
  <c r="G83" i="2"/>
  <c r="J52" i="2"/>
  <c r="H30" i="2"/>
  <c r="Y59" i="2"/>
  <c r="Z59" i="2" s="1"/>
  <c r="M31" i="2"/>
  <c r="M30" i="2" s="1"/>
  <c r="M38" i="2" s="1"/>
  <c r="K30" i="2"/>
  <c r="W13" i="2"/>
  <c r="Y33" i="2" l="1"/>
  <c r="Z33" i="2" s="1"/>
  <c r="Y159" i="2"/>
  <c r="Z159" i="2" s="1"/>
  <c r="Y93" i="2"/>
  <c r="Z93" i="2" s="1"/>
  <c r="Y34" i="2"/>
  <c r="Z34" i="2" s="1"/>
  <c r="X111" i="2"/>
  <c r="Y140" i="2"/>
  <c r="Z140" i="2" s="1"/>
  <c r="X97" i="2"/>
  <c r="Y17" i="2"/>
  <c r="Z17" i="2" s="1"/>
  <c r="V185" i="2"/>
  <c r="V187" i="2" s="1"/>
  <c r="Y71" i="2"/>
  <c r="Z71" i="2" s="1"/>
  <c r="X61" i="2"/>
  <c r="W184" i="2"/>
  <c r="Y48" i="2"/>
  <c r="Z48" i="2" s="1"/>
  <c r="X52" i="2"/>
  <c r="X83" i="2"/>
  <c r="Y147" i="2"/>
  <c r="Z147" i="2" s="1"/>
  <c r="S185" i="2"/>
  <c r="L27" i="1" s="1"/>
  <c r="S187" i="2" s="1"/>
  <c r="Y75" i="2"/>
  <c r="Z75" i="2" s="1"/>
  <c r="Y54" i="2"/>
  <c r="Z54" i="2" s="1"/>
  <c r="W52" i="2"/>
  <c r="W61" i="2"/>
  <c r="Y169" i="2"/>
  <c r="Z169" i="2" s="1"/>
  <c r="Y58" i="2"/>
  <c r="Z58" i="2" s="1"/>
  <c r="Y32" i="2"/>
  <c r="Z32" i="2" s="1"/>
  <c r="Y164" i="2"/>
  <c r="Z164" i="2" s="1"/>
  <c r="Y21" i="2"/>
  <c r="Z21" i="2" s="1"/>
  <c r="X184" i="2"/>
  <c r="Y184" i="2" s="1"/>
  <c r="Z184" i="2" s="1"/>
  <c r="Y124" i="2"/>
  <c r="Z124" i="2" s="1"/>
  <c r="Y79" i="2"/>
  <c r="Z79" i="2" s="1"/>
  <c r="W83" i="2"/>
  <c r="Y67" i="2"/>
  <c r="Z67" i="2" s="1"/>
  <c r="P30" i="2"/>
  <c r="P38" i="2" s="1"/>
  <c r="P185" i="2" s="1"/>
  <c r="P187" i="2" s="1"/>
  <c r="X31" i="2"/>
  <c r="X30" i="2" s="1"/>
  <c r="X38" i="2" s="1"/>
  <c r="E30" i="2"/>
  <c r="G31" i="2"/>
  <c r="W111" i="2"/>
  <c r="Y107" i="2"/>
  <c r="Z107" i="2" s="1"/>
  <c r="Y13" i="2"/>
  <c r="Z13" i="2" s="1"/>
  <c r="W97" i="2"/>
  <c r="Y85" i="2"/>
  <c r="Z85" i="2" s="1"/>
  <c r="Y97" i="2" l="1"/>
  <c r="Z97" i="2" s="1"/>
  <c r="Y83" i="2"/>
  <c r="Z83" i="2" s="1"/>
  <c r="Y111" i="2"/>
  <c r="Z111" i="2" s="1"/>
  <c r="L30" i="1"/>
  <c r="Y52" i="2"/>
  <c r="Z52" i="2" s="1"/>
  <c r="Y61" i="2"/>
  <c r="Z61" i="2" s="1"/>
  <c r="W31" i="2"/>
  <c r="G30" i="2"/>
  <c r="G38" i="2" s="1"/>
  <c r="G185" i="2" s="1"/>
  <c r="C27" i="1" s="1"/>
  <c r="N27" i="1" l="1"/>
  <c r="Y31" i="2"/>
  <c r="Z31" i="2" s="1"/>
  <c r="W30" i="2"/>
  <c r="I27" i="1" l="1"/>
  <c r="K27" i="1"/>
  <c r="B27" i="1"/>
  <c r="Y30" i="2"/>
  <c r="Z30" i="2" s="1"/>
  <c r="W38" i="2"/>
  <c r="W185" i="2" l="1"/>
  <c r="W187" i="2" s="1"/>
  <c r="Y38" i="2"/>
  <c r="Z38" i="2" l="1"/>
  <c r="J132" i="2"/>
  <c r="J185" i="2" s="1"/>
  <c r="C28" i="1" s="1"/>
  <c r="I127" i="2"/>
  <c r="X127" i="2"/>
  <c r="Y127" i="2" s="1"/>
  <c r="Z127" i="2" s="1"/>
  <c r="X132" i="2"/>
  <c r="Y132" i="2" s="1"/>
  <c r="J187" i="2" l="1"/>
  <c r="N28" i="1"/>
  <c r="C30" i="1"/>
  <c r="Z132" i="2"/>
  <c r="Y185" i="2"/>
  <c r="Z185" i="2" s="1"/>
  <c r="X185" i="2"/>
  <c r="M29" i="1" l="1"/>
  <c r="M30" i="1" s="1"/>
  <c r="K28" i="1"/>
  <c r="K30" i="1" s="1"/>
  <c r="N30" i="1"/>
  <c r="I28" i="1"/>
  <c r="I30" i="1" s="1"/>
  <c r="X187" i="2"/>
  <c r="B28" i="1"/>
  <c r="B30" i="1" s="1"/>
</calcChain>
</file>

<file path=xl/sharedStrings.xml><?xml version="1.0" encoding="utf-8"?>
<sst xmlns="http://schemas.openxmlformats.org/spreadsheetml/2006/main" count="987" uniqueCount="539">
  <si>
    <t xml:space="preserve">
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</si>
  <si>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</si>
  <si>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</si>
  <si>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</si>
  <si>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</si>
  <si>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</si>
  <si>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</si>
  <si>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</si>
  <si>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</si>
  <si>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</si>
  <si>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</si>
  <si>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</si>
  <si>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</si>
  <si>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</si>
  <si>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</si>
  <si>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</si>
  <si>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</si>
  <si>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</si>
  <si>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</si>
  <si>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</si>
  <si>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</si>
  <si>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</si>
  <si>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</si>
  <si>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</si>
  <si>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</si>
  <si>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</si>
  <si>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</si>
  <si>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</si>
  <si>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</si>
  <si>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</si>
  <si>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</si>
  <si>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</si>
  <si>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</si>
  <si>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</si>
  <si>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</si>
  <si>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</si>
  <si>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</si>
  <si>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</si>
  <si>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</si>
  <si>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</si>
  <si>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</si>
  <si>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</si>
  <si>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</si>
  <si>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</si>
  <si>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</si>
  <si>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</si>
  <si>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</si>
  <si>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</si>
  <si>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</si>
  <si>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</si>
  <si>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</si>
  <si>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</si>
  <si>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</si>
  <si>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</si>
  <si>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</si>
  <si>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</si>
  <si>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</si>
  <si>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</si>
  <si>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</si>
  <si>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</si>
  <si>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</si>
  <si>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</si>
  <si>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</si>
  <si>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</si>
  <si>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</si>
  <si>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</si>
  <si>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</si>
  <si>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</si>
  <si>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</si>
  <si>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</si>
  <si>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</si>
  <si>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</si>
  <si>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</si>
  <si>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</si>
  <si>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</si>
  <si>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</si>
  <si>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</si>
  <si>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</si>
  <si>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</si>
  <si>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</si>
  <si>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</si>
  <si>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</si>
  <si>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</si>
  <si>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</si>
  <si>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</si>
  <si>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</si>
  <si>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</si>
  <si>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</si>
  <si>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</si>
  <si>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</si>
  <si>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Машіко Катерина Сергіївна (координатор)</t>
  </si>
  <si>
    <t>1.3.2</t>
  </si>
  <si>
    <t>Пітюлич Михайло Михайлович (науковий керівник)</t>
  </si>
  <si>
    <t>1.3.3</t>
  </si>
  <si>
    <t>Траньович Юля Петрівна (аналітик)</t>
  </si>
  <si>
    <t>договір/ місяців</t>
  </si>
  <si>
    <t>1.3.4</t>
  </si>
  <si>
    <t>Дербаль Юрій Юрійович (аналітик)</t>
  </si>
  <si>
    <t>договір / місяців</t>
  </si>
  <si>
    <t>1.3.5</t>
  </si>
  <si>
    <t>Михайлюк Інна Іванівна (аналітик)</t>
  </si>
  <si>
    <t>1.3.6</t>
  </si>
  <si>
    <t>Гапак Наталія Мирославівна (аналітик)</t>
  </si>
  <si>
    <t>1.3.7</t>
  </si>
  <si>
    <t>Воронич Ярослава Антонівна (бухгалтер)</t>
  </si>
  <si>
    <t>1.3.8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</si>
  <si>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</si>
  <si>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</si>
  <si>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</si>
  <si>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</si>
  <si>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</si>
  <si>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</si>
  <si>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</si>
  <si>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</si>
  <si>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</si>
  <si>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</si>
  <si>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 xml:space="preserve"> Повне ПІБ, зазначити конкретну назву послуги/виконання робіт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</si>
  <si>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</si>
  <si>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</si>
  <si>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</si>
  <si>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</si>
  <si>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</si>
  <si>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</si>
  <si>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</si>
  <si>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</si>
  <si>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</si>
  <si>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</si>
  <si>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</si>
  <si>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</si>
  <si>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</si>
  <si>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</si>
  <si>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</si>
  <si>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</si>
  <si>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</si>
  <si>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</si>
  <si>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</si>
  <si>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</si>
  <si>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</si>
  <si>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</si>
  <si>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</si>
  <si>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</si>
  <si>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</si>
  <si>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</si>
  <si>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</si>
  <si>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</si>
  <si>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</si>
  <si>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</si>
  <si>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</si>
  <si>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</si>
  <si>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</si>
  <si>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</si>
  <si>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</si>
  <si>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</si>
  <si>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</si>
  <si>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</si>
  <si>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</si>
  <si>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</si>
  <si>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</si>
  <si>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</si>
  <si>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</si>
  <si>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</si>
  <si>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</si>
  <si>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</si>
  <si>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</si>
  <si>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</si>
  <si>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</si>
  <si>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</si>
  <si>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</si>
  <si>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</si>
  <si>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</si>
  <si>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</si>
  <si>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</si>
  <si>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</si>
  <si>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</si>
  <si>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</si>
  <si>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</si>
  <si>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</si>
  <si>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</si>
  <si>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</si>
  <si>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</si>
  <si>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</si>
  <si>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</si>
  <si>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</si>
  <si>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</si>
  <si>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</si>
  <si>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</si>
  <si>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</si>
  <si>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</si>
  <si>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</si>
  <si>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</si>
  <si>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</si>
  <si>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</si>
  <si>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</si>
  <si>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</si>
  <si>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</si>
  <si>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</si>
  <si>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</si>
  <si>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</si>
  <si>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</si>
  <si>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</si>
  <si>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</si>
  <si>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</si>
  <si>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</si>
  <si>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</si>
  <si>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</si>
  <si>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</si>
  <si>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</si>
  <si>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</si>
  <si>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</si>
  <si>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</si>
  <si>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</si>
  <si>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</si>
  <si>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</si>
  <si>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</si>
  <si>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</si>
  <si>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</si>
  <si>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</si>
  <si>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</si>
  <si>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</si>
  <si>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</si>
  <si>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</si>
  <si>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л</t>
  </si>
  <si>
    <t>6.1.2</t>
  </si>
  <si>
    <t>Підставка для банера</t>
  </si>
  <si>
    <t>6.1.3</t>
  </si>
  <si>
    <t>Найменування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</si>
  <si>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</si>
  <si>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</si>
  <si>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</si>
  <si>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</si>
  <si>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</si>
  <si>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</si>
  <si>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</si>
  <si>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</si>
  <si>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Папір А4 (пачки)</t>
  </si>
  <si>
    <t>6.3.2</t>
  </si>
  <si>
    <t>Заправка картриджу</t>
  </si>
  <si>
    <t>6.3.3</t>
  </si>
  <si>
    <t>Інші канцтовари (ручки, скрепки, папки)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</si>
  <si>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</si>
  <si>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</si>
  <si>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</si>
  <si>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</si>
  <si>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</si>
  <si>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</si>
  <si>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</si>
  <si>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</si>
  <si>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</si>
  <si>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</si>
  <si>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</si>
  <si>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</si>
  <si>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</si>
  <si>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</si>
  <si>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</si>
  <si>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</si>
  <si>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</si>
  <si>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</si>
  <si>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</si>
  <si>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</si>
  <si>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</si>
  <si>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</si>
  <si>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</si>
  <si>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</si>
  <si>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</si>
  <si>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</si>
  <si>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</si>
  <si>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корректора із елементами літредагування</t>
  </si>
  <si>
    <t>сторінок</t>
  </si>
  <si>
    <t>8.2</t>
  </si>
  <si>
    <t>Послуги верстки і дизайну звіту</t>
  </si>
  <si>
    <t>8.3</t>
  </si>
  <si>
    <t>Друк аналітичного звіту</t>
  </si>
  <si>
    <t>екземпляр</t>
  </si>
  <si>
    <t>8.4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</si>
  <si>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</si>
  <si>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</si>
  <si>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</si>
  <si>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</si>
  <si>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</si>
  <si>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</si>
  <si>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Розробка і реалізація комунікаційної кампанії проекту</t>
  </si>
  <si>
    <t>місяць</t>
  </si>
  <si>
    <t>Організація прес-конференції</t>
  </si>
  <si>
    <t>Соціальні внески за договорами ЦПХ з підрядниками (ЄСВ) розділу "Послуги з просування"</t>
  </si>
  <si>
    <t>місяці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</si>
  <si>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</si>
  <si>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</si>
  <si>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</si>
  <si>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</si>
  <si>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</si>
  <si>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</si>
  <si>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</si>
  <si>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</si>
  <si>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</si>
  <si>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</si>
  <si>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</si>
  <si>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</si>
  <si>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</si>
  <si>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сторінка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</si>
  <si>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</si>
  <si>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</si>
  <si>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</si>
  <si>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</si>
  <si>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</si>
  <si>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</si>
  <si>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</si>
  <si>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</si>
  <si>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</si>
  <si>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</si>
  <si>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</si>
  <si>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</si>
  <si>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</si>
  <si>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</si>
  <si>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</si>
  <si>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</si>
  <si>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</si>
  <si>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</si>
  <si>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</si>
  <si>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</si>
  <si>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</si>
  <si>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</si>
  <si>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</si>
  <si>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</si>
  <si>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</si>
  <si>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</si>
  <si>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</si>
  <si>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</si>
  <si>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</si>
  <si>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</si>
  <si>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</si>
  <si>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</si>
  <si>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13.4.4</t>
  </si>
  <si>
    <t>13.4.5</t>
  </si>
  <si>
    <t xml:space="preserve">Оплата комунальних витрат </t>
  </si>
  <si>
    <t>13.4.6</t>
  </si>
  <si>
    <t>13.4.7</t>
  </si>
  <si>
    <t>Послуги проведення виїзного соціологічного опитування</t>
  </si>
  <si>
    <t>послуга.</t>
  </si>
  <si>
    <t>13.4.8</t>
  </si>
  <si>
    <t>Організація 2 засідань фокус-груп із членами молодіжних хабів у сільських громадах</t>
  </si>
  <si>
    <t>Послуги кур'єрської пошти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</si>
  <si>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</si>
  <si>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</si>
  <si>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</si>
  <si>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</si>
  <si>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</si>
  <si>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</si>
  <si>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</si>
  <si>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</si>
  <si>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</t>
  </si>
  <si>
    <t>*Реєстр документів, що підтверджують достовірність витрат та цільове використання коштів</t>
  </si>
  <si>
    <t>(назва проекту)</t>
  </si>
  <si>
    <t>Документально підтверджено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</si>
  <si>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</si>
  <si>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</si>
  <si>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</si>
  <si>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</si>
  <si>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</si>
  <si>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</si>
  <si>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</si>
  <si>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Винагорода членам команди проєкту</t>
  </si>
  <si>
    <t>Акт № 1/1 здачі-прийняття роботи від 28.07.2021 року</t>
  </si>
  <si>
    <t>Акт №8/1 здачі-прийняття роботи від 28.09.2021 року</t>
  </si>
  <si>
    <t>Закарпатський регаональний центр соціально-економічних і гуманітарних досліджень НАН України</t>
  </si>
  <si>
    <t>Молодь у культурі, культура для молоді: потенціал закарпатських сіл</t>
  </si>
  <si>
    <t>червень 2021</t>
  </si>
  <si>
    <t>жовтень 2021</t>
  </si>
  <si>
    <t xml:space="preserve"> Дизальне пальне для власного транспорту для проведення екпертних інтервью по громадах (6 громад, 2100км)
</t>
  </si>
  <si>
    <t xml:space="preserve">Друк книг </t>
  </si>
  <si>
    <t>9.4.</t>
  </si>
  <si>
    <t>9.5.</t>
  </si>
  <si>
    <t>Фотофіксація</t>
  </si>
  <si>
    <t>Відеофіксація</t>
  </si>
  <si>
    <t>Рекламні витрати (рекламна компанія у соціальних мережах)</t>
  </si>
  <si>
    <t>13.4.1.1</t>
  </si>
  <si>
    <t>Відкриття рахунку у відділенні банку</t>
  </si>
  <si>
    <t>13.4.2.1</t>
  </si>
  <si>
    <t>13.4.3.</t>
  </si>
  <si>
    <t>Оплата аккаунту ZOOM на 5 місяців</t>
  </si>
  <si>
    <t>Експертний супровід підготовки анкет-опитувальників</t>
  </si>
  <si>
    <t>Машіко Катерина Сергіївна (аналітик)</t>
  </si>
  <si>
    <t>Додаток №_4_____</t>
  </si>
  <si>
    <t>від "__11__" ___червня _______ 2021 року</t>
  </si>
  <si>
    <t>Аналітика культури</t>
  </si>
  <si>
    <t> Соціологічні дослідження</t>
  </si>
  <si>
    <t>Закарпатський регіональний центр соціально-економічних і гуманітарних досліджень НАН України</t>
  </si>
  <si>
    <t>Молодь у культурі, культура для молоді: 
потенціал закарпатських сіл</t>
  </si>
  <si>
    <t xml:space="preserve">до Договору про надання гранту №4CAN21-07053   </t>
  </si>
  <si>
    <t>за проектом інституційної підтримки згідно договору № 4CAN21-07053 від 11 червня 2021 року</t>
  </si>
  <si>
    <t>"__28__" жовтня 2021 року</t>
  </si>
  <si>
    <t>Витрати за даними звіту за рахунок співфінансування</t>
  </si>
  <si>
    <t xml:space="preserve">Витрати за даними звіту про використання гранту  </t>
  </si>
  <si>
    <t>ТОВ "Євро Смарт Пауер" (код ЄДРПОУ  42547705)</t>
  </si>
  <si>
    <t>ПП "Укрпалетсистем"  (код ЄДРПОУ 32285225)</t>
  </si>
  <si>
    <t>ПП "Амік Україна" (код ЄДРПОУ 30603572 )</t>
  </si>
  <si>
    <t>чек №6966 від 31.07.2021 року</t>
  </si>
  <si>
    <t>чек №1187361 від 30.07.2021 року</t>
  </si>
  <si>
    <t>чек №8613 від 22.07.2021 року</t>
  </si>
  <si>
    <t>чек №8783 від 17.08.2021 року</t>
  </si>
  <si>
    <t>чек №6879 від 12.08.2021 року</t>
  </si>
  <si>
    <t>чек №115 від 06.08.2021 року</t>
  </si>
  <si>
    <t>ТОВ "Анафі Трейд" (ІПН 439157907146)</t>
  </si>
  <si>
    <t>ТОВ "Окко-Драйв" (ІПН 201223903188)</t>
  </si>
  <si>
    <t>чек №7634 від 13.08.2021 року</t>
  </si>
  <si>
    <t>акт списання бензину , використаного за вересень 2021 року</t>
  </si>
  <si>
    <t>п/д №69 від 20.10.2021 р. ; 21.10.2021 р.</t>
  </si>
  <si>
    <t>акт списання бензину , використаного за липень -серпень 2021 року</t>
  </si>
  <si>
    <t>ФОП Сабов А.М. (код 1603501103)</t>
  </si>
  <si>
    <t>видаткова накладна №СА-0134 від 28.09.2021 р.</t>
  </si>
  <si>
    <t>Договір №28/09 від 28.09.2021 р.</t>
  </si>
  <si>
    <t>п/д №62 від 29.09.2021 р.; 30.09.2021 р.</t>
  </si>
  <si>
    <t>ФОП Балла В.В. (код 3052922700)</t>
  </si>
  <si>
    <t>Договір №09/23 від 24.09.2021 р.</t>
  </si>
  <si>
    <t>видаткова накладна №4943 від 24.09.2021 р.</t>
  </si>
  <si>
    <t>п/д №37 від 27.09.2021 р. ; 29.09.2021 р.</t>
  </si>
  <si>
    <t>ФОП Ледіда М.Р. (код 3473211826)</t>
  </si>
  <si>
    <t>акт виконаних робіт № ФОП -000168 від 24.09.2021 р.</t>
  </si>
  <si>
    <t>п/д №38 від 27.09.2021 р. ; 29.09.2021 р.</t>
  </si>
  <si>
    <t>Договір на виготовлення поліграфічної продукції №б/н від 28.09.2021 р.; додаток №9 від 28.09.2021 року</t>
  </si>
  <si>
    <t xml:space="preserve">акт виконаних робіт № 022 від 28.09.2021 р. </t>
  </si>
  <si>
    <t>п/д №63 від 29.09.2021 р.; 30.09.2021 р.</t>
  </si>
  <si>
    <t>Договір №10 по наданню послуги з коректури та редагування від 11.10.2021 р.; додаток №10/1 від 11.10.2021 року</t>
  </si>
  <si>
    <t>акт виконаних робіт №018 від 11.10.2021 року</t>
  </si>
  <si>
    <t>п/д 66 від 18.10.2021 року; 20.10.2021 р.</t>
  </si>
  <si>
    <t>Договір №16 щодо надання послуг дизайну від 12.10.2021 р.; додаток №1 від 12.10.2021 р.</t>
  </si>
  <si>
    <t>акт виконаних робіт №16 від 13.10.2021 р.</t>
  </si>
  <si>
    <t>у період з 11 червня 2021 року по 28 жовтня 2021 року</t>
  </si>
  <si>
    <t>ФОП Луцак Г.С. (код 3444603307)</t>
  </si>
  <si>
    <t>акт виконаних робіт №021 від 18.10.2021 р.</t>
  </si>
  <si>
    <t>п/д №68 від 18.10.2021 р.; 20.10.2021 року</t>
  </si>
  <si>
    <t>ФОП Данко С.В. (код 3419100437)</t>
  </si>
  <si>
    <t>Договір №2 про надання послуг від 20.09.2021 р.</t>
  </si>
  <si>
    <t>акт №2/1 здачі-прийняття роботи від 11.10.2021 р.</t>
  </si>
  <si>
    <t>п/д № 64 від 18.10.2021 р.; 20.10.2021 р.</t>
  </si>
  <si>
    <t>Договір №1 про надання послуг від 27.07.2021 р.</t>
  </si>
  <si>
    <t>акт №1 здачі-прийняття роботи від 05.08.2021 р.</t>
  </si>
  <si>
    <t>ФОП Бреза І.Ю. (код 2793712269)</t>
  </si>
  <si>
    <t>Договір №15 про надання інформаційних послуг від 13.10.2021 р.; додаток №15 від 13.10.2021 р.</t>
  </si>
  <si>
    <t>акт виконаних робіт №41 від 26.10.2021 р.</t>
  </si>
  <si>
    <t>КЗВО "Ужгородський інститут культури і мистецтв " Закарпатської обласної ради (код ЄДРПОУ 022109967)</t>
  </si>
  <si>
    <t>ТОВ "Форсервіс ЮА Сейлз" (код 39363388)</t>
  </si>
  <si>
    <t>акт надання послуг №1244 від 17.09.2021 р.;  Акт про неналежне надання або ненадання послуг №67 від 14.09.2021 р.</t>
  </si>
  <si>
    <t>Договір № 85-21/М про надання послуг за рахнок бюджтених коштів від 05.08.2021 року. Додаток №1 до Договору прот надання послуг за рахунок бюджетних коштів № 85-21/М від 05.08.2021 р. Додаток №2 до Договору про надання послуг за рахунок бюджетних коштів №85-21/М від 05.08.2021 р.Додаток № 2 до Договору про надання послуг за рахунок бюджетних коштів № 85-21/М від 05.08.2021 р. (в редакції Додаткової угоди №1 від 27.08.2021 р.) Додаткова угода №1 до Договору про надання послуг за рахунок бюджетних коштів №85-21/М від 05.08.2021 року</t>
  </si>
  <si>
    <t>за період з 11 червня 2021 року по 28 жовтня  2021 року</t>
  </si>
  <si>
    <t>ФОП Бескід М.І. (код 2253512152)</t>
  </si>
  <si>
    <t>Договір №19 про надання послуг від 12.10.2021 р.; додаток №1 до Договору про надання послуг №19 від 12.10.2021 р.</t>
  </si>
  <si>
    <t>ФОП Івасько Л.М. (код 3427104580)</t>
  </si>
  <si>
    <t>акт виконаних робіт №4 від 08.10.2021 р.</t>
  </si>
  <si>
    <t>п/д №65 від 18.10.2021 р.</t>
  </si>
  <si>
    <t>Договір №4 на виконання науково-дослідних робіт від 12.07.2021 року</t>
  </si>
  <si>
    <t>Договір №11 на виконання науково-дослідних робіт від 13.09.2021 року</t>
  </si>
  <si>
    <t>Договір №16 на виконання науково-дослідних робіт від 18.10.2021 року</t>
  </si>
  <si>
    <t>Договір №6 на виконання науково-дослідних робіт від 12.07.2021 року</t>
  </si>
  <si>
    <t>Договір №13 на виконання науково-дослідних робіт від 13.09.2021 року</t>
  </si>
  <si>
    <t>Договір №19 на виконання науково-дослідних робіт від 18.10.2021 року</t>
  </si>
  <si>
    <t>Договір №14 на виконання науково-дослідних робіт від 13.09.2021 року</t>
  </si>
  <si>
    <t>Договір №7 на виконання науково-дослідних робіт від 12.07.2021 року</t>
  </si>
  <si>
    <t>Договір №18 на виконання науково-дослідних робіт від 18.10.2021 року</t>
  </si>
  <si>
    <t>Договір №2 на виконання науково-дослідних робіт від 12.07.2021 року</t>
  </si>
  <si>
    <t>Договір №9 на виконання науково-дослідних робіт від 13.09.2021 року</t>
  </si>
  <si>
    <t>Договір №15 на виконання науково-дослідних робіт від 18.10.2021 року</t>
  </si>
  <si>
    <t>Договір №5 на виконання науково-дослідних робіт від 12.07.2021 року</t>
  </si>
  <si>
    <t>Договір №12 на виконання науково-дослідних робіт від 13.09.2021 року</t>
  </si>
  <si>
    <t>Договір №21 на виконання науково-дослідних робіт від 18.10.2021 року</t>
  </si>
  <si>
    <t>+</t>
  </si>
  <si>
    <t>п/д №36 від 23.09.2021 р.; 24.09.2021 р. Оплата від постачальника від 21.09.2021 р.</t>
  </si>
  <si>
    <t>Договір №1 на виконання робіт від 12.07.2021 року</t>
  </si>
  <si>
    <t>Договір №8 на виконання робіт від 13.09.2021 року</t>
  </si>
  <si>
    <t>Договір №17 на виконання  робіт від 18.10.2021 року</t>
  </si>
  <si>
    <t>чек №40 від 11.09.2021 року</t>
  </si>
  <si>
    <t>чек№34000 від 17.09.2021 року</t>
  </si>
  <si>
    <t>чек № 36 від 24.09.2021 року</t>
  </si>
  <si>
    <t>п/д №71 від 26.10.2021 року; 27.10.2021 р.</t>
  </si>
  <si>
    <t>Договір №10.10 на виготовлення поліграфічної продукції від 13.10.2021 року; Додаток №1 від 13.10.2021 року</t>
  </si>
  <si>
    <t>п/д №27 від 06.08.2021 р. ; 10.08.2021 р.</t>
  </si>
  <si>
    <t>п/д №73 від 26.10.2021 року; 27.10.2021 р.</t>
  </si>
  <si>
    <t>13.4.1.1.</t>
  </si>
  <si>
    <t>Інститут електронної фізики НАН України (код 05540008)</t>
  </si>
  <si>
    <t>Примірний договір №2 про відшкодування витрат балансоутримувача на утримання нерухомого майна та надання комунальних послуг користувачу від 01.05.2012 року; Додаток №1 від 19.02.2021 року до договору.</t>
  </si>
  <si>
    <t>акт 09 здачі-прийняття робіт (надання послуг) від 13.10.2021 року</t>
  </si>
  <si>
    <t>п/д №113 від 17.09.2021 року;</t>
  </si>
  <si>
    <t>п/д №127 від 20.10.2021 року</t>
  </si>
  <si>
    <t>п/д № 126 від 20.10.2021 року; №125 від 20.10.2021 року</t>
  </si>
  <si>
    <t>Договір №25 про надання послуг від 12.10.2021 року Додаток №1 до Договору про надання послуг №25 від 12.10.2021 року</t>
  </si>
  <si>
    <t>акт про надання послуг №25 від 12.10.2021 року;</t>
  </si>
  <si>
    <t xml:space="preserve">п/д №70 від 21.10.2021 року </t>
  </si>
  <si>
    <t>акт виконаних робіт №19/1 від 25.10.2021 р.</t>
  </si>
  <si>
    <t>п/д №72 від 26.10.2021 р.; 27.10.2021 року</t>
  </si>
  <si>
    <t>Договір №4 про надання послуг від 08.10.2021 р.; додаток №1 до Договору про надання послуг №4 від 04.10.2021 р.</t>
  </si>
  <si>
    <t>АТ "Укрпошта" (код 20454128)</t>
  </si>
  <si>
    <t>Договір № 915-21 від 23.10.2021 року; Додаток №1 до договору від 23.10.2021 року №915-21</t>
  </si>
  <si>
    <t>акт приймання-передачі наданих послуг від 27.10.2021 року</t>
  </si>
  <si>
    <t>акт 08 здачі-прийняття робіт (надання послуг) від 17.09.2021 року</t>
  </si>
  <si>
    <t>Відомість №1 від 28.07.2021 р. ;  П/д №8,9,10 від 28.07.2021 року</t>
  </si>
  <si>
    <t>Відомість №2 від 28.09.2021 р.; п/д №54,55,56 від 28.09.2021 р.</t>
  </si>
  <si>
    <t>Відомість №1 від 28.07.2021 р.; п/д №11,12,13 від 28.07.2021 р.</t>
  </si>
  <si>
    <t>Відомість №2 від 28.09.2021 р.; п/д №57.58.59 від 28.09.2021 р.</t>
  </si>
  <si>
    <t>Відомість №1 від 28.07.2021 р.; п/д №20.21.22 від 28.07.2021 р.</t>
  </si>
  <si>
    <t>Відомість №2 від 28.09.2021 р.; п/д №45,46,47 від 28.09.2021 р.</t>
  </si>
  <si>
    <t>Відомість №2 від 28.09.2021 р.; п/д №50,49,48 від 28.09.2021 р.</t>
  </si>
  <si>
    <t>Відомість №1 від 28.07.2021 р.; п/д №23.24.25 від 28.07.2021 р.</t>
  </si>
  <si>
    <t>Відомість №2 від 28.09.2021 р.; п/д №51, 52, 53 від 28.09.2021 р.</t>
  </si>
  <si>
    <t>Відомість №1 від 28.07.2021 р.; п/д №17,18,19 від 28.07.2021 р.</t>
  </si>
  <si>
    <t>Відомість №2 від 28.09.2021 р.; п/д № 42, 43, 44 від 28.09.2021 р.</t>
  </si>
  <si>
    <t>Відомість №1 від 28.07.2021 р.; п/д №14, 15, 16 від 28.07.2021 р.</t>
  </si>
  <si>
    <t>Відомість №2 від 28.09.2021 р.; п/д №54, 55, 56 від 28.09.2021 р.</t>
  </si>
  <si>
    <t>Відомість №2 від 28.09.2021 р.; п/д №39, 40, 41 від 28.09.2021 р.</t>
  </si>
  <si>
    <t>відомість № 38 від 25.08.2021 р.п/д №28,29, 30 від 25.08.2021 р.</t>
  </si>
  <si>
    <t>Єдиний соцільний внесок</t>
  </si>
  <si>
    <t>Акт №17/1 здачі-прийняття роботи від 28.10.2021 року</t>
  </si>
  <si>
    <t>Акт №2/1 здачі-прийняття роботи від 28.07.2021 р.</t>
  </si>
  <si>
    <t>Акт №9/1 здачі-прийняття роботи від 28.09.2021 року</t>
  </si>
  <si>
    <t>Акт №15/1 здачі-прийняття роботи від 28.10.2021 року</t>
  </si>
  <si>
    <t>Акт №5/1 здачі-прийняття роботи від 28.07.2021 р.</t>
  </si>
  <si>
    <t>Акт №12/1 здачі-прийняття роботи від 28.09.2021 року</t>
  </si>
  <si>
    <t>Акт №21/1 здачі-прийняття роботи від 28.10.2021 року</t>
  </si>
  <si>
    <t>Акт №6/1 здачі-прийняття роботи від 17.08.2021 р.</t>
  </si>
  <si>
    <t>Акт №13/1 здачі-прийняття роботи від 28.09.2021 року</t>
  </si>
  <si>
    <t>Акт №19/1 здачі-прийняття роботи від 28.10.2021 року</t>
  </si>
  <si>
    <t>Акт №7/1 здачі-прийняття роботи від 28.07.2021 р.</t>
  </si>
  <si>
    <t>Акт №14/1 здачі-прийняття роботи від 28.09.2021 року</t>
  </si>
  <si>
    <t>Акт №18/1 здачі-прийняття роботи від 28.10.2021 року</t>
  </si>
  <si>
    <t>Акт №4/1 здачі-прийняття роботи від 28.07.2021 р.</t>
  </si>
  <si>
    <t>Акт №11/1 здачі-прийняття роботи від 28.09.2021 року</t>
  </si>
  <si>
    <t>Акт №16/1 здачі-прийняття роботи від 28.10.2021 року</t>
  </si>
  <si>
    <t>Договір №20  на надання послуг з ведення бухгалтерського обліку від від 18.10.2021 року</t>
  </si>
  <si>
    <t>Акт №10/1 здачі-прийняття роботи від 28.09.2021 року</t>
  </si>
  <si>
    <t>Акт №20/1 здачі-прийняття роботи від 28.10.2021 року</t>
  </si>
  <si>
    <t xml:space="preserve">п/д №35 від08.09.2021 р., п/д №31 від 25.08.2021 р., №60 від 28.09.2021 р. </t>
  </si>
  <si>
    <t>Примітка: Заповнюється незалежним аудитором.</t>
  </si>
  <si>
    <t>Директор ПП «Стандарт-Проф» Аудитор   ________________  Якима Н.В.</t>
  </si>
  <si>
    <t>М.П.</t>
  </si>
  <si>
    <t xml:space="preserve"> Керуючий партнер _______________________ Ганіна-Орос А.С.</t>
  </si>
  <si>
    <t xml:space="preserve">Всього </t>
  </si>
  <si>
    <t>Всього</t>
  </si>
  <si>
    <t>Розрахункові відомості за липень, серпень, вересень, жовтень 2021.</t>
  </si>
  <si>
    <t>Договір №3 на надання послуг з ведення бухгалтерського обліку від 12.07.2021 року</t>
  </si>
  <si>
    <t>Акт №3/1 здачі-прийняття наданих послуг від 28.07.2021 року</t>
  </si>
  <si>
    <t>Договір №10  на надання послуг з ведення бухгалтерського обліку від від 13.09.2021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</si>
</sst>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_-* #,##0.00\ _₴_-;\-* #,##0.00\ _₴_-;_-* &quot;-&quot;??\ _₴_-;_-@"/>
    <numFmt numFmtId="166" formatCode="d\.m"/>
  </numFmts>
  <fonts count="55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i/>
      <vertAlign val="superscript"/>
      <sz val="12"/>
      <color theme="1"/>
      <name val="Arial"/>
      <family val="2"/>
      <charset val="204"/>
    </font>
    <font>
      <b/>
      <i/>
      <vertAlign val="superscript"/>
      <sz val="12"/>
      <color theme="1"/>
      <name val="Arial"/>
      <family val="2"/>
      <charset val="204"/>
    </font>
    <font>
      <b/>
      <i/>
      <sz val="12"/>
      <color rgb="FFFF0000"/>
      <name val="Arial"/>
      <family val="2"/>
      <charset val="204"/>
    </font>
    <font>
      <i/>
      <sz val="12"/>
      <color theme="1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u/>
      <sz val="10"/>
      <color rgb="FF0563C1"/>
      <name val="Arial"/>
      <family val="2"/>
      <charset val="204"/>
    </font>
    <font>
      <b/>
      <sz val="10"/>
      <color rgb="FF231F2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rgb="FFECECEC"/>
        <bgColor rgb="FFECECEC"/>
      </patternFill>
    </fill>
    <fill>
      <patternFill patternType="solid">
        <fgColor theme="9" tint="0.79998168889431442"/>
        <bgColor indexed="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DEEAF6"/>
      </patternFill>
    </fill>
    <fill>
      <patternFill patternType="solid">
        <fgColor theme="9" tint="0.79998168889431442"/>
        <bgColor rgb="FFE2EFD9"/>
      </patternFill>
    </fill>
    <fill>
      <patternFill patternType="solid">
        <fgColor theme="9" tint="0.79998168889431442"/>
        <bgColor rgb="FFFFFF00"/>
      </patternFill>
    </fill>
    <fill>
      <patternFill patternType="solid">
        <fgColor theme="0"/>
        <bgColor indexed="64"/>
      </patternFill>
    </fill>
  </fills>
  <borders count="1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10" fontId="12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0" fontId="7" fillId="0" borderId="3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2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0" fontId="15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4" fontId="18" fillId="0" borderId="0" xfId="0" applyNumberFormat="1" applyFont="1" applyAlignment="1">
      <alignment horizontal="right" wrapText="1"/>
    </xf>
    <xf numFmtId="4" fontId="19" fillId="0" borderId="0" xfId="0" applyNumberFormat="1" applyFont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4" fontId="17" fillId="2" borderId="40" xfId="0" applyNumberFormat="1" applyFont="1" applyFill="1" applyBorder="1" applyAlignment="1">
      <alignment horizontal="center" vertical="center" wrapText="1"/>
    </xf>
    <xf numFmtId="4" fontId="17" fillId="2" borderId="41" xfId="0" applyNumberFormat="1" applyFont="1" applyFill="1" applyBorder="1" applyAlignment="1">
      <alignment horizontal="center" vertical="center" wrapText="1"/>
    </xf>
    <xf numFmtId="4" fontId="17" fillId="2" borderId="42" xfId="0" applyNumberFormat="1" applyFont="1" applyFill="1" applyBorder="1" applyAlignment="1">
      <alignment horizontal="center" vertical="center" wrapText="1"/>
    </xf>
    <xf numFmtId="164" fontId="17" fillId="2" borderId="43" xfId="0" applyNumberFormat="1" applyFont="1" applyFill="1" applyBorder="1" applyAlignment="1">
      <alignment horizontal="center" vertical="center" wrapText="1"/>
    </xf>
    <xf numFmtId="164" fontId="17" fillId="2" borderId="44" xfId="0" applyNumberFormat="1" applyFont="1" applyFill="1" applyBorder="1" applyAlignment="1">
      <alignment horizontal="center" vertical="center" wrapText="1"/>
    </xf>
    <xf numFmtId="0" fontId="17" fillId="3" borderId="40" xfId="0" applyFont="1" applyFill="1" applyBorder="1" applyAlignment="1">
      <alignment horizontal="center" vertical="center" wrapText="1"/>
    </xf>
    <xf numFmtId="3" fontId="17" fillId="3" borderId="40" xfId="0" applyNumberFormat="1" applyFont="1" applyFill="1" applyBorder="1" applyAlignment="1">
      <alignment horizontal="center" vertical="center" wrapText="1"/>
    </xf>
    <xf numFmtId="0" fontId="17" fillId="3" borderId="41" xfId="0" applyFont="1" applyFill="1" applyBorder="1" applyAlignment="1">
      <alignment horizontal="center" vertical="center" wrapText="1"/>
    </xf>
    <xf numFmtId="0" fontId="21" fillId="4" borderId="47" xfId="0" applyFont="1" applyFill="1" applyBorder="1" applyAlignment="1">
      <alignment vertical="center" wrapText="1"/>
    </xf>
    <xf numFmtId="0" fontId="13" fillId="4" borderId="42" xfId="0" applyFont="1" applyFill="1" applyBorder="1" applyAlignment="1">
      <alignment vertical="center" wrapText="1"/>
    </xf>
    <xf numFmtId="0" fontId="25" fillId="6" borderId="52" xfId="0" applyFont="1" applyFill="1" applyBorder="1" applyAlignment="1">
      <alignment vertical="top" wrapText="1"/>
    </xf>
    <xf numFmtId="0" fontId="17" fillId="6" borderId="56" xfId="0" applyFont="1" applyFill="1" applyBorder="1" applyAlignment="1">
      <alignment vertical="top" wrapText="1"/>
    </xf>
    <xf numFmtId="0" fontId="24" fillId="0" borderId="59" xfId="0" applyFont="1" applyBorder="1" applyAlignment="1">
      <alignment vertical="top" wrapText="1"/>
    </xf>
    <xf numFmtId="0" fontId="15" fillId="0" borderId="25" xfId="0" applyFont="1" applyBorder="1" applyAlignment="1">
      <alignment vertical="top" wrapText="1"/>
    </xf>
    <xf numFmtId="0" fontId="15" fillId="0" borderId="65" xfId="0" applyFont="1" applyBorder="1" applyAlignment="1">
      <alignment vertical="top" wrapText="1"/>
    </xf>
    <xf numFmtId="0" fontId="25" fillId="6" borderId="67" xfId="0" applyFont="1" applyFill="1" applyBorder="1" applyAlignment="1">
      <alignment vertical="top" wrapText="1"/>
    </xf>
    <xf numFmtId="0" fontId="17" fillId="6" borderId="70" xfId="0" applyFont="1" applyFill="1" applyBorder="1" applyAlignment="1">
      <alignment vertical="top" wrapText="1"/>
    </xf>
    <xf numFmtId="0" fontId="15" fillId="0" borderId="29" xfId="0" applyFont="1" applyBorder="1" applyAlignment="1">
      <alignment vertical="top" wrapText="1"/>
    </xf>
    <xf numFmtId="0" fontId="26" fillId="6" borderId="67" xfId="0" applyFont="1" applyFill="1" applyBorder="1" applyAlignment="1">
      <alignment vertical="top" wrapText="1"/>
    </xf>
    <xf numFmtId="0" fontId="27" fillId="0" borderId="26" xfId="0" applyFont="1" applyBorder="1" applyAlignment="1">
      <alignment horizontal="left" wrapText="1"/>
    </xf>
    <xf numFmtId="4" fontId="27" fillId="0" borderId="26" xfId="0" applyNumberFormat="1" applyFont="1" applyBorder="1" applyAlignment="1">
      <alignment horizontal="left" wrapText="1"/>
    </xf>
    <xf numFmtId="0" fontId="15" fillId="0" borderId="21" xfId="0" applyFont="1" applyBorder="1" applyAlignment="1">
      <alignment vertical="top" wrapText="1"/>
    </xf>
    <xf numFmtId="0" fontId="15" fillId="0" borderId="77" xfId="0" applyFont="1" applyBorder="1" applyAlignment="1">
      <alignment vertical="top" wrapText="1"/>
    </xf>
    <xf numFmtId="0" fontId="24" fillId="0" borderId="77" xfId="0" applyFont="1" applyBorder="1" applyAlignment="1">
      <alignment vertical="top" wrapText="1"/>
    </xf>
    <xf numFmtId="0" fontId="17" fillId="8" borderId="46" xfId="0" applyFont="1" applyFill="1" applyBorder="1" applyAlignment="1">
      <alignment vertical="center" wrapText="1"/>
    </xf>
    <xf numFmtId="0" fontId="17" fillId="8" borderId="41" xfId="0" applyFont="1" applyFill="1" applyBorder="1" applyAlignment="1">
      <alignment vertical="center" wrapText="1"/>
    </xf>
    <xf numFmtId="0" fontId="15" fillId="0" borderId="59" xfId="0" applyFont="1" applyBorder="1" applyAlignment="1">
      <alignment vertical="top" wrapText="1"/>
    </xf>
    <xf numFmtId="0" fontId="24" fillId="0" borderId="88" xfId="0" applyFont="1" applyBorder="1" applyAlignment="1">
      <alignment vertical="top" wrapText="1"/>
    </xf>
    <xf numFmtId="0" fontId="26" fillId="6" borderId="52" xfId="0" applyFont="1" applyFill="1" applyBorder="1" applyAlignment="1">
      <alignment vertical="top" wrapText="1"/>
    </xf>
    <xf numFmtId="0" fontId="24" fillId="0" borderId="58" xfId="0" applyFont="1" applyBorder="1" applyAlignment="1">
      <alignment horizontal="center" vertical="top" wrapText="1"/>
    </xf>
    <xf numFmtId="4" fontId="15" fillId="0" borderId="24" xfId="0" applyNumberFormat="1" applyFont="1" applyBorder="1" applyAlignment="1">
      <alignment horizontal="right" vertical="top" wrapText="1"/>
    </xf>
    <xf numFmtId="4" fontId="15" fillId="0" borderId="26" xfId="0" applyNumberFormat="1" applyFont="1" applyBorder="1" applyAlignment="1">
      <alignment horizontal="right" vertical="top" wrapText="1"/>
    </xf>
    <xf numFmtId="4" fontId="15" fillId="0" borderId="25" xfId="0" applyNumberFormat="1" applyFont="1" applyBorder="1" applyAlignment="1">
      <alignment horizontal="right" vertical="top" wrapText="1"/>
    </xf>
    <xf numFmtId="4" fontId="15" fillId="0" borderId="63" xfId="0" applyNumberFormat="1" applyFont="1" applyBorder="1" applyAlignment="1">
      <alignment horizontal="right" vertical="top" wrapText="1"/>
    </xf>
    <xf numFmtId="4" fontId="15" fillId="0" borderId="64" xfId="0" applyNumberFormat="1" applyFont="1" applyBorder="1" applyAlignment="1">
      <alignment horizontal="right" vertical="top" wrapText="1"/>
    </xf>
    <xf numFmtId="4" fontId="15" fillId="0" borderId="65" xfId="0" applyNumberFormat="1" applyFont="1" applyBorder="1" applyAlignment="1">
      <alignment horizontal="right" vertical="top" wrapText="1"/>
    </xf>
    <xf numFmtId="0" fontId="15" fillId="0" borderId="59" xfId="0" applyFont="1" applyBorder="1" applyAlignment="1">
      <alignment horizontal="left" vertical="top" wrapText="1"/>
    </xf>
    <xf numFmtId="0" fontId="15" fillId="0" borderId="77" xfId="0" applyFont="1" applyBorder="1" applyAlignment="1">
      <alignment horizontal="left" vertical="top" wrapText="1"/>
    </xf>
    <xf numFmtId="0" fontId="24" fillId="0" borderId="94" xfId="0" applyFont="1" applyBorder="1" applyAlignment="1">
      <alignment vertical="top" wrapText="1"/>
    </xf>
    <xf numFmtId="0" fontId="25" fillId="6" borderId="51" xfId="0" applyFont="1" applyFill="1" applyBorder="1" applyAlignment="1">
      <alignment vertical="top" wrapText="1"/>
    </xf>
    <xf numFmtId="0" fontId="15" fillId="0" borderId="23" xfId="0" applyFont="1" applyBorder="1" applyAlignment="1">
      <alignment vertical="top" wrapText="1"/>
    </xf>
    <xf numFmtId="0" fontId="15" fillId="0" borderId="27" xfId="0" applyFont="1" applyBorder="1" applyAlignment="1">
      <alignment vertical="top" wrapText="1"/>
    </xf>
    <xf numFmtId="0" fontId="26" fillId="6" borderId="52" xfId="0" applyFont="1" applyFill="1" applyBorder="1" applyAlignment="1">
      <alignment horizontal="left" vertical="top" wrapText="1"/>
    </xf>
    <xf numFmtId="0" fontId="27" fillId="0" borderId="26" xfId="0" applyFont="1" applyBorder="1" applyAlignment="1">
      <alignment horizontal="center" wrapText="1"/>
    </xf>
    <xf numFmtId="0" fontId="26" fillId="6" borderId="67" xfId="0" applyFont="1" applyFill="1" applyBorder="1" applyAlignment="1">
      <alignment horizontal="left" vertical="top" wrapText="1"/>
    </xf>
    <xf numFmtId="0" fontId="17" fillId="8" borderId="15" xfId="0" applyFont="1" applyFill="1" applyBorder="1" applyAlignment="1">
      <alignment vertical="center" wrapText="1"/>
    </xf>
    <xf numFmtId="0" fontId="15" fillId="0" borderId="70" xfId="0" applyFont="1" applyBorder="1" applyAlignment="1">
      <alignment vertical="top" wrapText="1"/>
    </xf>
    <xf numFmtId="0" fontId="24" fillId="0" borderId="96" xfId="0" applyFont="1" applyBorder="1" applyAlignment="1">
      <alignment vertical="top" wrapText="1"/>
    </xf>
    <xf numFmtId="4" fontId="27" fillId="0" borderId="26" xfId="0" applyNumberFormat="1" applyFont="1" applyBorder="1" applyAlignment="1">
      <alignment horizontal="right" wrapText="1"/>
    </xf>
    <xf numFmtId="0" fontId="15" fillId="0" borderId="32" xfId="0" applyFont="1" applyBorder="1" applyAlignment="1">
      <alignment vertical="top" wrapText="1"/>
    </xf>
    <xf numFmtId="0" fontId="15" fillId="0" borderId="51" xfId="0" applyFont="1" applyBorder="1" applyAlignment="1">
      <alignment vertical="top" wrapText="1"/>
    </xf>
    <xf numFmtId="0" fontId="15" fillId="0" borderId="72" xfId="0" applyFont="1" applyBorder="1" applyAlignment="1">
      <alignment vertical="top" wrapText="1"/>
    </xf>
    <xf numFmtId="0" fontId="15" fillId="0" borderId="100" xfId="0" applyFont="1" applyBorder="1" applyAlignment="1">
      <alignment vertical="top" wrapText="1"/>
    </xf>
    <xf numFmtId="0" fontId="15" fillId="0" borderId="105" xfId="0" applyFont="1" applyBorder="1" applyAlignment="1">
      <alignment vertical="top" wrapText="1"/>
    </xf>
    <xf numFmtId="0" fontId="15" fillId="0" borderId="106" xfId="0" applyFont="1" applyBorder="1" applyAlignment="1">
      <alignment vertical="top" wrapText="1"/>
    </xf>
    <xf numFmtId="0" fontId="15" fillId="0" borderId="91" xfId="0" applyFont="1" applyBorder="1" applyAlignment="1">
      <alignment vertical="top" wrapText="1"/>
    </xf>
    <xf numFmtId="0" fontId="26" fillId="6" borderId="107" xfId="0" applyFont="1" applyFill="1" applyBorder="1" applyAlignment="1">
      <alignment horizontal="left" vertical="top" wrapText="1"/>
    </xf>
    <xf numFmtId="0" fontId="15" fillId="0" borderId="61" xfId="0" applyFont="1" applyBorder="1" applyAlignment="1">
      <alignment vertical="top" wrapText="1"/>
    </xf>
    <xf numFmtId="0" fontId="15" fillId="0" borderId="60" xfId="0" applyFont="1" applyBorder="1" applyAlignment="1">
      <alignment vertical="top" wrapText="1"/>
    </xf>
    <xf numFmtId="0" fontId="17" fillId="6" borderId="107" xfId="0" applyFont="1" applyFill="1" applyBorder="1" applyAlignment="1">
      <alignment vertical="top" wrapText="1"/>
    </xf>
    <xf numFmtId="0" fontId="17" fillId="4" borderId="83" xfId="0" applyFont="1" applyFill="1" applyBorder="1" applyAlignment="1">
      <alignment vertical="center" wrapText="1"/>
    </xf>
    <xf numFmtId="0" fontId="17" fillId="4" borderId="15" xfId="0" applyFont="1" applyFill="1" applyBorder="1" applyAlignment="1">
      <alignment vertical="center" wrapText="1"/>
    </xf>
    <xf numFmtId="0" fontId="31" fillId="0" borderId="32" xfId="0" applyFont="1" applyBorder="1" applyAlignment="1">
      <alignment wrapText="1"/>
    </xf>
    <xf numFmtId="0" fontId="31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34" fillId="0" borderId="0" xfId="0" applyFont="1" applyAlignment="1">
      <alignment horizontal="left" wrapText="1"/>
    </xf>
    <xf numFmtId="0" fontId="34" fillId="0" borderId="0" xfId="0" applyFont="1" applyAlignment="1">
      <alignment horizontal="center" wrapText="1"/>
    </xf>
    <xf numFmtId="0" fontId="37" fillId="0" borderId="0" xfId="0" applyFont="1" applyAlignment="1">
      <alignment wrapText="1"/>
    </xf>
    <xf numFmtId="0" fontId="15" fillId="5" borderId="49" xfId="0" applyFont="1" applyFill="1" applyBorder="1" applyAlignment="1">
      <alignment vertical="center" wrapText="1"/>
    </xf>
    <xf numFmtId="0" fontId="13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15" fillId="5" borderId="43" xfId="0" applyFont="1" applyFill="1" applyBorder="1" applyAlignment="1">
      <alignment vertical="center" wrapText="1"/>
    </xf>
    <xf numFmtId="4" fontId="17" fillId="6" borderId="56" xfId="0" applyNumberFormat="1" applyFont="1" applyFill="1" applyBorder="1" applyAlignment="1">
      <alignment horizontal="right" vertical="top" wrapText="1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wrapText="1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right" wrapText="1"/>
    </xf>
    <xf numFmtId="0" fontId="19" fillId="0" borderId="0" xfId="0" applyFont="1" applyAlignment="1">
      <alignment horizontal="right" vertical="center" wrapText="1"/>
    </xf>
    <xf numFmtId="4" fontId="15" fillId="0" borderId="0" xfId="0" applyNumberFormat="1" applyFont="1" applyAlignment="1">
      <alignment horizontal="right" vertical="center" wrapText="1"/>
    </xf>
    <xf numFmtId="0" fontId="21" fillId="4" borderId="45" xfId="0" applyFont="1" applyFill="1" applyBorder="1" applyAlignment="1">
      <alignment vertical="center" wrapText="1"/>
    </xf>
    <xf numFmtId="0" fontId="21" fillId="4" borderId="46" xfId="0" applyFont="1" applyFill="1" applyBorder="1" applyAlignment="1">
      <alignment horizontal="center" vertical="center" wrapText="1"/>
    </xf>
    <xf numFmtId="0" fontId="13" fillId="4" borderId="47" xfId="0" applyFont="1" applyFill="1" applyBorder="1" applyAlignment="1">
      <alignment horizontal="center" vertical="center" wrapText="1"/>
    </xf>
    <xf numFmtId="4" fontId="13" fillId="4" borderId="47" xfId="0" applyNumberFormat="1" applyFont="1" applyFill="1" applyBorder="1" applyAlignment="1">
      <alignment horizontal="right" vertical="center" wrapText="1"/>
    </xf>
    <xf numFmtId="4" fontId="22" fillId="4" borderId="47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7" fillId="5" borderId="48" xfId="0" applyFont="1" applyFill="1" applyBorder="1" applyAlignment="1">
      <alignment vertical="center" wrapText="1"/>
    </xf>
    <xf numFmtId="0" fontId="17" fillId="5" borderId="41" xfId="0" applyFont="1" applyFill="1" applyBorder="1" applyAlignment="1">
      <alignment horizontal="center" vertical="center" wrapText="1"/>
    </xf>
    <xf numFmtId="0" fontId="23" fillId="5" borderId="46" xfId="0" applyFont="1" applyFill="1" applyBorder="1" applyAlignment="1">
      <alignment vertical="center" wrapText="1"/>
    </xf>
    <xf numFmtId="0" fontId="15" fillId="5" borderId="46" xfId="0" applyFont="1" applyFill="1" applyBorder="1" applyAlignment="1">
      <alignment horizontal="center" vertical="center" wrapText="1"/>
    </xf>
    <xf numFmtId="4" fontId="15" fillId="5" borderId="46" xfId="0" applyNumberFormat="1" applyFont="1" applyFill="1" applyBorder="1" applyAlignment="1">
      <alignment horizontal="right" vertical="center" wrapText="1"/>
    </xf>
    <xf numFmtId="4" fontId="16" fillId="5" borderId="46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vertical="center" wrapText="1"/>
    </xf>
    <xf numFmtId="165" fontId="17" fillId="6" borderId="50" xfId="0" applyNumberFormat="1" applyFont="1" applyFill="1" applyBorder="1" applyAlignment="1">
      <alignment vertical="top" wrapText="1"/>
    </xf>
    <xf numFmtId="49" fontId="17" fillId="6" borderId="51" xfId="0" applyNumberFormat="1" applyFont="1" applyFill="1" applyBorder="1" applyAlignment="1">
      <alignment horizontal="center" vertical="top" wrapText="1"/>
    </xf>
    <xf numFmtId="0" fontId="17" fillId="6" borderId="53" xfId="0" applyFont="1" applyFill="1" applyBorder="1" applyAlignment="1">
      <alignment horizontal="center" vertical="top" wrapText="1"/>
    </xf>
    <xf numFmtId="4" fontId="17" fillId="6" borderId="54" xfId="0" applyNumberFormat="1" applyFont="1" applyFill="1" applyBorder="1" applyAlignment="1">
      <alignment horizontal="right" vertical="top" wrapText="1"/>
    </xf>
    <xf numFmtId="4" fontId="17" fillId="6" borderId="55" xfId="0" applyNumberFormat="1" applyFont="1" applyFill="1" applyBorder="1" applyAlignment="1">
      <alignment horizontal="right" vertical="top" wrapText="1"/>
    </xf>
    <xf numFmtId="4" fontId="16" fillId="6" borderId="57" xfId="0" applyNumberFormat="1" applyFont="1" applyFill="1" applyBorder="1" applyAlignment="1">
      <alignment horizontal="right" vertical="top" wrapText="1"/>
    </xf>
    <xf numFmtId="10" fontId="16" fillId="6" borderId="57" xfId="0" applyNumberFormat="1" applyFont="1" applyFill="1" applyBorder="1" applyAlignment="1">
      <alignment horizontal="right" vertical="top" wrapText="1"/>
    </xf>
    <xf numFmtId="0" fontId="17" fillId="0" borderId="0" xfId="0" applyFont="1" applyAlignment="1">
      <alignment vertical="top" wrapText="1"/>
    </xf>
    <xf numFmtId="165" fontId="17" fillId="0" borderId="58" xfId="0" applyNumberFormat="1" applyFont="1" applyBorder="1" applyAlignment="1">
      <alignment vertical="top" wrapText="1"/>
    </xf>
    <xf numFmtId="49" fontId="23" fillId="0" borderId="23" xfId="0" applyNumberFormat="1" applyFont="1" applyBorder="1" applyAlignment="1">
      <alignment horizontal="center" vertical="top" wrapText="1"/>
    </xf>
    <xf numFmtId="0" fontId="15" fillId="0" borderId="58" xfId="0" applyFont="1" applyBorder="1" applyAlignment="1">
      <alignment horizontal="center" vertical="top" wrapText="1"/>
    </xf>
    <xf numFmtId="4" fontId="16" fillId="0" borderId="60" xfId="0" applyNumberFormat="1" applyFont="1" applyBorder="1" applyAlignment="1">
      <alignment horizontal="right" vertical="top" wrapText="1"/>
    </xf>
    <xf numFmtId="4" fontId="16" fillId="0" borderId="61" xfId="0" applyNumberFormat="1" applyFont="1" applyBorder="1" applyAlignment="1">
      <alignment horizontal="right" vertical="top" wrapText="1"/>
    </xf>
    <xf numFmtId="10" fontId="16" fillId="0" borderId="61" xfId="0" applyNumberFormat="1" applyFont="1" applyBorder="1" applyAlignment="1">
      <alignment horizontal="right" vertical="top" wrapText="1"/>
    </xf>
    <xf numFmtId="0" fontId="24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165" fontId="17" fillId="0" borderId="62" xfId="0" applyNumberFormat="1" applyFont="1" applyBorder="1" applyAlignment="1">
      <alignment vertical="top" wrapText="1"/>
    </xf>
    <xf numFmtId="49" fontId="23" fillId="0" borderId="27" xfId="0" applyNumberFormat="1" applyFont="1" applyBorder="1" applyAlignment="1">
      <alignment horizontal="center" vertical="top" wrapText="1"/>
    </xf>
    <xf numFmtId="0" fontId="15" fillId="0" borderId="62" xfId="0" applyFont="1" applyBorder="1" applyAlignment="1">
      <alignment horizontal="center" vertical="top" wrapText="1"/>
    </xf>
    <xf numFmtId="4" fontId="16" fillId="0" borderId="66" xfId="0" applyNumberFormat="1" applyFont="1" applyBorder="1" applyAlignment="1">
      <alignment horizontal="right" vertical="top" wrapText="1"/>
    </xf>
    <xf numFmtId="0" fontId="17" fillId="6" borderId="50" xfId="0" applyFont="1" applyFill="1" applyBorder="1" applyAlignment="1">
      <alignment horizontal="center" vertical="top" wrapText="1"/>
    </xf>
    <xf numFmtId="4" fontId="17" fillId="6" borderId="68" xfId="0" applyNumberFormat="1" applyFont="1" applyFill="1" applyBorder="1" applyAlignment="1">
      <alignment horizontal="right" vertical="top" wrapText="1"/>
    </xf>
    <xf numFmtId="4" fontId="17" fillId="6" borderId="69" xfId="0" applyNumberFormat="1" applyFont="1" applyFill="1" applyBorder="1" applyAlignment="1">
      <alignment horizontal="right" vertical="top" wrapText="1"/>
    </xf>
    <xf numFmtId="4" fontId="17" fillId="6" borderId="70" xfId="0" applyNumberFormat="1" applyFont="1" applyFill="1" applyBorder="1" applyAlignment="1">
      <alignment horizontal="right" vertical="top" wrapText="1"/>
    </xf>
    <xf numFmtId="4" fontId="15" fillId="6" borderId="70" xfId="0" applyNumberFormat="1" applyFont="1" applyFill="1" applyBorder="1" applyAlignment="1">
      <alignment horizontal="right" vertical="top" wrapText="1"/>
    </xf>
    <xf numFmtId="165" fontId="17" fillId="0" borderId="71" xfId="0" applyNumberFormat="1" applyFont="1" applyBorder="1" applyAlignment="1">
      <alignment vertical="top" wrapText="1"/>
    </xf>
    <xf numFmtId="0" fontId="15" fillId="0" borderId="71" xfId="0" applyFont="1" applyBorder="1" applyAlignment="1">
      <alignment horizontal="center" vertical="top" wrapText="1"/>
    </xf>
    <xf numFmtId="4" fontId="15" fillId="0" borderId="28" xfId="0" applyNumberFormat="1" applyFont="1" applyBorder="1" applyAlignment="1">
      <alignment horizontal="right" vertical="top" wrapText="1"/>
    </xf>
    <xf numFmtId="4" fontId="15" fillId="0" borderId="30" xfId="0" applyNumberFormat="1" applyFont="1" applyBorder="1" applyAlignment="1">
      <alignment horizontal="right" vertical="top" wrapText="1"/>
    </xf>
    <xf numFmtId="4" fontId="15" fillId="0" borderId="29" xfId="0" applyNumberFormat="1" applyFont="1" applyBorder="1" applyAlignment="1">
      <alignment horizontal="right" vertical="top" wrapText="1"/>
    </xf>
    <xf numFmtId="49" fontId="23" fillId="0" borderId="72" xfId="0" applyNumberFormat="1" applyFont="1" applyBorder="1" applyAlignment="1">
      <alignment horizontal="center" vertical="top" wrapText="1"/>
    </xf>
    <xf numFmtId="49" fontId="23" fillId="6" borderId="51" xfId="0" applyNumberFormat="1" applyFont="1" applyFill="1" applyBorder="1" applyAlignment="1">
      <alignment horizontal="center" vertical="top" wrapText="1"/>
    </xf>
    <xf numFmtId="165" fontId="17" fillId="0" borderId="76" xfId="0" applyNumberFormat="1" applyFont="1" applyBorder="1" applyAlignment="1">
      <alignment vertical="top" wrapText="1"/>
    </xf>
    <xf numFmtId="49" fontId="23" fillId="0" borderId="19" xfId="0" applyNumberFormat="1" applyFont="1" applyBorder="1" applyAlignment="1">
      <alignment horizontal="center" vertical="top" wrapText="1"/>
    </xf>
    <xf numFmtId="0" fontId="15" fillId="0" borderId="76" xfId="0" applyFont="1" applyBorder="1" applyAlignment="1">
      <alignment horizontal="center" vertical="top" wrapText="1"/>
    </xf>
    <xf numFmtId="4" fontId="15" fillId="0" borderId="20" xfId="0" applyNumberFormat="1" applyFont="1" applyBorder="1" applyAlignment="1">
      <alignment horizontal="right" vertical="top" wrapText="1"/>
    </xf>
    <xf numFmtId="4" fontId="15" fillId="0" borderId="22" xfId="0" applyNumberFormat="1" applyFont="1" applyBorder="1" applyAlignment="1">
      <alignment horizontal="right" vertical="top" wrapText="1"/>
    </xf>
    <xf numFmtId="4" fontId="15" fillId="0" borderId="21" xfId="0" applyNumberFormat="1" applyFont="1" applyBorder="1" applyAlignment="1">
      <alignment horizontal="right" vertical="top" wrapText="1"/>
    </xf>
    <xf numFmtId="4" fontId="16" fillId="0" borderId="78" xfId="0" applyNumberFormat="1" applyFont="1" applyBorder="1" applyAlignment="1">
      <alignment horizontal="right" vertical="top" wrapText="1"/>
    </xf>
    <xf numFmtId="165" fontId="25" fillId="8" borderId="45" xfId="0" applyNumberFormat="1" applyFont="1" applyFill="1" applyBorder="1" applyAlignment="1">
      <alignment vertical="center" wrapText="1"/>
    </xf>
    <xf numFmtId="165" fontId="17" fillId="8" borderId="46" xfId="0" applyNumberFormat="1" applyFont="1" applyFill="1" applyBorder="1" applyAlignment="1">
      <alignment horizontal="center" vertical="center" wrapText="1"/>
    </xf>
    <xf numFmtId="0" fontId="17" fillId="8" borderId="49" xfId="0" applyFont="1" applyFill="1" applyBorder="1" applyAlignment="1">
      <alignment horizontal="center" vertical="center" wrapText="1"/>
    </xf>
    <xf numFmtId="4" fontId="17" fillId="2" borderId="47" xfId="0" applyNumberFormat="1" applyFont="1" applyFill="1" applyBorder="1" applyAlignment="1">
      <alignment horizontal="right" vertical="center" wrapText="1"/>
    </xf>
    <xf numFmtId="4" fontId="17" fillId="8" borderId="18" xfId="0" applyNumberFormat="1" applyFont="1" applyFill="1" applyBorder="1" applyAlignment="1">
      <alignment horizontal="right" vertical="center" wrapText="1"/>
    </xf>
    <xf numFmtId="4" fontId="17" fillId="8" borderId="79" xfId="0" applyNumberFormat="1" applyFont="1" applyFill="1" applyBorder="1" applyAlignment="1">
      <alignment horizontal="right" vertical="center" wrapText="1"/>
    </xf>
    <xf numFmtId="4" fontId="17" fillId="8" borderId="80" xfId="0" applyNumberFormat="1" applyFont="1" applyFill="1" applyBorder="1" applyAlignment="1">
      <alignment horizontal="right" vertical="center" wrapText="1"/>
    </xf>
    <xf numFmtId="4" fontId="17" fillId="8" borderId="81" xfId="0" applyNumberFormat="1" applyFont="1" applyFill="1" applyBorder="1" applyAlignment="1">
      <alignment horizontal="right" vertical="center" wrapText="1"/>
    </xf>
    <xf numFmtId="4" fontId="17" fillId="8" borderId="15" xfId="0" applyNumberFormat="1" applyFont="1" applyFill="1" applyBorder="1" applyAlignment="1">
      <alignment horizontal="right" vertical="center" wrapText="1"/>
    </xf>
    <xf numFmtId="4" fontId="17" fillId="8" borderId="42" xfId="0" applyNumberFormat="1" applyFont="1" applyFill="1" applyBorder="1" applyAlignment="1">
      <alignment horizontal="right" vertical="center" wrapText="1"/>
    </xf>
    <xf numFmtId="0" fontId="17" fillId="5" borderId="82" xfId="0" applyFont="1" applyFill="1" applyBorder="1" applyAlignment="1">
      <alignment vertical="center" wrapText="1"/>
    </xf>
    <xf numFmtId="0" fontId="23" fillId="5" borderId="83" xfId="0" applyFont="1" applyFill="1" applyBorder="1" applyAlignment="1">
      <alignment horizontal="center" vertical="center" wrapText="1"/>
    </xf>
    <xf numFmtId="0" fontId="17" fillId="5" borderId="84" xfId="0" applyFont="1" applyFill="1" applyBorder="1" applyAlignment="1">
      <alignment vertical="center" wrapText="1"/>
    </xf>
    <xf numFmtId="0" fontId="15" fillId="5" borderId="84" xfId="0" applyFont="1" applyFill="1" applyBorder="1" applyAlignment="1">
      <alignment horizontal="center" vertical="center" wrapText="1"/>
    </xf>
    <xf numFmtId="4" fontId="16" fillId="5" borderId="85" xfId="0" applyNumberFormat="1" applyFont="1" applyFill="1" applyBorder="1" applyAlignment="1">
      <alignment horizontal="right" vertical="top" wrapText="1"/>
    </xf>
    <xf numFmtId="4" fontId="17" fillId="6" borderId="86" xfId="0" applyNumberFormat="1" applyFont="1" applyFill="1" applyBorder="1" applyAlignment="1">
      <alignment horizontal="right" vertical="top" wrapText="1"/>
    </xf>
    <xf numFmtId="4" fontId="17" fillId="6" borderId="87" xfId="0" applyNumberFormat="1" applyFont="1" applyFill="1" applyBorder="1" applyAlignment="1">
      <alignment horizontal="right" vertical="top" wrapText="1"/>
    </xf>
    <xf numFmtId="0" fontId="23" fillId="0" borderId="0" xfId="0" applyFont="1" applyAlignment="1">
      <alignment vertical="top" wrapText="1"/>
    </xf>
    <xf numFmtId="4" fontId="16" fillId="6" borderId="69" xfId="0" applyNumberFormat="1" applyFont="1" applyFill="1" applyBorder="1" applyAlignment="1">
      <alignment horizontal="right" vertical="top" wrapText="1"/>
    </xf>
    <xf numFmtId="4" fontId="17" fillId="8" borderId="89" xfId="0" applyNumberFormat="1" applyFont="1" applyFill="1" applyBorder="1" applyAlignment="1">
      <alignment horizontal="right" vertical="center" wrapText="1"/>
    </xf>
    <xf numFmtId="4" fontId="17" fillId="8" borderId="90" xfId="0" applyNumberFormat="1" applyFont="1" applyFill="1" applyBorder="1" applyAlignment="1">
      <alignment horizontal="right" vertical="center" wrapText="1"/>
    </xf>
    <xf numFmtId="4" fontId="16" fillId="8" borderId="42" xfId="0" applyNumberFormat="1" applyFont="1" applyFill="1" applyBorder="1" applyAlignment="1">
      <alignment horizontal="right" vertical="center" wrapText="1"/>
    </xf>
    <xf numFmtId="4" fontId="16" fillId="6" borderId="24" xfId="0" applyNumberFormat="1" applyFont="1" applyFill="1" applyBorder="1" applyAlignment="1">
      <alignment horizontal="right" vertical="top" wrapText="1"/>
    </xf>
    <xf numFmtId="0" fontId="24" fillId="0" borderId="62" xfId="0" applyFont="1" applyBorder="1" applyAlignment="1">
      <alignment horizontal="center" vertical="top" wrapText="1"/>
    </xf>
    <xf numFmtId="4" fontId="16" fillId="8" borderId="47" xfId="0" applyNumberFormat="1" applyFont="1" applyFill="1" applyBorder="1" applyAlignment="1">
      <alignment horizontal="right" vertical="center" wrapText="1"/>
    </xf>
    <xf numFmtId="4" fontId="16" fillId="8" borderId="15" xfId="0" applyNumberFormat="1" applyFont="1" applyFill="1" applyBorder="1" applyAlignment="1">
      <alignment horizontal="right" vertical="top" wrapText="1"/>
    </xf>
    <xf numFmtId="0" fontId="17" fillId="5" borderId="45" xfId="0" applyFont="1" applyFill="1" applyBorder="1" applyAlignment="1">
      <alignment vertical="center" wrapText="1"/>
    </xf>
    <xf numFmtId="0" fontId="23" fillId="5" borderId="15" xfId="0" applyFont="1" applyFill="1" applyBorder="1" applyAlignment="1">
      <alignment horizontal="center" vertical="center" wrapText="1"/>
    </xf>
    <xf numFmtId="0" fontId="17" fillId="5" borderId="46" xfId="0" applyFont="1" applyFill="1" applyBorder="1" applyAlignment="1">
      <alignment vertical="center" wrapText="1"/>
    </xf>
    <xf numFmtId="4" fontId="16" fillId="5" borderId="57" xfId="0" applyNumberFormat="1" applyFont="1" applyFill="1" applyBorder="1" applyAlignment="1">
      <alignment horizontal="right" vertical="top" wrapText="1"/>
    </xf>
    <xf numFmtId="4" fontId="16" fillId="6" borderId="93" xfId="0" applyNumberFormat="1" applyFont="1" applyFill="1" applyBorder="1" applyAlignment="1">
      <alignment horizontal="right" vertical="top" wrapText="1"/>
    </xf>
    <xf numFmtId="0" fontId="17" fillId="6" borderId="15" xfId="0" applyFont="1" applyFill="1" applyBorder="1" applyAlignment="1">
      <alignment horizontal="center" vertical="top" wrapText="1"/>
    </xf>
    <xf numFmtId="4" fontId="17" fillId="6" borderId="93" xfId="0" applyNumberFormat="1" applyFont="1" applyFill="1" applyBorder="1" applyAlignment="1">
      <alignment horizontal="right" vertical="top" wrapText="1"/>
    </xf>
    <xf numFmtId="0" fontId="24" fillId="0" borderId="76" xfId="0" applyFont="1" applyBorder="1" applyAlignment="1">
      <alignment horizontal="center" vertical="top" wrapText="1"/>
    </xf>
    <xf numFmtId="0" fontId="17" fillId="6" borderId="67" xfId="0" applyFont="1" applyFill="1" applyBorder="1" applyAlignment="1">
      <alignment horizontal="center" vertical="top" wrapText="1"/>
    </xf>
    <xf numFmtId="0" fontId="24" fillId="0" borderId="59" xfId="0" applyFont="1" applyBorder="1" applyAlignment="1">
      <alignment horizontal="center" vertical="top" wrapText="1"/>
    </xf>
    <xf numFmtId="10" fontId="16" fillId="0" borderId="78" xfId="0" applyNumberFormat="1" applyFont="1" applyBorder="1" applyAlignment="1">
      <alignment horizontal="right" vertical="top" wrapText="1"/>
    </xf>
    <xf numFmtId="4" fontId="16" fillId="8" borderId="15" xfId="0" applyNumberFormat="1" applyFont="1" applyFill="1" applyBorder="1" applyAlignment="1">
      <alignment horizontal="right" vertical="center" wrapText="1"/>
    </xf>
    <xf numFmtId="4" fontId="16" fillId="8" borderId="49" xfId="0" applyNumberFormat="1" applyFont="1" applyFill="1" applyBorder="1" applyAlignment="1">
      <alignment horizontal="right" vertical="center" wrapText="1"/>
    </xf>
    <xf numFmtId="4" fontId="16" fillId="5" borderId="44" xfId="0" applyNumberFormat="1" applyFont="1" applyFill="1" applyBorder="1" applyAlignment="1">
      <alignment horizontal="right" vertical="center" wrapText="1"/>
    </xf>
    <xf numFmtId="4" fontId="15" fillId="0" borderId="94" xfId="0" applyNumberFormat="1" applyFont="1" applyBorder="1" applyAlignment="1">
      <alignment horizontal="right" vertical="top" wrapText="1"/>
    </xf>
    <xf numFmtId="4" fontId="16" fillId="0" borderId="68" xfId="0" applyNumberFormat="1" applyFont="1" applyBorder="1" applyAlignment="1">
      <alignment horizontal="right" vertical="top" wrapText="1"/>
    </xf>
    <xf numFmtId="4" fontId="16" fillId="0" borderId="95" xfId="0" applyNumberFormat="1" applyFont="1" applyBorder="1" applyAlignment="1">
      <alignment horizontal="right" vertical="top" wrapText="1"/>
    </xf>
    <xf numFmtId="10" fontId="16" fillId="0" borderId="95" xfId="0" applyNumberFormat="1" applyFont="1" applyBorder="1" applyAlignment="1">
      <alignment horizontal="right" vertical="top" wrapText="1"/>
    </xf>
    <xf numFmtId="4" fontId="16" fillId="0" borderId="24" xfId="0" applyNumberFormat="1" applyFont="1" applyBorder="1" applyAlignment="1">
      <alignment horizontal="right" vertical="top" wrapText="1"/>
    </xf>
    <xf numFmtId="4" fontId="15" fillId="0" borderId="97" xfId="0" applyNumberFormat="1" applyFont="1" applyBorder="1" applyAlignment="1">
      <alignment horizontal="right" vertical="top" wrapText="1"/>
    </xf>
    <xf numFmtId="4" fontId="16" fillId="0" borderId="28" xfId="0" applyNumberFormat="1" applyFont="1" applyBorder="1" applyAlignment="1">
      <alignment horizontal="right" vertical="top" wrapText="1"/>
    </xf>
    <xf numFmtId="4" fontId="16" fillId="0" borderId="98" xfId="0" applyNumberFormat="1" applyFont="1" applyBorder="1" applyAlignment="1">
      <alignment horizontal="right" vertical="top" wrapText="1"/>
    </xf>
    <xf numFmtId="10" fontId="16" fillId="0" borderId="98" xfId="0" applyNumberFormat="1" applyFont="1" applyBorder="1" applyAlignment="1">
      <alignment horizontal="right" vertical="top" wrapText="1"/>
    </xf>
    <xf numFmtId="0" fontId="23" fillId="5" borderId="84" xfId="0" applyFont="1" applyFill="1" applyBorder="1" applyAlignment="1">
      <alignment vertical="center" wrapText="1"/>
    </xf>
    <xf numFmtId="166" fontId="23" fillId="0" borderId="23" xfId="0" applyNumberFormat="1" applyFont="1" applyBorder="1" applyAlignment="1">
      <alignment horizontal="center" vertical="top" wrapText="1"/>
    </xf>
    <xf numFmtId="0" fontId="15" fillId="0" borderId="23" xfId="0" applyFont="1" applyBorder="1" applyAlignment="1">
      <alignment horizontal="center" vertical="top" wrapText="1"/>
    </xf>
    <xf numFmtId="4" fontId="15" fillId="0" borderId="60" xfId="0" applyNumberFormat="1" applyFont="1" applyBorder="1" applyAlignment="1">
      <alignment horizontal="right" vertical="top" wrapText="1"/>
    </xf>
    <xf numFmtId="0" fontId="15" fillId="0" borderId="27" xfId="0" applyFont="1" applyBorder="1" applyAlignment="1">
      <alignment horizontal="center" vertical="top" wrapText="1"/>
    </xf>
    <xf numFmtId="4" fontId="15" fillId="0" borderId="66" xfId="0" applyNumberFormat="1" applyFont="1" applyBorder="1" applyAlignment="1">
      <alignment horizontal="right" vertical="top" wrapText="1"/>
    </xf>
    <xf numFmtId="0" fontId="15" fillId="0" borderId="51" xfId="0" applyFont="1" applyBorder="1" applyAlignment="1">
      <alignment horizontal="center" vertical="top" wrapText="1"/>
    </xf>
    <xf numFmtId="4" fontId="15" fillId="0" borderId="61" xfId="0" applyNumberFormat="1" applyFont="1" applyBorder="1" applyAlignment="1">
      <alignment horizontal="right" vertical="top" wrapText="1"/>
    </xf>
    <xf numFmtId="4" fontId="15" fillId="0" borderId="101" xfId="0" applyNumberFormat="1" applyFont="1" applyBorder="1" applyAlignment="1">
      <alignment horizontal="right" vertical="top" wrapText="1"/>
    </xf>
    <xf numFmtId="4" fontId="16" fillId="0" borderId="51" xfId="0" applyNumberFormat="1" applyFont="1" applyBorder="1" applyAlignment="1">
      <alignment horizontal="right" vertical="top" wrapText="1"/>
    </xf>
    <xf numFmtId="166" fontId="23" fillId="0" borderId="27" xfId="0" applyNumberFormat="1" applyFont="1" applyBorder="1" applyAlignment="1">
      <alignment horizontal="center" vertical="top" wrapText="1"/>
    </xf>
    <xf numFmtId="4" fontId="16" fillId="0" borderId="27" xfId="0" applyNumberFormat="1" applyFont="1" applyBorder="1" applyAlignment="1">
      <alignment horizontal="right" vertical="top" wrapText="1"/>
    </xf>
    <xf numFmtId="166" fontId="23" fillId="0" borderId="72" xfId="0" applyNumberFormat="1" applyFont="1" applyBorder="1" applyAlignment="1">
      <alignment horizontal="center" vertical="top" wrapText="1"/>
    </xf>
    <xf numFmtId="0" fontId="15" fillId="0" borderId="72" xfId="0" applyFont="1" applyBorder="1" applyAlignment="1">
      <alignment horizontal="center" vertical="top" wrapText="1"/>
    </xf>
    <xf numFmtId="165" fontId="17" fillId="0" borderId="23" xfId="0" applyNumberFormat="1" applyFont="1" applyBorder="1" applyAlignment="1">
      <alignment vertical="top" wrapText="1"/>
    </xf>
    <xf numFmtId="165" fontId="17" fillId="0" borderId="27" xfId="0" applyNumberFormat="1" applyFont="1" applyBorder="1" applyAlignment="1">
      <alignment vertical="top" wrapText="1"/>
    </xf>
    <xf numFmtId="4" fontId="16" fillId="0" borderId="72" xfId="0" applyNumberFormat="1" applyFont="1" applyBorder="1" applyAlignment="1">
      <alignment horizontal="right" vertical="top" wrapText="1"/>
    </xf>
    <xf numFmtId="0" fontId="15" fillId="5" borderId="47" xfId="0" applyFont="1" applyFill="1" applyBorder="1" applyAlignment="1">
      <alignment horizontal="center" vertical="center" wrapText="1"/>
    </xf>
    <xf numFmtId="166" fontId="23" fillId="0" borderId="19" xfId="0" applyNumberFormat="1" applyFont="1" applyBorder="1" applyAlignment="1">
      <alignment horizontal="center" vertical="top" wrapText="1"/>
    </xf>
    <xf numFmtId="4" fontId="16" fillId="0" borderId="23" xfId="0" applyNumberFormat="1" applyFont="1" applyBorder="1" applyAlignment="1">
      <alignment horizontal="right" vertical="top" wrapText="1"/>
    </xf>
    <xf numFmtId="0" fontId="17" fillId="8" borderId="99" xfId="0" applyFont="1" applyFill="1" applyBorder="1" applyAlignment="1">
      <alignment horizontal="center" vertical="center" wrapText="1"/>
    </xf>
    <xf numFmtId="0" fontId="23" fillId="5" borderId="41" xfId="0" applyFont="1" applyFill="1" applyBorder="1" applyAlignment="1">
      <alignment horizontal="center" vertical="center" wrapText="1"/>
    </xf>
    <xf numFmtId="4" fontId="17" fillId="6" borderId="108" xfId="0" applyNumberFormat="1" applyFont="1" applyFill="1" applyBorder="1" applyAlignment="1">
      <alignment horizontal="right" vertical="top" wrapText="1"/>
    </xf>
    <xf numFmtId="4" fontId="17" fillId="6" borderId="51" xfId="0" applyNumberFormat="1" applyFont="1" applyFill="1" applyBorder="1" applyAlignment="1">
      <alignment horizontal="right" vertical="top" wrapText="1"/>
    </xf>
    <xf numFmtId="4" fontId="15" fillId="0" borderId="96" xfId="0" applyNumberFormat="1" applyFont="1" applyBorder="1" applyAlignment="1">
      <alignment horizontal="right" vertical="top" wrapText="1"/>
    </xf>
    <xf numFmtId="165" fontId="17" fillId="6" borderId="53" xfId="0" applyNumberFormat="1" applyFont="1" applyFill="1" applyBorder="1" applyAlignment="1">
      <alignment vertical="top" wrapText="1"/>
    </xf>
    <xf numFmtId="49" fontId="23" fillId="6" borderId="109" xfId="0" applyNumberFormat="1" applyFont="1" applyFill="1" applyBorder="1" applyAlignment="1">
      <alignment horizontal="center" vertical="top" wrapText="1"/>
    </xf>
    <xf numFmtId="4" fontId="17" fillId="4" borderId="45" xfId="0" applyNumberFormat="1" applyFont="1" applyFill="1" applyBorder="1" applyAlignment="1">
      <alignment horizontal="right" vertical="center" wrapText="1"/>
    </xf>
    <xf numFmtId="4" fontId="17" fillId="4" borderId="49" xfId="0" applyNumberFormat="1" applyFont="1" applyFill="1" applyBorder="1" applyAlignment="1">
      <alignment horizontal="right" vertical="center" wrapText="1"/>
    </xf>
    <xf numFmtId="4" fontId="17" fillId="4" borderId="99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4" fontId="16" fillId="0" borderId="0" xfId="0" applyNumberFormat="1" applyFont="1" applyAlignment="1">
      <alignment horizontal="right" vertical="center" wrapText="1"/>
    </xf>
    <xf numFmtId="0" fontId="17" fillId="4" borderId="49" xfId="0" applyFont="1" applyFill="1" applyBorder="1" applyAlignment="1">
      <alignment horizontal="center" vertical="center" wrapText="1"/>
    </xf>
    <xf numFmtId="4" fontId="17" fillId="4" borderId="16" xfId="0" applyNumberFormat="1" applyFont="1" applyFill="1" applyBorder="1" applyAlignment="1">
      <alignment horizontal="right" vertical="center" wrapText="1"/>
    </xf>
    <xf numFmtId="4" fontId="16" fillId="4" borderId="16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32" fillId="0" borderId="32" xfId="0" applyFont="1" applyBorder="1" applyAlignment="1">
      <alignment horizontal="center" wrapText="1"/>
    </xf>
    <xf numFmtId="0" fontId="31" fillId="0" borderId="0" xfId="0" applyFont="1" applyAlignment="1">
      <alignment horizontal="center" wrapText="1"/>
    </xf>
    <xf numFmtId="4" fontId="31" fillId="0" borderId="32" xfId="0" applyNumberFormat="1" applyFont="1" applyBorder="1" applyAlignment="1">
      <alignment horizontal="right" wrapText="1"/>
    </xf>
    <xf numFmtId="4" fontId="31" fillId="0" borderId="0" xfId="0" applyNumberFormat="1" applyFont="1" applyAlignment="1">
      <alignment horizontal="right" wrapText="1"/>
    </xf>
    <xf numFmtId="4" fontId="32" fillId="0" borderId="32" xfId="0" applyNumberFormat="1" applyFont="1" applyBorder="1" applyAlignment="1">
      <alignment horizontal="right" wrapText="1"/>
    </xf>
    <xf numFmtId="4" fontId="33" fillId="0" borderId="0" xfId="0" applyNumberFormat="1" applyFont="1" applyAlignment="1">
      <alignment horizontal="right" wrapText="1"/>
    </xf>
    <xf numFmtId="0" fontId="35" fillId="0" borderId="0" xfId="0" applyFont="1" applyAlignment="1">
      <alignment horizontal="center" wrapText="1"/>
    </xf>
    <xf numFmtId="4" fontId="34" fillId="0" borderId="0" xfId="0" applyNumberFormat="1" applyFont="1" applyAlignment="1">
      <alignment horizontal="right" wrapText="1"/>
    </xf>
    <xf numFmtId="4" fontId="34" fillId="0" borderId="0" xfId="0" applyNumberFormat="1" applyFont="1" applyAlignment="1">
      <alignment horizontal="left" wrapText="1"/>
    </xf>
    <xf numFmtId="4" fontId="35" fillId="0" borderId="0" xfId="0" applyNumberFormat="1" applyFont="1" applyAlignment="1">
      <alignment horizontal="right" wrapText="1"/>
    </xf>
    <xf numFmtId="4" fontId="36" fillId="0" borderId="0" xfId="0" applyNumberFormat="1" applyFont="1" applyAlignment="1">
      <alignment horizontal="right" wrapText="1"/>
    </xf>
    <xf numFmtId="4" fontId="30" fillId="0" borderId="0" xfId="0" applyNumberFormat="1" applyFont="1" applyAlignment="1">
      <alignment horizontal="right" wrapText="1"/>
    </xf>
    <xf numFmtId="0" fontId="39" fillId="0" borderId="0" xfId="0" applyFont="1" applyAlignment="1">
      <alignment wrapText="1"/>
    </xf>
    <xf numFmtId="0" fontId="40" fillId="0" borderId="0" xfId="0" applyFont="1" applyAlignment="1">
      <alignment horizontal="right" wrapText="1"/>
    </xf>
    <xf numFmtId="0" fontId="41" fillId="0" borderId="112" xfId="0" applyFont="1" applyBorder="1" applyAlignment="1">
      <alignment horizontal="center" vertical="center" wrapText="1"/>
    </xf>
    <xf numFmtId="4" fontId="41" fillId="0" borderId="112" xfId="0" applyNumberFormat="1" applyFont="1" applyBorder="1" applyAlignment="1">
      <alignment horizontal="right" vertical="center" wrapText="1"/>
    </xf>
    <xf numFmtId="165" fontId="44" fillId="9" borderId="111" xfId="0" applyNumberFormat="1" applyFont="1" applyFill="1" applyBorder="1" applyAlignment="1">
      <alignment vertical="center" wrapText="1"/>
    </xf>
    <xf numFmtId="4" fontId="41" fillId="10" borderId="111" xfId="0" applyNumberFormat="1" applyFont="1" applyFill="1" applyBorder="1" applyAlignment="1">
      <alignment horizontal="right" vertical="center" wrapText="1"/>
    </xf>
    <xf numFmtId="0" fontId="41" fillId="10" borderId="111" xfId="0" applyFont="1" applyFill="1" applyBorder="1" applyAlignment="1">
      <alignment horizontal="center" vertical="center" wrapText="1"/>
    </xf>
    <xf numFmtId="4" fontId="39" fillId="0" borderId="111" xfId="0" applyNumberFormat="1" applyFont="1" applyBorder="1" applyAlignment="1">
      <alignment horizontal="right" vertical="center" wrapText="1"/>
    </xf>
    <xf numFmtId="0" fontId="39" fillId="0" borderId="111" xfId="0" applyFont="1" applyBorder="1" applyAlignment="1">
      <alignment horizontal="center" vertical="center" wrapText="1"/>
    </xf>
    <xf numFmtId="165" fontId="45" fillId="0" borderId="111" xfId="0" applyNumberFormat="1" applyFont="1" applyBorder="1" applyAlignment="1">
      <alignment vertical="top" wrapText="1"/>
    </xf>
    <xf numFmtId="165" fontId="17" fillId="6" borderId="102" xfId="0" applyNumberFormat="1" applyFont="1" applyFill="1" applyBorder="1" applyAlignment="1">
      <alignment vertical="top" wrapText="1"/>
    </xf>
    <xf numFmtId="49" fontId="17" fillId="6" borderId="41" xfId="0" applyNumberFormat="1" applyFont="1" applyFill="1" applyBorder="1" applyAlignment="1">
      <alignment horizontal="center" vertical="top" wrapText="1"/>
    </xf>
    <xf numFmtId="0" fontId="26" fillId="6" borderId="103" xfId="0" applyFont="1" applyFill="1" applyBorder="1" applyAlignment="1">
      <alignment vertical="top" wrapText="1"/>
    </xf>
    <xf numFmtId="0" fontId="17" fillId="6" borderId="102" xfId="0" applyFont="1" applyFill="1" applyBorder="1" applyAlignment="1">
      <alignment horizontal="center" vertical="top" wrapText="1"/>
    </xf>
    <xf numFmtId="4" fontId="17" fillId="6" borderId="90" xfId="0" applyNumberFormat="1" applyFont="1" applyFill="1" applyBorder="1" applyAlignment="1">
      <alignment horizontal="right" vertical="top" wrapText="1"/>
    </xf>
    <xf numFmtId="4" fontId="17" fillId="6" borderId="89" xfId="0" applyNumberFormat="1" applyFont="1" applyFill="1" applyBorder="1" applyAlignment="1">
      <alignment horizontal="right" vertical="top" wrapText="1"/>
    </xf>
    <xf numFmtId="4" fontId="17" fillId="6" borderId="79" xfId="0" applyNumberFormat="1" applyFont="1" applyFill="1" applyBorder="1" applyAlignment="1">
      <alignment horizontal="right" vertical="top" wrapText="1"/>
    </xf>
    <xf numFmtId="4" fontId="16" fillId="6" borderId="85" xfId="0" applyNumberFormat="1" applyFont="1" applyFill="1" applyBorder="1" applyAlignment="1">
      <alignment horizontal="right" vertical="top" wrapText="1"/>
    </xf>
    <xf numFmtId="10" fontId="16" fillId="6" borderId="85" xfId="0" applyNumberFormat="1" applyFont="1" applyFill="1" applyBorder="1" applyAlignment="1">
      <alignment horizontal="right" vertical="top" wrapText="1"/>
    </xf>
    <xf numFmtId="0" fontId="17" fillId="6" borderId="79" xfId="0" applyFont="1" applyFill="1" applyBorder="1" applyAlignment="1">
      <alignment vertical="top" wrapText="1"/>
    </xf>
    <xf numFmtId="165" fontId="17" fillId="6" borderId="76" xfId="0" applyNumberFormat="1" applyFont="1" applyFill="1" applyBorder="1" applyAlignment="1">
      <alignment vertical="top" wrapText="1"/>
    </xf>
    <xf numFmtId="0" fontId="17" fillId="6" borderId="76" xfId="0" applyFont="1" applyFill="1" applyBorder="1" applyAlignment="1">
      <alignment horizontal="center" vertical="top" wrapText="1"/>
    </xf>
    <xf numFmtId="4" fontId="16" fillId="6" borderId="61" xfId="0" applyNumberFormat="1" applyFont="1" applyFill="1" applyBorder="1" applyAlignment="1">
      <alignment horizontal="right" vertical="top" wrapText="1"/>
    </xf>
    <xf numFmtId="10" fontId="16" fillId="6" borderId="61" xfId="0" applyNumberFormat="1" applyFont="1" applyFill="1" applyBorder="1" applyAlignment="1">
      <alignment horizontal="right" vertical="top" wrapText="1"/>
    </xf>
    <xf numFmtId="165" fontId="17" fillId="0" borderId="111" xfId="0" applyNumberFormat="1" applyFont="1" applyBorder="1" applyAlignment="1">
      <alignment vertical="top" wrapText="1"/>
    </xf>
    <xf numFmtId="49" fontId="23" fillId="0" borderId="111" xfId="0" applyNumberFormat="1" applyFont="1" applyBorder="1" applyAlignment="1">
      <alignment horizontal="center" vertical="top" wrapText="1"/>
    </xf>
    <xf numFmtId="0" fontId="27" fillId="0" borderId="111" xfId="0" applyFont="1" applyBorder="1" applyAlignment="1">
      <alignment horizontal="left" wrapText="1"/>
    </xf>
    <xf numFmtId="4" fontId="15" fillId="0" borderId="111" xfId="0" applyNumberFormat="1" applyFont="1" applyBorder="1" applyAlignment="1">
      <alignment horizontal="right" vertical="top" wrapText="1"/>
    </xf>
    <xf numFmtId="4" fontId="27" fillId="0" borderId="111" xfId="0" applyNumberFormat="1" applyFont="1" applyBorder="1" applyAlignment="1">
      <alignment horizontal="left" wrapText="1"/>
    </xf>
    <xf numFmtId="4" fontId="16" fillId="0" borderId="111" xfId="0" applyNumberFormat="1" applyFont="1" applyBorder="1" applyAlignment="1">
      <alignment horizontal="right" vertical="top" wrapText="1"/>
    </xf>
    <xf numFmtId="10" fontId="16" fillId="0" borderId="111" xfId="0" applyNumberFormat="1" applyFont="1" applyBorder="1" applyAlignment="1">
      <alignment horizontal="right" vertical="top" wrapText="1"/>
    </xf>
    <xf numFmtId="0" fontId="29" fillId="0" borderId="111" xfId="0" applyFont="1" applyBorder="1" applyAlignment="1">
      <alignment vertical="top" wrapText="1"/>
    </xf>
    <xf numFmtId="0" fontId="24" fillId="0" borderId="111" xfId="0" applyFont="1" applyBorder="1" applyAlignment="1">
      <alignment horizontal="left" wrapText="1"/>
    </xf>
    <xf numFmtId="0" fontId="15" fillId="7" borderId="111" xfId="0" applyFont="1" applyFill="1" applyBorder="1" applyAlignment="1">
      <alignment horizontal="left" vertical="top" wrapText="1"/>
    </xf>
    <xf numFmtId="4" fontId="24" fillId="0" borderId="111" xfId="0" applyNumberFormat="1" applyFont="1" applyBorder="1" applyAlignment="1">
      <alignment horizontal="left" wrapText="1"/>
    </xf>
    <xf numFmtId="0" fontId="15" fillId="0" borderId="111" xfId="0" applyFont="1" applyBorder="1" applyAlignment="1">
      <alignment wrapText="1"/>
    </xf>
    <xf numFmtId="4" fontId="15" fillId="5" borderId="103" xfId="0" applyNumberFormat="1" applyFont="1" applyFill="1" applyBorder="1" applyAlignment="1">
      <alignment horizontal="right" vertical="center" wrapText="1"/>
    </xf>
    <xf numFmtId="4" fontId="17" fillId="8" borderId="85" xfId="0" applyNumberFormat="1" applyFont="1" applyFill="1" applyBorder="1" applyAlignment="1">
      <alignment horizontal="right" vertical="center" wrapText="1"/>
    </xf>
    <xf numFmtId="4" fontId="17" fillId="8" borderId="74" xfId="0" applyNumberFormat="1" applyFont="1" applyFill="1" applyBorder="1" applyAlignment="1">
      <alignment horizontal="right" vertical="center" wrapText="1"/>
    </xf>
    <xf numFmtId="0" fontId="23" fillId="5" borderId="44" xfId="0" applyFont="1" applyFill="1" applyBorder="1" applyAlignment="1">
      <alignment vertical="center" wrapText="1"/>
    </xf>
    <xf numFmtId="0" fontId="15" fillId="5" borderId="44" xfId="0" applyFont="1" applyFill="1" applyBorder="1" applyAlignment="1">
      <alignment horizontal="center" vertical="center" wrapText="1"/>
    </xf>
    <xf numFmtId="165" fontId="25" fillId="8" borderId="82" xfId="0" applyNumberFormat="1" applyFont="1" applyFill="1" applyBorder="1" applyAlignment="1">
      <alignment vertical="center" wrapText="1"/>
    </xf>
    <xf numFmtId="165" fontId="17" fillId="8" borderId="92" xfId="0" applyNumberFormat="1" applyFont="1" applyFill="1" applyBorder="1" applyAlignment="1">
      <alignment horizontal="center" vertical="center" wrapText="1"/>
    </xf>
    <xf numFmtId="0" fontId="17" fillId="8" borderId="92" xfId="0" applyFont="1" applyFill="1" applyBorder="1" applyAlignment="1">
      <alignment vertical="center" wrapText="1"/>
    </xf>
    <xf numFmtId="4" fontId="17" fillId="8" borderId="44" xfId="0" applyNumberFormat="1" applyFont="1" applyFill="1" applyBorder="1" applyAlignment="1">
      <alignment horizontal="right" vertical="center" wrapText="1"/>
    </xf>
    <xf numFmtId="4" fontId="16" fillId="8" borderId="83" xfId="0" applyNumberFormat="1" applyFont="1" applyFill="1" applyBorder="1" applyAlignment="1">
      <alignment horizontal="right" vertical="center" wrapText="1"/>
    </xf>
    <xf numFmtId="4" fontId="16" fillId="8" borderId="99" xfId="0" applyNumberFormat="1" applyFont="1" applyFill="1" applyBorder="1" applyAlignment="1">
      <alignment horizontal="right" vertical="center" wrapText="1"/>
    </xf>
    <xf numFmtId="0" fontId="17" fillId="8" borderId="83" xfId="0" applyFont="1" applyFill="1" applyBorder="1" applyAlignment="1">
      <alignment vertical="center" wrapText="1"/>
    </xf>
    <xf numFmtId="0" fontId="15" fillId="0" borderId="111" xfId="0" applyFont="1" applyBorder="1" applyAlignment="1">
      <alignment vertical="top" wrapText="1"/>
    </xf>
    <xf numFmtId="0" fontId="15" fillId="0" borderId="111" xfId="0" applyFont="1" applyBorder="1" applyAlignment="1">
      <alignment horizontal="center" vertical="top" wrapText="1"/>
    </xf>
    <xf numFmtId="4" fontId="24" fillId="0" borderId="111" xfId="0" applyNumberFormat="1" applyFont="1" applyBorder="1" applyAlignment="1">
      <alignment horizontal="right" vertical="top" wrapText="1"/>
    </xf>
    <xf numFmtId="0" fontId="24" fillId="0" borderId="111" xfId="0" applyFont="1" applyBorder="1" applyAlignment="1">
      <alignment vertical="top" wrapText="1"/>
    </xf>
    <xf numFmtId="0" fontId="15" fillId="7" borderId="111" xfId="0" applyFont="1" applyFill="1" applyBorder="1" applyAlignment="1">
      <alignment vertical="top" wrapText="1"/>
    </xf>
    <xf numFmtId="4" fontId="17" fillId="8" borderId="75" xfId="0" applyNumberFormat="1" applyFont="1" applyFill="1" applyBorder="1" applyAlignment="1">
      <alignment horizontal="right" vertical="center" wrapText="1"/>
    </xf>
    <xf numFmtId="0" fontId="27" fillId="0" borderId="111" xfId="0" applyFont="1" applyBorder="1" applyAlignment="1">
      <alignment horizontal="center" wrapText="1"/>
    </xf>
    <xf numFmtId="4" fontId="27" fillId="0" borderId="111" xfId="0" applyNumberFormat="1" applyFont="1" applyBorder="1" applyAlignment="1">
      <alignment horizontal="right" wrapText="1"/>
    </xf>
    <xf numFmtId="0" fontId="23" fillId="5" borderId="37" xfId="0" applyFont="1" applyFill="1" applyBorder="1" applyAlignment="1">
      <alignment horizontal="center" vertical="center" wrapText="1"/>
    </xf>
    <xf numFmtId="0" fontId="17" fillId="5" borderId="44" xfId="0" applyFont="1" applyFill="1" applyBorder="1" applyAlignment="1">
      <alignment vertical="center" wrapText="1"/>
    </xf>
    <xf numFmtId="166" fontId="23" fillId="0" borderId="111" xfId="0" applyNumberFormat="1" applyFont="1" applyBorder="1" applyAlignment="1">
      <alignment horizontal="center" vertical="top" wrapText="1"/>
    </xf>
    <xf numFmtId="0" fontId="27" fillId="0" borderId="111" xfId="0" applyFont="1" applyBorder="1" applyAlignment="1">
      <alignment wrapText="1"/>
    </xf>
    <xf numFmtId="4" fontId="17" fillId="8" borderId="73" xfId="0" applyNumberFormat="1" applyFont="1" applyFill="1" applyBorder="1" applyAlignment="1">
      <alignment horizontal="right" vertical="center" wrapText="1"/>
    </xf>
    <xf numFmtId="4" fontId="17" fillId="8" borderId="115" xfId="0" applyNumberFormat="1" applyFont="1" applyFill="1" applyBorder="1" applyAlignment="1">
      <alignment horizontal="right" vertical="center" wrapText="1"/>
    </xf>
    <xf numFmtId="0" fontId="28" fillId="0" borderId="111" xfId="0" applyFont="1" applyBorder="1" applyAlignment="1">
      <alignment wrapText="1"/>
    </xf>
    <xf numFmtId="0" fontId="28" fillId="0" borderId="44" xfId="0" applyFont="1" applyBorder="1" applyAlignment="1">
      <alignment wrapText="1"/>
    </xf>
    <xf numFmtId="4" fontId="13" fillId="0" borderId="111" xfId="0" applyNumberFormat="1" applyFont="1" applyBorder="1" applyAlignment="1">
      <alignment horizontal="right" vertical="top" wrapText="1"/>
    </xf>
    <xf numFmtId="0" fontId="27" fillId="7" borderId="111" xfId="0" applyFont="1" applyFill="1" applyBorder="1" applyAlignment="1">
      <alignment horizontal="left" wrapText="1"/>
    </xf>
    <xf numFmtId="0" fontId="27" fillId="7" borderId="111" xfId="0" applyFont="1" applyFill="1" applyBorder="1" applyAlignment="1">
      <alignment wrapText="1"/>
    </xf>
    <xf numFmtId="4" fontId="27" fillId="0" borderId="111" xfId="0" applyNumberFormat="1" applyFont="1" applyBorder="1" applyAlignment="1">
      <alignment horizontal="left" vertical="center" wrapText="1"/>
    </xf>
    <xf numFmtId="4" fontId="15" fillId="0" borderId="111" xfId="0" applyNumberFormat="1" applyFont="1" applyBorder="1" applyAlignment="1">
      <alignment horizontal="left" vertical="center" wrapText="1"/>
    </xf>
    <xf numFmtId="0" fontId="20" fillId="0" borderId="111" xfId="0" applyFont="1" applyFill="1" applyBorder="1" applyAlignment="1">
      <alignment horizontal="left" wrapText="1"/>
    </xf>
    <xf numFmtId="4" fontId="20" fillId="0" borderId="111" xfId="0" applyNumberFormat="1" applyFont="1" applyFill="1" applyBorder="1" applyAlignment="1">
      <alignment horizontal="left" wrapText="1"/>
    </xf>
    <xf numFmtId="165" fontId="17" fillId="0" borderId="112" xfId="0" applyNumberFormat="1" applyFont="1" applyBorder="1" applyAlignment="1">
      <alignment vertical="top" wrapText="1"/>
    </xf>
    <xf numFmtId="49" fontId="23" fillId="0" borderId="112" xfId="0" applyNumberFormat="1" applyFont="1" applyBorder="1" applyAlignment="1">
      <alignment horizontal="center" vertical="top" wrapText="1"/>
    </xf>
    <xf numFmtId="0" fontId="24" fillId="0" borderId="112" xfId="0" applyFont="1" applyBorder="1" applyAlignment="1">
      <alignment vertical="top" wrapText="1"/>
    </xf>
    <xf numFmtId="0" fontId="15" fillId="0" borderId="112" xfId="0" applyFont="1" applyBorder="1" applyAlignment="1">
      <alignment horizontal="center" vertical="top" wrapText="1"/>
    </xf>
    <xf numFmtId="4" fontId="15" fillId="0" borderId="112" xfId="0" applyNumberFormat="1" applyFont="1" applyBorder="1" applyAlignment="1">
      <alignment horizontal="right" vertical="top" wrapText="1"/>
    </xf>
    <xf numFmtId="4" fontId="16" fillId="0" borderId="112" xfId="0" applyNumberFormat="1" applyFont="1" applyBorder="1" applyAlignment="1">
      <alignment horizontal="right" vertical="top" wrapText="1"/>
    </xf>
    <xf numFmtId="10" fontId="16" fillId="0" borderId="112" xfId="0" applyNumberFormat="1" applyFont="1" applyBorder="1" applyAlignment="1">
      <alignment horizontal="right" vertical="top" wrapText="1"/>
    </xf>
    <xf numFmtId="4" fontId="17" fillId="4" borderId="82" xfId="0" applyNumberFormat="1" applyFont="1" applyFill="1" applyBorder="1" applyAlignment="1">
      <alignment horizontal="right" vertical="center" wrapText="1"/>
    </xf>
    <xf numFmtId="10" fontId="16" fillId="4" borderId="61" xfId="0" applyNumberFormat="1" applyFont="1" applyFill="1" applyBorder="1" applyAlignment="1">
      <alignment horizontal="right" vertical="top" wrapText="1"/>
    </xf>
    <xf numFmtId="4" fontId="17" fillId="8" borderId="119" xfId="0" applyNumberFormat="1" applyFont="1" applyFill="1" applyBorder="1" applyAlignment="1">
      <alignment horizontal="right" vertical="center" wrapText="1"/>
    </xf>
    <xf numFmtId="4" fontId="17" fillId="8" borderId="120" xfId="0" applyNumberFormat="1" applyFont="1" applyFill="1" applyBorder="1" applyAlignment="1">
      <alignment horizontal="right" vertical="center" wrapText="1"/>
    </xf>
    <xf numFmtId="4" fontId="17" fillId="8" borderId="121" xfId="0" applyNumberFormat="1" applyFont="1" applyFill="1" applyBorder="1" applyAlignment="1">
      <alignment horizontal="right" vertical="center" wrapText="1"/>
    </xf>
    <xf numFmtId="4" fontId="16" fillId="8" borderId="118" xfId="0" applyNumberFormat="1" applyFont="1" applyFill="1" applyBorder="1" applyAlignment="1">
      <alignment horizontal="right" vertical="center" wrapText="1"/>
    </xf>
    <xf numFmtId="4" fontId="16" fillId="8" borderId="122" xfId="0" applyNumberFormat="1" applyFont="1" applyFill="1" applyBorder="1" applyAlignment="1">
      <alignment horizontal="right" vertical="center" wrapText="1"/>
    </xf>
    <xf numFmtId="4" fontId="16" fillId="0" borderId="85" xfId="0" applyNumberFormat="1" applyFont="1" applyBorder="1" applyAlignment="1">
      <alignment horizontal="right" vertical="top" wrapText="1"/>
    </xf>
    <xf numFmtId="10" fontId="16" fillId="0" borderId="85" xfId="0" applyNumberFormat="1" applyFont="1" applyBorder="1" applyAlignment="1">
      <alignment horizontal="right" vertical="top" wrapText="1"/>
    </xf>
    <xf numFmtId="165" fontId="17" fillId="0" borderId="126" xfId="0" applyNumberFormat="1" applyFont="1" applyBorder="1" applyAlignment="1">
      <alignment vertical="top" wrapText="1"/>
    </xf>
    <xf numFmtId="49" fontId="23" fillId="0" borderId="126" xfId="0" applyNumberFormat="1" applyFont="1" applyBorder="1" applyAlignment="1">
      <alignment horizontal="center" vertical="top" wrapText="1"/>
    </xf>
    <xf numFmtId="0" fontId="15" fillId="0" borderId="126" xfId="0" applyFont="1" applyBorder="1" applyAlignment="1">
      <alignment vertical="top" wrapText="1"/>
    </xf>
    <xf numFmtId="0" fontId="15" fillId="0" borderId="126" xfId="0" applyFont="1" applyBorder="1" applyAlignment="1">
      <alignment horizontal="center" vertical="top" wrapText="1"/>
    </xf>
    <xf numFmtId="4" fontId="15" fillId="0" borderId="126" xfId="0" applyNumberFormat="1" applyFont="1" applyBorder="1" applyAlignment="1">
      <alignment horizontal="right" vertical="top" wrapText="1"/>
    </xf>
    <xf numFmtId="4" fontId="16" fillId="0" borderId="126" xfId="0" applyNumberFormat="1" applyFont="1" applyBorder="1" applyAlignment="1">
      <alignment horizontal="right" vertical="top" wrapText="1"/>
    </xf>
    <xf numFmtId="10" fontId="16" fillId="0" borderId="126" xfId="0" applyNumberFormat="1" applyFont="1" applyBorder="1" applyAlignment="1">
      <alignment horizontal="right" vertical="top" wrapText="1"/>
    </xf>
    <xf numFmtId="165" fontId="17" fillId="6" borderId="116" xfId="0" applyNumberFormat="1" applyFont="1" applyFill="1" applyBorder="1" applyAlignment="1">
      <alignment vertical="top" wrapText="1"/>
    </xf>
    <xf numFmtId="49" fontId="23" fillId="6" borderId="127" xfId="0" applyNumberFormat="1" applyFont="1" applyFill="1" applyBorder="1" applyAlignment="1">
      <alignment horizontal="center" vertical="top" wrapText="1"/>
    </xf>
    <xf numFmtId="0" fontId="25" fillId="6" borderId="117" xfId="0" applyFont="1" applyFill="1" applyBorder="1" applyAlignment="1">
      <alignment horizontal="left" vertical="top" wrapText="1"/>
    </xf>
    <xf numFmtId="0" fontId="17" fillId="6" borderId="128" xfId="0" applyFont="1" applyFill="1" applyBorder="1" applyAlignment="1">
      <alignment horizontal="center" vertical="top" wrapText="1"/>
    </xf>
    <xf numFmtId="4" fontId="17" fillId="6" borderId="129" xfId="0" applyNumberFormat="1" applyFont="1" applyFill="1" applyBorder="1" applyAlignment="1">
      <alignment horizontal="right" vertical="top" wrapText="1"/>
    </xf>
    <xf numFmtId="4" fontId="17" fillId="6" borderId="120" xfId="0" applyNumberFormat="1" applyFont="1" applyFill="1" applyBorder="1" applyAlignment="1">
      <alignment horizontal="right" vertical="top" wrapText="1"/>
    </xf>
    <xf numFmtId="4" fontId="17" fillId="6" borderId="121" xfId="0" applyNumberFormat="1" applyFont="1" applyFill="1" applyBorder="1" applyAlignment="1">
      <alignment horizontal="right" vertical="top" wrapText="1"/>
    </xf>
    <xf numFmtId="0" fontId="17" fillId="6" borderId="122" xfId="0" applyFont="1" applyFill="1" applyBorder="1" applyAlignment="1">
      <alignment vertical="top" wrapText="1"/>
    </xf>
    <xf numFmtId="0" fontId="17" fillId="0" borderId="0" xfId="0" applyFont="1"/>
    <xf numFmtId="0" fontId="46" fillId="0" borderId="0" xfId="0" applyFont="1"/>
    <xf numFmtId="0" fontId="47" fillId="0" borderId="0" xfId="0" applyFont="1"/>
    <xf numFmtId="49" fontId="47" fillId="0" borderId="0" xfId="0" applyNumberFormat="1" applyFont="1" applyAlignment="1">
      <alignment horizontal="left"/>
    </xf>
    <xf numFmtId="0" fontId="43" fillId="0" borderId="111" xfId="0" applyFont="1" applyBorder="1" applyAlignment="1">
      <alignment vertical="center" wrapText="1"/>
    </xf>
    <xf numFmtId="0" fontId="48" fillId="0" borderId="111" xfId="0" applyFont="1" applyBorder="1" applyAlignment="1">
      <alignment horizontal="left" wrapText="1"/>
    </xf>
    <xf numFmtId="0" fontId="39" fillId="0" borderId="111" xfId="0" applyFont="1" applyBorder="1" applyAlignment="1">
      <alignment vertical="top" wrapText="1"/>
    </xf>
    <xf numFmtId="0" fontId="48" fillId="0" borderId="111" xfId="0" applyFont="1" applyBorder="1" applyAlignment="1">
      <alignment wrapText="1"/>
    </xf>
    <xf numFmtId="0" fontId="48" fillId="7" borderId="111" xfId="0" applyFont="1" applyFill="1" applyBorder="1" applyAlignment="1">
      <alignment horizontal="left" wrapText="1"/>
    </xf>
    <xf numFmtId="0" fontId="48" fillId="0" borderId="44" xfId="0" applyFont="1" applyBorder="1" applyAlignment="1">
      <alignment vertical="top" wrapText="1"/>
    </xf>
    <xf numFmtId="0" fontId="50" fillId="11" borderId="111" xfId="0" applyFont="1" applyFill="1" applyBorder="1" applyAlignment="1">
      <alignment vertical="top" wrapText="1"/>
    </xf>
    <xf numFmtId="0" fontId="41" fillId="12" borderId="111" xfId="0" applyFont="1" applyFill="1" applyBorder="1" applyAlignment="1">
      <alignment vertical="center" wrapText="1"/>
    </xf>
    <xf numFmtId="0" fontId="51" fillId="11" borderId="111" xfId="0" applyFont="1" applyFill="1" applyBorder="1" applyAlignment="1">
      <alignment horizontal="left" vertical="top" wrapText="1"/>
    </xf>
    <xf numFmtId="0" fontId="49" fillId="12" borderId="111" xfId="0" applyFont="1" applyFill="1" applyBorder="1" applyAlignment="1">
      <alignment vertical="center" wrapText="1"/>
    </xf>
    <xf numFmtId="0" fontId="39" fillId="0" borderId="0" xfId="0" applyFont="1" applyAlignment="1">
      <alignment horizontal="left" wrapText="1"/>
    </xf>
    <xf numFmtId="0" fontId="41" fillId="0" borderId="112" xfId="0" applyFont="1" applyBorder="1" applyAlignment="1">
      <alignment horizontal="left" vertical="center" wrapText="1"/>
    </xf>
    <xf numFmtId="49" fontId="44" fillId="9" borderId="111" xfId="0" applyNumberFormat="1" applyFont="1" applyFill="1" applyBorder="1" applyAlignment="1">
      <alignment horizontal="left" vertical="center" wrapText="1"/>
    </xf>
    <xf numFmtId="49" fontId="44" fillId="0" borderId="111" xfId="0" applyNumberFormat="1" applyFont="1" applyBorder="1" applyAlignment="1">
      <alignment horizontal="left" vertical="top" wrapText="1"/>
    </xf>
    <xf numFmtId="49" fontId="49" fillId="11" borderId="111" xfId="0" applyNumberFormat="1" applyFont="1" applyFill="1" applyBorder="1" applyAlignment="1">
      <alignment horizontal="left" vertical="top" wrapText="1"/>
    </xf>
    <xf numFmtId="49" fontId="49" fillId="0" borderId="111" xfId="0" applyNumberFormat="1" applyFont="1" applyBorder="1" applyAlignment="1">
      <alignment horizontal="left" vertical="top" wrapText="1"/>
    </xf>
    <xf numFmtId="0" fontId="49" fillId="12" borderId="111" xfId="0" applyFont="1" applyFill="1" applyBorder="1" applyAlignment="1">
      <alignment horizontal="left" vertical="center" wrapText="1"/>
    </xf>
    <xf numFmtId="166" fontId="49" fillId="0" borderId="111" xfId="0" applyNumberFormat="1" applyFont="1" applyBorder="1" applyAlignment="1">
      <alignment horizontal="left" vertical="top" wrapText="1"/>
    </xf>
    <xf numFmtId="166" fontId="49" fillId="0" borderId="44" xfId="0" applyNumberFormat="1" applyFont="1" applyBorder="1" applyAlignment="1">
      <alignment horizontal="left" vertical="top" wrapText="1"/>
    </xf>
    <xf numFmtId="0" fontId="50" fillId="11" borderId="111" xfId="0" applyFont="1" applyFill="1" applyBorder="1" applyAlignment="1">
      <alignment horizontal="left" vertical="top" wrapText="1"/>
    </xf>
    <xf numFmtId="49" fontId="49" fillId="0" borderId="112" xfId="0" applyNumberFormat="1" applyFont="1" applyBorder="1" applyAlignment="1">
      <alignment horizontal="left" vertical="top" wrapText="1"/>
    </xf>
    <xf numFmtId="0" fontId="48" fillId="7" borderId="112" xfId="0" applyFont="1" applyFill="1" applyBorder="1" applyAlignment="1">
      <alignment wrapText="1"/>
    </xf>
    <xf numFmtId="4" fontId="41" fillId="11" borderId="111" xfId="0" applyNumberFormat="1" applyFont="1" applyFill="1" applyBorder="1" applyAlignment="1">
      <alignment horizontal="right" vertical="top" wrapText="1"/>
    </xf>
    <xf numFmtId="4" fontId="39" fillId="0" borderId="111" xfId="0" applyNumberFormat="1" applyFont="1" applyBorder="1" applyAlignment="1">
      <alignment horizontal="right" vertical="top" wrapText="1"/>
    </xf>
    <xf numFmtId="4" fontId="39" fillId="12" borderId="111" xfId="0" applyNumberFormat="1" applyFont="1" applyFill="1" applyBorder="1" applyAlignment="1">
      <alignment horizontal="right" vertical="center" wrapText="1"/>
    </xf>
    <xf numFmtId="4" fontId="39" fillId="10" borderId="111" xfId="0" applyNumberFormat="1" applyFont="1" applyFill="1" applyBorder="1" applyAlignment="1">
      <alignment horizontal="right" vertical="top" wrapText="1"/>
    </xf>
    <xf numFmtId="4" fontId="39" fillId="0" borderId="112" xfId="0" applyNumberFormat="1" applyFont="1" applyBorder="1" applyAlignment="1">
      <alignment horizontal="right" vertical="top" wrapText="1"/>
    </xf>
    <xf numFmtId="4" fontId="39" fillId="0" borderId="44" xfId="0" applyNumberFormat="1" applyFont="1" applyBorder="1" applyAlignment="1">
      <alignment horizontal="right" vertical="top" wrapText="1"/>
    </xf>
    <xf numFmtId="165" fontId="41" fillId="13" borderId="111" xfId="0" applyNumberFormat="1" applyFont="1" applyFill="1" applyBorder="1" applyAlignment="1">
      <alignment horizontal="right" vertical="center" wrapText="1"/>
    </xf>
    <xf numFmtId="165" fontId="41" fillId="13" borderId="111" xfId="0" applyNumberFormat="1" applyFont="1" applyFill="1" applyBorder="1" applyAlignment="1">
      <alignment vertical="center" wrapText="1"/>
    </xf>
    <xf numFmtId="4" fontId="39" fillId="0" borderId="0" xfId="0" applyNumberFormat="1" applyFont="1" applyAlignment="1">
      <alignment horizontal="right" wrapText="1"/>
    </xf>
    <xf numFmtId="0" fontId="39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39" fillId="0" borderId="111" xfId="0" applyFont="1" applyBorder="1" applyAlignment="1">
      <alignment wrapText="1"/>
    </xf>
    <xf numFmtId="0" fontId="39" fillId="10" borderId="111" xfId="0" applyFont="1" applyFill="1" applyBorder="1" applyAlignment="1">
      <alignment wrapText="1"/>
    </xf>
    <xf numFmtId="4" fontId="39" fillId="10" borderId="111" xfId="0" applyNumberFormat="1" applyFont="1" applyFill="1" applyBorder="1" applyAlignment="1">
      <alignment horizontal="right" wrapText="1"/>
    </xf>
    <xf numFmtId="4" fontId="39" fillId="0" borderId="111" xfId="0" applyNumberFormat="1" applyFont="1" applyBorder="1" applyAlignment="1">
      <alignment horizontal="right" wrapText="1"/>
    </xf>
    <xf numFmtId="0" fontId="39" fillId="0" borderId="112" xfId="0" applyFont="1" applyBorder="1" applyAlignment="1">
      <alignment wrapText="1"/>
    </xf>
    <xf numFmtId="2" fontId="39" fillId="0" borderId="0" xfId="0" applyNumberFormat="1" applyFont="1" applyAlignment="1">
      <alignment horizontal="right" wrapText="1"/>
    </xf>
    <xf numFmtId="2" fontId="41" fillId="0" borderId="112" xfId="0" applyNumberFormat="1" applyFont="1" applyBorder="1" applyAlignment="1">
      <alignment horizontal="right" vertical="center" wrapText="1"/>
    </xf>
    <xf numFmtId="2" fontId="41" fillId="10" borderId="111" xfId="0" applyNumberFormat="1" applyFont="1" applyFill="1" applyBorder="1" applyAlignment="1">
      <alignment horizontal="right" vertical="center" wrapText="1"/>
    </xf>
    <xf numFmtId="2" fontId="39" fillId="0" borderId="111" xfId="0" applyNumberFormat="1" applyFont="1" applyBorder="1" applyAlignment="1">
      <alignment horizontal="right" vertical="center" wrapText="1"/>
    </xf>
    <xf numFmtId="2" fontId="39" fillId="10" borderId="111" xfId="0" applyNumberFormat="1" applyFont="1" applyFill="1" applyBorder="1" applyAlignment="1">
      <alignment wrapText="1"/>
    </xf>
    <xf numFmtId="2" fontId="39" fillId="0" borderId="111" xfId="0" applyNumberFormat="1" applyFont="1" applyBorder="1" applyAlignment="1">
      <alignment wrapText="1"/>
    </xf>
    <xf numFmtId="2" fontId="39" fillId="0" borderId="112" xfId="0" applyNumberFormat="1" applyFont="1" applyBorder="1" applyAlignment="1">
      <alignment wrapText="1"/>
    </xf>
    <xf numFmtId="2" fontId="41" fillId="13" borderId="111" xfId="0" applyNumberFormat="1" applyFont="1" applyFill="1" applyBorder="1" applyAlignment="1">
      <alignment vertical="center" wrapText="1"/>
    </xf>
    <xf numFmtId="2" fontId="39" fillId="0" borderId="0" xfId="0" applyNumberFormat="1" applyFont="1" applyAlignment="1">
      <alignment wrapText="1"/>
    </xf>
    <xf numFmtId="0" fontId="48" fillId="7" borderId="112" xfId="0" applyFont="1" applyFill="1" applyBorder="1" applyAlignment="1">
      <alignment horizontal="left" wrapText="1"/>
    </xf>
    <xf numFmtId="0" fontId="39" fillId="0" borderId="0" xfId="0" applyFont="1" applyAlignment="1">
      <alignment wrapText="1"/>
    </xf>
    <xf numFmtId="4" fontId="7" fillId="0" borderId="0" xfId="0" applyNumberFormat="1" applyFont="1" applyAlignment="1">
      <alignment horizontal="center" vertical="center"/>
    </xf>
    <xf numFmtId="0" fontId="43" fillId="0" borderId="111" xfId="0" applyFont="1" applyFill="1" applyBorder="1" applyAlignment="1">
      <alignment wrapText="1"/>
    </xf>
    <xf numFmtId="0" fontId="39" fillId="0" borderId="111" xfId="0" applyFont="1" applyFill="1" applyBorder="1" applyAlignment="1">
      <alignment wrapText="1"/>
    </xf>
    <xf numFmtId="2" fontId="39" fillId="0" borderId="111" xfId="0" applyNumberFormat="1" applyFont="1" applyFill="1" applyBorder="1" applyAlignment="1">
      <alignment wrapText="1"/>
    </xf>
    <xf numFmtId="0" fontId="1" fillId="0" borderId="111" xfId="0" applyFont="1" applyBorder="1" applyAlignment="1">
      <alignment vertical="top" wrapText="1"/>
    </xf>
    <xf numFmtId="0" fontId="39" fillId="0" borderId="112" xfId="0" applyFont="1" applyFill="1" applyBorder="1" applyAlignment="1">
      <alignment wrapText="1"/>
    </xf>
    <xf numFmtId="0" fontId="48" fillId="7" borderId="111" xfId="0" applyFont="1" applyFill="1" applyBorder="1" applyAlignment="1">
      <alignment wrapText="1"/>
    </xf>
    <xf numFmtId="4" fontId="39" fillId="0" borderId="0" xfId="0" applyNumberFormat="1" applyFont="1" applyAlignment="1">
      <alignment wrapText="1"/>
    </xf>
    <xf numFmtId="0" fontId="39" fillId="0" borderId="111" xfId="0" applyFont="1" applyFill="1" applyBorder="1" applyAlignment="1">
      <alignment horizontal="center" vertical="center" wrapText="1"/>
    </xf>
    <xf numFmtId="2" fontId="39" fillId="14" borderId="111" xfId="0" applyNumberFormat="1" applyFont="1" applyFill="1" applyBorder="1" applyAlignment="1">
      <alignment horizontal="right" vertical="center" wrapText="1"/>
    </xf>
    <xf numFmtId="0" fontId="39" fillId="0" borderId="111" xfId="0" applyFont="1" applyBorder="1" applyAlignment="1">
      <alignment vertical="center" wrapText="1"/>
    </xf>
    <xf numFmtId="2" fontId="39" fillId="0" borderId="111" xfId="0" applyNumberFormat="1" applyFont="1" applyBorder="1" applyAlignment="1">
      <alignment vertical="center" wrapText="1"/>
    </xf>
    <xf numFmtId="0" fontId="39" fillId="0" borderId="0" xfId="0" applyFont="1" applyAlignment="1">
      <alignment wrapText="1"/>
    </xf>
    <xf numFmtId="0" fontId="40" fillId="0" borderId="0" xfId="0" applyFont="1"/>
    <xf numFmtId="4" fontId="40" fillId="0" borderId="0" xfId="0" applyNumberFormat="1" applyFont="1" applyAlignment="1">
      <alignment horizontal="right"/>
    </xf>
    <xf numFmtId="4" fontId="39" fillId="0" borderId="0" xfId="0" applyNumberFormat="1" applyFont="1" applyAlignment="1">
      <alignment horizontal="right"/>
    </xf>
    <xf numFmtId="0" fontId="53" fillId="0" borderId="0" xfId="0" applyFont="1" applyAlignment="1">
      <alignment wrapText="1"/>
    </xf>
    <xf numFmtId="4" fontId="53" fillId="0" borderId="0" xfId="0" applyNumberFormat="1" applyFont="1" applyAlignment="1">
      <alignment horizontal="right" wrapText="1"/>
    </xf>
    <xf numFmtId="0" fontId="53" fillId="0" borderId="0" xfId="0" applyFont="1" applyAlignment="1">
      <alignment horizontal="center" wrapText="1"/>
    </xf>
    <xf numFmtId="0" fontId="41" fillId="10" borderId="111" xfId="0" applyFont="1" applyFill="1" applyBorder="1" applyAlignment="1">
      <alignment horizontal="left" wrapText="1"/>
    </xf>
    <xf numFmtId="0" fontId="41" fillId="10" borderId="111" xfId="0" applyFont="1" applyFill="1" applyBorder="1" applyAlignment="1">
      <alignment wrapText="1"/>
    </xf>
    <xf numFmtId="4" fontId="41" fillId="10" borderId="111" xfId="0" applyNumberFormat="1" applyFont="1" applyFill="1" applyBorder="1" applyAlignment="1">
      <alignment horizontal="right" wrapText="1"/>
    </xf>
    <xf numFmtId="2" fontId="41" fillId="10" borderId="111" xfId="0" applyNumberFormat="1" applyFont="1" applyFill="1" applyBorder="1" applyAlignment="1">
      <alignment wrapText="1"/>
    </xf>
    <xf numFmtId="4" fontId="41" fillId="10" borderId="111" xfId="0" applyNumberFormat="1" applyFont="1" applyFill="1" applyBorder="1" applyAlignment="1">
      <alignment wrapText="1"/>
    </xf>
    <xf numFmtId="0" fontId="41" fillId="0" borderId="0" xfId="0" applyFont="1" applyAlignment="1">
      <alignment wrapText="1"/>
    </xf>
    <xf numFmtId="0" fontId="15" fillId="0" borderId="111" xfId="0" applyFont="1" applyFill="1" applyBorder="1" applyAlignment="1">
      <alignment vertical="top" wrapText="1"/>
    </xf>
    <xf numFmtId="0" fontId="38" fillId="0" borderId="111" xfId="0" applyFont="1" applyFill="1" applyBorder="1" applyAlignment="1">
      <alignment wrapText="1"/>
    </xf>
    <xf numFmtId="0" fontId="28" fillId="0" borderId="111" xfId="0" applyFont="1" applyFill="1" applyBorder="1" applyAlignment="1">
      <alignment wrapText="1"/>
    </xf>
    <xf numFmtId="4" fontId="15" fillId="0" borderId="111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32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0" fillId="0" borderId="32" xfId="0" applyFont="1" applyBorder="1"/>
    <xf numFmtId="4" fontId="17" fillId="2" borderId="4" xfId="0" applyNumberFormat="1" applyFont="1" applyFill="1" applyBorder="1" applyAlignment="1">
      <alignment horizontal="center" vertical="center" wrapText="1"/>
    </xf>
    <xf numFmtId="0" fontId="20" fillId="0" borderId="5" xfId="0" applyFont="1" applyBorder="1" applyAlignment="1">
      <alignment wrapText="1"/>
    </xf>
    <xf numFmtId="0" fontId="20" fillId="0" borderId="6" xfId="0" applyFont="1" applyBorder="1" applyAlignment="1">
      <alignment wrapText="1"/>
    </xf>
    <xf numFmtId="164" fontId="17" fillId="2" borderId="4" xfId="0" applyNumberFormat="1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0" fontId="20" fillId="0" borderId="7" xfId="0" applyFont="1" applyBorder="1" applyAlignment="1">
      <alignment wrapText="1"/>
    </xf>
    <xf numFmtId="0" fontId="20" fillId="0" borderId="13" xfId="0" applyFont="1" applyBorder="1" applyAlignment="1">
      <alignment wrapText="1"/>
    </xf>
    <xf numFmtId="165" fontId="25" fillId="8" borderId="102" xfId="0" applyNumberFormat="1" applyFont="1" applyFill="1" applyBorder="1" applyAlignment="1">
      <alignment horizontal="left" vertical="center" wrapText="1"/>
    </xf>
    <xf numFmtId="0" fontId="20" fillId="0" borderId="103" xfId="0" applyFont="1" applyBorder="1" applyAlignment="1">
      <alignment wrapText="1"/>
    </xf>
    <xf numFmtId="0" fontId="20" fillId="0" borderId="104" xfId="0" applyFont="1" applyBorder="1" applyAlignment="1">
      <alignment wrapText="1"/>
    </xf>
    <xf numFmtId="165" fontId="15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wrapText="1"/>
    </xf>
    <xf numFmtId="165" fontId="23" fillId="4" borderId="4" xfId="0" applyNumberFormat="1" applyFont="1" applyFill="1" applyBorder="1" applyAlignment="1">
      <alignment horizontal="left" vertical="center" wrapText="1"/>
    </xf>
    <xf numFmtId="0" fontId="20" fillId="0" borderId="110" xfId="0" applyFont="1" applyBorder="1" applyAlignment="1">
      <alignment wrapText="1"/>
    </xf>
    <xf numFmtId="4" fontId="24" fillId="0" borderId="62" xfId="0" applyNumberFormat="1" applyFont="1" applyBorder="1" applyAlignment="1">
      <alignment horizontal="right" vertical="center" wrapText="1"/>
    </xf>
    <xf numFmtId="0" fontId="20" fillId="0" borderId="77" xfId="0" applyFont="1" applyBorder="1" applyAlignment="1">
      <alignment wrapText="1"/>
    </xf>
    <xf numFmtId="0" fontId="20" fillId="0" borderId="91" xfId="0" applyFont="1" applyBorder="1" applyAlignment="1">
      <alignment wrapText="1"/>
    </xf>
    <xf numFmtId="0" fontId="20" fillId="0" borderId="8" xfId="0" applyFont="1" applyBorder="1" applyAlignment="1">
      <alignment wrapText="1"/>
    </xf>
    <xf numFmtId="0" fontId="20" fillId="0" borderId="92" xfId="0" applyFont="1" applyBorder="1" applyAlignment="1">
      <alignment wrapText="1"/>
    </xf>
    <xf numFmtId="0" fontId="20" fillId="0" borderId="9" xfId="0" applyFont="1" applyBorder="1" applyAlignment="1">
      <alignment wrapText="1"/>
    </xf>
    <xf numFmtId="165" fontId="25" fillId="8" borderId="4" xfId="0" applyNumberFormat="1" applyFont="1" applyFill="1" applyBorder="1" applyAlignment="1">
      <alignment horizontal="left" vertical="center" wrapText="1"/>
    </xf>
    <xf numFmtId="165" fontId="25" fillId="8" borderId="45" xfId="0" applyNumberFormat="1" applyFont="1" applyFill="1" applyBorder="1" applyAlignment="1">
      <alignment horizontal="left" vertical="center" wrapText="1"/>
    </xf>
    <xf numFmtId="165" fontId="25" fillId="8" borderId="110" xfId="0" applyNumberFormat="1" applyFont="1" applyFill="1" applyBorder="1" applyAlignment="1">
      <alignment horizontal="left" vertical="center" wrapText="1"/>
    </xf>
    <xf numFmtId="165" fontId="25" fillId="8" borderId="49" xfId="0" applyNumberFormat="1" applyFont="1" applyFill="1" applyBorder="1" applyAlignment="1">
      <alignment horizontal="left" vertical="center" wrapText="1"/>
    </xf>
    <xf numFmtId="165" fontId="25" fillId="8" borderId="113" xfId="0" applyNumberFormat="1" applyFont="1" applyFill="1" applyBorder="1" applyAlignment="1">
      <alignment horizontal="left" vertical="center" wrapText="1"/>
    </xf>
    <xf numFmtId="165" fontId="25" fillId="8" borderId="114" xfId="0" applyNumberFormat="1" applyFont="1" applyFill="1" applyBorder="1" applyAlignment="1">
      <alignment horizontal="left" vertical="center" wrapText="1"/>
    </xf>
    <xf numFmtId="165" fontId="25" fillId="8" borderId="99" xfId="0" applyNumberFormat="1" applyFont="1" applyFill="1" applyBorder="1" applyAlignment="1">
      <alignment horizontal="left" vertical="center" wrapText="1"/>
    </xf>
    <xf numFmtId="165" fontId="23" fillId="8" borderId="116" xfId="0" applyNumberFormat="1" applyFont="1" applyFill="1" applyBorder="1" applyAlignment="1">
      <alignment horizontal="left" vertical="center" wrapText="1"/>
    </xf>
    <xf numFmtId="165" fontId="23" fillId="8" borderId="117" xfId="0" applyNumberFormat="1" applyFont="1" applyFill="1" applyBorder="1" applyAlignment="1">
      <alignment horizontal="left" vertical="center" wrapText="1"/>
    </xf>
    <xf numFmtId="165" fontId="23" fillId="8" borderId="118" xfId="0" applyNumberFormat="1" applyFont="1" applyFill="1" applyBorder="1" applyAlignment="1">
      <alignment horizontal="left" vertical="center" wrapText="1"/>
    </xf>
    <xf numFmtId="165" fontId="17" fillId="4" borderId="123" xfId="0" applyNumberFormat="1" applyFont="1" applyFill="1" applyBorder="1" applyAlignment="1">
      <alignment horizontal="left" vertical="center" wrapText="1"/>
    </xf>
    <xf numFmtId="165" fontId="17" fillId="4" borderId="124" xfId="0" applyNumberFormat="1" applyFont="1" applyFill="1" applyBorder="1" applyAlignment="1">
      <alignment horizontal="left" vertical="center" wrapText="1"/>
    </xf>
    <xf numFmtId="165" fontId="17" fillId="4" borderId="125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37" xfId="0" applyFont="1" applyBorder="1" applyAlignment="1">
      <alignment wrapText="1"/>
    </xf>
    <xf numFmtId="0" fontId="17" fillId="2" borderId="33" xfId="0" applyFont="1" applyFill="1" applyBorder="1" applyAlignment="1">
      <alignment horizontal="center" vertical="center" wrapText="1"/>
    </xf>
    <xf numFmtId="0" fontId="20" fillId="0" borderId="35" xfId="0" applyFont="1" applyBorder="1" applyAlignment="1">
      <alignment wrapText="1"/>
    </xf>
    <xf numFmtId="0" fontId="20" fillId="0" borderId="38" xfId="0" applyFont="1" applyBorder="1" applyAlignment="1">
      <alignment wrapText="1"/>
    </xf>
    <xf numFmtId="0" fontId="17" fillId="2" borderId="34" xfId="0" applyFont="1" applyFill="1" applyBorder="1" applyAlignment="1">
      <alignment horizontal="center" vertical="center" wrapText="1"/>
    </xf>
    <xf numFmtId="0" fontId="20" fillId="0" borderId="36" xfId="0" applyFont="1" applyBorder="1" applyAlignment="1">
      <alignment wrapText="1"/>
    </xf>
    <xf numFmtId="0" fontId="20" fillId="0" borderId="39" xfId="0" applyFont="1" applyBorder="1" applyAlignment="1">
      <alignment wrapText="1"/>
    </xf>
    <xf numFmtId="0" fontId="17" fillId="0" borderId="0" xfId="0" applyFont="1" applyAlignment="1">
      <alignment horizontal="left" wrapText="1"/>
    </xf>
    <xf numFmtId="0" fontId="54" fillId="0" borderId="0" xfId="0" applyFont="1" applyAlignment="1">
      <alignment horizontal="center" vertical="center"/>
    </xf>
    <xf numFmtId="0" fontId="52" fillId="0" borderId="0" xfId="0" applyFont="1" applyAlignment="1">
      <alignment horizontal="center" wrapText="1"/>
    </xf>
    <xf numFmtId="0" fontId="43" fillId="0" borderId="0" xfId="0" applyFont="1" applyAlignment="1">
      <alignment wrapText="1"/>
    </xf>
    <xf numFmtId="0" fontId="41" fillId="5" borderId="111" xfId="0" applyFont="1" applyFill="1" applyBorder="1" applyAlignment="1">
      <alignment horizontal="center" vertical="center" wrapText="1"/>
    </xf>
    <xf numFmtId="0" fontId="43" fillId="0" borderId="111" xfId="0" applyFont="1" applyBorder="1" applyAlignment="1">
      <alignment wrapText="1"/>
    </xf>
    <xf numFmtId="4" fontId="41" fillId="5" borderId="111" xfId="0" applyNumberFormat="1" applyFont="1" applyFill="1" applyBorder="1" applyAlignment="1">
      <alignment horizontal="center" vertical="center" wrapText="1"/>
    </xf>
    <xf numFmtId="165" fontId="41" fillId="13" borderId="130" xfId="0" applyNumberFormat="1" applyFont="1" applyFill="1" applyBorder="1" applyAlignment="1">
      <alignment horizontal="center" vertical="center" wrapText="1"/>
    </xf>
    <xf numFmtId="165" fontId="41" fillId="13" borderId="131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right" wrapText="1"/>
    </xf>
    <xf numFmtId="0" fontId="39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ucf.in.ua/m_lots/5dbb4508323a3b1ce83bb7a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view="pageBreakPreview" topLeftCell="G16" zoomScale="60" zoomScaleNormal="100" workbookViewId="0">
      <selection activeCell="H21" sqref="H21"/>
    </sheetView>
  </sheetViews>
  <sheetFormatPr defaultColWidth="12.625" defaultRowHeight="15" customHeight="1" x14ac:dyDescent="0.2"/>
  <cols>
    <col min="1" max="1" width="16" customWidth="1"/>
    <col min="2" max="2" width="14.5" customWidth="1"/>
    <col min="3" max="8" width="20.375" customWidth="1"/>
    <col min="9" max="9" width="14.5" customWidth="1"/>
    <col min="10" max="10" width="20.375" customWidth="1"/>
    <col min="11" max="11" width="14.5" customWidth="1"/>
    <col min="12" max="12" width="20.375" customWidth="1"/>
    <col min="13" max="13" width="14.5" customWidth="1"/>
    <col min="14" max="14" width="20.375" customWidth="1"/>
    <col min="15" max="17" width="4.875" customWidth="1"/>
    <col min="18" max="18" width="10.875" customWidth="1"/>
    <col min="19" max="19" width="9" customWidth="1"/>
    <col min="20" max="23" width="4.875" customWidth="1"/>
    <col min="24" max="26" width="9.625" customWidth="1"/>
    <col min="27" max="31" width="11" customWidth="1"/>
  </cols>
  <sheetData>
    <row r="1" spans="1:31" ht="15" customHeight="1" x14ac:dyDescent="0.2">
      <c r="A1" s="500" t="s">
        <v>0</v>
      </c>
      <c r="B1" s="494"/>
      <c r="C1" s="1"/>
      <c r="D1" s="2"/>
      <c r="E1" s="1"/>
      <c r="F1" s="1"/>
      <c r="G1" s="1"/>
      <c r="H1" s="70" t="s">
        <v>381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">
      <c r="A2" s="3"/>
      <c r="B2" s="1"/>
      <c r="C2" s="1"/>
      <c r="D2" s="2"/>
      <c r="E2" s="1"/>
      <c r="F2" s="1"/>
      <c r="G2" s="1"/>
      <c r="H2" s="501" t="s">
        <v>387</v>
      </c>
      <c r="I2" s="494"/>
      <c r="J2" s="49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">
      <c r="A3" s="3"/>
      <c r="B3" s="1"/>
      <c r="C3" s="1"/>
      <c r="D3" s="2"/>
      <c r="E3" s="1"/>
      <c r="F3" s="1"/>
      <c r="G3" s="1"/>
      <c r="H3" s="501" t="s">
        <v>382</v>
      </c>
      <c r="I3" s="494"/>
      <c r="J3" s="49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">
      <c r="A10" s="4" t="s">
        <v>1</v>
      </c>
      <c r="B10" s="1"/>
      <c r="C10" s="411" t="s">
        <v>383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">
      <c r="A11" s="3" t="s">
        <v>2</v>
      </c>
      <c r="B11" s="1"/>
      <c r="C11" s="412" t="s">
        <v>384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27" customHeight="1" x14ac:dyDescent="0.2">
      <c r="A12" s="3" t="s">
        <v>3</v>
      </c>
      <c r="B12" s="1"/>
      <c r="C12" s="503" t="s">
        <v>385</v>
      </c>
      <c r="D12" s="503"/>
      <c r="E12" s="503"/>
      <c r="F12" s="503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">
      <c r="A13" s="3" t="s">
        <v>4</v>
      </c>
      <c r="B13" s="1"/>
      <c r="C13" s="413" t="s">
        <v>386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">
      <c r="A14" s="3" t="s">
        <v>5</v>
      </c>
      <c r="B14" s="1"/>
      <c r="C14" s="414" t="s">
        <v>365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">
      <c r="A15" s="3" t="s">
        <v>6</v>
      </c>
      <c r="B15" s="1"/>
      <c r="C15" s="414" t="s">
        <v>366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4.2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2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75" x14ac:dyDescent="0.25">
      <c r="A18" s="8"/>
      <c r="B18" s="502" t="s">
        <v>7</v>
      </c>
      <c r="C18" s="494"/>
      <c r="D18" s="494"/>
      <c r="E18" s="494"/>
      <c r="F18" s="494"/>
      <c r="G18" s="494"/>
      <c r="H18" s="494"/>
      <c r="I18" s="494"/>
      <c r="J18" s="494"/>
      <c r="K18" s="494"/>
      <c r="L18" s="494"/>
      <c r="M18" s="494"/>
      <c r="N18" s="494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 x14ac:dyDescent="0.25">
      <c r="A19" s="8"/>
      <c r="B19" s="502" t="s">
        <v>8</v>
      </c>
      <c r="C19" s="494"/>
      <c r="D19" s="494"/>
      <c r="E19" s="494"/>
      <c r="F19" s="494"/>
      <c r="G19" s="494"/>
      <c r="H19" s="494"/>
      <c r="I19" s="494"/>
      <c r="J19" s="494"/>
      <c r="K19" s="494"/>
      <c r="L19" s="494"/>
      <c r="M19" s="494"/>
      <c r="N19" s="494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 x14ac:dyDescent="0.25">
      <c r="A20" s="8"/>
      <c r="B20" s="499" t="s">
        <v>443</v>
      </c>
      <c r="C20" s="494"/>
      <c r="D20" s="494"/>
      <c r="E20" s="494"/>
      <c r="F20" s="494"/>
      <c r="G20" s="494"/>
      <c r="H20" s="494"/>
      <c r="I20" s="494"/>
      <c r="J20" s="494"/>
      <c r="K20" s="494"/>
      <c r="L20" s="494"/>
      <c r="M20" s="494"/>
      <c r="N20" s="494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5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5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">
      <c r="A23" s="504"/>
      <c r="B23" s="495" t="s">
        <v>9</v>
      </c>
      <c r="C23" s="496"/>
      <c r="D23" s="507" t="s">
        <v>10</v>
      </c>
      <c r="E23" s="508"/>
      <c r="F23" s="508"/>
      <c r="G23" s="508"/>
      <c r="H23" s="508"/>
      <c r="I23" s="508"/>
      <c r="J23" s="509"/>
      <c r="K23" s="495" t="s">
        <v>11</v>
      </c>
      <c r="L23" s="496"/>
      <c r="M23" s="495" t="s">
        <v>12</v>
      </c>
      <c r="N23" s="496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">
      <c r="A24" s="505"/>
      <c r="B24" s="497"/>
      <c r="C24" s="498"/>
      <c r="D24" s="16" t="s">
        <v>13</v>
      </c>
      <c r="E24" s="17" t="s">
        <v>14</v>
      </c>
      <c r="F24" s="17" t="s">
        <v>15</v>
      </c>
      <c r="G24" s="17" t="s">
        <v>16</v>
      </c>
      <c r="H24" s="17" t="s">
        <v>17</v>
      </c>
      <c r="I24" s="510" t="s">
        <v>18</v>
      </c>
      <c r="J24" s="498"/>
      <c r="K24" s="497"/>
      <c r="L24" s="498"/>
      <c r="M24" s="497"/>
      <c r="N24" s="498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29.25" customHeight="1" x14ac:dyDescent="0.2">
      <c r="A25" s="506"/>
      <c r="B25" s="19" t="s">
        <v>19</v>
      </c>
      <c r="C25" s="20" t="s">
        <v>20</v>
      </c>
      <c r="D25" s="19" t="s">
        <v>20</v>
      </c>
      <c r="E25" s="21" t="s">
        <v>20</v>
      </c>
      <c r="F25" s="21" t="s">
        <v>20</v>
      </c>
      <c r="G25" s="21" t="s">
        <v>20</v>
      </c>
      <c r="H25" s="21" t="s">
        <v>20</v>
      </c>
      <c r="I25" s="21" t="s">
        <v>19</v>
      </c>
      <c r="J25" s="22" t="s">
        <v>21</v>
      </c>
      <c r="K25" s="19" t="s">
        <v>19</v>
      </c>
      <c r="L25" s="20" t="s">
        <v>20</v>
      </c>
      <c r="M25" s="23" t="s">
        <v>19</v>
      </c>
      <c r="N25" s="24" t="s">
        <v>20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2">
      <c r="A26" s="26" t="s">
        <v>22</v>
      </c>
      <c r="B26" s="27" t="s">
        <v>23</v>
      </c>
      <c r="C26" s="28" t="s">
        <v>24</v>
      </c>
      <c r="D26" s="27" t="s">
        <v>25</v>
      </c>
      <c r="E26" s="29" t="s">
        <v>26</v>
      </c>
      <c r="F26" s="29" t="s">
        <v>27</v>
      </c>
      <c r="G26" s="29" t="s">
        <v>28</v>
      </c>
      <c r="H26" s="29" t="s">
        <v>29</v>
      </c>
      <c r="I26" s="29" t="s">
        <v>30</v>
      </c>
      <c r="J26" s="28" t="s">
        <v>31</v>
      </c>
      <c r="K26" s="27" t="s">
        <v>32</v>
      </c>
      <c r="L26" s="28" t="s">
        <v>33</v>
      </c>
      <c r="M26" s="27" t="s">
        <v>34</v>
      </c>
      <c r="N26" s="28" t="s">
        <v>35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">
      <c r="A27" s="32" t="s">
        <v>36</v>
      </c>
      <c r="B27" s="33">
        <f t="shared" ref="B27:B29" si="0">C27/N27</f>
        <v>0.99482486709274676</v>
      </c>
      <c r="C27" s="34">
        <f>'Кошторис  витрат'!G185</f>
        <v>749338.59360000002</v>
      </c>
      <c r="D27" s="35">
        <v>0</v>
      </c>
      <c r="E27" s="36">
        <v>0</v>
      </c>
      <c r="F27" s="36">
        <v>0</v>
      </c>
      <c r="G27" s="36">
        <v>0</v>
      </c>
      <c r="H27" s="36">
        <v>3898.1</v>
      </c>
      <c r="I27" s="37">
        <f t="shared" ref="I27:I29" si="1">J27/N27</f>
        <v>5.1751329072532585E-3</v>
      </c>
      <c r="J27" s="34">
        <f t="shared" ref="J27:J29" si="2">D27+E27+F27+G27+H27</f>
        <v>3898.1</v>
      </c>
      <c r="K27" s="33">
        <f t="shared" ref="K27:K29" si="3">L27/N27</f>
        <v>0</v>
      </c>
      <c r="L27" s="34">
        <f>'Кошторис  витрат'!S185</f>
        <v>0</v>
      </c>
      <c r="M27" s="38">
        <v>1</v>
      </c>
      <c r="N27" s="39">
        <f t="shared" ref="N27:N29" si="4">C27+J27+L27</f>
        <v>753236.6936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">
      <c r="A28" s="40" t="s">
        <v>37</v>
      </c>
      <c r="B28" s="41">
        <f t="shared" si="0"/>
        <v>0.99549504972394443</v>
      </c>
      <c r="C28" s="42">
        <f>'Кошторис  витрат'!J185</f>
        <v>720481.19760000007</v>
      </c>
      <c r="D28" s="43">
        <v>0</v>
      </c>
      <c r="E28" s="44">
        <v>0</v>
      </c>
      <c r="F28" s="44">
        <v>0</v>
      </c>
      <c r="G28" s="44">
        <v>0</v>
      </c>
      <c r="H28" s="44">
        <v>3260.42</v>
      </c>
      <c r="I28" s="45">
        <f t="shared" si="1"/>
        <v>4.504950276055535E-3</v>
      </c>
      <c r="J28" s="42">
        <f t="shared" si="2"/>
        <v>3260.42</v>
      </c>
      <c r="K28" s="41">
        <f t="shared" si="3"/>
        <v>0</v>
      </c>
      <c r="L28" s="42">
        <v>0</v>
      </c>
      <c r="M28" s="46">
        <v>1</v>
      </c>
      <c r="N28" s="47">
        <f>C28+J28+L28</f>
        <v>723741.61760000011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2">
      <c r="A29" s="48" t="s">
        <v>38</v>
      </c>
      <c r="B29" s="49">
        <f t="shared" si="0"/>
        <v>0.99423204453590053</v>
      </c>
      <c r="C29" s="50">
        <v>562004</v>
      </c>
      <c r="D29" s="51">
        <v>0</v>
      </c>
      <c r="E29" s="52">
        <v>0</v>
      </c>
      <c r="F29" s="52">
        <v>0</v>
      </c>
      <c r="G29" s="52">
        <v>0</v>
      </c>
      <c r="H29" s="52">
        <v>3260.42</v>
      </c>
      <c r="I29" s="53">
        <f t="shared" si="1"/>
        <v>5.7679554640994385E-3</v>
      </c>
      <c r="J29" s="50">
        <f t="shared" si="2"/>
        <v>3260.42</v>
      </c>
      <c r="K29" s="49">
        <f t="shared" si="3"/>
        <v>0</v>
      </c>
      <c r="L29" s="50">
        <v>0</v>
      </c>
      <c r="M29" s="54">
        <f>(N29*M28)/N28</f>
        <v>0.78103069694191918</v>
      </c>
      <c r="N29" s="55">
        <f t="shared" si="4"/>
        <v>565264.42000000004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2">
      <c r="A30" s="56" t="s">
        <v>39</v>
      </c>
      <c r="B30" s="57">
        <f t="shared" ref="B30:N30" si="5">B28-B29</f>
        <v>1.2630051880438975E-3</v>
      </c>
      <c r="C30" s="58">
        <f>C28-C29</f>
        <v>158477.19760000007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>H28-H29</f>
        <v>0</v>
      </c>
      <c r="I30" s="61">
        <f t="shared" si="5"/>
        <v>-1.2630051880439036E-3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0.21896930305808082</v>
      </c>
      <c r="N30" s="64">
        <f t="shared" si="5"/>
        <v>158477.19760000007</v>
      </c>
      <c r="O30" s="25"/>
      <c r="P30" s="25"/>
      <c r="Q30" s="25"/>
      <c r="R30" s="464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65"/>
      <c r="B32" s="65" t="s">
        <v>40</v>
      </c>
      <c r="C32" s="511"/>
      <c r="D32" s="512"/>
      <c r="E32" s="512"/>
      <c r="F32" s="65"/>
      <c r="G32" s="66"/>
      <c r="H32" s="66"/>
      <c r="I32" s="67"/>
      <c r="J32" s="511"/>
      <c r="K32" s="512"/>
      <c r="L32" s="512"/>
      <c r="M32" s="512"/>
      <c r="N32" s="512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25">
      <c r="A33" s="5"/>
      <c r="B33" s="5"/>
      <c r="C33" s="5"/>
      <c r="D33" s="68" t="s">
        <v>41</v>
      </c>
      <c r="E33" s="5"/>
      <c r="F33" s="69"/>
      <c r="G33" s="493" t="s">
        <v>42</v>
      </c>
      <c r="H33" s="494"/>
      <c r="I33" s="13"/>
      <c r="J33" s="493" t="s">
        <v>43</v>
      </c>
      <c r="K33" s="494"/>
      <c r="L33" s="494"/>
      <c r="M33" s="494"/>
      <c r="N33" s="494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">
      <c r="A37" s="1"/>
      <c r="B37" s="1"/>
      <c r="C37" s="12"/>
      <c r="D37" s="1"/>
      <c r="E37" s="1"/>
      <c r="F37" s="1"/>
      <c r="G37" s="1"/>
      <c r="H37" s="1"/>
      <c r="I37" s="1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">
      <c r="A38" s="1"/>
      <c r="B38" s="1"/>
      <c r="C38" s="1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7">
    <mergeCell ref="A23:A25"/>
    <mergeCell ref="B23:C24"/>
    <mergeCell ref="D23:J23"/>
    <mergeCell ref="I24:J24"/>
    <mergeCell ref="C32:E32"/>
    <mergeCell ref="J32:N32"/>
    <mergeCell ref="A1:B1"/>
    <mergeCell ref="H2:J2"/>
    <mergeCell ref="H3:J3"/>
    <mergeCell ref="B18:N18"/>
    <mergeCell ref="B19:N19"/>
    <mergeCell ref="C12:F12"/>
    <mergeCell ref="G33:H33"/>
    <mergeCell ref="J33:N33"/>
    <mergeCell ref="K23:L24"/>
    <mergeCell ref="M23:N24"/>
    <mergeCell ref="B20:N20"/>
  </mergeCells>
  <hyperlinks>
    <hyperlink ref="C11" r:id="rId1"/>
  </hyperlinks>
  <pageMargins left="1.0900000000000001" right="0.70866141732283472" top="0.74803149606299213" bottom="0.57999999999999996" header="0" footer="0"/>
  <pageSetup paperSize="9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901"/>
  <sheetViews>
    <sheetView tabSelected="1" view="pageBreakPreview" topLeftCell="A22" zoomScale="70" zoomScaleNormal="70" zoomScaleSheetLayoutView="70" workbookViewId="0">
      <selection activeCell="A2" sqref="A2:M3"/>
    </sheetView>
  </sheetViews>
  <sheetFormatPr defaultColWidth="10.5" defaultRowHeight="15" customHeight="1" outlineLevelCol="1" x14ac:dyDescent="0.2"/>
  <cols>
    <col min="1" max="1" width="10.375" style="144" customWidth="1"/>
    <col min="2" max="2" width="6.625" style="144" customWidth="1"/>
    <col min="3" max="3" width="35.625" style="144" customWidth="1"/>
    <col min="4" max="10" width="10.5" style="144"/>
    <col min="11" max="22" width="10.5" style="144" outlineLevel="1"/>
    <col min="23" max="26" width="10.5" style="144"/>
    <col min="27" max="27" width="20.25" style="144" customWidth="1"/>
    <col min="28" max="16384" width="10.5" style="144"/>
  </cols>
  <sheetData>
    <row r="1" spans="1:33" ht="15.75" x14ac:dyDescent="0.25">
      <c r="A1" s="546" t="s">
        <v>44</v>
      </c>
      <c r="B1" s="546"/>
      <c r="C1" s="546"/>
      <c r="D1" s="546"/>
      <c r="E1" s="546"/>
      <c r="F1" s="546"/>
      <c r="G1" s="546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50"/>
      <c r="X1" s="150"/>
      <c r="Y1" s="150"/>
      <c r="Z1" s="150"/>
      <c r="AA1" s="70"/>
      <c r="AB1" s="70"/>
      <c r="AC1" s="70"/>
      <c r="AD1" s="70"/>
      <c r="AE1" s="70"/>
      <c r="AF1" s="70"/>
      <c r="AG1" s="70"/>
    </row>
    <row r="2" spans="1:33" ht="33.75" customHeight="1" x14ac:dyDescent="0.2">
      <c r="A2" s="503" t="str">
        <f>Фінансування!A12</f>
        <v>Назва Грантоотримувача:</v>
      </c>
      <c r="B2" s="503"/>
      <c r="C2" s="503" t="s">
        <v>363</v>
      </c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153"/>
      <c r="O2" s="153"/>
      <c r="P2" s="153"/>
      <c r="Q2" s="153"/>
      <c r="R2" s="153"/>
      <c r="S2" s="153"/>
      <c r="T2" s="153"/>
      <c r="U2" s="153"/>
      <c r="V2" s="153"/>
      <c r="W2" s="154"/>
      <c r="X2" s="154"/>
      <c r="Y2" s="154"/>
      <c r="Z2" s="154"/>
      <c r="AA2" s="74"/>
      <c r="AB2" s="70"/>
      <c r="AC2" s="70"/>
      <c r="AD2" s="70"/>
      <c r="AE2" s="70"/>
      <c r="AF2" s="70"/>
      <c r="AG2" s="70"/>
    </row>
    <row r="3" spans="1:33" ht="31.5" customHeight="1" x14ac:dyDescent="0.2">
      <c r="A3" s="555" t="str">
        <f>Фінансування!A13</f>
        <v>Назва проєкту:</v>
      </c>
      <c r="B3" s="555"/>
      <c r="C3" s="503" t="s">
        <v>364</v>
      </c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156"/>
      <c r="O3" s="156"/>
      <c r="P3" s="156"/>
      <c r="Q3" s="156"/>
      <c r="R3" s="156"/>
      <c r="S3" s="156"/>
      <c r="T3" s="156"/>
      <c r="U3" s="156"/>
      <c r="V3" s="156"/>
      <c r="W3" s="157"/>
      <c r="X3" s="157"/>
      <c r="Y3" s="157"/>
      <c r="Z3" s="157"/>
      <c r="AA3" s="74"/>
      <c r="AB3" s="70"/>
      <c r="AC3" s="70"/>
      <c r="AD3" s="70"/>
      <c r="AE3" s="70"/>
      <c r="AF3" s="70"/>
      <c r="AG3" s="70"/>
    </row>
    <row r="4" spans="1:33" ht="34.5" customHeight="1" x14ac:dyDescent="0.2">
      <c r="A4" s="555" t="str">
        <f>Фінансування!A14</f>
        <v>Дата початку проєкту:</v>
      </c>
      <c r="B4" s="555"/>
      <c r="C4" s="501" t="s">
        <v>365</v>
      </c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</row>
    <row r="5" spans="1:33" ht="34.5" customHeight="1" x14ac:dyDescent="0.2">
      <c r="A5" s="555" t="str">
        <f>Фінансування!A15</f>
        <v>Дата завершення проєкту:</v>
      </c>
      <c r="B5" s="555"/>
      <c r="C5" s="501" t="s">
        <v>366</v>
      </c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</row>
    <row r="6" spans="1:33" ht="14.25" x14ac:dyDescent="0.2">
      <c r="A6" s="155"/>
      <c r="B6" s="151"/>
      <c r="C6" s="71"/>
      <c r="D6" s="152"/>
      <c r="E6" s="158"/>
      <c r="F6" s="158"/>
      <c r="G6" s="158"/>
      <c r="H6" s="158"/>
      <c r="I6" s="158"/>
      <c r="J6" s="158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3"/>
      <c r="X6" s="73"/>
      <c r="Y6" s="73"/>
      <c r="Z6" s="73"/>
      <c r="AA6" s="74"/>
      <c r="AB6" s="70"/>
      <c r="AC6" s="70"/>
      <c r="AD6" s="70"/>
      <c r="AE6" s="70"/>
      <c r="AF6" s="70"/>
      <c r="AG6" s="70"/>
    </row>
    <row r="7" spans="1:33" ht="26.25" customHeight="1" x14ac:dyDescent="0.2">
      <c r="A7" s="547" t="s">
        <v>45</v>
      </c>
      <c r="B7" s="549" t="s">
        <v>46</v>
      </c>
      <c r="C7" s="552" t="s">
        <v>47</v>
      </c>
      <c r="D7" s="552" t="s">
        <v>48</v>
      </c>
      <c r="E7" s="513" t="s">
        <v>49</v>
      </c>
      <c r="F7" s="514"/>
      <c r="G7" s="514"/>
      <c r="H7" s="514"/>
      <c r="I7" s="514"/>
      <c r="J7" s="515"/>
      <c r="K7" s="513" t="s">
        <v>50</v>
      </c>
      <c r="L7" s="514"/>
      <c r="M7" s="514"/>
      <c r="N7" s="514"/>
      <c r="O7" s="514"/>
      <c r="P7" s="515"/>
      <c r="Q7" s="513" t="s">
        <v>51</v>
      </c>
      <c r="R7" s="514"/>
      <c r="S7" s="514"/>
      <c r="T7" s="514"/>
      <c r="U7" s="514"/>
      <c r="V7" s="515"/>
      <c r="W7" s="516" t="s">
        <v>52</v>
      </c>
      <c r="X7" s="514"/>
      <c r="Y7" s="514"/>
      <c r="Z7" s="515"/>
      <c r="AA7" s="517" t="s">
        <v>53</v>
      </c>
      <c r="AB7" s="70"/>
      <c r="AC7" s="70"/>
      <c r="AD7" s="70"/>
      <c r="AE7" s="70"/>
      <c r="AF7" s="70"/>
      <c r="AG7" s="70"/>
    </row>
    <row r="8" spans="1:33" ht="42" customHeight="1" x14ac:dyDescent="0.2">
      <c r="A8" s="518"/>
      <c r="B8" s="550"/>
      <c r="C8" s="553"/>
      <c r="D8" s="553"/>
      <c r="E8" s="513" t="s">
        <v>54</v>
      </c>
      <c r="F8" s="514"/>
      <c r="G8" s="515"/>
      <c r="H8" s="513" t="s">
        <v>55</v>
      </c>
      <c r="I8" s="514"/>
      <c r="J8" s="515"/>
      <c r="K8" s="513" t="s">
        <v>54</v>
      </c>
      <c r="L8" s="514"/>
      <c r="M8" s="515"/>
      <c r="N8" s="513" t="s">
        <v>55</v>
      </c>
      <c r="O8" s="514"/>
      <c r="P8" s="515"/>
      <c r="Q8" s="513" t="s">
        <v>54</v>
      </c>
      <c r="R8" s="514"/>
      <c r="S8" s="515"/>
      <c r="T8" s="513" t="s">
        <v>55</v>
      </c>
      <c r="U8" s="514"/>
      <c r="V8" s="515"/>
      <c r="W8" s="517" t="s">
        <v>56</v>
      </c>
      <c r="X8" s="517" t="s">
        <v>57</v>
      </c>
      <c r="Y8" s="516" t="s">
        <v>58</v>
      </c>
      <c r="Z8" s="515"/>
      <c r="AA8" s="518"/>
      <c r="AB8" s="70"/>
      <c r="AC8" s="70"/>
      <c r="AD8" s="70"/>
      <c r="AE8" s="70"/>
      <c r="AF8" s="70"/>
      <c r="AG8" s="70"/>
    </row>
    <row r="9" spans="1:33" ht="58.5" customHeight="1" x14ac:dyDescent="0.2">
      <c r="A9" s="548"/>
      <c r="B9" s="551"/>
      <c r="C9" s="554"/>
      <c r="D9" s="554"/>
      <c r="E9" s="75" t="s">
        <v>59</v>
      </c>
      <c r="F9" s="76" t="s">
        <v>60</v>
      </c>
      <c r="G9" s="77" t="s">
        <v>61</v>
      </c>
      <c r="H9" s="75" t="s">
        <v>59</v>
      </c>
      <c r="I9" s="76" t="s">
        <v>60</v>
      </c>
      <c r="J9" s="77" t="s">
        <v>62</v>
      </c>
      <c r="K9" s="75" t="s">
        <v>59</v>
      </c>
      <c r="L9" s="76" t="s">
        <v>63</v>
      </c>
      <c r="M9" s="77" t="s">
        <v>64</v>
      </c>
      <c r="N9" s="75" t="s">
        <v>59</v>
      </c>
      <c r="O9" s="76" t="s">
        <v>63</v>
      </c>
      <c r="P9" s="77" t="s">
        <v>65</v>
      </c>
      <c r="Q9" s="75" t="s">
        <v>59</v>
      </c>
      <c r="R9" s="76" t="s">
        <v>63</v>
      </c>
      <c r="S9" s="77" t="s">
        <v>66</v>
      </c>
      <c r="T9" s="75" t="s">
        <v>59</v>
      </c>
      <c r="U9" s="76" t="s">
        <v>63</v>
      </c>
      <c r="V9" s="77" t="s">
        <v>67</v>
      </c>
      <c r="W9" s="519"/>
      <c r="X9" s="519"/>
      <c r="Y9" s="78" t="s">
        <v>68</v>
      </c>
      <c r="Z9" s="79" t="s">
        <v>19</v>
      </c>
      <c r="AA9" s="519"/>
      <c r="AB9" s="70"/>
      <c r="AC9" s="70"/>
      <c r="AD9" s="70"/>
      <c r="AE9" s="70"/>
      <c r="AF9" s="70"/>
      <c r="AG9" s="70"/>
    </row>
    <row r="10" spans="1:33" ht="24.75" customHeight="1" x14ac:dyDescent="0.2">
      <c r="A10" s="82">
        <v>1</v>
      </c>
      <c r="B10" s="82">
        <v>2</v>
      </c>
      <c r="C10" s="80">
        <v>3</v>
      </c>
      <c r="D10" s="80">
        <v>4</v>
      </c>
      <c r="E10" s="81">
        <v>5</v>
      </c>
      <c r="F10" s="81">
        <v>6</v>
      </c>
      <c r="G10" s="81">
        <v>7</v>
      </c>
      <c r="H10" s="81">
        <v>8</v>
      </c>
      <c r="I10" s="81">
        <v>9</v>
      </c>
      <c r="J10" s="81">
        <v>10</v>
      </c>
      <c r="K10" s="81">
        <v>11</v>
      </c>
      <c r="L10" s="81">
        <v>12</v>
      </c>
      <c r="M10" s="81">
        <v>13</v>
      </c>
      <c r="N10" s="81">
        <v>14</v>
      </c>
      <c r="O10" s="81">
        <v>15</v>
      </c>
      <c r="P10" s="81">
        <v>16</v>
      </c>
      <c r="Q10" s="81">
        <v>17</v>
      </c>
      <c r="R10" s="81">
        <v>18</v>
      </c>
      <c r="S10" s="81">
        <v>19</v>
      </c>
      <c r="T10" s="81">
        <v>20</v>
      </c>
      <c r="U10" s="81">
        <v>21</v>
      </c>
      <c r="V10" s="81">
        <v>22</v>
      </c>
      <c r="W10" s="81">
        <v>23</v>
      </c>
      <c r="X10" s="81">
        <v>24</v>
      </c>
      <c r="Y10" s="81">
        <v>25</v>
      </c>
      <c r="Z10" s="81">
        <v>26</v>
      </c>
      <c r="AA10" s="82">
        <v>27</v>
      </c>
      <c r="AB10" s="70"/>
      <c r="AC10" s="70"/>
      <c r="AD10" s="70"/>
      <c r="AE10" s="70"/>
      <c r="AF10" s="70"/>
      <c r="AG10" s="70"/>
    </row>
    <row r="11" spans="1:33" ht="23.25" customHeight="1" x14ac:dyDescent="0.2">
      <c r="A11" s="159" t="s">
        <v>69</v>
      </c>
      <c r="B11" s="160"/>
      <c r="C11" s="83" t="s">
        <v>70</v>
      </c>
      <c r="D11" s="161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3"/>
      <c r="X11" s="163"/>
      <c r="Y11" s="163"/>
      <c r="Z11" s="163"/>
      <c r="AA11" s="84"/>
      <c r="AB11" s="164"/>
      <c r="AC11" s="164"/>
      <c r="AD11" s="164"/>
      <c r="AE11" s="164"/>
      <c r="AF11" s="164"/>
      <c r="AG11" s="164"/>
    </row>
    <row r="12" spans="1:33" ht="30" customHeight="1" x14ac:dyDescent="0.2">
      <c r="A12" s="165" t="s">
        <v>71</v>
      </c>
      <c r="B12" s="166">
        <v>1</v>
      </c>
      <c r="C12" s="167" t="s">
        <v>72</v>
      </c>
      <c r="D12" s="168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70"/>
      <c r="X12" s="170"/>
      <c r="Y12" s="170"/>
      <c r="Z12" s="170"/>
      <c r="AA12" s="143"/>
      <c r="AB12" s="171"/>
      <c r="AC12" s="74"/>
      <c r="AD12" s="74"/>
      <c r="AE12" s="74"/>
      <c r="AF12" s="74"/>
      <c r="AG12" s="74"/>
    </row>
    <row r="13" spans="1:33" ht="30" customHeight="1" x14ac:dyDescent="0.2">
      <c r="A13" s="172" t="s">
        <v>73</v>
      </c>
      <c r="B13" s="173" t="s">
        <v>74</v>
      </c>
      <c r="C13" s="85" t="s">
        <v>75</v>
      </c>
      <c r="D13" s="174"/>
      <c r="E13" s="175">
        <f>SUM(E14:E16)</f>
        <v>0</v>
      </c>
      <c r="F13" s="176"/>
      <c r="G13" s="148">
        <f t="shared" ref="G13:H13" si="0">SUM(G14:G16)</f>
        <v>0</v>
      </c>
      <c r="H13" s="175">
        <f t="shared" si="0"/>
        <v>0</v>
      </c>
      <c r="I13" s="176"/>
      <c r="J13" s="148">
        <f t="shared" ref="J13:K13" si="1">SUM(J14:J16)</f>
        <v>0</v>
      </c>
      <c r="K13" s="175">
        <f t="shared" si="1"/>
        <v>0</v>
      </c>
      <c r="L13" s="176"/>
      <c r="M13" s="148">
        <f t="shared" ref="M13:N13" si="2">SUM(M14:M16)</f>
        <v>0</v>
      </c>
      <c r="N13" s="175">
        <f t="shared" si="2"/>
        <v>0</v>
      </c>
      <c r="O13" s="176"/>
      <c r="P13" s="148">
        <f t="shared" ref="P13:Q13" si="3">SUM(P14:P16)</f>
        <v>0</v>
      </c>
      <c r="Q13" s="175">
        <f t="shared" si="3"/>
        <v>0</v>
      </c>
      <c r="R13" s="176"/>
      <c r="S13" s="148">
        <f t="shared" ref="S13:T13" si="4">SUM(S14:S16)</f>
        <v>0</v>
      </c>
      <c r="T13" s="175">
        <f t="shared" si="4"/>
        <v>0</v>
      </c>
      <c r="U13" s="176"/>
      <c r="V13" s="148">
        <f t="shared" ref="V13:X13" si="5">SUM(V14:V16)</f>
        <v>0</v>
      </c>
      <c r="W13" s="148">
        <f t="shared" si="5"/>
        <v>0</v>
      </c>
      <c r="X13" s="148">
        <f t="shared" si="5"/>
        <v>0</v>
      </c>
      <c r="Y13" s="177">
        <f t="shared" ref="Y13:Y38" si="6">W13-X13</f>
        <v>0</v>
      </c>
      <c r="Z13" s="178" t="e">
        <f t="shared" ref="Z13:Z38" si="7">Y13/W13</f>
        <v>#DIV/0!</v>
      </c>
      <c r="AA13" s="86"/>
      <c r="AB13" s="179"/>
      <c r="AC13" s="179"/>
      <c r="AD13" s="179"/>
      <c r="AE13" s="179"/>
      <c r="AF13" s="179"/>
      <c r="AG13" s="179"/>
    </row>
    <row r="14" spans="1:33" ht="30" customHeight="1" x14ac:dyDescent="0.2">
      <c r="A14" s="180" t="s">
        <v>76</v>
      </c>
      <c r="B14" s="181" t="s">
        <v>77</v>
      </c>
      <c r="C14" s="87" t="s">
        <v>78</v>
      </c>
      <c r="D14" s="182" t="s">
        <v>79</v>
      </c>
      <c r="E14" s="105"/>
      <c r="F14" s="106"/>
      <c r="G14" s="107">
        <f t="shared" ref="G14:G16" si="8">E14*F14</f>
        <v>0</v>
      </c>
      <c r="H14" s="105"/>
      <c r="I14" s="106"/>
      <c r="J14" s="107">
        <f t="shared" ref="J14:J16" si="9">H14*I14</f>
        <v>0</v>
      </c>
      <c r="K14" s="105"/>
      <c r="L14" s="106"/>
      <c r="M14" s="107">
        <f t="shared" ref="M14:M16" si="10">K14*L14</f>
        <v>0</v>
      </c>
      <c r="N14" s="105"/>
      <c r="O14" s="106"/>
      <c r="P14" s="107">
        <f t="shared" ref="P14:P16" si="11">N14*O14</f>
        <v>0</v>
      </c>
      <c r="Q14" s="105"/>
      <c r="R14" s="106"/>
      <c r="S14" s="107">
        <f t="shared" ref="S14:S16" si="12">Q14*R14</f>
        <v>0</v>
      </c>
      <c r="T14" s="105"/>
      <c r="U14" s="106"/>
      <c r="V14" s="107">
        <f t="shared" ref="V14:V16" si="13">T14*U14</f>
        <v>0</v>
      </c>
      <c r="W14" s="183">
        <f t="shared" ref="W14:W16" si="14">G14+M14+S14</f>
        <v>0</v>
      </c>
      <c r="X14" s="184">
        <f t="shared" ref="X14:X16" si="15">J14+P14+V14</f>
        <v>0</v>
      </c>
      <c r="Y14" s="184">
        <f t="shared" si="6"/>
        <v>0</v>
      </c>
      <c r="Z14" s="185" t="e">
        <f t="shared" si="7"/>
        <v>#DIV/0!</v>
      </c>
      <c r="AA14" s="88"/>
      <c r="AB14" s="186"/>
      <c r="AC14" s="187"/>
      <c r="AD14" s="187"/>
      <c r="AE14" s="187"/>
      <c r="AF14" s="187"/>
      <c r="AG14" s="187"/>
    </row>
    <row r="15" spans="1:33" ht="30" customHeight="1" x14ac:dyDescent="0.2">
      <c r="A15" s="180" t="s">
        <v>76</v>
      </c>
      <c r="B15" s="181" t="s">
        <v>80</v>
      </c>
      <c r="C15" s="87" t="s">
        <v>78</v>
      </c>
      <c r="D15" s="182" t="s">
        <v>79</v>
      </c>
      <c r="E15" s="105"/>
      <c r="F15" s="106"/>
      <c r="G15" s="107">
        <f t="shared" si="8"/>
        <v>0</v>
      </c>
      <c r="H15" s="105"/>
      <c r="I15" s="106"/>
      <c r="J15" s="107">
        <f t="shared" si="9"/>
        <v>0</v>
      </c>
      <c r="K15" s="105"/>
      <c r="L15" s="106"/>
      <c r="M15" s="107">
        <f t="shared" si="10"/>
        <v>0</v>
      </c>
      <c r="N15" s="105"/>
      <c r="O15" s="106"/>
      <c r="P15" s="107">
        <f t="shared" si="11"/>
        <v>0</v>
      </c>
      <c r="Q15" s="105"/>
      <c r="R15" s="106"/>
      <c r="S15" s="107">
        <f t="shared" si="12"/>
        <v>0</v>
      </c>
      <c r="T15" s="105"/>
      <c r="U15" s="106"/>
      <c r="V15" s="107">
        <f t="shared" si="13"/>
        <v>0</v>
      </c>
      <c r="W15" s="183">
        <f t="shared" si="14"/>
        <v>0</v>
      </c>
      <c r="X15" s="184">
        <f t="shared" si="15"/>
        <v>0</v>
      </c>
      <c r="Y15" s="184">
        <f t="shared" si="6"/>
        <v>0</v>
      </c>
      <c r="Z15" s="185" t="e">
        <f t="shared" si="7"/>
        <v>#DIV/0!</v>
      </c>
      <c r="AA15" s="88"/>
      <c r="AB15" s="187"/>
      <c r="AC15" s="187"/>
      <c r="AD15" s="187"/>
      <c r="AE15" s="187"/>
      <c r="AF15" s="187"/>
      <c r="AG15" s="187"/>
    </row>
    <row r="16" spans="1:33" ht="30" customHeight="1" x14ac:dyDescent="0.2">
      <c r="A16" s="188" t="s">
        <v>76</v>
      </c>
      <c r="B16" s="189" t="s">
        <v>81</v>
      </c>
      <c r="C16" s="87" t="s">
        <v>78</v>
      </c>
      <c r="D16" s="190" t="s">
        <v>79</v>
      </c>
      <c r="E16" s="108"/>
      <c r="F16" s="109"/>
      <c r="G16" s="110">
        <f t="shared" si="8"/>
        <v>0</v>
      </c>
      <c r="H16" s="108"/>
      <c r="I16" s="109"/>
      <c r="J16" s="110">
        <f t="shared" si="9"/>
        <v>0</v>
      </c>
      <c r="K16" s="108"/>
      <c r="L16" s="109"/>
      <c r="M16" s="110">
        <f t="shared" si="10"/>
        <v>0</v>
      </c>
      <c r="N16" s="108"/>
      <c r="O16" s="109"/>
      <c r="P16" s="110">
        <f t="shared" si="11"/>
        <v>0</v>
      </c>
      <c r="Q16" s="108"/>
      <c r="R16" s="106"/>
      <c r="S16" s="110">
        <f t="shared" si="12"/>
        <v>0</v>
      </c>
      <c r="T16" s="108"/>
      <c r="U16" s="106"/>
      <c r="V16" s="110">
        <f t="shared" si="13"/>
        <v>0</v>
      </c>
      <c r="W16" s="191">
        <f t="shared" si="14"/>
        <v>0</v>
      </c>
      <c r="X16" s="184">
        <f t="shared" si="15"/>
        <v>0</v>
      </c>
      <c r="Y16" s="184">
        <f t="shared" si="6"/>
        <v>0</v>
      </c>
      <c r="Z16" s="185" t="e">
        <f t="shared" si="7"/>
        <v>#DIV/0!</v>
      </c>
      <c r="AA16" s="89"/>
      <c r="AB16" s="187"/>
      <c r="AC16" s="187"/>
      <c r="AD16" s="187"/>
      <c r="AE16" s="187"/>
      <c r="AF16" s="187"/>
      <c r="AG16" s="187"/>
    </row>
    <row r="17" spans="1:33" ht="30" customHeight="1" x14ac:dyDescent="0.2">
      <c r="A17" s="172" t="s">
        <v>73</v>
      </c>
      <c r="B17" s="173" t="s">
        <v>82</v>
      </c>
      <c r="C17" s="90" t="s">
        <v>83</v>
      </c>
      <c r="D17" s="192"/>
      <c r="E17" s="193">
        <f>SUM(E18:E20)</f>
        <v>0</v>
      </c>
      <c r="F17" s="194"/>
      <c r="G17" s="195">
        <f t="shared" ref="G17:H17" si="16">SUM(G18:G20)</f>
        <v>0</v>
      </c>
      <c r="H17" s="193">
        <f t="shared" si="16"/>
        <v>0</v>
      </c>
      <c r="I17" s="194"/>
      <c r="J17" s="195">
        <f t="shared" ref="J17:K17" si="17">SUM(J18:J20)</f>
        <v>0</v>
      </c>
      <c r="K17" s="193">
        <f t="shared" si="17"/>
        <v>0</v>
      </c>
      <c r="L17" s="194"/>
      <c r="M17" s="195">
        <f t="shared" ref="M17:N17" si="18">SUM(M18:M20)</f>
        <v>0</v>
      </c>
      <c r="N17" s="193">
        <f t="shared" si="18"/>
        <v>0</v>
      </c>
      <c r="O17" s="194"/>
      <c r="P17" s="195">
        <f t="shared" ref="P17:Q17" si="19">SUM(P18:P20)</f>
        <v>0</v>
      </c>
      <c r="Q17" s="193">
        <f t="shared" si="19"/>
        <v>0</v>
      </c>
      <c r="R17" s="194"/>
      <c r="S17" s="195">
        <f t="shared" ref="S17:T17" si="20">SUM(S18:S20)</f>
        <v>0</v>
      </c>
      <c r="T17" s="193">
        <f t="shared" si="20"/>
        <v>0</v>
      </c>
      <c r="U17" s="194"/>
      <c r="V17" s="195">
        <f t="shared" ref="V17:X17" si="21">SUM(V18:V20)</f>
        <v>0</v>
      </c>
      <c r="W17" s="195">
        <f t="shared" si="21"/>
        <v>0</v>
      </c>
      <c r="X17" s="196">
        <f t="shared" si="21"/>
        <v>0</v>
      </c>
      <c r="Y17" s="196">
        <f t="shared" si="6"/>
        <v>0</v>
      </c>
      <c r="Z17" s="196" t="e">
        <f t="shared" si="7"/>
        <v>#DIV/0!</v>
      </c>
      <c r="AA17" s="91"/>
      <c r="AB17" s="179"/>
      <c r="AC17" s="179"/>
      <c r="AD17" s="179"/>
      <c r="AE17" s="179"/>
      <c r="AF17" s="179"/>
      <c r="AG17" s="179"/>
    </row>
    <row r="18" spans="1:33" ht="30" customHeight="1" x14ac:dyDescent="0.2">
      <c r="A18" s="180" t="s">
        <v>76</v>
      </c>
      <c r="B18" s="181" t="s">
        <v>84</v>
      </c>
      <c r="C18" s="87" t="s">
        <v>78</v>
      </c>
      <c r="D18" s="182" t="s">
        <v>79</v>
      </c>
      <c r="E18" s="105"/>
      <c r="F18" s="106"/>
      <c r="G18" s="107">
        <f t="shared" ref="G18:G20" si="22">E18*F18</f>
        <v>0</v>
      </c>
      <c r="H18" s="105"/>
      <c r="I18" s="106"/>
      <c r="J18" s="107">
        <f t="shared" ref="J18:J20" si="23">H18*I18</f>
        <v>0</v>
      </c>
      <c r="K18" s="105"/>
      <c r="L18" s="106"/>
      <c r="M18" s="107">
        <f t="shared" ref="M18:M20" si="24">K18*L18</f>
        <v>0</v>
      </c>
      <c r="N18" s="105"/>
      <c r="O18" s="106"/>
      <c r="P18" s="107">
        <f t="shared" ref="P18:P20" si="25">N18*O18</f>
        <v>0</v>
      </c>
      <c r="Q18" s="105"/>
      <c r="R18" s="106"/>
      <c r="S18" s="107">
        <f t="shared" ref="S18:S20" si="26">Q18*R18</f>
        <v>0</v>
      </c>
      <c r="T18" s="105"/>
      <c r="U18" s="106"/>
      <c r="V18" s="107">
        <f t="shared" ref="V18:V20" si="27">T18*U18</f>
        <v>0</v>
      </c>
      <c r="W18" s="183">
        <f t="shared" ref="W18:W20" si="28">G18+M18+S18</f>
        <v>0</v>
      </c>
      <c r="X18" s="184">
        <f t="shared" ref="X18:X20" si="29">J18+P18+V18</f>
        <v>0</v>
      </c>
      <c r="Y18" s="184">
        <f t="shared" si="6"/>
        <v>0</v>
      </c>
      <c r="Z18" s="185" t="e">
        <f t="shared" si="7"/>
        <v>#DIV/0!</v>
      </c>
      <c r="AA18" s="88"/>
      <c r="AB18" s="187"/>
      <c r="AC18" s="187"/>
      <c r="AD18" s="187"/>
      <c r="AE18" s="187"/>
      <c r="AF18" s="187"/>
      <c r="AG18" s="187"/>
    </row>
    <row r="19" spans="1:33" ht="30" customHeight="1" x14ac:dyDescent="0.2">
      <c r="A19" s="180" t="s">
        <v>76</v>
      </c>
      <c r="B19" s="181" t="s">
        <v>85</v>
      </c>
      <c r="C19" s="87" t="s">
        <v>78</v>
      </c>
      <c r="D19" s="182" t="s">
        <v>79</v>
      </c>
      <c r="E19" s="105"/>
      <c r="F19" s="106"/>
      <c r="G19" s="107">
        <f t="shared" si="22"/>
        <v>0</v>
      </c>
      <c r="H19" s="105"/>
      <c r="I19" s="106"/>
      <c r="J19" s="107">
        <f t="shared" si="23"/>
        <v>0</v>
      </c>
      <c r="K19" s="105"/>
      <c r="L19" s="106"/>
      <c r="M19" s="107">
        <f t="shared" si="24"/>
        <v>0</v>
      </c>
      <c r="N19" s="105"/>
      <c r="O19" s="106"/>
      <c r="P19" s="107">
        <f t="shared" si="25"/>
        <v>0</v>
      </c>
      <c r="Q19" s="105"/>
      <c r="R19" s="106"/>
      <c r="S19" s="107">
        <f t="shared" si="26"/>
        <v>0</v>
      </c>
      <c r="T19" s="105"/>
      <c r="U19" s="106"/>
      <c r="V19" s="107">
        <f t="shared" si="27"/>
        <v>0</v>
      </c>
      <c r="W19" s="183">
        <f t="shared" si="28"/>
        <v>0</v>
      </c>
      <c r="X19" s="184">
        <f t="shared" si="29"/>
        <v>0</v>
      </c>
      <c r="Y19" s="184">
        <f t="shared" si="6"/>
        <v>0</v>
      </c>
      <c r="Z19" s="185" t="e">
        <f t="shared" si="7"/>
        <v>#DIV/0!</v>
      </c>
      <c r="AA19" s="88"/>
      <c r="AB19" s="187"/>
      <c r="AC19" s="187"/>
      <c r="AD19" s="187"/>
      <c r="AE19" s="187"/>
      <c r="AF19" s="187"/>
      <c r="AG19" s="187"/>
    </row>
    <row r="20" spans="1:33" ht="30" customHeight="1" x14ac:dyDescent="0.2">
      <c r="A20" s="197" t="s">
        <v>76</v>
      </c>
      <c r="B20" s="189" t="s">
        <v>86</v>
      </c>
      <c r="C20" s="87" t="s">
        <v>78</v>
      </c>
      <c r="D20" s="198" t="s">
        <v>79</v>
      </c>
      <c r="E20" s="199"/>
      <c r="F20" s="200"/>
      <c r="G20" s="201">
        <f t="shared" si="22"/>
        <v>0</v>
      </c>
      <c r="H20" s="199"/>
      <c r="I20" s="200"/>
      <c r="J20" s="201">
        <f t="shared" si="23"/>
        <v>0</v>
      </c>
      <c r="K20" s="199"/>
      <c r="L20" s="200"/>
      <c r="M20" s="201">
        <f t="shared" si="24"/>
        <v>0</v>
      </c>
      <c r="N20" s="199"/>
      <c r="O20" s="200"/>
      <c r="P20" s="201">
        <f t="shared" si="25"/>
        <v>0</v>
      </c>
      <c r="Q20" s="199"/>
      <c r="R20" s="200"/>
      <c r="S20" s="201">
        <f t="shared" si="26"/>
        <v>0</v>
      </c>
      <c r="T20" s="199"/>
      <c r="U20" s="200"/>
      <c r="V20" s="201">
        <f t="shared" si="27"/>
        <v>0</v>
      </c>
      <c r="W20" s="191">
        <f t="shared" si="28"/>
        <v>0</v>
      </c>
      <c r="X20" s="184">
        <f t="shared" si="29"/>
        <v>0</v>
      </c>
      <c r="Y20" s="184">
        <f t="shared" si="6"/>
        <v>0</v>
      </c>
      <c r="Z20" s="185" t="e">
        <f t="shared" si="7"/>
        <v>#DIV/0!</v>
      </c>
      <c r="AA20" s="92"/>
      <c r="AB20" s="187"/>
      <c r="AC20" s="187"/>
      <c r="AD20" s="187"/>
      <c r="AE20" s="187"/>
      <c r="AF20" s="187"/>
      <c r="AG20" s="187"/>
    </row>
    <row r="21" spans="1:33" ht="30" customHeight="1" x14ac:dyDescent="0.2">
      <c r="A21" s="319" t="s">
        <v>73</v>
      </c>
      <c r="B21" s="320" t="s">
        <v>87</v>
      </c>
      <c r="C21" s="321" t="s">
        <v>88</v>
      </c>
      <c r="D21" s="322"/>
      <c r="E21" s="323">
        <f>SUM(E22:E24)</f>
        <v>11</v>
      </c>
      <c r="F21" s="324"/>
      <c r="G21" s="325">
        <f>SUM(G22:G29)</f>
        <v>350366.88</v>
      </c>
      <c r="H21" s="323">
        <f>SUM(H22:H24)</f>
        <v>15</v>
      </c>
      <c r="I21" s="324"/>
      <c r="J21" s="325">
        <f>SUM(J22:J29)</f>
        <v>350366.08</v>
      </c>
      <c r="K21" s="323">
        <f>SUM(K22:K24)</f>
        <v>0</v>
      </c>
      <c r="L21" s="324"/>
      <c r="M21" s="325">
        <f t="shared" ref="M21:N21" si="30">SUM(M22:M24)</f>
        <v>0</v>
      </c>
      <c r="N21" s="323">
        <f t="shared" si="30"/>
        <v>0</v>
      </c>
      <c r="O21" s="324"/>
      <c r="P21" s="325">
        <f t="shared" ref="P21:Q21" si="31">SUM(P22:P24)</f>
        <v>0</v>
      </c>
      <c r="Q21" s="323">
        <f t="shared" si="31"/>
        <v>0</v>
      </c>
      <c r="R21" s="324"/>
      <c r="S21" s="325">
        <f t="shared" ref="S21:T21" si="32">SUM(S22:S24)</f>
        <v>0</v>
      </c>
      <c r="T21" s="323">
        <f t="shared" si="32"/>
        <v>0</v>
      </c>
      <c r="U21" s="324"/>
      <c r="V21" s="325">
        <f>SUM(V22:V24)</f>
        <v>0</v>
      </c>
      <c r="W21" s="325">
        <f>SUM(W22:W29)</f>
        <v>350366.88</v>
      </c>
      <c r="X21" s="325">
        <f>SUM(X22:X29)</f>
        <v>350366.08</v>
      </c>
      <c r="Y21" s="326">
        <f t="shared" si="6"/>
        <v>0.79999999998835847</v>
      </c>
      <c r="Z21" s="327">
        <f t="shared" si="7"/>
        <v>2.2833208435350924E-6</v>
      </c>
      <c r="AA21" s="328"/>
      <c r="AB21" s="179"/>
      <c r="AC21" s="179"/>
      <c r="AD21" s="179"/>
      <c r="AE21" s="179"/>
      <c r="AF21" s="179"/>
      <c r="AG21" s="179"/>
    </row>
    <row r="22" spans="1:33" ht="30" customHeight="1" x14ac:dyDescent="0.2">
      <c r="A22" s="333" t="s">
        <v>76</v>
      </c>
      <c r="B22" s="334" t="s">
        <v>89</v>
      </c>
      <c r="C22" s="341" t="s">
        <v>90</v>
      </c>
      <c r="D22" s="342" t="s">
        <v>79</v>
      </c>
      <c r="E22" s="343">
        <v>5</v>
      </c>
      <c r="F22" s="343">
        <v>8500</v>
      </c>
      <c r="G22" s="336">
        <f t="shared" ref="G22:G27" si="33">E22*F22</f>
        <v>42500</v>
      </c>
      <c r="H22" s="343">
        <v>5</v>
      </c>
      <c r="I22" s="343">
        <v>8500</v>
      </c>
      <c r="J22" s="336">
        <f t="shared" ref="J22:J27" si="34">H22*I22</f>
        <v>42500</v>
      </c>
      <c r="K22" s="336"/>
      <c r="L22" s="336"/>
      <c r="M22" s="336">
        <f t="shared" ref="M22:M27" si="35">K22*L22</f>
        <v>0</v>
      </c>
      <c r="N22" s="336"/>
      <c r="O22" s="336"/>
      <c r="P22" s="336">
        <f t="shared" ref="P22:P27" si="36">N22*O22</f>
        <v>0</v>
      </c>
      <c r="Q22" s="336"/>
      <c r="R22" s="336"/>
      <c r="S22" s="336">
        <f t="shared" ref="S22:S27" si="37">Q22*R22</f>
        <v>0</v>
      </c>
      <c r="T22" s="336"/>
      <c r="U22" s="336"/>
      <c r="V22" s="336">
        <f t="shared" ref="V22:V24" si="38">T22*U22</f>
        <v>0</v>
      </c>
      <c r="W22" s="338">
        <f t="shared" ref="W22:W27" si="39">G22+M22+S22</f>
        <v>42500</v>
      </c>
      <c r="X22" s="338">
        <f t="shared" ref="X22:X27" si="40">J22+P22+V22</f>
        <v>42500</v>
      </c>
      <c r="Y22" s="338">
        <f t="shared" si="6"/>
        <v>0</v>
      </c>
      <c r="Z22" s="339">
        <f t="shared" si="7"/>
        <v>0</v>
      </c>
      <c r="AA22" s="344"/>
      <c r="AB22" s="187"/>
      <c r="AC22" s="187"/>
      <c r="AD22" s="187"/>
      <c r="AE22" s="187"/>
      <c r="AF22" s="187"/>
      <c r="AG22" s="187"/>
    </row>
    <row r="23" spans="1:33" ht="30" customHeight="1" x14ac:dyDescent="0.2">
      <c r="A23" s="333" t="s">
        <v>76</v>
      </c>
      <c r="B23" s="334" t="s">
        <v>91</v>
      </c>
      <c r="C23" s="341" t="s">
        <v>92</v>
      </c>
      <c r="D23" s="342" t="s">
        <v>79</v>
      </c>
      <c r="E23" s="343">
        <v>5</v>
      </c>
      <c r="F23" s="343">
        <v>12267.45</v>
      </c>
      <c r="G23" s="336">
        <f t="shared" si="33"/>
        <v>61337.25</v>
      </c>
      <c r="H23" s="343">
        <v>5</v>
      </c>
      <c r="I23" s="343">
        <v>12267.45</v>
      </c>
      <c r="J23" s="336">
        <f t="shared" si="34"/>
        <v>61337.25</v>
      </c>
      <c r="K23" s="336"/>
      <c r="L23" s="336"/>
      <c r="M23" s="336">
        <f t="shared" si="35"/>
        <v>0</v>
      </c>
      <c r="N23" s="336"/>
      <c r="O23" s="336"/>
      <c r="P23" s="336">
        <f t="shared" si="36"/>
        <v>0</v>
      </c>
      <c r="Q23" s="336"/>
      <c r="R23" s="336"/>
      <c r="S23" s="336">
        <f t="shared" si="37"/>
        <v>0</v>
      </c>
      <c r="T23" s="336"/>
      <c r="U23" s="336"/>
      <c r="V23" s="336">
        <f t="shared" si="38"/>
        <v>0</v>
      </c>
      <c r="W23" s="338">
        <f t="shared" si="39"/>
        <v>61337.25</v>
      </c>
      <c r="X23" s="338">
        <f t="shared" si="40"/>
        <v>61337.25</v>
      </c>
      <c r="Y23" s="338">
        <f t="shared" si="6"/>
        <v>0</v>
      </c>
      <c r="Z23" s="339">
        <f t="shared" si="7"/>
        <v>0</v>
      </c>
      <c r="AA23" s="340"/>
      <c r="AB23" s="187"/>
      <c r="AC23" s="187"/>
      <c r="AD23" s="187"/>
      <c r="AE23" s="187"/>
      <c r="AF23" s="187"/>
      <c r="AG23" s="187"/>
    </row>
    <row r="24" spans="1:33" ht="30" customHeight="1" x14ac:dyDescent="0.2">
      <c r="A24" s="333" t="s">
        <v>76</v>
      </c>
      <c r="B24" s="334" t="s">
        <v>93</v>
      </c>
      <c r="C24" s="341" t="s">
        <v>94</v>
      </c>
      <c r="D24" s="341" t="s">
        <v>95</v>
      </c>
      <c r="E24" s="343">
        <v>1</v>
      </c>
      <c r="F24" s="343">
        <v>48138</v>
      </c>
      <c r="G24" s="336">
        <f t="shared" si="33"/>
        <v>48138</v>
      </c>
      <c r="H24" s="343">
        <v>5</v>
      </c>
      <c r="I24" s="343">
        <v>9627.6</v>
      </c>
      <c r="J24" s="336">
        <f t="shared" si="34"/>
        <v>48138</v>
      </c>
      <c r="K24" s="336"/>
      <c r="L24" s="336"/>
      <c r="M24" s="336">
        <f t="shared" si="35"/>
        <v>0</v>
      </c>
      <c r="N24" s="336"/>
      <c r="O24" s="336"/>
      <c r="P24" s="336">
        <f t="shared" si="36"/>
        <v>0</v>
      </c>
      <c r="Q24" s="336"/>
      <c r="R24" s="336"/>
      <c r="S24" s="336">
        <f t="shared" si="37"/>
        <v>0</v>
      </c>
      <c r="T24" s="336"/>
      <c r="U24" s="336"/>
      <c r="V24" s="336">
        <f t="shared" si="38"/>
        <v>0</v>
      </c>
      <c r="W24" s="338">
        <f t="shared" si="39"/>
        <v>48138</v>
      </c>
      <c r="X24" s="338">
        <f t="shared" si="40"/>
        <v>48138</v>
      </c>
      <c r="Y24" s="338">
        <f t="shared" si="6"/>
        <v>0</v>
      </c>
      <c r="Z24" s="339">
        <f t="shared" si="7"/>
        <v>0</v>
      </c>
      <c r="AA24" s="340"/>
      <c r="AB24" s="187"/>
      <c r="AC24" s="187"/>
      <c r="AD24" s="187"/>
      <c r="AE24" s="187"/>
      <c r="AF24" s="187"/>
      <c r="AG24" s="187"/>
    </row>
    <row r="25" spans="1:33" ht="30" customHeight="1" x14ac:dyDescent="0.2">
      <c r="A25" s="333" t="s">
        <v>76</v>
      </c>
      <c r="B25" s="334" t="s">
        <v>96</v>
      </c>
      <c r="C25" s="341" t="s">
        <v>97</v>
      </c>
      <c r="D25" s="341" t="s">
        <v>98</v>
      </c>
      <c r="E25" s="343">
        <v>1</v>
      </c>
      <c r="F25" s="343">
        <v>45151.88</v>
      </c>
      <c r="G25" s="336">
        <f t="shared" si="33"/>
        <v>45151.88</v>
      </c>
      <c r="H25" s="343">
        <v>5</v>
      </c>
      <c r="I25" s="343">
        <v>9030.3760000000002</v>
      </c>
      <c r="J25" s="336">
        <f t="shared" si="34"/>
        <v>45151.880000000005</v>
      </c>
      <c r="K25" s="336"/>
      <c r="L25" s="336"/>
      <c r="M25" s="336">
        <f t="shared" si="35"/>
        <v>0</v>
      </c>
      <c r="N25" s="336"/>
      <c r="O25" s="336"/>
      <c r="P25" s="336">
        <f t="shared" si="36"/>
        <v>0</v>
      </c>
      <c r="Q25" s="336"/>
      <c r="R25" s="336"/>
      <c r="S25" s="336">
        <f t="shared" si="37"/>
        <v>0</v>
      </c>
      <c r="T25" s="336"/>
      <c r="U25" s="336"/>
      <c r="V25" s="336"/>
      <c r="W25" s="338">
        <f t="shared" si="39"/>
        <v>45151.88</v>
      </c>
      <c r="X25" s="338">
        <f t="shared" si="40"/>
        <v>45151.880000000005</v>
      </c>
      <c r="Y25" s="338">
        <f t="shared" si="6"/>
        <v>0</v>
      </c>
      <c r="Z25" s="339">
        <f t="shared" si="7"/>
        <v>0</v>
      </c>
      <c r="AA25" s="340"/>
      <c r="AB25" s="187"/>
      <c r="AC25" s="187"/>
      <c r="AD25" s="187"/>
      <c r="AE25" s="187"/>
      <c r="AF25" s="187"/>
      <c r="AG25" s="187"/>
    </row>
    <row r="26" spans="1:33" ht="30" customHeight="1" x14ac:dyDescent="0.2">
      <c r="A26" s="333" t="s">
        <v>76</v>
      </c>
      <c r="B26" s="334" t="s">
        <v>99</v>
      </c>
      <c r="C26" s="341" t="s">
        <v>100</v>
      </c>
      <c r="D26" s="341" t="s">
        <v>98</v>
      </c>
      <c r="E26" s="343">
        <v>1</v>
      </c>
      <c r="F26" s="343">
        <v>44156.5</v>
      </c>
      <c r="G26" s="336">
        <f t="shared" si="33"/>
        <v>44156.5</v>
      </c>
      <c r="H26" s="343">
        <v>5</v>
      </c>
      <c r="I26" s="343">
        <v>8831.2999999999993</v>
      </c>
      <c r="J26" s="336">
        <f t="shared" si="34"/>
        <v>44156.5</v>
      </c>
      <c r="K26" s="336"/>
      <c r="L26" s="336"/>
      <c r="M26" s="336">
        <f t="shared" si="35"/>
        <v>0</v>
      </c>
      <c r="N26" s="336"/>
      <c r="O26" s="336"/>
      <c r="P26" s="336">
        <f t="shared" si="36"/>
        <v>0</v>
      </c>
      <c r="Q26" s="336"/>
      <c r="R26" s="336"/>
      <c r="S26" s="336">
        <f t="shared" si="37"/>
        <v>0</v>
      </c>
      <c r="T26" s="336"/>
      <c r="U26" s="336"/>
      <c r="V26" s="336"/>
      <c r="W26" s="338">
        <f t="shared" si="39"/>
        <v>44156.5</v>
      </c>
      <c r="X26" s="338">
        <f t="shared" si="40"/>
        <v>44156.5</v>
      </c>
      <c r="Y26" s="338">
        <f t="shared" si="6"/>
        <v>0</v>
      </c>
      <c r="Z26" s="339">
        <f t="shared" si="7"/>
        <v>0</v>
      </c>
      <c r="AA26" s="340"/>
      <c r="AB26" s="187"/>
      <c r="AC26" s="187"/>
      <c r="AD26" s="187"/>
      <c r="AE26" s="187"/>
      <c r="AF26" s="187"/>
      <c r="AG26" s="187"/>
    </row>
    <row r="27" spans="1:33" ht="30" customHeight="1" x14ac:dyDescent="0.2">
      <c r="A27" s="333" t="s">
        <v>76</v>
      </c>
      <c r="B27" s="334" t="s">
        <v>101</v>
      </c>
      <c r="C27" s="341" t="s">
        <v>102</v>
      </c>
      <c r="D27" s="341" t="s">
        <v>98</v>
      </c>
      <c r="E27" s="343">
        <v>1</v>
      </c>
      <c r="F27" s="343">
        <v>46428.75</v>
      </c>
      <c r="G27" s="336">
        <f t="shared" si="33"/>
        <v>46428.75</v>
      </c>
      <c r="H27" s="343">
        <v>5</v>
      </c>
      <c r="I27" s="343">
        <v>9285.75</v>
      </c>
      <c r="J27" s="336">
        <f t="shared" si="34"/>
        <v>46428.75</v>
      </c>
      <c r="K27" s="336"/>
      <c r="L27" s="336"/>
      <c r="M27" s="336">
        <f t="shared" si="35"/>
        <v>0</v>
      </c>
      <c r="N27" s="336"/>
      <c r="O27" s="336"/>
      <c r="P27" s="336">
        <f t="shared" si="36"/>
        <v>0</v>
      </c>
      <c r="Q27" s="336"/>
      <c r="R27" s="336"/>
      <c r="S27" s="336">
        <f t="shared" si="37"/>
        <v>0</v>
      </c>
      <c r="T27" s="336"/>
      <c r="U27" s="336"/>
      <c r="V27" s="336"/>
      <c r="W27" s="338">
        <f t="shared" si="39"/>
        <v>46428.75</v>
      </c>
      <c r="X27" s="338">
        <f t="shared" si="40"/>
        <v>46428.75</v>
      </c>
      <c r="Y27" s="338">
        <f t="shared" si="6"/>
        <v>0</v>
      </c>
      <c r="Z27" s="339">
        <f t="shared" si="7"/>
        <v>0</v>
      </c>
      <c r="AA27" s="340"/>
      <c r="AB27" s="187"/>
      <c r="AC27" s="187"/>
      <c r="AD27" s="187"/>
      <c r="AE27" s="187"/>
      <c r="AF27" s="187"/>
      <c r="AG27" s="187"/>
    </row>
    <row r="28" spans="1:33" s="290" customFormat="1" ht="30" customHeight="1" x14ac:dyDescent="0.2">
      <c r="A28" s="333" t="s">
        <v>76</v>
      </c>
      <c r="B28" s="334" t="s">
        <v>103</v>
      </c>
      <c r="C28" s="341" t="s">
        <v>380</v>
      </c>
      <c r="D28" s="341" t="s">
        <v>98</v>
      </c>
      <c r="E28" s="343">
        <v>1</v>
      </c>
      <c r="F28" s="343">
        <v>22012.5</v>
      </c>
      <c r="G28" s="336">
        <f t="shared" ref="G28" si="41">E28*F28</f>
        <v>22012.5</v>
      </c>
      <c r="H28" s="343">
        <v>4</v>
      </c>
      <c r="I28" s="343">
        <v>5503.125</v>
      </c>
      <c r="J28" s="336">
        <f t="shared" ref="J28" si="42">H28*I28</f>
        <v>22012.5</v>
      </c>
      <c r="K28" s="336"/>
      <c r="L28" s="336"/>
      <c r="M28" s="336">
        <f t="shared" ref="M28" si="43">K28*L28</f>
        <v>0</v>
      </c>
      <c r="N28" s="336"/>
      <c r="O28" s="336"/>
      <c r="P28" s="336">
        <f t="shared" ref="P28" si="44">N28*O28</f>
        <v>0</v>
      </c>
      <c r="Q28" s="336"/>
      <c r="R28" s="336"/>
      <c r="S28" s="336">
        <f t="shared" ref="S28" si="45">Q28*R28</f>
        <v>0</v>
      </c>
      <c r="T28" s="336"/>
      <c r="U28" s="336"/>
      <c r="V28" s="336"/>
      <c r="W28" s="338">
        <f t="shared" ref="W28" si="46">G28+M28+S28</f>
        <v>22012.5</v>
      </c>
      <c r="X28" s="338">
        <f t="shared" ref="X28" si="47">J28+P28+V28</f>
        <v>22012.5</v>
      </c>
      <c r="Y28" s="338">
        <f t="shared" ref="Y28" si="48">W28-X28</f>
        <v>0</v>
      </c>
      <c r="Z28" s="339">
        <f t="shared" ref="Z28" si="49">Y28/W28</f>
        <v>0</v>
      </c>
      <c r="AA28" s="340"/>
      <c r="AB28" s="187"/>
      <c r="AC28" s="187"/>
      <c r="AD28" s="187"/>
      <c r="AE28" s="187"/>
      <c r="AF28" s="187"/>
      <c r="AG28" s="187"/>
    </row>
    <row r="29" spans="1:33" ht="30" customHeight="1" x14ac:dyDescent="0.2">
      <c r="A29" s="333" t="s">
        <v>76</v>
      </c>
      <c r="B29" s="334" t="s">
        <v>105</v>
      </c>
      <c r="C29" s="341" t="s">
        <v>104</v>
      </c>
      <c r="D29" s="342" t="s">
        <v>79</v>
      </c>
      <c r="E29" s="343">
        <v>5</v>
      </c>
      <c r="F29" s="343">
        <v>8128.4</v>
      </c>
      <c r="G29" s="336">
        <f>E29*F29</f>
        <v>40642</v>
      </c>
      <c r="H29" s="343">
        <v>5</v>
      </c>
      <c r="I29" s="343">
        <v>8128.4</v>
      </c>
      <c r="J29" s="336">
        <f>H29*I29-0.8</f>
        <v>40641.199999999997</v>
      </c>
      <c r="K29" s="336"/>
      <c r="L29" s="336"/>
      <c r="M29" s="336">
        <f>K29*L29</f>
        <v>0</v>
      </c>
      <c r="N29" s="336"/>
      <c r="O29" s="336"/>
      <c r="P29" s="336">
        <f>N29*O29</f>
        <v>0</v>
      </c>
      <c r="Q29" s="336"/>
      <c r="R29" s="336"/>
      <c r="S29" s="336">
        <f>Q29*R29</f>
        <v>0</v>
      </c>
      <c r="T29" s="336"/>
      <c r="U29" s="336"/>
      <c r="V29" s="336"/>
      <c r="W29" s="338">
        <f>G29+M29+S29</f>
        <v>40642</v>
      </c>
      <c r="X29" s="338">
        <f>J29+P29+V29</f>
        <v>40641.199999999997</v>
      </c>
      <c r="Y29" s="338">
        <f>W29-X29</f>
        <v>0.80000000000291038</v>
      </c>
      <c r="Z29" s="339">
        <f>Y29/W29</f>
        <v>1.96840706658853E-5</v>
      </c>
      <c r="AA29" s="340"/>
      <c r="AB29" s="187"/>
      <c r="AC29" s="187"/>
      <c r="AD29" s="187"/>
      <c r="AE29" s="187"/>
      <c r="AF29" s="187"/>
      <c r="AG29" s="187"/>
    </row>
    <row r="30" spans="1:33" ht="30" customHeight="1" x14ac:dyDescent="0.2">
      <c r="A30" s="329" t="s">
        <v>71</v>
      </c>
      <c r="B30" s="286" t="s">
        <v>106</v>
      </c>
      <c r="C30" s="85" t="s">
        <v>107</v>
      </c>
      <c r="D30" s="330"/>
      <c r="E30" s="175">
        <f>SUM(E31:E33)</f>
        <v>350366.88</v>
      </c>
      <c r="F30" s="176"/>
      <c r="G30" s="148">
        <f t="shared" ref="G30:K30" si="50">SUM(G31:G33)</f>
        <v>77080.713600000003</v>
      </c>
      <c r="H30" s="175">
        <f t="shared" si="50"/>
        <v>350366.08</v>
      </c>
      <c r="I30" s="175">
        <f t="shared" si="50"/>
        <v>0.66</v>
      </c>
      <c r="J30" s="175">
        <f t="shared" si="50"/>
        <v>77080.537600000011</v>
      </c>
      <c r="K30" s="175">
        <f t="shared" si="50"/>
        <v>0</v>
      </c>
      <c r="L30" s="176"/>
      <c r="M30" s="148">
        <f t="shared" ref="M30:N30" si="51">SUM(M31:M33)</f>
        <v>0</v>
      </c>
      <c r="N30" s="175">
        <f t="shared" si="51"/>
        <v>0</v>
      </c>
      <c r="O30" s="176"/>
      <c r="P30" s="148">
        <f t="shared" ref="P30:Q30" si="52">SUM(P31:P33)</f>
        <v>0</v>
      </c>
      <c r="Q30" s="175">
        <f t="shared" si="52"/>
        <v>0</v>
      </c>
      <c r="R30" s="176"/>
      <c r="S30" s="148">
        <f t="shared" ref="S30:T30" si="53">SUM(S31:S33)</f>
        <v>0</v>
      </c>
      <c r="T30" s="175">
        <f t="shared" si="53"/>
        <v>0</v>
      </c>
      <c r="U30" s="176"/>
      <c r="V30" s="148">
        <f t="shared" ref="V30:X30" si="54">SUM(V31:V33)</f>
        <v>0</v>
      </c>
      <c r="W30" s="148">
        <f t="shared" si="54"/>
        <v>77080.713600000003</v>
      </c>
      <c r="X30" s="148">
        <f t="shared" si="54"/>
        <v>77080.537600000011</v>
      </c>
      <c r="Y30" s="331">
        <f t="shared" si="6"/>
        <v>0.17599999999220017</v>
      </c>
      <c r="Z30" s="332">
        <f t="shared" si="7"/>
        <v>2.2833208434671286E-6</v>
      </c>
      <c r="AA30" s="86"/>
      <c r="AB30" s="74"/>
      <c r="AC30" s="74"/>
      <c r="AD30" s="74"/>
      <c r="AE30" s="74"/>
      <c r="AF30" s="74"/>
      <c r="AG30" s="74"/>
    </row>
    <row r="31" spans="1:33" ht="30" customHeight="1" x14ac:dyDescent="0.2">
      <c r="A31" s="204" t="s">
        <v>76</v>
      </c>
      <c r="B31" s="205" t="s">
        <v>108</v>
      </c>
      <c r="C31" s="87" t="s">
        <v>109</v>
      </c>
      <c r="D31" s="206"/>
      <c r="E31" s="207">
        <f>G13</f>
        <v>0</v>
      </c>
      <c r="F31" s="208">
        <v>0.22</v>
      </c>
      <c r="G31" s="209">
        <f t="shared" ref="G31:G32" si="55">E31*F31</f>
        <v>0</v>
      </c>
      <c r="H31" s="207">
        <f>J13</f>
        <v>0</v>
      </c>
      <c r="I31" s="208">
        <v>0.22</v>
      </c>
      <c r="J31" s="209">
        <f t="shared" ref="J31:J33" si="56">H31*I31</f>
        <v>0</v>
      </c>
      <c r="K31" s="207">
        <f>M13</f>
        <v>0</v>
      </c>
      <c r="L31" s="208">
        <v>0.22</v>
      </c>
      <c r="M31" s="209">
        <f t="shared" ref="M31:M33" si="57">K31*L31</f>
        <v>0</v>
      </c>
      <c r="N31" s="207">
        <f>P13</f>
        <v>0</v>
      </c>
      <c r="O31" s="208">
        <v>0.22</v>
      </c>
      <c r="P31" s="209">
        <f t="shared" ref="P31:P33" si="58">N31*O31</f>
        <v>0</v>
      </c>
      <c r="Q31" s="207">
        <f>S13</f>
        <v>0</v>
      </c>
      <c r="R31" s="208">
        <v>0.22</v>
      </c>
      <c r="S31" s="209">
        <f t="shared" ref="S31:S33" si="59">Q31*R31</f>
        <v>0</v>
      </c>
      <c r="T31" s="207">
        <f>V13</f>
        <v>0</v>
      </c>
      <c r="U31" s="208">
        <v>0.22</v>
      </c>
      <c r="V31" s="209">
        <f t="shared" ref="V31:V33" si="60">T31*U31</f>
        <v>0</v>
      </c>
      <c r="W31" s="184">
        <f t="shared" ref="W31:W33" si="61">G31+M31+S31</f>
        <v>0</v>
      </c>
      <c r="X31" s="184">
        <f t="shared" ref="X31:X33" si="62">J31+P31+V31</f>
        <v>0</v>
      </c>
      <c r="Y31" s="184">
        <f t="shared" si="6"/>
        <v>0</v>
      </c>
      <c r="Z31" s="185" t="e">
        <f t="shared" si="7"/>
        <v>#DIV/0!</v>
      </c>
      <c r="AA31" s="96"/>
      <c r="AB31" s="186"/>
      <c r="AC31" s="187"/>
      <c r="AD31" s="187"/>
      <c r="AE31" s="187"/>
      <c r="AF31" s="187"/>
      <c r="AG31" s="187"/>
    </row>
    <row r="32" spans="1:33" ht="30" customHeight="1" x14ac:dyDescent="0.2">
      <c r="A32" s="180" t="s">
        <v>76</v>
      </c>
      <c r="B32" s="181" t="s">
        <v>110</v>
      </c>
      <c r="C32" s="87" t="s">
        <v>111</v>
      </c>
      <c r="D32" s="182"/>
      <c r="E32" s="105">
        <f>G17</f>
        <v>0</v>
      </c>
      <c r="F32" s="106">
        <v>0.22</v>
      </c>
      <c r="G32" s="107">
        <f t="shared" si="55"/>
        <v>0</v>
      </c>
      <c r="H32" s="105">
        <f>J17</f>
        <v>0</v>
      </c>
      <c r="I32" s="106">
        <v>0.22</v>
      </c>
      <c r="J32" s="107">
        <f t="shared" si="56"/>
        <v>0</v>
      </c>
      <c r="K32" s="105">
        <f>M17</f>
        <v>0</v>
      </c>
      <c r="L32" s="106">
        <v>0.22</v>
      </c>
      <c r="M32" s="107">
        <f t="shared" si="57"/>
        <v>0</v>
      </c>
      <c r="N32" s="105">
        <f>P17</f>
        <v>0</v>
      </c>
      <c r="O32" s="106">
        <v>0.22</v>
      </c>
      <c r="P32" s="107">
        <f t="shared" si="58"/>
        <v>0</v>
      </c>
      <c r="Q32" s="105">
        <f>S17</f>
        <v>0</v>
      </c>
      <c r="R32" s="106">
        <v>0.22</v>
      </c>
      <c r="S32" s="107">
        <f t="shared" si="59"/>
        <v>0</v>
      </c>
      <c r="T32" s="105">
        <f>V17</f>
        <v>0</v>
      </c>
      <c r="U32" s="106">
        <v>0.22</v>
      </c>
      <c r="V32" s="107">
        <f t="shared" si="60"/>
        <v>0</v>
      </c>
      <c r="W32" s="183">
        <f t="shared" si="61"/>
        <v>0</v>
      </c>
      <c r="X32" s="184">
        <f t="shared" si="62"/>
        <v>0</v>
      </c>
      <c r="Y32" s="184">
        <f t="shared" si="6"/>
        <v>0</v>
      </c>
      <c r="Z32" s="185" t="e">
        <f t="shared" si="7"/>
        <v>#DIV/0!</v>
      </c>
      <c r="AA32" s="88"/>
      <c r="AB32" s="187"/>
      <c r="AC32" s="187"/>
      <c r="AD32" s="187"/>
      <c r="AE32" s="187"/>
      <c r="AF32" s="187"/>
      <c r="AG32" s="187"/>
    </row>
    <row r="33" spans="1:33" ht="30" customHeight="1" x14ac:dyDescent="0.2">
      <c r="A33" s="188" t="s">
        <v>76</v>
      </c>
      <c r="B33" s="202" t="s">
        <v>112</v>
      </c>
      <c r="C33" s="97" t="s">
        <v>88</v>
      </c>
      <c r="D33" s="190"/>
      <c r="E33" s="108">
        <f>G21</f>
        <v>350366.88</v>
      </c>
      <c r="F33" s="109">
        <v>0.22</v>
      </c>
      <c r="G33" s="110">
        <f>E33*F33</f>
        <v>77080.713600000003</v>
      </c>
      <c r="H33" s="108">
        <f>J21</f>
        <v>350366.08</v>
      </c>
      <c r="I33" s="109">
        <v>0.22</v>
      </c>
      <c r="J33" s="110">
        <f t="shared" si="56"/>
        <v>77080.537600000011</v>
      </c>
      <c r="K33" s="108">
        <f>M21</f>
        <v>0</v>
      </c>
      <c r="L33" s="109">
        <v>0.22</v>
      </c>
      <c r="M33" s="110">
        <f t="shared" si="57"/>
        <v>0</v>
      </c>
      <c r="N33" s="108">
        <f>P21</f>
        <v>0</v>
      </c>
      <c r="O33" s="109">
        <v>0.22</v>
      </c>
      <c r="P33" s="110">
        <f t="shared" si="58"/>
        <v>0</v>
      </c>
      <c r="Q33" s="108">
        <f>S21</f>
        <v>0</v>
      </c>
      <c r="R33" s="109">
        <v>0.22</v>
      </c>
      <c r="S33" s="110">
        <f t="shared" si="59"/>
        <v>0</v>
      </c>
      <c r="T33" s="108">
        <f>V21</f>
        <v>0</v>
      </c>
      <c r="U33" s="109">
        <v>0.22</v>
      </c>
      <c r="V33" s="110">
        <f t="shared" si="60"/>
        <v>0</v>
      </c>
      <c r="W33" s="191">
        <f t="shared" si="61"/>
        <v>77080.713600000003</v>
      </c>
      <c r="X33" s="184">
        <f t="shared" si="62"/>
        <v>77080.537600000011</v>
      </c>
      <c r="Y33" s="184">
        <f t="shared" si="6"/>
        <v>0.17599999999220017</v>
      </c>
      <c r="Z33" s="185">
        <f t="shared" si="7"/>
        <v>2.2833208434671286E-6</v>
      </c>
      <c r="AA33" s="89"/>
      <c r="AB33" s="187"/>
      <c r="AC33" s="187"/>
      <c r="AD33" s="187"/>
      <c r="AE33" s="187"/>
      <c r="AF33" s="187"/>
      <c r="AG33" s="187"/>
    </row>
    <row r="34" spans="1:33" ht="30" customHeight="1" x14ac:dyDescent="0.2">
      <c r="A34" s="172" t="s">
        <v>73</v>
      </c>
      <c r="B34" s="203" t="s">
        <v>113</v>
      </c>
      <c r="C34" s="90" t="s">
        <v>114</v>
      </c>
      <c r="D34" s="192"/>
      <c r="E34" s="193">
        <f>SUM(E35:E37)</f>
        <v>0</v>
      </c>
      <c r="F34" s="194"/>
      <c r="G34" s="195">
        <f t="shared" ref="G34:H34" si="63">SUM(G35:G37)</f>
        <v>0</v>
      </c>
      <c r="H34" s="193">
        <f t="shared" si="63"/>
        <v>0</v>
      </c>
      <c r="I34" s="194"/>
      <c r="J34" s="195">
        <f t="shared" ref="J34:K34" si="64">SUM(J35:J37)</f>
        <v>0</v>
      </c>
      <c r="K34" s="193">
        <f t="shared" si="64"/>
        <v>0</v>
      </c>
      <c r="L34" s="194"/>
      <c r="M34" s="195">
        <f t="shared" ref="M34:N34" si="65">SUM(M35:M37)</f>
        <v>0</v>
      </c>
      <c r="N34" s="193">
        <f t="shared" si="65"/>
        <v>0</v>
      </c>
      <c r="O34" s="194"/>
      <c r="P34" s="195">
        <f t="shared" ref="P34:Q34" si="66">SUM(P35:P37)</f>
        <v>0</v>
      </c>
      <c r="Q34" s="193">
        <f t="shared" si="66"/>
        <v>0</v>
      </c>
      <c r="R34" s="194"/>
      <c r="S34" s="195">
        <f t="shared" ref="S34:T34" si="67">SUM(S35:S37)</f>
        <v>0</v>
      </c>
      <c r="T34" s="193">
        <f t="shared" si="67"/>
        <v>0</v>
      </c>
      <c r="U34" s="194"/>
      <c r="V34" s="195">
        <f t="shared" ref="V34:X34" si="68">SUM(V35:V37)</f>
        <v>0</v>
      </c>
      <c r="W34" s="195">
        <f t="shared" si="68"/>
        <v>0</v>
      </c>
      <c r="X34" s="195">
        <f t="shared" si="68"/>
        <v>0</v>
      </c>
      <c r="Y34" s="195">
        <f t="shared" si="6"/>
        <v>0</v>
      </c>
      <c r="Z34" s="195" t="e">
        <f t="shared" si="7"/>
        <v>#DIV/0!</v>
      </c>
      <c r="AA34" s="91"/>
      <c r="AB34" s="74"/>
      <c r="AC34" s="74"/>
      <c r="AD34" s="74"/>
      <c r="AE34" s="74"/>
      <c r="AF34" s="74"/>
      <c r="AG34" s="74"/>
    </row>
    <row r="35" spans="1:33" ht="30" customHeight="1" x14ac:dyDescent="0.2">
      <c r="A35" s="180" t="s">
        <v>76</v>
      </c>
      <c r="B35" s="205" t="s">
        <v>115</v>
      </c>
      <c r="C35" s="87" t="s">
        <v>116</v>
      </c>
      <c r="D35" s="182" t="s">
        <v>79</v>
      </c>
      <c r="E35" s="105"/>
      <c r="F35" s="106"/>
      <c r="G35" s="107">
        <f t="shared" ref="G35:G37" si="69">E35*F35</f>
        <v>0</v>
      </c>
      <c r="H35" s="105"/>
      <c r="I35" s="106"/>
      <c r="J35" s="107">
        <f t="shared" ref="J35:J37" si="70">H35*I35</f>
        <v>0</v>
      </c>
      <c r="K35" s="105"/>
      <c r="L35" s="106"/>
      <c r="M35" s="107">
        <f t="shared" ref="M35:M37" si="71">K35*L35</f>
        <v>0</v>
      </c>
      <c r="N35" s="105"/>
      <c r="O35" s="106"/>
      <c r="P35" s="107">
        <f t="shared" ref="P35:P37" si="72">N35*O35</f>
        <v>0</v>
      </c>
      <c r="Q35" s="105"/>
      <c r="R35" s="106"/>
      <c r="S35" s="107">
        <f t="shared" ref="S35:S37" si="73">Q35*R35</f>
        <v>0</v>
      </c>
      <c r="T35" s="105"/>
      <c r="U35" s="106"/>
      <c r="V35" s="107">
        <f t="shared" ref="V35:V37" si="74">T35*U35</f>
        <v>0</v>
      </c>
      <c r="W35" s="183">
        <f t="shared" ref="W35:W37" si="75">G35+M35+S35</f>
        <v>0</v>
      </c>
      <c r="X35" s="184">
        <f t="shared" ref="X35:X37" si="76">J35+P35+V35</f>
        <v>0</v>
      </c>
      <c r="Y35" s="184">
        <f t="shared" si="6"/>
        <v>0</v>
      </c>
      <c r="Z35" s="185" t="e">
        <f t="shared" si="7"/>
        <v>#DIV/0!</v>
      </c>
      <c r="AA35" s="88"/>
      <c r="AB35" s="74"/>
      <c r="AC35" s="74"/>
      <c r="AD35" s="74"/>
      <c r="AE35" s="74"/>
      <c r="AF35" s="74"/>
      <c r="AG35" s="74"/>
    </row>
    <row r="36" spans="1:33" ht="30" customHeight="1" x14ac:dyDescent="0.2">
      <c r="A36" s="180" t="s">
        <v>76</v>
      </c>
      <c r="B36" s="181" t="s">
        <v>117</v>
      </c>
      <c r="C36" s="87" t="s">
        <v>116</v>
      </c>
      <c r="D36" s="182" t="s">
        <v>79</v>
      </c>
      <c r="E36" s="105"/>
      <c r="F36" s="106"/>
      <c r="G36" s="107">
        <f t="shared" si="69"/>
        <v>0</v>
      </c>
      <c r="H36" s="105"/>
      <c r="I36" s="106"/>
      <c r="J36" s="107">
        <f t="shared" si="70"/>
        <v>0</v>
      </c>
      <c r="K36" s="105"/>
      <c r="L36" s="106"/>
      <c r="M36" s="107">
        <f t="shared" si="71"/>
        <v>0</v>
      </c>
      <c r="N36" s="105"/>
      <c r="O36" s="106"/>
      <c r="P36" s="107">
        <f t="shared" si="72"/>
        <v>0</v>
      </c>
      <c r="Q36" s="105"/>
      <c r="R36" s="106"/>
      <c r="S36" s="107">
        <f t="shared" si="73"/>
        <v>0</v>
      </c>
      <c r="T36" s="105"/>
      <c r="U36" s="106"/>
      <c r="V36" s="107">
        <f t="shared" si="74"/>
        <v>0</v>
      </c>
      <c r="W36" s="183">
        <f t="shared" si="75"/>
        <v>0</v>
      </c>
      <c r="X36" s="184">
        <f t="shared" si="76"/>
        <v>0</v>
      </c>
      <c r="Y36" s="184">
        <f t="shared" si="6"/>
        <v>0</v>
      </c>
      <c r="Z36" s="185" t="e">
        <f t="shared" si="7"/>
        <v>#DIV/0!</v>
      </c>
      <c r="AA36" s="88"/>
      <c r="AB36" s="74"/>
      <c r="AC36" s="74"/>
      <c r="AD36" s="74"/>
      <c r="AE36" s="74"/>
      <c r="AF36" s="74"/>
      <c r="AG36" s="74"/>
    </row>
    <row r="37" spans="1:33" ht="30" customHeight="1" thickBot="1" x14ac:dyDescent="0.25">
      <c r="A37" s="188" t="s">
        <v>76</v>
      </c>
      <c r="B37" s="189" t="s">
        <v>118</v>
      </c>
      <c r="C37" s="98" t="s">
        <v>116</v>
      </c>
      <c r="D37" s="190" t="s">
        <v>79</v>
      </c>
      <c r="E37" s="108"/>
      <c r="F37" s="109"/>
      <c r="G37" s="110">
        <f t="shared" si="69"/>
        <v>0</v>
      </c>
      <c r="H37" s="108"/>
      <c r="I37" s="109"/>
      <c r="J37" s="110">
        <f t="shared" si="70"/>
        <v>0</v>
      </c>
      <c r="K37" s="199"/>
      <c r="L37" s="200"/>
      <c r="M37" s="201">
        <f t="shared" si="71"/>
        <v>0</v>
      </c>
      <c r="N37" s="199"/>
      <c r="O37" s="200"/>
      <c r="P37" s="201">
        <f t="shared" si="72"/>
        <v>0</v>
      </c>
      <c r="Q37" s="199"/>
      <c r="R37" s="200"/>
      <c r="S37" s="201">
        <f t="shared" si="73"/>
        <v>0</v>
      </c>
      <c r="T37" s="199"/>
      <c r="U37" s="200"/>
      <c r="V37" s="201">
        <f t="shared" si="74"/>
        <v>0</v>
      </c>
      <c r="W37" s="191">
        <f t="shared" si="75"/>
        <v>0</v>
      </c>
      <c r="X37" s="184">
        <f t="shared" si="76"/>
        <v>0</v>
      </c>
      <c r="Y37" s="210">
        <f t="shared" si="6"/>
        <v>0</v>
      </c>
      <c r="Z37" s="185" t="e">
        <f t="shared" si="7"/>
        <v>#DIV/0!</v>
      </c>
      <c r="AA37" s="92"/>
      <c r="AB37" s="74"/>
      <c r="AC37" s="74"/>
      <c r="AD37" s="74"/>
      <c r="AE37" s="74"/>
      <c r="AF37" s="74"/>
      <c r="AG37" s="74"/>
    </row>
    <row r="38" spans="1:33" ht="30" customHeight="1" thickBot="1" x14ac:dyDescent="0.25">
      <c r="A38" s="534" t="s">
        <v>119</v>
      </c>
      <c r="B38" s="535"/>
      <c r="C38" s="535"/>
      <c r="D38" s="536"/>
      <c r="E38" s="214"/>
      <c r="F38" s="215"/>
      <c r="G38" s="216">
        <f>G13+G17+G21+G30+G34</f>
        <v>427447.59360000002</v>
      </c>
      <c r="H38" s="214"/>
      <c r="I38" s="215"/>
      <c r="J38" s="216">
        <f>J13+J17+J21+J30+J34</f>
        <v>427446.6176</v>
      </c>
      <c r="K38" s="214"/>
      <c r="L38" s="217"/>
      <c r="M38" s="216">
        <f>M13+M17+M21+M30+M34</f>
        <v>0</v>
      </c>
      <c r="N38" s="214"/>
      <c r="O38" s="217"/>
      <c r="P38" s="216">
        <f>P13+P17+P21+P30+P34</f>
        <v>0</v>
      </c>
      <c r="Q38" s="214"/>
      <c r="R38" s="217"/>
      <c r="S38" s="216">
        <f>S13+S17+S21+S30+S34</f>
        <v>0</v>
      </c>
      <c r="T38" s="214"/>
      <c r="U38" s="217"/>
      <c r="V38" s="216">
        <f>V13+V17+V21+V30+V34</f>
        <v>0</v>
      </c>
      <c r="W38" s="216">
        <f>W13+W17+W21+W30+W34</f>
        <v>427447.59360000002</v>
      </c>
      <c r="X38" s="218">
        <f>X13+X17+X21+X30+X34</f>
        <v>427446.6176</v>
      </c>
      <c r="Y38" s="219">
        <f t="shared" si="6"/>
        <v>0.97600000002421439</v>
      </c>
      <c r="Z38" s="220">
        <f t="shared" si="7"/>
        <v>2.2833208436249677E-6</v>
      </c>
      <c r="AA38" s="100"/>
      <c r="AB38" s="171"/>
      <c r="AC38" s="74"/>
      <c r="AD38" s="74"/>
      <c r="AE38" s="74"/>
      <c r="AF38" s="74"/>
      <c r="AG38" s="74"/>
    </row>
    <row r="39" spans="1:33" ht="30" customHeight="1" thickBot="1" x14ac:dyDescent="0.25">
      <c r="A39" s="221" t="s">
        <v>71</v>
      </c>
      <c r="B39" s="222">
        <v>2</v>
      </c>
      <c r="C39" s="223" t="s">
        <v>120</v>
      </c>
      <c r="D39" s="224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70"/>
      <c r="X39" s="170"/>
      <c r="Y39" s="225"/>
      <c r="Z39" s="170"/>
      <c r="AA39" s="143"/>
      <c r="AB39" s="74"/>
      <c r="AC39" s="74"/>
      <c r="AD39" s="74"/>
      <c r="AE39" s="74"/>
      <c r="AF39" s="74"/>
      <c r="AG39" s="74"/>
    </row>
    <row r="40" spans="1:33" ht="30" customHeight="1" x14ac:dyDescent="0.2">
      <c r="A40" s="172" t="s">
        <v>73</v>
      </c>
      <c r="B40" s="203" t="s">
        <v>121</v>
      </c>
      <c r="C40" s="85" t="s">
        <v>122</v>
      </c>
      <c r="D40" s="174"/>
      <c r="E40" s="175">
        <f>SUM(E41:E43)</f>
        <v>0</v>
      </c>
      <c r="F40" s="176"/>
      <c r="G40" s="148">
        <f t="shared" ref="G40:H40" si="77">SUM(G41:G43)</f>
        <v>0</v>
      </c>
      <c r="H40" s="175">
        <f t="shared" si="77"/>
        <v>0</v>
      </c>
      <c r="I40" s="176"/>
      <c r="J40" s="148">
        <f t="shared" ref="J40:K40" si="78">SUM(J41:J43)</f>
        <v>0</v>
      </c>
      <c r="K40" s="175">
        <f t="shared" si="78"/>
        <v>0</v>
      </c>
      <c r="L40" s="176"/>
      <c r="M40" s="148">
        <f t="shared" ref="M40:N40" si="79">SUM(M41:M43)</f>
        <v>0</v>
      </c>
      <c r="N40" s="175">
        <f t="shared" si="79"/>
        <v>0</v>
      </c>
      <c r="O40" s="176"/>
      <c r="P40" s="148">
        <f t="shared" ref="P40:Q40" si="80">SUM(P41:P43)</f>
        <v>0</v>
      </c>
      <c r="Q40" s="175">
        <f t="shared" si="80"/>
        <v>0</v>
      </c>
      <c r="R40" s="176"/>
      <c r="S40" s="148">
        <f t="shared" ref="S40:T40" si="81">SUM(S41:S43)</f>
        <v>0</v>
      </c>
      <c r="T40" s="175">
        <f t="shared" si="81"/>
        <v>0</v>
      </c>
      <c r="U40" s="176"/>
      <c r="V40" s="148">
        <f t="shared" ref="V40:X40" si="82">SUM(V41:V43)</f>
        <v>0</v>
      </c>
      <c r="W40" s="148">
        <f t="shared" si="82"/>
        <v>0</v>
      </c>
      <c r="X40" s="226">
        <f t="shared" si="82"/>
        <v>0</v>
      </c>
      <c r="Y40" s="194">
        <f t="shared" ref="Y40:Y52" si="83">W40-X40</f>
        <v>0</v>
      </c>
      <c r="Z40" s="227" t="e">
        <f t="shared" ref="Z40:Z52" si="84">Y40/W40</f>
        <v>#DIV/0!</v>
      </c>
      <c r="AA40" s="86"/>
      <c r="AB40" s="228"/>
      <c r="AC40" s="179"/>
      <c r="AD40" s="179"/>
      <c r="AE40" s="179"/>
      <c r="AF40" s="179"/>
      <c r="AG40" s="179"/>
    </row>
    <row r="41" spans="1:33" ht="30" customHeight="1" x14ac:dyDescent="0.2">
      <c r="A41" s="180" t="s">
        <v>76</v>
      </c>
      <c r="B41" s="181" t="s">
        <v>123</v>
      </c>
      <c r="C41" s="87" t="s">
        <v>124</v>
      </c>
      <c r="D41" s="182" t="s">
        <v>125</v>
      </c>
      <c r="E41" s="105"/>
      <c r="F41" s="106"/>
      <c r="G41" s="107">
        <f t="shared" ref="G41:G43" si="85">E41*F41</f>
        <v>0</v>
      </c>
      <c r="H41" s="105"/>
      <c r="I41" s="106"/>
      <c r="J41" s="107">
        <f t="shared" ref="J41:J43" si="86">H41*I41</f>
        <v>0</v>
      </c>
      <c r="K41" s="105"/>
      <c r="L41" s="106"/>
      <c r="M41" s="107">
        <f t="shared" ref="M41:M43" si="87">K41*L41</f>
        <v>0</v>
      </c>
      <c r="N41" s="105"/>
      <c r="O41" s="106"/>
      <c r="P41" s="107">
        <f t="shared" ref="P41:P43" si="88">N41*O41</f>
        <v>0</v>
      </c>
      <c r="Q41" s="105"/>
      <c r="R41" s="106"/>
      <c r="S41" s="107">
        <f t="shared" ref="S41:S43" si="89">Q41*R41</f>
        <v>0</v>
      </c>
      <c r="T41" s="105"/>
      <c r="U41" s="106"/>
      <c r="V41" s="107">
        <f t="shared" ref="V41:V43" si="90">T41*U41</f>
        <v>0</v>
      </c>
      <c r="W41" s="183">
        <f t="shared" ref="W41:W43" si="91">G41+M41+S41</f>
        <v>0</v>
      </c>
      <c r="X41" s="184">
        <f t="shared" ref="X41:X43" si="92">J41+P41+V41</f>
        <v>0</v>
      </c>
      <c r="Y41" s="184">
        <f t="shared" si="83"/>
        <v>0</v>
      </c>
      <c r="Z41" s="185" t="e">
        <f t="shared" si="84"/>
        <v>#DIV/0!</v>
      </c>
      <c r="AA41" s="88"/>
      <c r="AB41" s="187"/>
      <c r="AC41" s="187"/>
      <c r="AD41" s="187"/>
      <c r="AE41" s="187"/>
      <c r="AF41" s="187"/>
      <c r="AG41" s="187"/>
    </row>
    <row r="42" spans="1:33" ht="30" customHeight="1" x14ac:dyDescent="0.2">
      <c r="A42" s="180" t="s">
        <v>76</v>
      </c>
      <c r="B42" s="181" t="s">
        <v>126</v>
      </c>
      <c r="C42" s="87" t="s">
        <v>124</v>
      </c>
      <c r="D42" s="182" t="s">
        <v>125</v>
      </c>
      <c r="E42" s="105"/>
      <c r="F42" s="106"/>
      <c r="G42" s="107">
        <f t="shared" si="85"/>
        <v>0</v>
      </c>
      <c r="H42" s="105"/>
      <c r="I42" s="106"/>
      <c r="J42" s="107">
        <f t="shared" si="86"/>
        <v>0</v>
      </c>
      <c r="K42" s="105"/>
      <c r="L42" s="106"/>
      <c r="M42" s="107">
        <f t="shared" si="87"/>
        <v>0</v>
      </c>
      <c r="N42" s="105"/>
      <c r="O42" s="106"/>
      <c r="P42" s="107">
        <f t="shared" si="88"/>
        <v>0</v>
      </c>
      <c r="Q42" s="105"/>
      <c r="R42" s="106"/>
      <c r="S42" s="107">
        <f t="shared" si="89"/>
        <v>0</v>
      </c>
      <c r="T42" s="105"/>
      <c r="U42" s="106"/>
      <c r="V42" s="107">
        <f t="shared" si="90"/>
        <v>0</v>
      </c>
      <c r="W42" s="183">
        <f t="shared" si="91"/>
        <v>0</v>
      </c>
      <c r="X42" s="184">
        <f t="shared" si="92"/>
        <v>0</v>
      </c>
      <c r="Y42" s="184">
        <f t="shared" si="83"/>
        <v>0</v>
      </c>
      <c r="Z42" s="185" t="e">
        <f t="shared" si="84"/>
        <v>#DIV/0!</v>
      </c>
      <c r="AA42" s="88"/>
      <c r="AB42" s="187"/>
      <c r="AC42" s="187"/>
      <c r="AD42" s="187"/>
      <c r="AE42" s="187"/>
      <c r="AF42" s="187"/>
      <c r="AG42" s="187"/>
    </row>
    <row r="43" spans="1:33" ht="30" customHeight="1" x14ac:dyDescent="0.2">
      <c r="A43" s="197" t="s">
        <v>76</v>
      </c>
      <c r="B43" s="202" t="s">
        <v>127</v>
      </c>
      <c r="C43" s="87" t="s">
        <v>124</v>
      </c>
      <c r="D43" s="198" t="s">
        <v>125</v>
      </c>
      <c r="E43" s="199"/>
      <c r="F43" s="200"/>
      <c r="G43" s="201">
        <f t="shared" si="85"/>
        <v>0</v>
      </c>
      <c r="H43" s="199"/>
      <c r="I43" s="200"/>
      <c r="J43" s="201">
        <f t="shared" si="86"/>
        <v>0</v>
      </c>
      <c r="K43" s="199"/>
      <c r="L43" s="200"/>
      <c r="M43" s="201">
        <f t="shared" si="87"/>
        <v>0</v>
      </c>
      <c r="N43" s="199"/>
      <c r="O43" s="200"/>
      <c r="P43" s="201">
        <f t="shared" si="88"/>
        <v>0</v>
      </c>
      <c r="Q43" s="199"/>
      <c r="R43" s="200"/>
      <c r="S43" s="201">
        <f t="shared" si="89"/>
        <v>0</v>
      </c>
      <c r="T43" s="199"/>
      <c r="U43" s="200"/>
      <c r="V43" s="201">
        <f t="shared" si="90"/>
        <v>0</v>
      </c>
      <c r="W43" s="191">
        <f t="shared" si="91"/>
        <v>0</v>
      </c>
      <c r="X43" s="184">
        <f t="shared" si="92"/>
        <v>0</v>
      </c>
      <c r="Y43" s="184">
        <f t="shared" si="83"/>
        <v>0</v>
      </c>
      <c r="Z43" s="185" t="e">
        <f t="shared" si="84"/>
        <v>#DIV/0!</v>
      </c>
      <c r="AA43" s="92"/>
      <c r="AB43" s="187"/>
      <c r="AC43" s="187"/>
      <c r="AD43" s="187"/>
      <c r="AE43" s="187"/>
      <c r="AF43" s="187"/>
      <c r="AG43" s="187"/>
    </row>
    <row r="44" spans="1:33" ht="30" customHeight="1" x14ac:dyDescent="0.2">
      <c r="A44" s="172" t="s">
        <v>73</v>
      </c>
      <c r="B44" s="203" t="s">
        <v>128</v>
      </c>
      <c r="C44" s="93" t="s">
        <v>129</v>
      </c>
      <c r="D44" s="192"/>
      <c r="E44" s="193">
        <f>SUM(E45:E47)</f>
        <v>0</v>
      </c>
      <c r="F44" s="194"/>
      <c r="G44" s="195">
        <f t="shared" ref="G44:H44" si="93">SUM(G45:G47)</f>
        <v>0</v>
      </c>
      <c r="H44" s="193">
        <f t="shared" si="93"/>
        <v>0</v>
      </c>
      <c r="I44" s="194"/>
      <c r="J44" s="195">
        <f t="shared" ref="J44:K44" si="94">SUM(J45:J47)</f>
        <v>0</v>
      </c>
      <c r="K44" s="193">
        <f t="shared" si="94"/>
        <v>0</v>
      </c>
      <c r="L44" s="194"/>
      <c r="M44" s="195">
        <f t="shared" ref="M44:N44" si="95">SUM(M45:M47)</f>
        <v>0</v>
      </c>
      <c r="N44" s="193">
        <f t="shared" si="95"/>
        <v>0</v>
      </c>
      <c r="O44" s="194"/>
      <c r="P44" s="195">
        <f t="shared" ref="P44:Q44" si="96">SUM(P45:P47)</f>
        <v>0</v>
      </c>
      <c r="Q44" s="193">
        <f t="shared" si="96"/>
        <v>0</v>
      </c>
      <c r="R44" s="194"/>
      <c r="S44" s="195">
        <f t="shared" ref="S44:T44" si="97">SUM(S45:S47)</f>
        <v>0</v>
      </c>
      <c r="T44" s="193">
        <f t="shared" si="97"/>
        <v>0</v>
      </c>
      <c r="U44" s="194"/>
      <c r="V44" s="195">
        <f t="shared" ref="V44:X44" si="98">SUM(V45:V47)</f>
        <v>0</v>
      </c>
      <c r="W44" s="195">
        <f t="shared" si="98"/>
        <v>0</v>
      </c>
      <c r="X44" s="195">
        <f t="shared" si="98"/>
        <v>0</v>
      </c>
      <c r="Y44" s="229">
        <f t="shared" si="83"/>
        <v>0</v>
      </c>
      <c r="Z44" s="229" t="e">
        <f t="shared" si="84"/>
        <v>#DIV/0!</v>
      </c>
      <c r="AA44" s="91"/>
      <c r="AB44" s="179"/>
      <c r="AC44" s="179"/>
      <c r="AD44" s="179"/>
      <c r="AE44" s="179"/>
      <c r="AF44" s="179"/>
      <c r="AG44" s="179"/>
    </row>
    <row r="45" spans="1:33" ht="30" customHeight="1" x14ac:dyDescent="0.2">
      <c r="A45" s="180" t="s">
        <v>76</v>
      </c>
      <c r="B45" s="181" t="s">
        <v>130</v>
      </c>
      <c r="C45" s="87" t="s">
        <v>131</v>
      </c>
      <c r="D45" s="182" t="s">
        <v>132</v>
      </c>
      <c r="E45" s="105"/>
      <c r="F45" s="106"/>
      <c r="G45" s="107">
        <f t="shared" ref="G45:G47" si="99">E45*F45</f>
        <v>0</v>
      </c>
      <c r="H45" s="105"/>
      <c r="I45" s="106"/>
      <c r="J45" s="107">
        <f t="shared" ref="J45:J47" si="100">H45*I45</f>
        <v>0</v>
      </c>
      <c r="K45" s="105"/>
      <c r="L45" s="106"/>
      <c r="M45" s="107">
        <f t="shared" ref="M45:M47" si="101">K45*L45</f>
        <v>0</v>
      </c>
      <c r="N45" s="105"/>
      <c r="O45" s="106"/>
      <c r="P45" s="107">
        <f t="shared" ref="P45:P47" si="102">N45*O45</f>
        <v>0</v>
      </c>
      <c r="Q45" s="105"/>
      <c r="R45" s="106"/>
      <c r="S45" s="107">
        <f t="shared" ref="S45:S47" si="103">Q45*R45</f>
        <v>0</v>
      </c>
      <c r="T45" s="105"/>
      <c r="U45" s="106"/>
      <c r="V45" s="107">
        <f t="shared" ref="V45:V47" si="104">T45*U45</f>
        <v>0</v>
      </c>
      <c r="W45" s="183">
        <f t="shared" ref="W45:W47" si="105">G45+M45+S45</f>
        <v>0</v>
      </c>
      <c r="X45" s="184">
        <f t="shared" ref="X45:X47" si="106">J45+P45+V45</f>
        <v>0</v>
      </c>
      <c r="Y45" s="184">
        <f t="shared" si="83"/>
        <v>0</v>
      </c>
      <c r="Z45" s="185" t="e">
        <f t="shared" si="84"/>
        <v>#DIV/0!</v>
      </c>
      <c r="AA45" s="88"/>
      <c r="AB45" s="187"/>
      <c r="AC45" s="187"/>
      <c r="AD45" s="187"/>
      <c r="AE45" s="187"/>
      <c r="AF45" s="187"/>
      <c r="AG45" s="187"/>
    </row>
    <row r="46" spans="1:33" ht="30" customHeight="1" x14ac:dyDescent="0.2">
      <c r="A46" s="180" t="s">
        <v>76</v>
      </c>
      <c r="B46" s="181" t="s">
        <v>133</v>
      </c>
      <c r="C46" s="101" t="s">
        <v>131</v>
      </c>
      <c r="D46" s="182" t="s">
        <v>132</v>
      </c>
      <c r="E46" s="105"/>
      <c r="F46" s="106"/>
      <c r="G46" s="107">
        <f t="shared" si="99"/>
        <v>0</v>
      </c>
      <c r="H46" s="105"/>
      <c r="I46" s="106"/>
      <c r="J46" s="107">
        <f t="shared" si="100"/>
        <v>0</v>
      </c>
      <c r="K46" s="105"/>
      <c r="L46" s="106"/>
      <c r="M46" s="107">
        <f t="shared" si="101"/>
        <v>0</v>
      </c>
      <c r="N46" s="105"/>
      <c r="O46" s="106"/>
      <c r="P46" s="107">
        <f t="shared" si="102"/>
        <v>0</v>
      </c>
      <c r="Q46" s="105"/>
      <c r="R46" s="106"/>
      <c r="S46" s="107">
        <f t="shared" si="103"/>
        <v>0</v>
      </c>
      <c r="T46" s="105"/>
      <c r="U46" s="106"/>
      <c r="V46" s="107">
        <f t="shared" si="104"/>
        <v>0</v>
      </c>
      <c r="W46" s="183">
        <f t="shared" si="105"/>
        <v>0</v>
      </c>
      <c r="X46" s="184">
        <f t="shared" si="106"/>
        <v>0</v>
      </c>
      <c r="Y46" s="184">
        <f t="shared" si="83"/>
        <v>0</v>
      </c>
      <c r="Z46" s="185" t="e">
        <f t="shared" si="84"/>
        <v>#DIV/0!</v>
      </c>
      <c r="AA46" s="88"/>
      <c r="AB46" s="187"/>
      <c r="AC46" s="187"/>
      <c r="AD46" s="187"/>
      <c r="AE46" s="187"/>
      <c r="AF46" s="187"/>
      <c r="AG46" s="187"/>
    </row>
    <row r="47" spans="1:33" ht="30" customHeight="1" x14ac:dyDescent="0.2">
      <c r="A47" s="197" t="s">
        <v>76</v>
      </c>
      <c r="B47" s="202" t="s">
        <v>134</v>
      </c>
      <c r="C47" s="102" t="s">
        <v>131</v>
      </c>
      <c r="D47" s="198" t="s">
        <v>132</v>
      </c>
      <c r="E47" s="199"/>
      <c r="F47" s="200"/>
      <c r="G47" s="201">
        <f t="shared" si="99"/>
        <v>0</v>
      </c>
      <c r="H47" s="199"/>
      <c r="I47" s="200"/>
      <c r="J47" s="201">
        <f t="shared" si="100"/>
        <v>0</v>
      </c>
      <c r="K47" s="199"/>
      <c r="L47" s="200"/>
      <c r="M47" s="201">
        <f t="shared" si="101"/>
        <v>0</v>
      </c>
      <c r="N47" s="199"/>
      <c r="O47" s="200"/>
      <c r="P47" s="201">
        <f t="shared" si="102"/>
        <v>0</v>
      </c>
      <c r="Q47" s="199"/>
      <c r="R47" s="200"/>
      <c r="S47" s="201">
        <f t="shared" si="103"/>
        <v>0</v>
      </c>
      <c r="T47" s="199"/>
      <c r="U47" s="200"/>
      <c r="V47" s="201">
        <f t="shared" si="104"/>
        <v>0</v>
      </c>
      <c r="W47" s="191">
        <f t="shared" si="105"/>
        <v>0</v>
      </c>
      <c r="X47" s="184">
        <f t="shared" si="106"/>
        <v>0</v>
      </c>
      <c r="Y47" s="184">
        <f t="shared" si="83"/>
        <v>0</v>
      </c>
      <c r="Z47" s="185" t="e">
        <f t="shared" si="84"/>
        <v>#DIV/0!</v>
      </c>
      <c r="AA47" s="92"/>
      <c r="AB47" s="187"/>
      <c r="AC47" s="187"/>
      <c r="AD47" s="187"/>
      <c r="AE47" s="187"/>
      <c r="AF47" s="187"/>
      <c r="AG47" s="187"/>
    </row>
    <row r="48" spans="1:33" ht="30" customHeight="1" x14ac:dyDescent="0.2">
      <c r="A48" s="172" t="s">
        <v>73</v>
      </c>
      <c r="B48" s="203" t="s">
        <v>135</v>
      </c>
      <c r="C48" s="93" t="s">
        <v>136</v>
      </c>
      <c r="D48" s="192"/>
      <c r="E48" s="193">
        <f>SUM(E49:E51)</f>
        <v>0</v>
      </c>
      <c r="F48" s="194"/>
      <c r="G48" s="195">
        <f t="shared" ref="G48:H48" si="107">SUM(G49:G51)</f>
        <v>0</v>
      </c>
      <c r="H48" s="193">
        <f t="shared" si="107"/>
        <v>0</v>
      </c>
      <c r="I48" s="194"/>
      <c r="J48" s="195">
        <f t="shared" ref="J48:K48" si="108">SUM(J49:J51)</f>
        <v>0</v>
      </c>
      <c r="K48" s="193">
        <f t="shared" si="108"/>
        <v>0</v>
      </c>
      <c r="L48" s="194"/>
      <c r="M48" s="195">
        <f t="shared" ref="M48:N48" si="109">SUM(M49:M51)</f>
        <v>0</v>
      </c>
      <c r="N48" s="193">
        <f t="shared" si="109"/>
        <v>0</v>
      </c>
      <c r="O48" s="194"/>
      <c r="P48" s="195">
        <f t="shared" ref="P48:Q48" si="110">SUM(P49:P51)</f>
        <v>0</v>
      </c>
      <c r="Q48" s="193">
        <f t="shared" si="110"/>
        <v>0</v>
      </c>
      <c r="R48" s="194"/>
      <c r="S48" s="195">
        <f t="shared" ref="S48:T48" si="111">SUM(S49:S51)</f>
        <v>0</v>
      </c>
      <c r="T48" s="193">
        <f t="shared" si="111"/>
        <v>0</v>
      </c>
      <c r="U48" s="194"/>
      <c r="V48" s="195">
        <f t="shared" ref="V48:X48" si="112">SUM(V49:V51)</f>
        <v>0</v>
      </c>
      <c r="W48" s="195">
        <f t="shared" si="112"/>
        <v>0</v>
      </c>
      <c r="X48" s="195">
        <f t="shared" si="112"/>
        <v>0</v>
      </c>
      <c r="Y48" s="194">
        <f t="shared" si="83"/>
        <v>0</v>
      </c>
      <c r="Z48" s="194" t="e">
        <f t="shared" si="84"/>
        <v>#DIV/0!</v>
      </c>
      <c r="AA48" s="91"/>
      <c r="AB48" s="179"/>
      <c r="AC48" s="179"/>
      <c r="AD48" s="179"/>
      <c r="AE48" s="179"/>
      <c r="AF48" s="179"/>
      <c r="AG48" s="179"/>
    </row>
    <row r="49" spans="1:33" ht="30" customHeight="1" x14ac:dyDescent="0.2">
      <c r="A49" s="180" t="s">
        <v>76</v>
      </c>
      <c r="B49" s="181" t="s">
        <v>137</v>
      </c>
      <c r="C49" s="87" t="s">
        <v>138</v>
      </c>
      <c r="D49" s="182" t="s">
        <v>132</v>
      </c>
      <c r="E49" s="105"/>
      <c r="F49" s="106"/>
      <c r="G49" s="107">
        <f t="shared" ref="G49:G51" si="113">E49*F49</f>
        <v>0</v>
      </c>
      <c r="H49" s="105"/>
      <c r="I49" s="106"/>
      <c r="J49" s="107">
        <f t="shared" ref="J49:J51" si="114">H49*I49</f>
        <v>0</v>
      </c>
      <c r="K49" s="105"/>
      <c r="L49" s="106"/>
      <c r="M49" s="107">
        <f t="shared" ref="M49:M51" si="115">K49*L49</f>
        <v>0</v>
      </c>
      <c r="N49" s="105"/>
      <c r="O49" s="106"/>
      <c r="P49" s="107">
        <f t="shared" ref="P49:P51" si="116">N49*O49</f>
        <v>0</v>
      </c>
      <c r="Q49" s="105"/>
      <c r="R49" s="106"/>
      <c r="S49" s="107">
        <f t="shared" ref="S49:S51" si="117">Q49*R49</f>
        <v>0</v>
      </c>
      <c r="T49" s="105"/>
      <c r="U49" s="106"/>
      <c r="V49" s="107">
        <f t="shared" ref="V49:V51" si="118">T49*U49</f>
        <v>0</v>
      </c>
      <c r="W49" s="183">
        <f t="shared" ref="W49:W51" si="119">G49+M49+S49</f>
        <v>0</v>
      </c>
      <c r="X49" s="184">
        <f t="shared" ref="X49:X51" si="120">J49+P49+V49</f>
        <v>0</v>
      </c>
      <c r="Y49" s="184">
        <f t="shared" si="83"/>
        <v>0</v>
      </c>
      <c r="Z49" s="185" t="e">
        <f t="shared" si="84"/>
        <v>#DIV/0!</v>
      </c>
      <c r="AA49" s="88"/>
      <c r="AB49" s="186"/>
      <c r="AC49" s="187"/>
      <c r="AD49" s="187"/>
      <c r="AE49" s="187"/>
      <c r="AF49" s="187"/>
      <c r="AG49" s="187"/>
    </row>
    <row r="50" spans="1:33" ht="30" customHeight="1" x14ac:dyDescent="0.2">
      <c r="A50" s="180" t="s">
        <v>76</v>
      </c>
      <c r="B50" s="181" t="s">
        <v>139</v>
      </c>
      <c r="C50" s="87" t="s">
        <v>140</v>
      </c>
      <c r="D50" s="182" t="s">
        <v>132</v>
      </c>
      <c r="E50" s="105"/>
      <c r="F50" s="106"/>
      <c r="G50" s="107">
        <f t="shared" si="113"/>
        <v>0</v>
      </c>
      <c r="H50" s="105"/>
      <c r="I50" s="106"/>
      <c r="J50" s="107">
        <f t="shared" si="114"/>
        <v>0</v>
      </c>
      <c r="K50" s="105"/>
      <c r="L50" s="106"/>
      <c r="M50" s="107">
        <f t="shared" si="115"/>
        <v>0</v>
      </c>
      <c r="N50" s="105"/>
      <c r="O50" s="106"/>
      <c r="P50" s="107">
        <f t="shared" si="116"/>
        <v>0</v>
      </c>
      <c r="Q50" s="105"/>
      <c r="R50" s="106"/>
      <c r="S50" s="107">
        <f t="shared" si="117"/>
        <v>0</v>
      </c>
      <c r="T50" s="105"/>
      <c r="U50" s="106"/>
      <c r="V50" s="107">
        <f t="shared" si="118"/>
        <v>0</v>
      </c>
      <c r="W50" s="183">
        <f t="shared" si="119"/>
        <v>0</v>
      </c>
      <c r="X50" s="184">
        <f t="shared" si="120"/>
        <v>0</v>
      </c>
      <c r="Y50" s="184">
        <f t="shared" si="83"/>
        <v>0</v>
      </c>
      <c r="Z50" s="185" t="e">
        <f t="shared" si="84"/>
        <v>#DIV/0!</v>
      </c>
      <c r="AA50" s="88"/>
      <c r="AB50" s="187"/>
      <c r="AC50" s="187"/>
      <c r="AD50" s="187"/>
      <c r="AE50" s="187"/>
      <c r="AF50" s="187"/>
      <c r="AG50" s="187"/>
    </row>
    <row r="51" spans="1:33" ht="30" customHeight="1" x14ac:dyDescent="0.2">
      <c r="A51" s="188" t="s">
        <v>76</v>
      </c>
      <c r="B51" s="189" t="s">
        <v>141</v>
      </c>
      <c r="C51" s="98" t="s">
        <v>138</v>
      </c>
      <c r="D51" s="190" t="s">
        <v>132</v>
      </c>
      <c r="E51" s="199"/>
      <c r="F51" s="200"/>
      <c r="G51" s="201">
        <f t="shared" si="113"/>
        <v>0</v>
      </c>
      <c r="H51" s="199"/>
      <c r="I51" s="200"/>
      <c r="J51" s="201">
        <f t="shared" si="114"/>
        <v>0</v>
      </c>
      <c r="K51" s="199"/>
      <c r="L51" s="200"/>
      <c r="M51" s="201">
        <f t="shared" si="115"/>
        <v>0</v>
      </c>
      <c r="N51" s="199"/>
      <c r="O51" s="200"/>
      <c r="P51" s="201">
        <f t="shared" si="116"/>
        <v>0</v>
      </c>
      <c r="Q51" s="199"/>
      <c r="R51" s="200"/>
      <c r="S51" s="201">
        <f t="shared" si="117"/>
        <v>0</v>
      </c>
      <c r="T51" s="199"/>
      <c r="U51" s="200"/>
      <c r="V51" s="201">
        <f t="shared" si="118"/>
        <v>0</v>
      </c>
      <c r="W51" s="191">
        <f t="shared" si="119"/>
        <v>0</v>
      </c>
      <c r="X51" s="184">
        <f t="shared" si="120"/>
        <v>0</v>
      </c>
      <c r="Y51" s="184">
        <f t="shared" si="83"/>
        <v>0</v>
      </c>
      <c r="Z51" s="185" t="e">
        <f t="shared" si="84"/>
        <v>#DIV/0!</v>
      </c>
      <c r="AA51" s="92"/>
      <c r="AB51" s="187"/>
      <c r="AC51" s="187"/>
      <c r="AD51" s="187"/>
      <c r="AE51" s="187"/>
      <c r="AF51" s="187"/>
      <c r="AG51" s="187"/>
    </row>
    <row r="52" spans="1:33" ht="30" customHeight="1" x14ac:dyDescent="0.2">
      <c r="A52" s="211" t="s">
        <v>142</v>
      </c>
      <c r="B52" s="212"/>
      <c r="C52" s="99"/>
      <c r="D52" s="213"/>
      <c r="E52" s="217">
        <f>E48+E44+E40</f>
        <v>0</v>
      </c>
      <c r="F52" s="230"/>
      <c r="G52" s="216">
        <f t="shared" ref="G52:H52" si="121">G48+G44+G40</f>
        <v>0</v>
      </c>
      <c r="H52" s="217">
        <f t="shared" si="121"/>
        <v>0</v>
      </c>
      <c r="I52" s="230"/>
      <c r="J52" s="216">
        <f t="shared" ref="J52:K52" si="122">J48+J44+J40</f>
        <v>0</v>
      </c>
      <c r="K52" s="231">
        <f t="shared" si="122"/>
        <v>0</v>
      </c>
      <c r="L52" s="230"/>
      <c r="M52" s="216">
        <f t="shared" ref="M52:N52" si="123">M48+M44+M40</f>
        <v>0</v>
      </c>
      <c r="N52" s="231">
        <f t="shared" si="123"/>
        <v>0</v>
      </c>
      <c r="O52" s="230"/>
      <c r="P52" s="216">
        <f t="shared" ref="P52:Q52" si="124">P48+P44+P40</f>
        <v>0</v>
      </c>
      <c r="Q52" s="231">
        <f t="shared" si="124"/>
        <v>0</v>
      </c>
      <c r="R52" s="230"/>
      <c r="S52" s="216">
        <f t="shared" ref="S52:T52" si="125">S48+S44+S40</f>
        <v>0</v>
      </c>
      <c r="T52" s="231">
        <f t="shared" si="125"/>
        <v>0</v>
      </c>
      <c r="U52" s="230"/>
      <c r="V52" s="216">
        <f t="shared" ref="V52:X52" si="126">V48+V44+V40</f>
        <v>0</v>
      </c>
      <c r="W52" s="232">
        <f t="shared" si="126"/>
        <v>0</v>
      </c>
      <c r="X52" s="232">
        <f t="shared" si="126"/>
        <v>0</v>
      </c>
      <c r="Y52" s="232">
        <f t="shared" si="83"/>
        <v>0</v>
      </c>
      <c r="Z52" s="232" t="e">
        <f t="shared" si="84"/>
        <v>#DIV/0!</v>
      </c>
      <c r="AA52" s="100"/>
      <c r="AB52" s="74"/>
      <c r="AC52" s="74"/>
      <c r="AD52" s="74"/>
      <c r="AE52" s="74"/>
      <c r="AF52" s="74"/>
      <c r="AG52" s="74"/>
    </row>
    <row r="53" spans="1:33" ht="30" customHeight="1" x14ac:dyDescent="0.2">
      <c r="A53" s="221" t="s">
        <v>71</v>
      </c>
      <c r="B53" s="222">
        <v>3</v>
      </c>
      <c r="C53" s="223" t="s">
        <v>143</v>
      </c>
      <c r="D53" s="224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70"/>
      <c r="X53" s="170"/>
      <c r="Y53" s="170"/>
      <c r="Z53" s="170"/>
      <c r="AA53" s="143"/>
      <c r="AB53" s="74"/>
      <c r="AC53" s="74"/>
      <c r="AD53" s="74"/>
      <c r="AE53" s="74"/>
      <c r="AF53" s="74"/>
      <c r="AG53" s="74"/>
    </row>
    <row r="54" spans="1:33" ht="45" customHeight="1" x14ac:dyDescent="0.2">
      <c r="A54" s="172" t="s">
        <v>73</v>
      </c>
      <c r="B54" s="203" t="s">
        <v>144</v>
      </c>
      <c r="C54" s="85" t="s">
        <v>145</v>
      </c>
      <c r="D54" s="174"/>
      <c r="E54" s="175">
        <f>SUM(E55:E57)</f>
        <v>0</v>
      </c>
      <c r="F54" s="176"/>
      <c r="G54" s="148">
        <f t="shared" ref="G54:H54" si="127">SUM(G55:G57)</f>
        <v>0</v>
      </c>
      <c r="H54" s="175">
        <f t="shared" si="127"/>
        <v>0</v>
      </c>
      <c r="I54" s="176"/>
      <c r="J54" s="148">
        <f t="shared" ref="J54:K54" si="128">SUM(J55:J57)</f>
        <v>0</v>
      </c>
      <c r="K54" s="175">
        <f t="shared" si="128"/>
        <v>0</v>
      </c>
      <c r="L54" s="176"/>
      <c r="M54" s="148">
        <f t="shared" ref="M54:N54" si="129">SUM(M55:M57)</f>
        <v>0</v>
      </c>
      <c r="N54" s="175">
        <f t="shared" si="129"/>
        <v>0</v>
      </c>
      <c r="O54" s="176"/>
      <c r="P54" s="148">
        <f t="shared" ref="P54:Q54" si="130">SUM(P55:P57)</f>
        <v>0</v>
      </c>
      <c r="Q54" s="175">
        <f t="shared" si="130"/>
        <v>0</v>
      </c>
      <c r="R54" s="176"/>
      <c r="S54" s="148">
        <f t="shared" ref="S54:T54" si="131">SUM(S55:S57)</f>
        <v>0</v>
      </c>
      <c r="T54" s="175">
        <f t="shared" si="131"/>
        <v>0</v>
      </c>
      <c r="U54" s="176"/>
      <c r="V54" s="148">
        <f t="shared" ref="V54:X54" si="132">SUM(V55:V57)</f>
        <v>0</v>
      </c>
      <c r="W54" s="148">
        <f t="shared" si="132"/>
        <v>0</v>
      </c>
      <c r="X54" s="148">
        <f t="shared" si="132"/>
        <v>0</v>
      </c>
      <c r="Y54" s="177">
        <f t="shared" ref="Y54:Y61" si="133">W54-X54</f>
        <v>0</v>
      </c>
      <c r="Z54" s="178" t="e">
        <f t="shared" ref="Z54:Z61" si="134">Y54/W54</f>
        <v>#DIV/0!</v>
      </c>
      <c r="AA54" s="86"/>
      <c r="AB54" s="179"/>
      <c r="AC54" s="179"/>
      <c r="AD54" s="179"/>
      <c r="AE54" s="179"/>
      <c r="AF54" s="179"/>
      <c r="AG54" s="179"/>
    </row>
    <row r="55" spans="1:33" ht="30" customHeight="1" x14ac:dyDescent="0.2">
      <c r="A55" s="180" t="s">
        <v>76</v>
      </c>
      <c r="B55" s="181" t="s">
        <v>146</v>
      </c>
      <c r="C55" s="101" t="s">
        <v>147</v>
      </c>
      <c r="D55" s="182" t="s">
        <v>125</v>
      </c>
      <c r="E55" s="105"/>
      <c r="F55" s="106"/>
      <c r="G55" s="107">
        <f t="shared" ref="G55:G57" si="135">E55*F55</f>
        <v>0</v>
      </c>
      <c r="H55" s="105"/>
      <c r="I55" s="106"/>
      <c r="J55" s="107">
        <f t="shared" ref="J55:J57" si="136">H55*I55</f>
        <v>0</v>
      </c>
      <c r="K55" s="105"/>
      <c r="L55" s="106"/>
      <c r="M55" s="107">
        <f t="shared" ref="M55:M57" si="137">K55*L55</f>
        <v>0</v>
      </c>
      <c r="N55" s="105"/>
      <c r="O55" s="106"/>
      <c r="P55" s="107">
        <f t="shared" ref="P55:P57" si="138">N55*O55</f>
        <v>0</v>
      </c>
      <c r="Q55" s="105"/>
      <c r="R55" s="106"/>
      <c r="S55" s="107">
        <f t="shared" ref="S55:S57" si="139">Q55*R55</f>
        <v>0</v>
      </c>
      <c r="T55" s="105"/>
      <c r="U55" s="106"/>
      <c r="V55" s="107">
        <f t="shared" ref="V55:V57" si="140">T55*U55</f>
        <v>0</v>
      </c>
      <c r="W55" s="183">
        <f t="shared" ref="W55:W57" si="141">G55+M55+S55</f>
        <v>0</v>
      </c>
      <c r="X55" s="184">
        <f t="shared" ref="X55:X57" si="142">J55+P55+V55</f>
        <v>0</v>
      </c>
      <c r="Y55" s="184">
        <f t="shared" si="133"/>
        <v>0</v>
      </c>
      <c r="Z55" s="185" t="e">
        <f t="shared" si="134"/>
        <v>#DIV/0!</v>
      </c>
      <c r="AA55" s="88"/>
      <c r="AB55" s="187"/>
      <c r="AC55" s="187"/>
      <c r="AD55" s="187"/>
      <c r="AE55" s="187"/>
      <c r="AF55" s="187"/>
      <c r="AG55" s="187"/>
    </row>
    <row r="56" spans="1:33" ht="30" customHeight="1" x14ac:dyDescent="0.2">
      <c r="A56" s="180" t="s">
        <v>76</v>
      </c>
      <c r="B56" s="181" t="s">
        <v>148</v>
      </c>
      <c r="C56" s="101" t="s">
        <v>149</v>
      </c>
      <c r="D56" s="182" t="s">
        <v>125</v>
      </c>
      <c r="E56" s="105"/>
      <c r="F56" s="106"/>
      <c r="G56" s="107">
        <f t="shared" si="135"/>
        <v>0</v>
      </c>
      <c r="H56" s="105"/>
      <c r="I56" s="106"/>
      <c r="J56" s="107">
        <f t="shared" si="136"/>
        <v>0</v>
      </c>
      <c r="K56" s="105"/>
      <c r="L56" s="106"/>
      <c r="M56" s="107">
        <f t="shared" si="137"/>
        <v>0</v>
      </c>
      <c r="N56" s="105"/>
      <c r="O56" s="106"/>
      <c r="P56" s="107">
        <f t="shared" si="138"/>
        <v>0</v>
      </c>
      <c r="Q56" s="105"/>
      <c r="R56" s="106"/>
      <c r="S56" s="107">
        <f t="shared" si="139"/>
        <v>0</v>
      </c>
      <c r="T56" s="105"/>
      <c r="U56" s="106"/>
      <c r="V56" s="107">
        <f t="shared" si="140"/>
        <v>0</v>
      </c>
      <c r="W56" s="183">
        <f t="shared" si="141"/>
        <v>0</v>
      </c>
      <c r="X56" s="184">
        <f t="shared" si="142"/>
        <v>0</v>
      </c>
      <c r="Y56" s="184">
        <f t="shared" si="133"/>
        <v>0</v>
      </c>
      <c r="Z56" s="185" t="e">
        <f t="shared" si="134"/>
        <v>#DIV/0!</v>
      </c>
      <c r="AA56" s="88"/>
      <c r="AB56" s="187"/>
      <c r="AC56" s="187"/>
      <c r="AD56" s="187"/>
      <c r="AE56" s="187"/>
      <c r="AF56" s="187"/>
      <c r="AG56" s="187"/>
    </row>
    <row r="57" spans="1:33" ht="30" customHeight="1" x14ac:dyDescent="0.2">
      <c r="A57" s="188" t="s">
        <v>76</v>
      </c>
      <c r="B57" s="189" t="s">
        <v>150</v>
      </c>
      <c r="C57" s="97" t="s">
        <v>151</v>
      </c>
      <c r="D57" s="190" t="s">
        <v>125</v>
      </c>
      <c r="E57" s="108"/>
      <c r="F57" s="109"/>
      <c r="G57" s="110">
        <f t="shared" si="135"/>
        <v>0</v>
      </c>
      <c r="H57" s="108"/>
      <c r="I57" s="109"/>
      <c r="J57" s="110">
        <f t="shared" si="136"/>
        <v>0</v>
      </c>
      <c r="K57" s="108"/>
      <c r="L57" s="109"/>
      <c r="M57" s="110">
        <f t="shared" si="137"/>
        <v>0</v>
      </c>
      <c r="N57" s="108"/>
      <c r="O57" s="109"/>
      <c r="P57" s="110">
        <f t="shared" si="138"/>
        <v>0</v>
      </c>
      <c r="Q57" s="108"/>
      <c r="R57" s="109"/>
      <c r="S57" s="110">
        <f t="shared" si="139"/>
        <v>0</v>
      </c>
      <c r="T57" s="108"/>
      <c r="U57" s="109"/>
      <c r="V57" s="110">
        <f t="shared" si="140"/>
        <v>0</v>
      </c>
      <c r="W57" s="191">
        <f t="shared" si="141"/>
        <v>0</v>
      </c>
      <c r="X57" s="184">
        <f t="shared" si="142"/>
        <v>0</v>
      </c>
      <c r="Y57" s="184">
        <f t="shared" si="133"/>
        <v>0</v>
      </c>
      <c r="Z57" s="185" t="e">
        <f t="shared" si="134"/>
        <v>#DIV/0!</v>
      </c>
      <c r="AA57" s="89"/>
      <c r="AB57" s="187"/>
      <c r="AC57" s="187"/>
      <c r="AD57" s="187"/>
      <c r="AE57" s="187"/>
      <c r="AF57" s="187"/>
      <c r="AG57" s="187"/>
    </row>
    <row r="58" spans="1:33" ht="47.25" customHeight="1" x14ac:dyDescent="0.2">
      <c r="A58" s="172" t="s">
        <v>73</v>
      </c>
      <c r="B58" s="203" t="s">
        <v>152</v>
      </c>
      <c r="C58" s="90" t="s">
        <v>153</v>
      </c>
      <c r="D58" s="192"/>
      <c r="E58" s="193"/>
      <c r="F58" s="194"/>
      <c r="G58" s="195"/>
      <c r="H58" s="193"/>
      <c r="I58" s="194"/>
      <c r="J58" s="195"/>
      <c r="K58" s="193">
        <f>SUM(K59:K60)</f>
        <v>0</v>
      </c>
      <c r="L58" s="194"/>
      <c r="M58" s="195">
        <f t="shared" ref="M58:N58" si="143">SUM(M59:M60)</f>
        <v>0</v>
      </c>
      <c r="N58" s="193">
        <f t="shared" si="143"/>
        <v>0</v>
      </c>
      <c r="O58" s="194"/>
      <c r="P58" s="195">
        <f t="shared" ref="P58:Q58" si="144">SUM(P59:P60)</f>
        <v>0</v>
      </c>
      <c r="Q58" s="193">
        <f t="shared" si="144"/>
        <v>0</v>
      </c>
      <c r="R58" s="194"/>
      <c r="S58" s="195">
        <f t="shared" ref="S58:T58" si="145">SUM(S59:S60)</f>
        <v>0</v>
      </c>
      <c r="T58" s="193">
        <f t="shared" si="145"/>
        <v>0</v>
      </c>
      <c r="U58" s="194"/>
      <c r="V58" s="195">
        <f t="shared" ref="V58:X58" si="146">SUM(V59:V60)</f>
        <v>0</v>
      </c>
      <c r="W58" s="195">
        <f t="shared" si="146"/>
        <v>0</v>
      </c>
      <c r="X58" s="195">
        <f t="shared" si="146"/>
        <v>0</v>
      </c>
      <c r="Y58" s="195">
        <f t="shared" si="133"/>
        <v>0</v>
      </c>
      <c r="Z58" s="195" t="e">
        <f t="shared" si="134"/>
        <v>#DIV/0!</v>
      </c>
      <c r="AA58" s="91"/>
      <c r="AB58" s="179"/>
      <c r="AC58" s="179"/>
      <c r="AD58" s="179"/>
      <c r="AE58" s="179"/>
      <c r="AF58" s="179"/>
      <c r="AG58" s="179"/>
    </row>
    <row r="59" spans="1:33" ht="30" customHeight="1" x14ac:dyDescent="0.2">
      <c r="A59" s="180" t="s">
        <v>76</v>
      </c>
      <c r="B59" s="181" t="s">
        <v>154</v>
      </c>
      <c r="C59" s="101" t="s">
        <v>155</v>
      </c>
      <c r="D59" s="182" t="s">
        <v>156</v>
      </c>
      <c r="E59" s="527" t="s">
        <v>157</v>
      </c>
      <c r="F59" s="528"/>
      <c r="G59" s="529"/>
      <c r="H59" s="527" t="s">
        <v>157</v>
      </c>
      <c r="I59" s="528"/>
      <c r="J59" s="529"/>
      <c r="K59" s="105"/>
      <c r="L59" s="106"/>
      <c r="M59" s="107">
        <f t="shared" ref="M59:M60" si="147">K59*L59</f>
        <v>0</v>
      </c>
      <c r="N59" s="105"/>
      <c r="O59" s="106"/>
      <c r="P59" s="107">
        <f t="shared" ref="P59:P60" si="148">N59*O59</f>
        <v>0</v>
      </c>
      <c r="Q59" s="105"/>
      <c r="R59" s="106"/>
      <c r="S59" s="107">
        <f t="shared" ref="S59:S60" si="149">Q59*R59</f>
        <v>0</v>
      </c>
      <c r="T59" s="105"/>
      <c r="U59" s="106"/>
      <c r="V59" s="107">
        <f t="shared" ref="V59:V60" si="150">T59*U59</f>
        <v>0</v>
      </c>
      <c r="W59" s="191">
        <f t="shared" ref="W59:W60" si="151">G59+M59+S59</f>
        <v>0</v>
      </c>
      <c r="X59" s="184">
        <f t="shared" ref="X59:X60" si="152">J59+P59+V59</f>
        <v>0</v>
      </c>
      <c r="Y59" s="184">
        <f t="shared" si="133"/>
        <v>0</v>
      </c>
      <c r="Z59" s="185" t="e">
        <f t="shared" si="134"/>
        <v>#DIV/0!</v>
      </c>
      <c r="AA59" s="88"/>
      <c r="AB59" s="187"/>
      <c r="AC59" s="187"/>
      <c r="AD59" s="187"/>
      <c r="AE59" s="187"/>
      <c r="AF59" s="187"/>
      <c r="AG59" s="187"/>
    </row>
    <row r="60" spans="1:33" ht="30" customHeight="1" x14ac:dyDescent="0.2">
      <c r="A60" s="188" t="s">
        <v>76</v>
      </c>
      <c r="B60" s="189" t="s">
        <v>158</v>
      </c>
      <c r="C60" s="97" t="s">
        <v>159</v>
      </c>
      <c r="D60" s="190" t="s">
        <v>156</v>
      </c>
      <c r="E60" s="530"/>
      <c r="F60" s="531"/>
      <c r="G60" s="532"/>
      <c r="H60" s="530"/>
      <c r="I60" s="531"/>
      <c r="J60" s="532"/>
      <c r="K60" s="199"/>
      <c r="L60" s="200"/>
      <c r="M60" s="201">
        <f t="shared" si="147"/>
        <v>0</v>
      </c>
      <c r="N60" s="199"/>
      <c r="O60" s="200"/>
      <c r="P60" s="201">
        <f t="shared" si="148"/>
        <v>0</v>
      </c>
      <c r="Q60" s="199"/>
      <c r="R60" s="200"/>
      <c r="S60" s="201">
        <f t="shared" si="149"/>
        <v>0</v>
      </c>
      <c r="T60" s="199"/>
      <c r="U60" s="200"/>
      <c r="V60" s="201">
        <f t="shared" si="150"/>
        <v>0</v>
      </c>
      <c r="W60" s="191">
        <f t="shared" si="151"/>
        <v>0</v>
      </c>
      <c r="X60" s="184">
        <f t="shared" si="152"/>
        <v>0</v>
      </c>
      <c r="Y60" s="210">
        <f t="shared" si="133"/>
        <v>0</v>
      </c>
      <c r="Z60" s="185" t="e">
        <f t="shared" si="134"/>
        <v>#DIV/0!</v>
      </c>
      <c r="AA60" s="92"/>
      <c r="AB60" s="187"/>
      <c r="AC60" s="187"/>
      <c r="AD60" s="187"/>
      <c r="AE60" s="187"/>
      <c r="AF60" s="187"/>
      <c r="AG60" s="187"/>
    </row>
    <row r="61" spans="1:33" ht="30" customHeight="1" x14ac:dyDescent="0.2">
      <c r="A61" s="211" t="s">
        <v>160</v>
      </c>
      <c r="B61" s="212"/>
      <c r="C61" s="99"/>
      <c r="D61" s="213"/>
      <c r="E61" s="217">
        <f>E54</f>
        <v>0</v>
      </c>
      <c r="F61" s="230"/>
      <c r="G61" s="216">
        <f t="shared" ref="G61:H61" si="153">G54</f>
        <v>0</v>
      </c>
      <c r="H61" s="217">
        <f t="shared" si="153"/>
        <v>0</v>
      </c>
      <c r="I61" s="230"/>
      <c r="J61" s="216">
        <f>J54</f>
        <v>0</v>
      </c>
      <c r="K61" s="231">
        <f>K58+K54</f>
        <v>0</v>
      </c>
      <c r="L61" s="230"/>
      <c r="M61" s="216">
        <f t="shared" ref="M61:N61" si="154">M58+M54</f>
        <v>0</v>
      </c>
      <c r="N61" s="231">
        <f t="shared" si="154"/>
        <v>0</v>
      </c>
      <c r="O61" s="230"/>
      <c r="P61" s="216">
        <f t="shared" ref="P61:Q61" si="155">P58+P54</f>
        <v>0</v>
      </c>
      <c r="Q61" s="231">
        <f t="shared" si="155"/>
        <v>0</v>
      </c>
      <c r="R61" s="230"/>
      <c r="S61" s="216">
        <f t="shared" ref="S61:T61" si="156">S58+S54</f>
        <v>0</v>
      </c>
      <c r="T61" s="231">
        <f t="shared" si="156"/>
        <v>0</v>
      </c>
      <c r="U61" s="230"/>
      <c r="V61" s="216">
        <f t="shared" ref="V61:X61" si="157">V58+V54</f>
        <v>0</v>
      </c>
      <c r="W61" s="232">
        <f t="shared" si="157"/>
        <v>0</v>
      </c>
      <c r="X61" s="232">
        <f t="shared" si="157"/>
        <v>0</v>
      </c>
      <c r="Y61" s="232">
        <f t="shared" si="133"/>
        <v>0</v>
      </c>
      <c r="Z61" s="232" t="e">
        <f t="shared" si="134"/>
        <v>#DIV/0!</v>
      </c>
      <c r="AA61" s="100"/>
      <c r="AB61" s="187"/>
      <c r="AC61" s="187"/>
      <c r="AD61" s="187"/>
      <c r="AE61" s="74"/>
      <c r="AF61" s="74"/>
      <c r="AG61" s="74"/>
    </row>
    <row r="62" spans="1:33" ht="30" customHeight="1" x14ac:dyDescent="0.2">
      <c r="A62" s="221" t="s">
        <v>71</v>
      </c>
      <c r="B62" s="222">
        <v>4</v>
      </c>
      <c r="C62" s="223" t="s">
        <v>161</v>
      </c>
      <c r="D62" s="224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70"/>
      <c r="X62" s="170"/>
      <c r="Y62" s="225"/>
      <c r="Z62" s="170"/>
      <c r="AA62" s="143"/>
      <c r="AB62" s="74"/>
      <c r="AC62" s="74"/>
      <c r="AD62" s="74"/>
      <c r="AE62" s="74"/>
      <c r="AF62" s="74"/>
      <c r="AG62" s="74"/>
    </row>
    <row r="63" spans="1:33" ht="30" customHeight="1" x14ac:dyDescent="0.2">
      <c r="A63" s="172" t="s">
        <v>73</v>
      </c>
      <c r="B63" s="203" t="s">
        <v>162</v>
      </c>
      <c r="C63" s="103" t="s">
        <v>163</v>
      </c>
      <c r="D63" s="174"/>
      <c r="E63" s="175">
        <f>SUM(E64:E66)</f>
        <v>0</v>
      </c>
      <c r="F63" s="176"/>
      <c r="G63" s="148">
        <f t="shared" ref="G63:H63" si="158">SUM(G64:G66)</f>
        <v>0</v>
      </c>
      <c r="H63" s="175">
        <f t="shared" si="158"/>
        <v>0</v>
      </c>
      <c r="I63" s="176"/>
      <c r="J63" s="148">
        <f t="shared" ref="J63:K63" si="159">SUM(J64:J66)</f>
        <v>0</v>
      </c>
      <c r="K63" s="175">
        <f t="shared" si="159"/>
        <v>0</v>
      </c>
      <c r="L63" s="176"/>
      <c r="M63" s="148">
        <f t="shared" ref="M63:N63" si="160">SUM(M64:M66)</f>
        <v>0</v>
      </c>
      <c r="N63" s="175">
        <f t="shared" si="160"/>
        <v>0</v>
      </c>
      <c r="O63" s="176"/>
      <c r="P63" s="148">
        <f t="shared" ref="P63:Q63" si="161">SUM(P64:P66)</f>
        <v>0</v>
      </c>
      <c r="Q63" s="175">
        <f t="shared" si="161"/>
        <v>0</v>
      </c>
      <c r="R63" s="176"/>
      <c r="S63" s="148">
        <f t="shared" ref="S63:T63" si="162">SUM(S64:S66)</f>
        <v>0</v>
      </c>
      <c r="T63" s="175">
        <f t="shared" si="162"/>
        <v>0</v>
      </c>
      <c r="U63" s="176"/>
      <c r="V63" s="148">
        <f t="shared" ref="V63:X63" si="163">SUM(V64:V66)</f>
        <v>0</v>
      </c>
      <c r="W63" s="148">
        <f t="shared" si="163"/>
        <v>0</v>
      </c>
      <c r="X63" s="148">
        <f t="shared" si="163"/>
        <v>0</v>
      </c>
      <c r="Y63" s="233">
        <f t="shared" ref="Y63:Y83" si="164">W63-X63</f>
        <v>0</v>
      </c>
      <c r="Z63" s="178" t="e">
        <f t="shared" ref="Z63:Z83" si="165">Y63/W63</f>
        <v>#DIV/0!</v>
      </c>
      <c r="AA63" s="86"/>
      <c r="AB63" s="179"/>
      <c r="AC63" s="179"/>
      <c r="AD63" s="179"/>
      <c r="AE63" s="179"/>
      <c r="AF63" s="179"/>
      <c r="AG63" s="179"/>
    </row>
    <row r="64" spans="1:33" ht="30" customHeight="1" x14ac:dyDescent="0.2">
      <c r="A64" s="180" t="s">
        <v>76</v>
      </c>
      <c r="B64" s="181" t="s">
        <v>164</v>
      </c>
      <c r="C64" s="101" t="s">
        <v>165</v>
      </c>
      <c r="D64" s="104" t="s">
        <v>166</v>
      </c>
      <c r="E64" s="105"/>
      <c r="F64" s="106"/>
      <c r="G64" s="107">
        <f t="shared" ref="G64:G66" si="166">E64*F64</f>
        <v>0</v>
      </c>
      <c r="H64" s="105"/>
      <c r="I64" s="106"/>
      <c r="J64" s="107">
        <f t="shared" ref="J64:J66" si="167">H64*I64</f>
        <v>0</v>
      </c>
      <c r="K64" s="105"/>
      <c r="L64" s="106"/>
      <c r="M64" s="107">
        <f t="shared" ref="M64:M66" si="168">K64*L64</f>
        <v>0</v>
      </c>
      <c r="N64" s="105"/>
      <c r="O64" s="106"/>
      <c r="P64" s="107">
        <f t="shared" ref="P64:P66" si="169">N64*O64</f>
        <v>0</v>
      </c>
      <c r="Q64" s="105"/>
      <c r="R64" s="106"/>
      <c r="S64" s="107">
        <f t="shared" ref="S64:S66" si="170">Q64*R64</f>
        <v>0</v>
      </c>
      <c r="T64" s="105"/>
      <c r="U64" s="106"/>
      <c r="V64" s="107">
        <f t="shared" ref="V64:V66" si="171">T64*U64</f>
        <v>0</v>
      </c>
      <c r="W64" s="183">
        <f t="shared" ref="W64:W66" si="172">G64+M64+S64</f>
        <v>0</v>
      </c>
      <c r="X64" s="184">
        <f t="shared" ref="X64:X66" si="173">J64+P64+V64</f>
        <v>0</v>
      </c>
      <c r="Y64" s="184">
        <f t="shared" si="164"/>
        <v>0</v>
      </c>
      <c r="Z64" s="185" t="e">
        <f t="shared" si="165"/>
        <v>#DIV/0!</v>
      </c>
      <c r="AA64" s="88"/>
      <c r="AB64" s="187"/>
      <c r="AC64" s="187"/>
      <c r="AD64" s="187"/>
      <c r="AE64" s="187"/>
      <c r="AF64" s="187"/>
      <c r="AG64" s="187"/>
    </row>
    <row r="65" spans="1:33" ht="30" customHeight="1" x14ac:dyDescent="0.2">
      <c r="A65" s="180" t="s">
        <v>76</v>
      </c>
      <c r="B65" s="181" t="s">
        <v>167</v>
      </c>
      <c r="C65" s="101" t="s">
        <v>165</v>
      </c>
      <c r="D65" s="104" t="s">
        <v>166</v>
      </c>
      <c r="E65" s="105"/>
      <c r="F65" s="106"/>
      <c r="G65" s="107">
        <f t="shared" si="166"/>
        <v>0</v>
      </c>
      <c r="H65" s="105"/>
      <c r="I65" s="106"/>
      <c r="J65" s="107">
        <f t="shared" si="167"/>
        <v>0</v>
      </c>
      <c r="K65" s="105"/>
      <c r="L65" s="106"/>
      <c r="M65" s="107">
        <f t="shared" si="168"/>
        <v>0</v>
      </c>
      <c r="N65" s="105"/>
      <c r="O65" s="106"/>
      <c r="P65" s="107">
        <f t="shared" si="169"/>
        <v>0</v>
      </c>
      <c r="Q65" s="105"/>
      <c r="R65" s="106"/>
      <c r="S65" s="107">
        <f t="shared" si="170"/>
        <v>0</v>
      </c>
      <c r="T65" s="105"/>
      <c r="U65" s="106"/>
      <c r="V65" s="107">
        <f t="shared" si="171"/>
        <v>0</v>
      </c>
      <c r="W65" s="183">
        <f t="shared" si="172"/>
        <v>0</v>
      </c>
      <c r="X65" s="184">
        <f t="shared" si="173"/>
        <v>0</v>
      </c>
      <c r="Y65" s="184">
        <f t="shared" si="164"/>
        <v>0</v>
      </c>
      <c r="Z65" s="185" t="e">
        <f t="shared" si="165"/>
        <v>#DIV/0!</v>
      </c>
      <c r="AA65" s="88"/>
      <c r="AB65" s="187"/>
      <c r="AC65" s="187"/>
      <c r="AD65" s="187"/>
      <c r="AE65" s="187"/>
      <c r="AF65" s="187"/>
      <c r="AG65" s="187"/>
    </row>
    <row r="66" spans="1:33" ht="30" customHeight="1" x14ac:dyDescent="0.2">
      <c r="A66" s="197" t="s">
        <v>76</v>
      </c>
      <c r="B66" s="189" t="s">
        <v>168</v>
      </c>
      <c r="C66" s="97" t="s">
        <v>165</v>
      </c>
      <c r="D66" s="104" t="s">
        <v>166</v>
      </c>
      <c r="E66" s="108"/>
      <c r="F66" s="109"/>
      <c r="G66" s="110">
        <f t="shared" si="166"/>
        <v>0</v>
      </c>
      <c r="H66" s="108"/>
      <c r="I66" s="109"/>
      <c r="J66" s="110">
        <f t="shared" si="167"/>
        <v>0</v>
      </c>
      <c r="K66" s="108"/>
      <c r="L66" s="109"/>
      <c r="M66" s="110">
        <f t="shared" si="168"/>
        <v>0</v>
      </c>
      <c r="N66" s="108"/>
      <c r="O66" s="109"/>
      <c r="P66" s="110">
        <f t="shared" si="169"/>
        <v>0</v>
      </c>
      <c r="Q66" s="108"/>
      <c r="R66" s="109"/>
      <c r="S66" s="110">
        <f t="shared" si="170"/>
        <v>0</v>
      </c>
      <c r="T66" s="108"/>
      <c r="U66" s="109"/>
      <c r="V66" s="110">
        <f t="shared" si="171"/>
        <v>0</v>
      </c>
      <c r="W66" s="191">
        <f t="shared" si="172"/>
        <v>0</v>
      </c>
      <c r="X66" s="184">
        <f t="shared" si="173"/>
        <v>0</v>
      </c>
      <c r="Y66" s="184">
        <f t="shared" si="164"/>
        <v>0</v>
      </c>
      <c r="Z66" s="185" t="e">
        <f t="shared" si="165"/>
        <v>#DIV/0!</v>
      </c>
      <c r="AA66" s="89"/>
      <c r="AB66" s="187"/>
      <c r="AC66" s="187"/>
      <c r="AD66" s="187"/>
      <c r="AE66" s="187"/>
      <c r="AF66" s="187"/>
      <c r="AG66" s="187"/>
    </row>
    <row r="67" spans="1:33" ht="30" customHeight="1" x14ac:dyDescent="0.2">
      <c r="A67" s="172" t="s">
        <v>73</v>
      </c>
      <c r="B67" s="203" t="s">
        <v>169</v>
      </c>
      <c r="C67" s="93" t="s">
        <v>170</v>
      </c>
      <c r="D67" s="192"/>
      <c r="E67" s="193">
        <f>SUM(E68:E70)</f>
        <v>0</v>
      </c>
      <c r="F67" s="194"/>
      <c r="G67" s="195">
        <f t="shared" ref="G67:H67" si="174">SUM(G68:G70)</f>
        <v>0</v>
      </c>
      <c r="H67" s="193">
        <f t="shared" si="174"/>
        <v>0</v>
      </c>
      <c r="I67" s="194"/>
      <c r="J67" s="195">
        <f t="shared" ref="J67:K67" si="175">SUM(J68:J70)</f>
        <v>0</v>
      </c>
      <c r="K67" s="193">
        <f t="shared" si="175"/>
        <v>0</v>
      </c>
      <c r="L67" s="194"/>
      <c r="M67" s="195">
        <f t="shared" ref="M67:N67" si="176">SUM(M68:M70)</f>
        <v>0</v>
      </c>
      <c r="N67" s="193">
        <f t="shared" si="176"/>
        <v>0</v>
      </c>
      <c r="O67" s="194"/>
      <c r="P67" s="195">
        <f t="shared" ref="P67:Q67" si="177">SUM(P68:P70)</f>
        <v>0</v>
      </c>
      <c r="Q67" s="193">
        <f t="shared" si="177"/>
        <v>0</v>
      </c>
      <c r="R67" s="194"/>
      <c r="S67" s="195">
        <f t="shared" ref="S67:T67" si="178">SUM(S68:S70)</f>
        <v>0</v>
      </c>
      <c r="T67" s="193">
        <f t="shared" si="178"/>
        <v>0</v>
      </c>
      <c r="U67" s="194"/>
      <c r="V67" s="195">
        <f t="shared" ref="V67:X67" si="179">SUM(V68:V70)</f>
        <v>0</v>
      </c>
      <c r="W67" s="195">
        <f t="shared" si="179"/>
        <v>0</v>
      </c>
      <c r="X67" s="195">
        <f t="shared" si="179"/>
        <v>0</v>
      </c>
      <c r="Y67" s="195">
        <f t="shared" si="164"/>
        <v>0</v>
      </c>
      <c r="Z67" s="195" t="e">
        <f t="shared" si="165"/>
        <v>#DIV/0!</v>
      </c>
      <c r="AA67" s="91"/>
      <c r="AB67" s="179"/>
      <c r="AC67" s="179"/>
      <c r="AD67" s="179"/>
      <c r="AE67" s="179"/>
      <c r="AF67" s="179"/>
      <c r="AG67" s="179"/>
    </row>
    <row r="68" spans="1:33" ht="30" customHeight="1" x14ac:dyDescent="0.2">
      <c r="A68" s="180" t="s">
        <v>76</v>
      </c>
      <c r="B68" s="181" t="s">
        <v>171</v>
      </c>
      <c r="C68" s="111" t="s">
        <v>172</v>
      </c>
      <c r="D68" s="104" t="s">
        <v>173</v>
      </c>
      <c r="E68" s="105"/>
      <c r="F68" s="106"/>
      <c r="G68" s="107">
        <f t="shared" ref="G68:G70" si="180">E68*F68</f>
        <v>0</v>
      </c>
      <c r="H68" s="105"/>
      <c r="I68" s="106"/>
      <c r="J68" s="107">
        <f t="shared" ref="J68:J70" si="181">H68*I68</f>
        <v>0</v>
      </c>
      <c r="K68" s="105"/>
      <c r="L68" s="106"/>
      <c r="M68" s="107">
        <f t="shared" ref="M68:M70" si="182">K68*L68</f>
        <v>0</v>
      </c>
      <c r="N68" s="105"/>
      <c r="O68" s="106"/>
      <c r="P68" s="107">
        <f t="shared" ref="P68:P70" si="183">N68*O68</f>
        <v>0</v>
      </c>
      <c r="Q68" s="105"/>
      <c r="R68" s="106"/>
      <c r="S68" s="107">
        <f t="shared" ref="S68:S70" si="184">Q68*R68</f>
        <v>0</v>
      </c>
      <c r="T68" s="105"/>
      <c r="U68" s="106"/>
      <c r="V68" s="107">
        <f t="shared" ref="V68:V70" si="185">T68*U68</f>
        <v>0</v>
      </c>
      <c r="W68" s="183">
        <f t="shared" ref="W68:W70" si="186">G68+M68+S68</f>
        <v>0</v>
      </c>
      <c r="X68" s="184">
        <f t="shared" ref="X68:X70" si="187">J68+P68+V68</f>
        <v>0</v>
      </c>
      <c r="Y68" s="184">
        <f t="shared" si="164"/>
        <v>0</v>
      </c>
      <c r="Z68" s="185" t="e">
        <f t="shared" si="165"/>
        <v>#DIV/0!</v>
      </c>
      <c r="AA68" s="88"/>
      <c r="AB68" s="187"/>
      <c r="AC68" s="187"/>
      <c r="AD68" s="187"/>
      <c r="AE68" s="187"/>
      <c r="AF68" s="187"/>
      <c r="AG68" s="187"/>
    </row>
    <row r="69" spans="1:33" ht="30" customHeight="1" x14ac:dyDescent="0.2">
      <c r="A69" s="180" t="s">
        <v>76</v>
      </c>
      <c r="B69" s="181" t="s">
        <v>174</v>
      </c>
      <c r="C69" s="111" t="s">
        <v>147</v>
      </c>
      <c r="D69" s="104" t="s">
        <v>173</v>
      </c>
      <c r="E69" s="105"/>
      <c r="F69" s="106"/>
      <c r="G69" s="107">
        <f t="shared" si="180"/>
        <v>0</v>
      </c>
      <c r="H69" s="105"/>
      <c r="I69" s="106"/>
      <c r="J69" s="107">
        <f t="shared" si="181"/>
        <v>0</v>
      </c>
      <c r="K69" s="105"/>
      <c r="L69" s="106"/>
      <c r="M69" s="107">
        <f t="shared" si="182"/>
        <v>0</v>
      </c>
      <c r="N69" s="105"/>
      <c r="O69" s="106"/>
      <c r="P69" s="107">
        <f t="shared" si="183"/>
        <v>0</v>
      </c>
      <c r="Q69" s="105"/>
      <c r="R69" s="106"/>
      <c r="S69" s="107">
        <f t="shared" si="184"/>
        <v>0</v>
      </c>
      <c r="T69" s="105"/>
      <c r="U69" s="106"/>
      <c r="V69" s="107">
        <f t="shared" si="185"/>
        <v>0</v>
      </c>
      <c r="W69" s="183">
        <f t="shared" si="186"/>
        <v>0</v>
      </c>
      <c r="X69" s="184">
        <f t="shared" si="187"/>
        <v>0</v>
      </c>
      <c r="Y69" s="184">
        <f t="shared" si="164"/>
        <v>0</v>
      </c>
      <c r="Z69" s="185" t="e">
        <f t="shared" si="165"/>
        <v>#DIV/0!</v>
      </c>
      <c r="AA69" s="88"/>
      <c r="AB69" s="187"/>
      <c r="AC69" s="187"/>
      <c r="AD69" s="187"/>
      <c r="AE69" s="187"/>
      <c r="AF69" s="187"/>
      <c r="AG69" s="187"/>
    </row>
    <row r="70" spans="1:33" ht="30" customHeight="1" x14ac:dyDescent="0.2">
      <c r="A70" s="188" t="s">
        <v>76</v>
      </c>
      <c r="B70" s="202" t="s">
        <v>175</v>
      </c>
      <c r="C70" s="112" t="s">
        <v>149</v>
      </c>
      <c r="D70" s="104" t="s">
        <v>173</v>
      </c>
      <c r="E70" s="108"/>
      <c r="F70" s="109"/>
      <c r="G70" s="110">
        <f t="shared" si="180"/>
        <v>0</v>
      </c>
      <c r="H70" s="108"/>
      <c r="I70" s="109"/>
      <c r="J70" s="110">
        <f t="shared" si="181"/>
        <v>0</v>
      </c>
      <c r="K70" s="108"/>
      <c r="L70" s="109"/>
      <c r="M70" s="110">
        <f t="shared" si="182"/>
        <v>0</v>
      </c>
      <c r="N70" s="108"/>
      <c r="O70" s="109"/>
      <c r="P70" s="110">
        <f t="shared" si="183"/>
        <v>0</v>
      </c>
      <c r="Q70" s="108"/>
      <c r="R70" s="109"/>
      <c r="S70" s="110">
        <f t="shared" si="184"/>
        <v>0</v>
      </c>
      <c r="T70" s="108"/>
      <c r="U70" s="109"/>
      <c r="V70" s="110">
        <f t="shared" si="185"/>
        <v>0</v>
      </c>
      <c r="W70" s="191">
        <f t="shared" si="186"/>
        <v>0</v>
      </c>
      <c r="X70" s="184">
        <f t="shared" si="187"/>
        <v>0</v>
      </c>
      <c r="Y70" s="184">
        <f t="shared" si="164"/>
        <v>0</v>
      </c>
      <c r="Z70" s="185" t="e">
        <f t="shared" si="165"/>
        <v>#DIV/0!</v>
      </c>
      <c r="AA70" s="89"/>
      <c r="AB70" s="187"/>
      <c r="AC70" s="187"/>
      <c r="AD70" s="187"/>
      <c r="AE70" s="187"/>
      <c r="AF70" s="187"/>
      <c r="AG70" s="187"/>
    </row>
    <row r="71" spans="1:33" ht="30" customHeight="1" x14ac:dyDescent="0.2">
      <c r="A71" s="172" t="s">
        <v>73</v>
      </c>
      <c r="B71" s="203" t="s">
        <v>176</v>
      </c>
      <c r="C71" s="93" t="s">
        <v>177</v>
      </c>
      <c r="D71" s="192"/>
      <c r="E71" s="193">
        <f>SUM(E72:E74)</f>
        <v>0</v>
      </c>
      <c r="F71" s="194"/>
      <c r="G71" s="195">
        <f t="shared" ref="G71:H71" si="188">SUM(G72:G74)</f>
        <v>0</v>
      </c>
      <c r="H71" s="193">
        <f t="shared" si="188"/>
        <v>0</v>
      </c>
      <c r="I71" s="194"/>
      <c r="J71" s="195">
        <f t="shared" ref="J71:K71" si="189">SUM(J72:J74)</f>
        <v>0</v>
      </c>
      <c r="K71" s="193">
        <f t="shared" si="189"/>
        <v>0</v>
      </c>
      <c r="L71" s="194"/>
      <c r="M71" s="195">
        <f t="shared" ref="M71:N71" si="190">SUM(M72:M74)</f>
        <v>0</v>
      </c>
      <c r="N71" s="193">
        <f t="shared" si="190"/>
        <v>0</v>
      </c>
      <c r="O71" s="194"/>
      <c r="P71" s="195">
        <f t="shared" ref="P71:Q71" si="191">SUM(P72:P74)</f>
        <v>0</v>
      </c>
      <c r="Q71" s="193">
        <f t="shared" si="191"/>
        <v>0</v>
      </c>
      <c r="R71" s="194"/>
      <c r="S71" s="195">
        <f t="shared" ref="S71:T71" si="192">SUM(S72:S74)</f>
        <v>0</v>
      </c>
      <c r="T71" s="193">
        <f t="shared" si="192"/>
        <v>0</v>
      </c>
      <c r="U71" s="194"/>
      <c r="V71" s="195">
        <f t="shared" ref="V71:X71" si="193">SUM(V72:V74)</f>
        <v>0</v>
      </c>
      <c r="W71" s="195">
        <f t="shared" si="193"/>
        <v>0</v>
      </c>
      <c r="X71" s="195">
        <f t="shared" si="193"/>
        <v>0</v>
      </c>
      <c r="Y71" s="195">
        <f t="shared" si="164"/>
        <v>0</v>
      </c>
      <c r="Z71" s="195" t="e">
        <f t="shared" si="165"/>
        <v>#DIV/0!</v>
      </c>
      <c r="AA71" s="91"/>
      <c r="AB71" s="179"/>
      <c r="AC71" s="179"/>
      <c r="AD71" s="179"/>
      <c r="AE71" s="179"/>
      <c r="AF71" s="179"/>
      <c r="AG71" s="179"/>
    </row>
    <row r="72" spans="1:33" ht="30" customHeight="1" x14ac:dyDescent="0.2">
      <c r="A72" s="180" t="s">
        <v>76</v>
      </c>
      <c r="B72" s="181" t="s">
        <v>178</v>
      </c>
      <c r="C72" s="111" t="s">
        <v>179</v>
      </c>
      <c r="D72" s="104" t="s">
        <v>180</v>
      </c>
      <c r="E72" s="105"/>
      <c r="F72" s="106"/>
      <c r="G72" s="107">
        <f t="shared" ref="G72:G74" si="194">E72*F72</f>
        <v>0</v>
      </c>
      <c r="H72" s="105"/>
      <c r="I72" s="106"/>
      <c r="J72" s="107">
        <f t="shared" ref="J72:J74" si="195">H72*I72</f>
        <v>0</v>
      </c>
      <c r="K72" s="105"/>
      <c r="L72" s="106"/>
      <c r="M72" s="107">
        <f t="shared" ref="M72:M74" si="196">K72*L72</f>
        <v>0</v>
      </c>
      <c r="N72" s="105"/>
      <c r="O72" s="106"/>
      <c r="P72" s="107">
        <f t="shared" ref="P72:P74" si="197">N72*O72</f>
        <v>0</v>
      </c>
      <c r="Q72" s="105"/>
      <c r="R72" s="106"/>
      <c r="S72" s="107">
        <f t="shared" ref="S72:S74" si="198">Q72*R72</f>
        <v>0</v>
      </c>
      <c r="T72" s="105"/>
      <c r="U72" s="106"/>
      <c r="V72" s="107">
        <f t="shared" ref="V72:V74" si="199">T72*U72</f>
        <v>0</v>
      </c>
      <c r="W72" s="183">
        <f t="shared" ref="W72:W74" si="200">G72+M72+S72</f>
        <v>0</v>
      </c>
      <c r="X72" s="184">
        <f t="shared" ref="X72:X74" si="201">J72+P72+V72</f>
        <v>0</v>
      </c>
      <c r="Y72" s="184">
        <f t="shared" si="164"/>
        <v>0</v>
      </c>
      <c r="Z72" s="185" t="e">
        <f t="shared" si="165"/>
        <v>#DIV/0!</v>
      </c>
      <c r="AA72" s="88"/>
      <c r="AB72" s="187"/>
      <c r="AC72" s="187"/>
      <c r="AD72" s="187"/>
      <c r="AE72" s="187"/>
      <c r="AF72" s="187"/>
      <c r="AG72" s="187"/>
    </row>
    <row r="73" spans="1:33" ht="30" customHeight="1" x14ac:dyDescent="0.2">
      <c r="A73" s="180" t="s">
        <v>76</v>
      </c>
      <c r="B73" s="181" t="s">
        <v>181</v>
      </c>
      <c r="C73" s="111" t="s">
        <v>182</v>
      </c>
      <c r="D73" s="104" t="s">
        <v>180</v>
      </c>
      <c r="E73" s="105"/>
      <c r="F73" s="106"/>
      <c r="G73" s="107">
        <f t="shared" si="194"/>
        <v>0</v>
      </c>
      <c r="H73" s="105"/>
      <c r="I73" s="106"/>
      <c r="J73" s="107">
        <f t="shared" si="195"/>
        <v>0</v>
      </c>
      <c r="K73" s="105"/>
      <c r="L73" s="106"/>
      <c r="M73" s="107">
        <f t="shared" si="196"/>
        <v>0</v>
      </c>
      <c r="N73" s="105"/>
      <c r="O73" s="106"/>
      <c r="P73" s="107">
        <f t="shared" si="197"/>
        <v>0</v>
      </c>
      <c r="Q73" s="105"/>
      <c r="R73" s="106"/>
      <c r="S73" s="107">
        <f t="shared" si="198"/>
        <v>0</v>
      </c>
      <c r="T73" s="105"/>
      <c r="U73" s="106"/>
      <c r="V73" s="107">
        <f t="shared" si="199"/>
        <v>0</v>
      </c>
      <c r="W73" s="183">
        <f t="shared" si="200"/>
        <v>0</v>
      </c>
      <c r="X73" s="184">
        <f t="shared" si="201"/>
        <v>0</v>
      </c>
      <c r="Y73" s="184">
        <f t="shared" si="164"/>
        <v>0</v>
      </c>
      <c r="Z73" s="185" t="e">
        <f t="shared" si="165"/>
        <v>#DIV/0!</v>
      </c>
      <c r="AA73" s="88"/>
      <c r="AB73" s="187"/>
      <c r="AC73" s="187"/>
      <c r="AD73" s="187"/>
      <c r="AE73" s="187"/>
      <c r="AF73" s="187"/>
      <c r="AG73" s="187"/>
    </row>
    <row r="74" spans="1:33" ht="30" customHeight="1" x14ac:dyDescent="0.2">
      <c r="A74" s="188" t="s">
        <v>76</v>
      </c>
      <c r="B74" s="202" t="s">
        <v>183</v>
      </c>
      <c r="C74" s="112" t="s">
        <v>184</v>
      </c>
      <c r="D74" s="234" t="s">
        <v>180</v>
      </c>
      <c r="E74" s="108"/>
      <c r="F74" s="109"/>
      <c r="G74" s="110">
        <f t="shared" si="194"/>
        <v>0</v>
      </c>
      <c r="H74" s="108"/>
      <c r="I74" s="109"/>
      <c r="J74" s="110">
        <f t="shared" si="195"/>
        <v>0</v>
      </c>
      <c r="K74" s="108"/>
      <c r="L74" s="109"/>
      <c r="M74" s="110">
        <f t="shared" si="196"/>
        <v>0</v>
      </c>
      <c r="N74" s="108"/>
      <c r="O74" s="109"/>
      <c r="P74" s="110">
        <f t="shared" si="197"/>
        <v>0</v>
      </c>
      <c r="Q74" s="108"/>
      <c r="R74" s="109"/>
      <c r="S74" s="110">
        <f t="shared" si="198"/>
        <v>0</v>
      </c>
      <c r="T74" s="108"/>
      <c r="U74" s="109"/>
      <c r="V74" s="110">
        <f t="shared" si="199"/>
        <v>0</v>
      </c>
      <c r="W74" s="191">
        <f t="shared" si="200"/>
        <v>0</v>
      </c>
      <c r="X74" s="184">
        <f t="shared" si="201"/>
        <v>0</v>
      </c>
      <c r="Y74" s="184">
        <f t="shared" si="164"/>
        <v>0</v>
      </c>
      <c r="Z74" s="185" t="e">
        <f t="shared" si="165"/>
        <v>#DIV/0!</v>
      </c>
      <c r="AA74" s="89"/>
      <c r="AB74" s="187"/>
      <c r="AC74" s="187"/>
      <c r="AD74" s="187"/>
      <c r="AE74" s="187"/>
      <c r="AF74" s="187"/>
      <c r="AG74" s="187"/>
    </row>
    <row r="75" spans="1:33" ht="30" customHeight="1" x14ac:dyDescent="0.2">
      <c r="A75" s="172" t="s">
        <v>73</v>
      </c>
      <c r="B75" s="203" t="s">
        <v>185</v>
      </c>
      <c r="C75" s="93" t="s">
        <v>186</v>
      </c>
      <c r="D75" s="192"/>
      <c r="E75" s="193">
        <f>SUM(E76:E78)</f>
        <v>0</v>
      </c>
      <c r="F75" s="194"/>
      <c r="G75" s="195">
        <f t="shared" ref="G75:H75" si="202">SUM(G76:G78)</f>
        <v>0</v>
      </c>
      <c r="H75" s="193">
        <f t="shared" si="202"/>
        <v>0</v>
      </c>
      <c r="I75" s="194"/>
      <c r="J75" s="195">
        <f t="shared" ref="J75:K75" si="203">SUM(J76:J78)</f>
        <v>0</v>
      </c>
      <c r="K75" s="193">
        <f t="shared" si="203"/>
        <v>0</v>
      </c>
      <c r="L75" s="194"/>
      <c r="M75" s="195">
        <f t="shared" ref="M75:N75" si="204">SUM(M76:M78)</f>
        <v>0</v>
      </c>
      <c r="N75" s="193">
        <f t="shared" si="204"/>
        <v>0</v>
      </c>
      <c r="O75" s="194"/>
      <c r="P75" s="195">
        <f t="shared" ref="P75:Q75" si="205">SUM(P76:P78)</f>
        <v>0</v>
      </c>
      <c r="Q75" s="193">
        <f t="shared" si="205"/>
        <v>0</v>
      </c>
      <c r="R75" s="194"/>
      <c r="S75" s="195">
        <f t="shared" ref="S75:T75" si="206">SUM(S76:S78)</f>
        <v>0</v>
      </c>
      <c r="T75" s="193">
        <f t="shared" si="206"/>
        <v>0</v>
      </c>
      <c r="U75" s="194"/>
      <c r="V75" s="195">
        <f t="shared" ref="V75:X75" si="207">SUM(V76:V78)</f>
        <v>0</v>
      </c>
      <c r="W75" s="195">
        <f t="shared" si="207"/>
        <v>0</v>
      </c>
      <c r="X75" s="195">
        <f t="shared" si="207"/>
        <v>0</v>
      </c>
      <c r="Y75" s="195">
        <f t="shared" si="164"/>
        <v>0</v>
      </c>
      <c r="Z75" s="195" t="e">
        <f t="shared" si="165"/>
        <v>#DIV/0!</v>
      </c>
      <c r="AA75" s="91"/>
      <c r="AB75" s="179"/>
      <c r="AC75" s="179"/>
      <c r="AD75" s="179"/>
      <c r="AE75" s="179"/>
      <c r="AF75" s="179"/>
      <c r="AG75" s="179"/>
    </row>
    <row r="76" spans="1:33" ht="30" customHeight="1" x14ac:dyDescent="0.2">
      <c r="A76" s="180" t="s">
        <v>76</v>
      </c>
      <c r="B76" s="181" t="s">
        <v>187</v>
      </c>
      <c r="C76" s="101" t="s">
        <v>188</v>
      </c>
      <c r="D76" s="104" t="s">
        <v>125</v>
      </c>
      <c r="E76" s="105"/>
      <c r="F76" s="106"/>
      <c r="G76" s="107">
        <f t="shared" ref="G76:G78" si="208">E76*F76</f>
        <v>0</v>
      </c>
      <c r="H76" s="105"/>
      <c r="I76" s="106"/>
      <c r="J76" s="107">
        <f t="shared" ref="J76:J78" si="209">H76*I76</f>
        <v>0</v>
      </c>
      <c r="K76" s="105"/>
      <c r="L76" s="106"/>
      <c r="M76" s="107">
        <f t="shared" ref="M76:M78" si="210">K76*L76</f>
        <v>0</v>
      </c>
      <c r="N76" s="105"/>
      <c r="O76" s="106"/>
      <c r="P76" s="107">
        <f t="shared" ref="P76:P78" si="211">N76*O76</f>
        <v>0</v>
      </c>
      <c r="Q76" s="105"/>
      <c r="R76" s="106"/>
      <c r="S76" s="107">
        <f t="shared" ref="S76:S78" si="212">Q76*R76</f>
        <v>0</v>
      </c>
      <c r="T76" s="105"/>
      <c r="U76" s="106"/>
      <c r="V76" s="107">
        <f t="shared" ref="V76:V78" si="213">T76*U76</f>
        <v>0</v>
      </c>
      <c r="W76" s="183">
        <f t="shared" ref="W76:W78" si="214">G76+M76+S76</f>
        <v>0</v>
      </c>
      <c r="X76" s="184">
        <f t="shared" ref="X76:X78" si="215">J76+P76+V76</f>
        <v>0</v>
      </c>
      <c r="Y76" s="184">
        <f t="shared" si="164"/>
        <v>0</v>
      </c>
      <c r="Z76" s="185" t="e">
        <f t="shared" si="165"/>
        <v>#DIV/0!</v>
      </c>
      <c r="AA76" s="88"/>
      <c r="AB76" s="187"/>
      <c r="AC76" s="187"/>
      <c r="AD76" s="187"/>
      <c r="AE76" s="187"/>
      <c r="AF76" s="187"/>
      <c r="AG76" s="187"/>
    </row>
    <row r="77" spans="1:33" ht="30" customHeight="1" x14ac:dyDescent="0.2">
      <c r="A77" s="180" t="s">
        <v>76</v>
      </c>
      <c r="B77" s="181" t="s">
        <v>189</v>
      </c>
      <c r="C77" s="101" t="s">
        <v>188</v>
      </c>
      <c r="D77" s="104" t="s">
        <v>125</v>
      </c>
      <c r="E77" s="105"/>
      <c r="F77" s="106"/>
      <c r="G77" s="107">
        <f t="shared" si="208"/>
        <v>0</v>
      </c>
      <c r="H77" s="105"/>
      <c r="I77" s="106"/>
      <c r="J77" s="107">
        <f t="shared" si="209"/>
        <v>0</v>
      </c>
      <c r="K77" s="105"/>
      <c r="L77" s="106"/>
      <c r="M77" s="107">
        <f t="shared" si="210"/>
        <v>0</v>
      </c>
      <c r="N77" s="105"/>
      <c r="O77" s="106"/>
      <c r="P77" s="107">
        <f t="shared" si="211"/>
        <v>0</v>
      </c>
      <c r="Q77" s="105"/>
      <c r="R77" s="106"/>
      <c r="S77" s="107">
        <f t="shared" si="212"/>
        <v>0</v>
      </c>
      <c r="T77" s="105"/>
      <c r="U77" s="106"/>
      <c r="V77" s="107">
        <f t="shared" si="213"/>
        <v>0</v>
      </c>
      <c r="W77" s="183">
        <f t="shared" si="214"/>
        <v>0</v>
      </c>
      <c r="X77" s="184">
        <f t="shared" si="215"/>
        <v>0</v>
      </c>
      <c r="Y77" s="184">
        <f t="shared" si="164"/>
        <v>0</v>
      </c>
      <c r="Z77" s="185" t="e">
        <f t="shared" si="165"/>
        <v>#DIV/0!</v>
      </c>
      <c r="AA77" s="88"/>
      <c r="AB77" s="187"/>
      <c r="AC77" s="187"/>
      <c r="AD77" s="187"/>
      <c r="AE77" s="187"/>
      <c r="AF77" s="187"/>
      <c r="AG77" s="187"/>
    </row>
    <row r="78" spans="1:33" ht="30" customHeight="1" x14ac:dyDescent="0.2">
      <c r="A78" s="188" t="s">
        <v>76</v>
      </c>
      <c r="B78" s="189" t="s">
        <v>190</v>
      </c>
      <c r="C78" s="97" t="s">
        <v>188</v>
      </c>
      <c r="D78" s="234" t="s">
        <v>125</v>
      </c>
      <c r="E78" s="108"/>
      <c r="F78" s="109"/>
      <c r="G78" s="110">
        <f t="shared" si="208"/>
        <v>0</v>
      </c>
      <c r="H78" s="108"/>
      <c r="I78" s="109"/>
      <c r="J78" s="110">
        <f t="shared" si="209"/>
        <v>0</v>
      </c>
      <c r="K78" s="108"/>
      <c r="L78" s="109"/>
      <c r="M78" s="110">
        <f t="shared" si="210"/>
        <v>0</v>
      </c>
      <c r="N78" s="108"/>
      <c r="O78" s="109"/>
      <c r="P78" s="110">
        <f t="shared" si="211"/>
        <v>0</v>
      </c>
      <c r="Q78" s="108"/>
      <c r="R78" s="109"/>
      <c r="S78" s="110">
        <f t="shared" si="212"/>
        <v>0</v>
      </c>
      <c r="T78" s="108"/>
      <c r="U78" s="109"/>
      <c r="V78" s="110">
        <f t="shared" si="213"/>
        <v>0</v>
      </c>
      <c r="W78" s="191">
        <f t="shared" si="214"/>
        <v>0</v>
      </c>
      <c r="X78" s="184">
        <f t="shared" si="215"/>
        <v>0</v>
      </c>
      <c r="Y78" s="184">
        <f t="shared" si="164"/>
        <v>0</v>
      </c>
      <c r="Z78" s="185" t="e">
        <f t="shared" si="165"/>
        <v>#DIV/0!</v>
      </c>
      <c r="AA78" s="89"/>
      <c r="AB78" s="187"/>
      <c r="AC78" s="187"/>
      <c r="AD78" s="187"/>
      <c r="AE78" s="187"/>
      <c r="AF78" s="187"/>
      <c r="AG78" s="187"/>
    </row>
    <row r="79" spans="1:33" ht="30" customHeight="1" x14ac:dyDescent="0.2">
      <c r="A79" s="172" t="s">
        <v>73</v>
      </c>
      <c r="B79" s="203" t="s">
        <v>191</v>
      </c>
      <c r="C79" s="93" t="s">
        <v>192</v>
      </c>
      <c r="D79" s="192"/>
      <c r="E79" s="193">
        <f>SUM(E80:E82)</f>
        <v>0</v>
      </c>
      <c r="F79" s="194"/>
      <c r="G79" s="195">
        <f t="shared" ref="G79:H79" si="216">SUM(G80:G82)</f>
        <v>0</v>
      </c>
      <c r="H79" s="193">
        <f t="shared" si="216"/>
        <v>0</v>
      </c>
      <c r="I79" s="194"/>
      <c r="J79" s="195">
        <f t="shared" ref="J79:K79" si="217">SUM(J80:J82)</f>
        <v>0</v>
      </c>
      <c r="K79" s="193">
        <f t="shared" si="217"/>
        <v>0</v>
      </c>
      <c r="L79" s="194"/>
      <c r="M79" s="195">
        <f t="shared" ref="M79:N79" si="218">SUM(M80:M82)</f>
        <v>0</v>
      </c>
      <c r="N79" s="193">
        <f t="shared" si="218"/>
        <v>0</v>
      </c>
      <c r="O79" s="194"/>
      <c r="P79" s="195">
        <f t="shared" ref="P79:Q79" si="219">SUM(P80:P82)</f>
        <v>0</v>
      </c>
      <c r="Q79" s="193">
        <f t="shared" si="219"/>
        <v>0</v>
      </c>
      <c r="R79" s="194"/>
      <c r="S79" s="195">
        <f t="shared" ref="S79:T79" si="220">SUM(S80:S82)</f>
        <v>0</v>
      </c>
      <c r="T79" s="193">
        <f t="shared" si="220"/>
        <v>0</v>
      </c>
      <c r="U79" s="194"/>
      <c r="V79" s="195">
        <f t="shared" ref="V79:X79" si="221">SUM(V80:V82)</f>
        <v>0</v>
      </c>
      <c r="W79" s="195">
        <f t="shared" si="221"/>
        <v>0</v>
      </c>
      <c r="X79" s="195">
        <f t="shared" si="221"/>
        <v>0</v>
      </c>
      <c r="Y79" s="195">
        <f t="shared" si="164"/>
        <v>0</v>
      </c>
      <c r="Z79" s="195" t="e">
        <f t="shared" si="165"/>
        <v>#DIV/0!</v>
      </c>
      <c r="AA79" s="91"/>
      <c r="AB79" s="179"/>
      <c r="AC79" s="179"/>
      <c r="AD79" s="179"/>
      <c r="AE79" s="179"/>
      <c r="AF79" s="179"/>
      <c r="AG79" s="179"/>
    </row>
    <row r="80" spans="1:33" ht="30" customHeight="1" x14ac:dyDescent="0.2">
      <c r="A80" s="180" t="s">
        <v>76</v>
      </c>
      <c r="B80" s="181" t="s">
        <v>193</v>
      </c>
      <c r="C80" s="101" t="s">
        <v>188</v>
      </c>
      <c r="D80" s="104" t="s">
        <v>125</v>
      </c>
      <c r="E80" s="105"/>
      <c r="F80" s="106"/>
      <c r="G80" s="107">
        <f t="shared" ref="G80:G82" si="222">E80*F80</f>
        <v>0</v>
      </c>
      <c r="H80" s="105"/>
      <c r="I80" s="106"/>
      <c r="J80" s="107">
        <f t="shared" ref="J80:J82" si="223">H80*I80</f>
        <v>0</v>
      </c>
      <c r="K80" s="105"/>
      <c r="L80" s="106"/>
      <c r="M80" s="107">
        <f t="shared" ref="M80:M82" si="224">K80*L80</f>
        <v>0</v>
      </c>
      <c r="N80" s="105"/>
      <c r="O80" s="106"/>
      <c r="P80" s="107">
        <f t="shared" ref="P80:P82" si="225">N80*O80</f>
        <v>0</v>
      </c>
      <c r="Q80" s="105"/>
      <c r="R80" s="106"/>
      <c r="S80" s="107">
        <f t="shared" ref="S80:S82" si="226">Q80*R80</f>
        <v>0</v>
      </c>
      <c r="T80" s="105"/>
      <c r="U80" s="106"/>
      <c r="V80" s="107">
        <f t="shared" ref="V80:V82" si="227">T80*U80</f>
        <v>0</v>
      </c>
      <c r="W80" s="183">
        <f t="shared" ref="W80:W82" si="228">G80+M80+S80</f>
        <v>0</v>
      </c>
      <c r="X80" s="184">
        <f t="shared" ref="X80:X82" si="229">J80+P80+V80</f>
        <v>0</v>
      </c>
      <c r="Y80" s="184">
        <f t="shared" si="164"/>
        <v>0</v>
      </c>
      <c r="Z80" s="185" t="e">
        <f t="shared" si="165"/>
        <v>#DIV/0!</v>
      </c>
      <c r="AA80" s="88"/>
      <c r="AB80" s="187"/>
      <c r="AC80" s="187"/>
      <c r="AD80" s="187"/>
      <c r="AE80" s="187"/>
      <c r="AF80" s="187"/>
      <c r="AG80" s="187"/>
    </row>
    <row r="81" spans="1:33" ht="30" customHeight="1" x14ac:dyDescent="0.2">
      <c r="A81" s="180" t="s">
        <v>76</v>
      </c>
      <c r="B81" s="181" t="s">
        <v>194</v>
      </c>
      <c r="C81" s="101" t="s">
        <v>188</v>
      </c>
      <c r="D81" s="104" t="s">
        <v>125</v>
      </c>
      <c r="E81" s="105"/>
      <c r="F81" s="106"/>
      <c r="G81" s="107">
        <f t="shared" si="222"/>
        <v>0</v>
      </c>
      <c r="H81" s="105"/>
      <c r="I81" s="106"/>
      <c r="J81" s="107">
        <f t="shared" si="223"/>
        <v>0</v>
      </c>
      <c r="K81" s="105"/>
      <c r="L81" s="106"/>
      <c r="M81" s="107">
        <f t="shared" si="224"/>
        <v>0</v>
      </c>
      <c r="N81" s="105"/>
      <c r="O81" s="106"/>
      <c r="P81" s="107">
        <f t="shared" si="225"/>
        <v>0</v>
      </c>
      <c r="Q81" s="105"/>
      <c r="R81" s="106"/>
      <c r="S81" s="107">
        <f t="shared" si="226"/>
        <v>0</v>
      </c>
      <c r="T81" s="105"/>
      <c r="U81" s="106"/>
      <c r="V81" s="107">
        <f t="shared" si="227"/>
        <v>0</v>
      </c>
      <c r="W81" s="183">
        <f t="shared" si="228"/>
        <v>0</v>
      </c>
      <c r="X81" s="184">
        <f t="shared" si="229"/>
        <v>0</v>
      </c>
      <c r="Y81" s="184">
        <f t="shared" si="164"/>
        <v>0</v>
      </c>
      <c r="Z81" s="185" t="e">
        <f t="shared" si="165"/>
        <v>#DIV/0!</v>
      </c>
      <c r="AA81" s="88"/>
      <c r="AB81" s="187"/>
      <c r="AC81" s="187"/>
      <c r="AD81" s="187"/>
      <c r="AE81" s="187"/>
      <c r="AF81" s="187"/>
      <c r="AG81" s="187"/>
    </row>
    <row r="82" spans="1:33" ht="30" customHeight="1" x14ac:dyDescent="0.2">
      <c r="A82" s="188" t="s">
        <v>76</v>
      </c>
      <c r="B82" s="202" t="s">
        <v>195</v>
      </c>
      <c r="C82" s="97" t="s">
        <v>188</v>
      </c>
      <c r="D82" s="234" t="s">
        <v>125</v>
      </c>
      <c r="E82" s="108"/>
      <c r="F82" s="109"/>
      <c r="G82" s="110">
        <f t="shared" si="222"/>
        <v>0</v>
      </c>
      <c r="H82" s="108"/>
      <c r="I82" s="109"/>
      <c r="J82" s="110">
        <f t="shared" si="223"/>
        <v>0</v>
      </c>
      <c r="K82" s="108"/>
      <c r="L82" s="109"/>
      <c r="M82" s="110">
        <f t="shared" si="224"/>
        <v>0</v>
      </c>
      <c r="N82" s="108"/>
      <c r="O82" s="109"/>
      <c r="P82" s="110">
        <f t="shared" si="225"/>
        <v>0</v>
      </c>
      <c r="Q82" s="108"/>
      <c r="R82" s="109"/>
      <c r="S82" s="110">
        <f t="shared" si="226"/>
        <v>0</v>
      </c>
      <c r="T82" s="108"/>
      <c r="U82" s="109"/>
      <c r="V82" s="110">
        <f t="shared" si="227"/>
        <v>0</v>
      </c>
      <c r="W82" s="191">
        <f t="shared" si="228"/>
        <v>0</v>
      </c>
      <c r="X82" s="184">
        <f t="shared" si="229"/>
        <v>0</v>
      </c>
      <c r="Y82" s="210">
        <f t="shared" si="164"/>
        <v>0</v>
      </c>
      <c r="Z82" s="185" t="e">
        <f t="shared" si="165"/>
        <v>#DIV/0!</v>
      </c>
      <c r="AA82" s="89"/>
      <c r="AB82" s="187"/>
      <c r="AC82" s="187"/>
      <c r="AD82" s="187"/>
      <c r="AE82" s="187"/>
      <c r="AF82" s="187"/>
      <c r="AG82" s="187"/>
    </row>
    <row r="83" spans="1:33" ht="30" customHeight="1" x14ac:dyDescent="0.2">
      <c r="A83" s="211" t="s">
        <v>196</v>
      </c>
      <c r="B83" s="212"/>
      <c r="C83" s="99"/>
      <c r="D83" s="213"/>
      <c r="E83" s="217">
        <f>E79+E75+E71+E67+E63</f>
        <v>0</v>
      </c>
      <c r="F83" s="230"/>
      <c r="G83" s="216">
        <f t="shared" ref="G83:H83" si="230">G79+G75+G71+G67+G63</f>
        <v>0</v>
      </c>
      <c r="H83" s="217">
        <f t="shared" si="230"/>
        <v>0</v>
      </c>
      <c r="I83" s="230"/>
      <c r="J83" s="216">
        <f t="shared" ref="J83:K83" si="231">J79+J75+J71+J67+J63</f>
        <v>0</v>
      </c>
      <c r="K83" s="231">
        <f t="shared" si="231"/>
        <v>0</v>
      </c>
      <c r="L83" s="230"/>
      <c r="M83" s="216">
        <f t="shared" ref="M83:N83" si="232">M79+M75+M71+M67+M63</f>
        <v>0</v>
      </c>
      <c r="N83" s="231">
        <f t="shared" si="232"/>
        <v>0</v>
      </c>
      <c r="O83" s="230"/>
      <c r="P83" s="216">
        <f t="shared" ref="P83:Q83" si="233">P79+P75+P71+P67+P63</f>
        <v>0</v>
      </c>
      <c r="Q83" s="231">
        <f t="shared" si="233"/>
        <v>0</v>
      </c>
      <c r="R83" s="230"/>
      <c r="S83" s="216">
        <f t="shared" ref="S83:T83" si="234">S79+S75+S71+S67+S63</f>
        <v>0</v>
      </c>
      <c r="T83" s="231">
        <f t="shared" si="234"/>
        <v>0</v>
      </c>
      <c r="U83" s="230"/>
      <c r="V83" s="216">
        <f t="shared" ref="V83:X83" si="235">V79+V75+V71+V67+V63</f>
        <v>0</v>
      </c>
      <c r="W83" s="232">
        <f t="shared" si="235"/>
        <v>0</v>
      </c>
      <c r="X83" s="235">
        <f t="shared" si="235"/>
        <v>0</v>
      </c>
      <c r="Y83" s="236">
        <f t="shared" si="164"/>
        <v>0</v>
      </c>
      <c r="Z83" s="236" t="e">
        <f t="shared" si="165"/>
        <v>#DIV/0!</v>
      </c>
      <c r="AA83" s="100"/>
      <c r="AB83" s="74"/>
      <c r="AC83" s="74"/>
      <c r="AD83" s="74"/>
      <c r="AE83" s="74"/>
      <c r="AF83" s="74"/>
      <c r="AG83" s="74"/>
    </row>
    <row r="84" spans="1:33" ht="30" customHeight="1" x14ac:dyDescent="0.2">
      <c r="A84" s="237" t="s">
        <v>71</v>
      </c>
      <c r="B84" s="238">
        <v>5</v>
      </c>
      <c r="C84" s="239" t="s">
        <v>197</v>
      </c>
      <c r="D84" s="168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70"/>
      <c r="X84" s="170"/>
      <c r="Y84" s="240"/>
      <c r="Z84" s="170"/>
      <c r="AA84" s="143"/>
      <c r="AB84" s="74"/>
      <c r="AC84" s="74"/>
      <c r="AD84" s="74"/>
      <c r="AE84" s="74"/>
      <c r="AF84" s="74"/>
      <c r="AG84" s="74"/>
    </row>
    <row r="85" spans="1:33" ht="30" customHeight="1" x14ac:dyDescent="0.2">
      <c r="A85" s="172" t="s">
        <v>73</v>
      </c>
      <c r="B85" s="203" t="s">
        <v>198</v>
      </c>
      <c r="C85" s="90" t="s">
        <v>199</v>
      </c>
      <c r="D85" s="192"/>
      <c r="E85" s="193">
        <f>SUM(E86:E88)</f>
        <v>0</v>
      </c>
      <c r="F85" s="194"/>
      <c r="G85" s="195">
        <f t="shared" ref="G85:H85" si="236">SUM(G86:G88)</f>
        <v>0</v>
      </c>
      <c r="H85" s="193">
        <f t="shared" si="236"/>
        <v>0</v>
      </c>
      <c r="I85" s="194"/>
      <c r="J85" s="195">
        <f t="shared" ref="J85:K85" si="237">SUM(J86:J88)</f>
        <v>0</v>
      </c>
      <c r="K85" s="193">
        <f t="shared" si="237"/>
        <v>0</v>
      </c>
      <c r="L85" s="194"/>
      <c r="M85" s="195">
        <f t="shared" ref="M85:N85" si="238">SUM(M86:M88)</f>
        <v>0</v>
      </c>
      <c r="N85" s="193">
        <f t="shared" si="238"/>
        <v>0</v>
      </c>
      <c r="O85" s="194"/>
      <c r="P85" s="195">
        <f t="shared" ref="P85:Q85" si="239">SUM(P86:P88)</f>
        <v>0</v>
      </c>
      <c r="Q85" s="193">
        <f t="shared" si="239"/>
        <v>0</v>
      </c>
      <c r="R85" s="194"/>
      <c r="S85" s="195">
        <f t="shared" ref="S85:T85" si="240">SUM(S86:S88)</f>
        <v>0</v>
      </c>
      <c r="T85" s="193">
        <f t="shared" si="240"/>
        <v>0</v>
      </c>
      <c r="U85" s="194"/>
      <c r="V85" s="195">
        <f t="shared" ref="V85:X85" si="241">SUM(V86:V88)</f>
        <v>0</v>
      </c>
      <c r="W85" s="241">
        <f t="shared" si="241"/>
        <v>0</v>
      </c>
      <c r="X85" s="241">
        <f t="shared" si="241"/>
        <v>0</v>
      </c>
      <c r="Y85" s="241">
        <f t="shared" ref="Y85:Y97" si="242">W85-X85</f>
        <v>0</v>
      </c>
      <c r="Z85" s="178" t="e">
        <f t="shared" ref="Z85:Z97" si="243">Y85/W85</f>
        <v>#DIV/0!</v>
      </c>
      <c r="AA85" s="91"/>
      <c r="AB85" s="187"/>
      <c r="AC85" s="187"/>
      <c r="AD85" s="187"/>
      <c r="AE85" s="187"/>
      <c r="AF85" s="187"/>
      <c r="AG85" s="187"/>
    </row>
    <row r="86" spans="1:33" ht="30" customHeight="1" x14ac:dyDescent="0.2">
      <c r="A86" s="180" t="s">
        <v>76</v>
      </c>
      <c r="B86" s="181" t="s">
        <v>200</v>
      </c>
      <c r="C86" s="113" t="s">
        <v>201</v>
      </c>
      <c r="D86" s="104" t="s">
        <v>202</v>
      </c>
      <c r="E86" s="105"/>
      <c r="F86" s="106"/>
      <c r="G86" s="107">
        <f t="shared" ref="G86:G88" si="244">E86*F86</f>
        <v>0</v>
      </c>
      <c r="H86" s="105"/>
      <c r="I86" s="106"/>
      <c r="J86" s="107">
        <f t="shared" ref="J86:J88" si="245">H86*I86</f>
        <v>0</v>
      </c>
      <c r="K86" s="105"/>
      <c r="L86" s="106"/>
      <c r="M86" s="107">
        <f t="shared" ref="M86:M88" si="246">K86*L86</f>
        <v>0</v>
      </c>
      <c r="N86" s="105"/>
      <c r="O86" s="106"/>
      <c r="P86" s="107">
        <f t="shared" ref="P86:P88" si="247">N86*O86</f>
        <v>0</v>
      </c>
      <c r="Q86" s="105"/>
      <c r="R86" s="106"/>
      <c r="S86" s="107">
        <f t="shared" ref="S86:S88" si="248">Q86*R86</f>
        <v>0</v>
      </c>
      <c r="T86" s="105"/>
      <c r="U86" s="106"/>
      <c r="V86" s="107">
        <f t="shared" ref="V86:V88" si="249">T86*U86</f>
        <v>0</v>
      </c>
      <c r="W86" s="183">
        <f t="shared" ref="W86:W88" si="250">G86+M86+S86</f>
        <v>0</v>
      </c>
      <c r="X86" s="184">
        <f t="shared" ref="X86:X88" si="251">J86+P86+V86</f>
        <v>0</v>
      </c>
      <c r="Y86" s="184">
        <f t="shared" si="242"/>
        <v>0</v>
      </c>
      <c r="Z86" s="185" t="e">
        <f t="shared" si="243"/>
        <v>#DIV/0!</v>
      </c>
      <c r="AA86" s="88"/>
      <c r="AB86" s="187"/>
      <c r="AC86" s="187"/>
      <c r="AD86" s="187"/>
      <c r="AE86" s="187"/>
      <c r="AF86" s="187"/>
      <c r="AG86" s="187"/>
    </row>
    <row r="87" spans="1:33" ht="30" customHeight="1" x14ac:dyDescent="0.2">
      <c r="A87" s="180" t="s">
        <v>76</v>
      </c>
      <c r="B87" s="181" t="s">
        <v>203</v>
      </c>
      <c r="C87" s="113" t="s">
        <v>201</v>
      </c>
      <c r="D87" s="104" t="s">
        <v>202</v>
      </c>
      <c r="E87" s="105"/>
      <c r="F87" s="106"/>
      <c r="G87" s="107">
        <f t="shared" si="244"/>
        <v>0</v>
      </c>
      <c r="H87" s="105"/>
      <c r="I87" s="106"/>
      <c r="J87" s="107">
        <f t="shared" si="245"/>
        <v>0</v>
      </c>
      <c r="K87" s="105"/>
      <c r="L87" s="106"/>
      <c r="M87" s="107">
        <f t="shared" si="246"/>
        <v>0</v>
      </c>
      <c r="N87" s="105"/>
      <c r="O87" s="106"/>
      <c r="P87" s="107">
        <f t="shared" si="247"/>
        <v>0</v>
      </c>
      <c r="Q87" s="105"/>
      <c r="R87" s="106"/>
      <c r="S87" s="107">
        <f t="shared" si="248"/>
        <v>0</v>
      </c>
      <c r="T87" s="105"/>
      <c r="U87" s="106"/>
      <c r="V87" s="107">
        <f t="shared" si="249"/>
        <v>0</v>
      </c>
      <c r="W87" s="183">
        <f t="shared" si="250"/>
        <v>0</v>
      </c>
      <c r="X87" s="184">
        <f t="shared" si="251"/>
        <v>0</v>
      </c>
      <c r="Y87" s="184">
        <f t="shared" si="242"/>
        <v>0</v>
      </c>
      <c r="Z87" s="185" t="e">
        <f t="shared" si="243"/>
        <v>#DIV/0!</v>
      </c>
      <c r="AA87" s="88"/>
      <c r="AB87" s="187"/>
      <c r="AC87" s="187"/>
      <c r="AD87" s="187"/>
      <c r="AE87" s="187"/>
      <c r="AF87" s="187"/>
      <c r="AG87" s="187"/>
    </row>
    <row r="88" spans="1:33" ht="30" customHeight="1" x14ac:dyDescent="0.2">
      <c r="A88" s="188" t="s">
        <v>76</v>
      </c>
      <c r="B88" s="189" t="s">
        <v>204</v>
      </c>
      <c r="C88" s="113" t="s">
        <v>201</v>
      </c>
      <c r="D88" s="234" t="s">
        <v>202</v>
      </c>
      <c r="E88" s="108"/>
      <c r="F88" s="109"/>
      <c r="G88" s="110">
        <f t="shared" si="244"/>
        <v>0</v>
      </c>
      <c r="H88" s="108"/>
      <c r="I88" s="109"/>
      <c r="J88" s="110">
        <f t="shared" si="245"/>
        <v>0</v>
      </c>
      <c r="K88" s="108"/>
      <c r="L88" s="109"/>
      <c r="M88" s="110">
        <f t="shared" si="246"/>
        <v>0</v>
      </c>
      <c r="N88" s="108"/>
      <c r="O88" s="109"/>
      <c r="P88" s="110">
        <f t="shared" si="247"/>
        <v>0</v>
      </c>
      <c r="Q88" s="108"/>
      <c r="R88" s="109"/>
      <c r="S88" s="110">
        <f t="shared" si="248"/>
        <v>0</v>
      </c>
      <c r="T88" s="108"/>
      <c r="U88" s="109"/>
      <c r="V88" s="110">
        <f t="shared" si="249"/>
        <v>0</v>
      </c>
      <c r="W88" s="191">
        <f t="shared" si="250"/>
        <v>0</v>
      </c>
      <c r="X88" s="184">
        <f t="shared" si="251"/>
        <v>0</v>
      </c>
      <c r="Y88" s="184">
        <f t="shared" si="242"/>
        <v>0</v>
      </c>
      <c r="Z88" s="185" t="e">
        <f t="shared" si="243"/>
        <v>#DIV/0!</v>
      </c>
      <c r="AA88" s="89"/>
      <c r="AB88" s="187"/>
      <c r="AC88" s="187"/>
      <c r="AD88" s="187"/>
      <c r="AE88" s="187"/>
      <c r="AF88" s="187"/>
      <c r="AG88" s="187"/>
    </row>
    <row r="89" spans="1:33" ht="30" customHeight="1" x14ac:dyDescent="0.2">
      <c r="A89" s="172" t="s">
        <v>73</v>
      </c>
      <c r="B89" s="203" t="s">
        <v>205</v>
      </c>
      <c r="C89" s="90" t="s">
        <v>206</v>
      </c>
      <c r="D89" s="242"/>
      <c r="E89" s="243">
        <f>SUM(E90:E92)</f>
        <v>0</v>
      </c>
      <c r="F89" s="194"/>
      <c r="G89" s="195">
        <f t="shared" ref="G89:H89" si="252">SUM(G90:G92)</f>
        <v>0</v>
      </c>
      <c r="H89" s="243">
        <f t="shared" si="252"/>
        <v>0</v>
      </c>
      <c r="I89" s="194"/>
      <c r="J89" s="195">
        <f t="shared" ref="J89:K89" si="253">SUM(J90:J92)</f>
        <v>0</v>
      </c>
      <c r="K89" s="243">
        <f t="shared" si="253"/>
        <v>0</v>
      </c>
      <c r="L89" s="194"/>
      <c r="M89" s="195">
        <f t="shared" ref="M89:N89" si="254">SUM(M90:M92)</f>
        <v>0</v>
      </c>
      <c r="N89" s="243">
        <f t="shared" si="254"/>
        <v>0</v>
      </c>
      <c r="O89" s="194"/>
      <c r="P89" s="195">
        <f t="shared" ref="P89:Q89" si="255">SUM(P90:P92)</f>
        <v>0</v>
      </c>
      <c r="Q89" s="243">
        <f t="shared" si="255"/>
        <v>0</v>
      </c>
      <c r="R89" s="194"/>
      <c r="S89" s="195">
        <f t="shared" ref="S89:T89" si="256">SUM(S90:S92)</f>
        <v>0</v>
      </c>
      <c r="T89" s="243">
        <f t="shared" si="256"/>
        <v>0</v>
      </c>
      <c r="U89" s="194"/>
      <c r="V89" s="195">
        <f t="shared" ref="V89:X89" si="257">SUM(V90:V92)</f>
        <v>0</v>
      </c>
      <c r="W89" s="241">
        <f t="shared" si="257"/>
        <v>0</v>
      </c>
      <c r="X89" s="241">
        <f t="shared" si="257"/>
        <v>0</v>
      </c>
      <c r="Y89" s="241">
        <f t="shared" si="242"/>
        <v>0</v>
      </c>
      <c r="Z89" s="241" t="e">
        <f t="shared" si="243"/>
        <v>#DIV/0!</v>
      </c>
      <c r="AA89" s="91"/>
      <c r="AB89" s="187"/>
      <c r="AC89" s="187"/>
      <c r="AD89" s="187"/>
      <c r="AE89" s="187"/>
      <c r="AF89" s="187"/>
      <c r="AG89" s="187"/>
    </row>
    <row r="90" spans="1:33" ht="30" customHeight="1" x14ac:dyDescent="0.2">
      <c r="A90" s="180" t="s">
        <v>76</v>
      </c>
      <c r="B90" s="181" t="s">
        <v>207</v>
      </c>
      <c r="C90" s="113" t="s">
        <v>208</v>
      </c>
      <c r="D90" s="244" t="s">
        <v>125</v>
      </c>
      <c r="E90" s="105"/>
      <c r="F90" s="106"/>
      <c r="G90" s="107">
        <f t="shared" ref="G90:G92" si="258">E90*F90</f>
        <v>0</v>
      </c>
      <c r="H90" s="105"/>
      <c r="I90" s="106"/>
      <c r="J90" s="107">
        <f t="shared" ref="J90:J92" si="259">H90*I90</f>
        <v>0</v>
      </c>
      <c r="K90" s="105"/>
      <c r="L90" s="106"/>
      <c r="M90" s="107">
        <f t="shared" ref="M90:M92" si="260">K90*L90</f>
        <v>0</v>
      </c>
      <c r="N90" s="105"/>
      <c r="O90" s="106"/>
      <c r="P90" s="107">
        <f t="shared" ref="P90:P92" si="261">N90*O90</f>
        <v>0</v>
      </c>
      <c r="Q90" s="105"/>
      <c r="R90" s="106"/>
      <c r="S90" s="107">
        <f t="shared" ref="S90:S92" si="262">Q90*R90</f>
        <v>0</v>
      </c>
      <c r="T90" s="105"/>
      <c r="U90" s="106"/>
      <c r="V90" s="107">
        <f t="shared" ref="V90:V92" si="263">T90*U90</f>
        <v>0</v>
      </c>
      <c r="W90" s="183">
        <f t="shared" ref="W90:W92" si="264">G90+M90+S90</f>
        <v>0</v>
      </c>
      <c r="X90" s="184">
        <f t="shared" ref="X90:X92" si="265">J90+P90+V90</f>
        <v>0</v>
      </c>
      <c r="Y90" s="184">
        <f t="shared" si="242"/>
        <v>0</v>
      </c>
      <c r="Z90" s="185" t="e">
        <f t="shared" si="243"/>
        <v>#DIV/0!</v>
      </c>
      <c r="AA90" s="88"/>
      <c r="AB90" s="187"/>
      <c r="AC90" s="187"/>
      <c r="AD90" s="187"/>
      <c r="AE90" s="187"/>
      <c r="AF90" s="187"/>
      <c r="AG90" s="187"/>
    </row>
    <row r="91" spans="1:33" ht="30" customHeight="1" x14ac:dyDescent="0.2">
      <c r="A91" s="180" t="s">
        <v>76</v>
      </c>
      <c r="B91" s="181" t="s">
        <v>209</v>
      </c>
      <c r="C91" s="101" t="s">
        <v>208</v>
      </c>
      <c r="D91" s="104" t="s">
        <v>125</v>
      </c>
      <c r="E91" s="105"/>
      <c r="F91" s="106"/>
      <c r="G91" s="107">
        <f t="shared" si="258"/>
        <v>0</v>
      </c>
      <c r="H91" s="105"/>
      <c r="I91" s="106"/>
      <c r="J91" s="107">
        <f t="shared" si="259"/>
        <v>0</v>
      </c>
      <c r="K91" s="105"/>
      <c r="L91" s="106"/>
      <c r="M91" s="107">
        <f t="shared" si="260"/>
        <v>0</v>
      </c>
      <c r="N91" s="105"/>
      <c r="O91" s="106"/>
      <c r="P91" s="107">
        <f t="shared" si="261"/>
        <v>0</v>
      </c>
      <c r="Q91" s="105"/>
      <c r="R91" s="106"/>
      <c r="S91" s="107">
        <f t="shared" si="262"/>
        <v>0</v>
      </c>
      <c r="T91" s="105"/>
      <c r="U91" s="106"/>
      <c r="V91" s="107">
        <f t="shared" si="263"/>
        <v>0</v>
      </c>
      <c r="W91" s="183">
        <f t="shared" si="264"/>
        <v>0</v>
      </c>
      <c r="X91" s="184">
        <f t="shared" si="265"/>
        <v>0</v>
      </c>
      <c r="Y91" s="184">
        <f t="shared" si="242"/>
        <v>0</v>
      </c>
      <c r="Z91" s="185" t="e">
        <f t="shared" si="243"/>
        <v>#DIV/0!</v>
      </c>
      <c r="AA91" s="88"/>
      <c r="AB91" s="187"/>
      <c r="AC91" s="187"/>
      <c r="AD91" s="187"/>
      <c r="AE91" s="187"/>
      <c r="AF91" s="187"/>
      <c r="AG91" s="187"/>
    </row>
    <row r="92" spans="1:33" ht="30" customHeight="1" x14ac:dyDescent="0.2">
      <c r="A92" s="188" t="s">
        <v>76</v>
      </c>
      <c r="B92" s="189" t="s">
        <v>210</v>
      </c>
      <c r="C92" s="97" t="s">
        <v>208</v>
      </c>
      <c r="D92" s="234" t="s">
        <v>125</v>
      </c>
      <c r="E92" s="108"/>
      <c r="F92" s="109"/>
      <c r="G92" s="110">
        <f t="shared" si="258"/>
        <v>0</v>
      </c>
      <c r="H92" s="108"/>
      <c r="I92" s="109"/>
      <c r="J92" s="110">
        <f t="shared" si="259"/>
        <v>0</v>
      </c>
      <c r="K92" s="108"/>
      <c r="L92" s="109"/>
      <c r="M92" s="110">
        <f t="shared" si="260"/>
        <v>0</v>
      </c>
      <c r="N92" s="108"/>
      <c r="O92" s="109"/>
      <c r="P92" s="110">
        <f t="shared" si="261"/>
        <v>0</v>
      </c>
      <c r="Q92" s="108"/>
      <c r="R92" s="109"/>
      <c r="S92" s="110">
        <f t="shared" si="262"/>
        <v>0</v>
      </c>
      <c r="T92" s="108"/>
      <c r="U92" s="109"/>
      <c r="V92" s="110">
        <f t="shared" si="263"/>
        <v>0</v>
      </c>
      <c r="W92" s="191">
        <f t="shared" si="264"/>
        <v>0</v>
      </c>
      <c r="X92" s="184">
        <f t="shared" si="265"/>
        <v>0</v>
      </c>
      <c r="Y92" s="184">
        <f t="shared" si="242"/>
        <v>0</v>
      </c>
      <c r="Z92" s="185" t="e">
        <f t="shared" si="243"/>
        <v>#DIV/0!</v>
      </c>
      <c r="AA92" s="89"/>
      <c r="AB92" s="187"/>
      <c r="AC92" s="187"/>
      <c r="AD92" s="187"/>
      <c r="AE92" s="187"/>
      <c r="AF92" s="187"/>
      <c r="AG92" s="187"/>
    </row>
    <row r="93" spans="1:33" ht="30" customHeight="1" x14ac:dyDescent="0.2">
      <c r="A93" s="172" t="s">
        <v>73</v>
      </c>
      <c r="B93" s="203" t="s">
        <v>211</v>
      </c>
      <c r="C93" s="114" t="s">
        <v>212</v>
      </c>
      <c r="D93" s="245"/>
      <c r="E93" s="243">
        <f>SUM(E94:E96)</f>
        <v>0</v>
      </c>
      <c r="F93" s="194"/>
      <c r="G93" s="195">
        <f t="shared" ref="G93:H93" si="266">SUM(G94:G96)</f>
        <v>0</v>
      </c>
      <c r="H93" s="243">
        <f t="shared" si="266"/>
        <v>0</v>
      </c>
      <c r="I93" s="194"/>
      <c r="J93" s="195">
        <f t="shared" ref="J93:K93" si="267">SUM(J94:J96)</f>
        <v>0</v>
      </c>
      <c r="K93" s="243">
        <f t="shared" si="267"/>
        <v>0</v>
      </c>
      <c r="L93" s="194"/>
      <c r="M93" s="195">
        <f t="shared" ref="M93:N93" si="268">SUM(M94:M96)</f>
        <v>0</v>
      </c>
      <c r="N93" s="243">
        <f t="shared" si="268"/>
        <v>0</v>
      </c>
      <c r="O93" s="194"/>
      <c r="P93" s="195">
        <f t="shared" ref="P93:Q93" si="269">SUM(P94:P96)</f>
        <v>0</v>
      </c>
      <c r="Q93" s="243">
        <f t="shared" si="269"/>
        <v>0</v>
      </c>
      <c r="R93" s="194"/>
      <c r="S93" s="195">
        <f t="shared" ref="S93:T93" si="270">SUM(S94:S96)</f>
        <v>0</v>
      </c>
      <c r="T93" s="243">
        <f t="shared" si="270"/>
        <v>0</v>
      </c>
      <c r="U93" s="194"/>
      <c r="V93" s="195">
        <f t="shared" ref="V93:X93" si="271">SUM(V94:V96)</f>
        <v>0</v>
      </c>
      <c r="W93" s="241">
        <f t="shared" si="271"/>
        <v>0</v>
      </c>
      <c r="X93" s="241">
        <f t="shared" si="271"/>
        <v>0</v>
      </c>
      <c r="Y93" s="241">
        <f t="shared" si="242"/>
        <v>0</v>
      </c>
      <c r="Z93" s="241" t="e">
        <f t="shared" si="243"/>
        <v>#DIV/0!</v>
      </c>
      <c r="AA93" s="91"/>
      <c r="AB93" s="187"/>
      <c r="AC93" s="187"/>
      <c r="AD93" s="187"/>
      <c r="AE93" s="187"/>
      <c r="AF93" s="187"/>
      <c r="AG93" s="187"/>
    </row>
    <row r="94" spans="1:33" ht="30" customHeight="1" x14ac:dyDescent="0.2">
      <c r="A94" s="180" t="s">
        <v>76</v>
      </c>
      <c r="B94" s="181" t="s">
        <v>213</v>
      </c>
      <c r="C94" s="115" t="s">
        <v>131</v>
      </c>
      <c r="D94" s="246" t="s">
        <v>132</v>
      </c>
      <c r="E94" s="105"/>
      <c r="F94" s="106"/>
      <c r="G94" s="107">
        <f t="shared" ref="G94:G96" si="272">E94*F94</f>
        <v>0</v>
      </c>
      <c r="H94" s="105"/>
      <c r="I94" s="106"/>
      <c r="J94" s="107">
        <f t="shared" ref="J94:J96" si="273">H94*I94</f>
        <v>0</v>
      </c>
      <c r="K94" s="105"/>
      <c r="L94" s="106"/>
      <c r="M94" s="107">
        <f t="shared" ref="M94:M96" si="274">K94*L94</f>
        <v>0</v>
      </c>
      <c r="N94" s="105"/>
      <c r="O94" s="106"/>
      <c r="P94" s="107">
        <f t="shared" ref="P94:P96" si="275">N94*O94</f>
        <v>0</v>
      </c>
      <c r="Q94" s="105"/>
      <c r="R94" s="106"/>
      <c r="S94" s="107">
        <f t="shared" ref="S94:S96" si="276">Q94*R94</f>
        <v>0</v>
      </c>
      <c r="T94" s="105"/>
      <c r="U94" s="106"/>
      <c r="V94" s="107">
        <f t="shared" ref="V94:V96" si="277">T94*U94</f>
        <v>0</v>
      </c>
      <c r="W94" s="183">
        <f t="shared" ref="W94:W96" si="278">G94+M94+S94</f>
        <v>0</v>
      </c>
      <c r="X94" s="184">
        <f t="shared" ref="X94:X96" si="279">J94+P94+V94</f>
        <v>0</v>
      </c>
      <c r="Y94" s="184">
        <f t="shared" si="242"/>
        <v>0</v>
      </c>
      <c r="Z94" s="185" t="e">
        <f t="shared" si="243"/>
        <v>#DIV/0!</v>
      </c>
      <c r="AA94" s="88"/>
      <c r="AB94" s="186"/>
      <c r="AC94" s="187"/>
      <c r="AD94" s="187"/>
      <c r="AE94" s="187"/>
      <c r="AF94" s="187"/>
      <c r="AG94" s="187"/>
    </row>
    <row r="95" spans="1:33" ht="30" customHeight="1" x14ac:dyDescent="0.2">
      <c r="A95" s="180" t="s">
        <v>76</v>
      </c>
      <c r="B95" s="181" t="s">
        <v>214</v>
      </c>
      <c r="C95" s="115" t="s">
        <v>131</v>
      </c>
      <c r="D95" s="246" t="s">
        <v>132</v>
      </c>
      <c r="E95" s="105"/>
      <c r="F95" s="106"/>
      <c r="G95" s="107">
        <f t="shared" si="272"/>
        <v>0</v>
      </c>
      <c r="H95" s="105"/>
      <c r="I95" s="106"/>
      <c r="J95" s="107">
        <f t="shared" si="273"/>
        <v>0</v>
      </c>
      <c r="K95" s="105"/>
      <c r="L95" s="106"/>
      <c r="M95" s="107">
        <f t="shared" si="274"/>
        <v>0</v>
      </c>
      <c r="N95" s="105"/>
      <c r="O95" s="106"/>
      <c r="P95" s="107">
        <f t="shared" si="275"/>
        <v>0</v>
      </c>
      <c r="Q95" s="105"/>
      <c r="R95" s="106"/>
      <c r="S95" s="107">
        <f t="shared" si="276"/>
        <v>0</v>
      </c>
      <c r="T95" s="105"/>
      <c r="U95" s="106"/>
      <c r="V95" s="107">
        <f t="shared" si="277"/>
        <v>0</v>
      </c>
      <c r="W95" s="183">
        <f t="shared" si="278"/>
        <v>0</v>
      </c>
      <c r="X95" s="184">
        <f t="shared" si="279"/>
        <v>0</v>
      </c>
      <c r="Y95" s="184">
        <f t="shared" si="242"/>
        <v>0</v>
      </c>
      <c r="Z95" s="185" t="e">
        <f t="shared" si="243"/>
        <v>#DIV/0!</v>
      </c>
      <c r="AA95" s="88"/>
      <c r="AB95" s="187"/>
      <c r="AC95" s="187"/>
      <c r="AD95" s="187"/>
      <c r="AE95" s="187"/>
      <c r="AF95" s="187"/>
      <c r="AG95" s="187"/>
    </row>
    <row r="96" spans="1:33" ht="30" customHeight="1" x14ac:dyDescent="0.2">
      <c r="A96" s="188" t="s">
        <v>76</v>
      </c>
      <c r="B96" s="189" t="s">
        <v>215</v>
      </c>
      <c r="C96" s="116" t="s">
        <v>131</v>
      </c>
      <c r="D96" s="246" t="s">
        <v>132</v>
      </c>
      <c r="E96" s="199"/>
      <c r="F96" s="200"/>
      <c r="G96" s="201">
        <f t="shared" si="272"/>
        <v>0</v>
      </c>
      <c r="H96" s="199"/>
      <c r="I96" s="200"/>
      <c r="J96" s="201">
        <f t="shared" si="273"/>
        <v>0</v>
      </c>
      <c r="K96" s="199"/>
      <c r="L96" s="200"/>
      <c r="M96" s="201">
        <f t="shared" si="274"/>
        <v>0</v>
      </c>
      <c r="N96" s="199"/>
      <c r="O96" s="200"/>
      <c r="P96" s="201">
        <f t="shared" si="275"/>
        <v>0</v>
      </c>
      <c r="Q96" s="199"/>
      <c r="R96" s="200"/>
      <c r="S96" s="201">
        <f t="shared" si="276"/>
        <v>0</v>
      </c>
      <c r="T96" s="199"/>
      <c r="U96" s="200"/>
      <c r="V96" s="201">
        <f t="shared" si="277"/>
        <v>0</v>
      </c>
      <c r="W96" s="191">
        <f t="shared" si="278"/>
        <v>0</v>
      </c>
      <c r="X96" s="184">
        <f t="shared" si="279"/>
        <v>0</v>
      </c>
      <c r="Y96" s="184">
        <f t="shared" si="242"/>
        <v>0</v>
      </c>
      <c r="Z96" s="185" t="e">
        <f t="shared" si="243"/>
        <v>#DIV/0!</v>
      </c>
      <c r="AA96" s="92"/>
      <c r="AB96" s="187"/>
      <c r="AC96" s="187"/>
      <c r="AD96" s="187"/>
      <c r="AE96" s="187"/>
      <c r="AF96" s="187"/>
      <c r="AG96" s="187"/>
    </row>
    <row r="97" spans="1:33" ht="39.75" customHeight="1" x14ac:dyDescent="0.2">
      <c r="A97" s="533" t="s">
        <v>216</v>
      </c>
      <c r="B97" s="514"/>
      <c r="C97" s="514"/>
      <c r="D97" s="515"/>
      <c r="E97" s="230"/>
      <c r="F97" s="230"/>
      <c r="G97" s="216">
        <f>G85+G89+G93</f>
        <v>0</v>
      </c>
      <c r="H97" s="230"/>
      <c r="I97" s="230"/>
      <c r="J97" s="216">
        <f>J85+J89+J93</f>
        <v>0</v>
      </c>
      <c r="K97" s="230"/>
      <c r="L97" s="230"/>
      <c r="M97" s="216">
        <f>M85+M89+M93</f>
        <v>0</v>
      </c>
      <c r="N97" s="230"/>
      <c r="O97" s="230"/>
      <c r="P97" s="216">
        <f>P85+P89+P93</f>
        <v>0</v>
      </c>
      <c r="Q97" s="230"/>
      <c r="R97" s="230"/>
      <c r="S97" s="216">
        <f>S85+S89+S93</f>
        <v>0</v>
      </c>
      <c r="T97" s="230"/>
      <c r="U97" s="230"/>
      <c r="V97" s="216">
        <f t="shared" ref="V97:X97" si="280">V85+V89+V93</f>
        <v>0</v>
      </c>
      <c r="W97" s="232">
        <f t="shared" si="280"/>
        <v>0</v>
      </c>
      <c r="X97" s="232">
        <f t="shared" si="280"/>
        <v>0</v>
      </c>
      <c r="Y97" s="232">
        <f t="shared" si="242"/>
        <v>0</v>
      </c>
      <c r="Z97" s="232" t="e">
        <f t="shared" si="243"/>
        <v>#DIV/0!</v>
      </c>
      <c r="AA97" s="100"/>
      <c r="AC97" s="74"/>
      <c r="AD97" s="74"/>
      <c r="AE97" s="74"/>
      <c r="AF97" s="74"/>
      <c r="AG97" s="74"/>
    </row>
    <row r="98" spans="1:33" ht="30" customHeight="1" x14ac:dyDescent="0.2">
      <c r="A98" s="221" t="s">
        <v>71</v>
      </c>
      <c r="B98" s="222">
        <v>6</v>
      </c>
      <c r="C98" s="223" t="s">
        <v>217</v>
      </c>
      <c r="D98" s="224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70"/>
      <c r="X98" s="170"/>
      <c r="Y98" s="240"/>
      <c r="Z98" s="170"/>
      <c r="AA98" s="143"/>
      <c r="AB98" s="74"/>
      <c r="AC98" s="74"/>
      <c r="AD98" s="74"/>
      <c r="AE98" s="74"/>
      <c r="AF98" s="74"/>
      <c r="AG98" s="74"/>
    </row>
    <row r="99" spans="1:33" ht="30" customHeight="1" x14ac:dyDescent="0.2">
      <c r="A99" s="172" t="s">
        <v>73</v>
      </c>
      <c r="B99" s="203" t="s">
        <v>218</v>
      </c>
      <c r="C99" s="117" t="s">
        <v>219</v>
      </c>
      <c r="D99" s="174"/>
      <c r="E99" s="175">
        <f>SUM(E100:E102)</f>
        <v>321</v>
      </c>
      <c r="F99" s="176"/>
      <c r="G99" s="148">
        <f t="shared" ref="G99:H99" si="281">SUM(G100:G102)</f>
        <v>11064</v>
      </c>
      <c r="H99" s="175">
        <f t="shared" si="281"/>
        <v>286.88</v>
      </c>
      <c r="I99" s="176"/>
      <c r="J99" s="148">
        <f t="shared" ref="J99:K99" si="282">SUM(J100:J102)</f>
        <v>9724.0300000000007</v>
      </c>
      <c r="K99" s="175">
        <f t="shared" si="282"/>
        <v>0</v>
      </c>
      <c r="L99" s="176"/>
      <c r="M99" s="148">
        <f t="shared" ref="M99:N99" si="283">SUM(M100:M102)</f>
        <v>0</v>
      </c>
      <c r="N99" s="175">
        <f t="shared" si="283"/>
        <v>0</v>
      </c>
      <c r="O99" s="176"/>
      <c r="P99" s="148">
        <f t="shared" ref="P99:Q99" si="284">SUM(P100:P102)</f>
        <v>0</v>
      </c>
      <c r="Q99" s="175">
        <f t="shared" si="284"/>
        <v>0</v>
      </c>
      <c r="R99" s="176"/>
      <c r="S99" s="148">
        <f t="shared" ref="S99:T99" si="285">SUM(S100:S102)</f>
        <v>0</v>
      </c>
      <c r="T99" s="175">
        <f t="shared" si="285"/>
        <v>0</v>
      </c>
      <c r="U99" s="176"/>
      <c r="V99" s="148">
        <f t="shared" ref="V99:X99" si="286">SUM(V100:V102)</f>
        <v>0</v>
      </c>
      <c r="W99" s="148">
        <f t="shared" si="286"/>
        <v>11064</v>
      </c>
      <c r="X99" s="148">
        <f t="shared" si="286"/>
        <v>9724.0300000000007</v>
      </c>
      <c r="Y99" s="148">
        <f t="shared" ref="Y99:Y111" si="287">W99-X99</f>
        <v>1339.9699999999993</v>
      </c>
      <c r="Z99" s="178">
        <f t="shared" ref="Z99:Z111" si="288">Y99/W99</f>
        <v>0.12111080983369481</v>
      </c>
      <c r="AA99" s="86"/>
      <c r="AB99" s="179"/>
      <c r="AC99" s="179"/>
      <c r="AD99" s="179"/>
      <c r="AE99" s="179"/>
      <c r="AF99" s="179"/>
      <c r="AG99" s="179"/>
    </row>
    <row r="100" spans="1:33" ht="38.25" customHeight="1" x14ac:dyDescent="0.2">
      <c r="A100" s="180" t="s">
        <v>76</v>
      </c>
      <c r="B100" s="181" t="s">
        <v>220</v>
      </c>
      <c r="C100" s="101" t="s">
        <v>367</v>
      </c>
      <c r="D100" s="182" t="s">
        <v>221</v>
      </c>
      <c r="E100" s="95">
        <v>320</v>
      </c>
      <c r="F100" s="95">
        <v>26.7</v>
      </c>
      <c r="G100" s="107">
        <f t="shared" ref="G100:G102" si="289">E100*F100</f>
        <v>8544</v>
      </c>
      <c r="H100" s="123">
        <v>285.88</v>
      </c>
      <c r="I100" s="123">
        <f>J100/H100</f>
        <v>28.66248076115853</v>
      </c>
      <c r="J100" s="107">
        <v>8194.0300000000007</v>
      </c>
      <c r="K100" s="105"/>
      <c r="L100" s="106"/>
      <c r="M100" s="107">
        <f t="shared" ref="M100:M102" si="290">K100*L100</f>
        <v>0</v>
      </c>
      <c r="N100" s="105"/>
      <c r="O100" s="106"/>
      <c r="P100" s="107">
        <f t="shared" ref="P100:P102" si="291">N100*O100</f>
        <v>0</v>
      </c>
      <c r="Q100" s="105"/>
      <c r="R100" s="106"/>
      <c r="S100" s="107">
        <f t="shared" ref="S100:S102" si="292">Q100*R100</f>
        <v>0</v>
      </c>
      <c r="T100" s="105"/>
      <c r="U100" s="106"/>
      <c r="V100" s="107">
        <f t="shared" ref="V100:V102" si="293">T100*U100</f>
        <v>0</v>
      </c>
      <c r="W100" s="183">
        <f t="shared" ref="W100:W102" si="294">G100+M100+S100</f>
        <v>8544</v>
      </c>
      <c r="X100" s="184">
        <f t="shared" ref="X100:X102" si="295">J100+P100+V100</f>
        <v>8194.0300000000007</v>
      </c>
      <c r="Y100" s="184">
        <f t="shared" si="287"/>
        <v>349.96999999999935</v>
      </c>
      <c r="Z100" s="185">
        <f t="shared" si="288"/>
        <v>4.0960908239700299E-2</v>
      </c>
      <c r="AA100" s="145"/>
      <c r="AB100" s="187"/>
      <c r="AC100" s="187"/>
      <c r="AD100" s="187"/>
      <c r="AE100" s="187"/>
      <c r="AF100" s="187"/>
      <c r="AG100" s="187"/>
    </row>
    <row r="101" spans="1:33" ht="30" customHeight="1" x14ac:dyDescent="0.2">
      <c r="A101" s="180" t="s">
        <v>76</v>
      </c>
      <c r="B101" s="181" t="s">
        <v>222</v>
      </c>
      <c r="C101" s="94" t="s">
        <v>223</v>
      </c>
      <c r="D101" s="118" t="s">
        <v>125</v>
      </c>
      <c r="E101" s="95">
        <v>1</v>
      </c>
      <c r="F101" s="95">
        <v>2520</v>
      </c>
      <c r="G101" s="107">
        <f t="shared" si="289"/>
        <v>2520</v>
      </c>
      <c r="H101" s="105">
        <v>1</v>
      </c>
      <c r="I101" s="106">
        <v>1530</v>
      </c>
      <c r="J101" s="107">
        <f t="shared" ref="J101:J102" si="296">H101*I101</f>
        <v>1530</v>
      </c>
      <c r="K101" s="105"/>
      <c r="L101" s="106"/>
      <c r="M101" s="107">
        <f t="shared" si="290"/>
        <v>0</v>
      </c>
      <c r="N101" s="105"/>
      <c r="O101" s="106"/>
      <c r="P101" s="107">
        <f t="shared" si="291"/>
        <v>0</v>
      </c>
      <c r="Q101" s="105"/>
      <c r="R101" s="106"/>
      <c r="S101" s="107">
        <f t="shared" si="292"/>
        <v>0</v>
      </c>
      <c r="T101" s="105"/>
      <c r="U101" s="106"/>
      <c r="V101" s="107">
        <f t="shared" si="293"/>
        <v>0</v>
      </c>
      <c r="W101" s="183">
        <f t="shared" si="294"/>
        <v>2520</v>
      </c>
      <c r="X101" s="184">
        <f t="shared" si="295"/>
        <v>1530</v>
      </c>
      <c r="Y101" s="184">
        <f t="shared" si="287"/>
        <v>990</v>
      </c>
      <c r="Z101" s="185">
        <f t="shared" si="288"/>
        <v>0.39285714285714285</v>
      </c>
      <c r="AA101" s="88"/>
      <c r="AB101" s="187"/>
      <c r="AC101" s="187"/>
      <c r="AD101" s="187"/>
      <c r="AE101" s="187"/>
      <c r="AF101" s="187"/>
      <c r="AG101" s="187"/>
    </row>
    <row r="102" spans="1:33" ht="30" customHeight="1" thickBot="1" x14ac:dyDescent="0.25">
      <c r="A102" s="188" t="s">
        <v>76</v>
      </c>
      <c r="B102" s="189" t="s">
        <v>224</v>
      </c>
      <c r="C102" s="97" t="s">
        <v>225</v>
      </c>
      <c r="D102" s="190" t="s">
        <v>125</v>
      </c>
      <c r="E102" s="108"/>
      <c r="F102" s="109"/>
      <c r="G102" s="110">
        <f t="shared" si="289"/>
        <v>0</v>
      </c>
      <c r="H102" s="108"/>
      <c r="I102" s="109"/>
      <c r="J102" s="110">
        <f t="shared" si="296"/>
        <v>0</v>
      </c>
      <c r="K102" s="108"/>
      <c r="L102" s="109"/>
      <c r="M102" s="110">
        <f t="shared" si="290"/>
        <v>0</v>
      </c>
      <c r="N102" s="108"/>
      <c r="O102" s="109"/>
      <c r="P102" s="110">
        <f t="shared" si="291"/>
        <v>0</v>
      </c>
      <c r="Q102" s="108"/>
      <c r="R102" s="109"/>
      <c r="S102" s="110">
        <f t="shared" si="292"/>
        <v>0</v>
      </c>
      <c r="T102" s="108"/>
      <c r="U102" s="109"/>
      <c r="V102" s="110">
        <f t="shared" si="293"/>
        <v>0</v>
      </c>
      <c r="W102" s="191">
        <f t="shared" si="294"/>
        <v>0</v>
      </c>
      <c r="X102" s="184">
        <f t="shared" si="295"/>
        <v>0</v>
      </c>
      <c r="Y102" s="184">
        <f t="shared" si="287"/>
        <v>0</v>
      </c>
      <c r="Z102" s="185" t="e">
        <f t="shared" si="288"/>
        <v>#DIV/0!</v>
      </c>
      <c r="AA102" s="89"/>
      <c r="AB102" s="187"/>
      <c r="AC102" s="187"/>
      <c r="AD102" s="187"/>
      <c r="AE102" s="187"/>
      <c r="AF102" s="187"/>
      <c r="AG102" s="187"/>
    </row>
    <row r="103" spans="1:33" ht="30" customHeight="1" x14ac:dyDescent="0.2">
      <c r="A103" s="172" t="s">
        <v>71</v>
      </c>
      <c r="B103" s="203" t="s">
        <v>226</v>
      </c>
      <c r="C103" s="119" t="s">
        <v>227</v>
      </c>
      <c r="D103" s="192"/>
      <c r="E103" s="193">
        <f>SUM(E104:E106)</f>
        <v>0</v>
      </c>
      <c r="F103" s="194"/>
      <c r="G103" s="195">
        <f t="shared" ref="G103:H103" si="297">SUM(G104:G106)</f>
        <v>0</v>
      </c>
      <c r="H103" s="193">
        <f t="shared" si="297"/>
        <v>0</v>
      </c>
      <c r="I103" s="194"/>
      <c r="J103" s="195">
        <f t="shared" ref="J103:K103" si="298">SUM(J104:J106)</f>
        <v>0</v>
      </c>
      <c r="K103" s="193">
        <f t="shared" si="298"/>
        <v>0</v>
      </c>
      <c r="L103" s="194"/>
      <c r="M103" s="195">
        <f t="shared" ref="M103:N103" si="299">SUM(M104:M106)</f>
        <v>0</v>
      </c>
      <c r="N103" s="193">
        <f t="shared" si="299"/>
        <v>0</v>
      </c>
      <c r="O103" s="194"/>
      <c r="P103" s="195">
        <f t="shared" ref="P103:Q103" si="300">SUM(P104:P106)</f>
        <v>0</v>
      </c>
      <c r="Q103" s="193">
        <f t="shared" si="300"/>
        <v>0</v>
      </c>
      <c r="R103" s="194"/>
      <c r="S103" s="195">
        <f t="shared" ref="S103:T103" si="301">SUM(S104:S106)</f>
        <v>0</v>
      </c>
      <c r="T103" s="193">
        <f t="shared" si="301"/>
        <v>0</v>
      </c>
      <c r="U103" s="194"/>
      <c r="V103" s="195">
        <f t="shared" ref="V103:X103" si="302">SUM(V104:V106)</f>
        <v>0</v>
      </c>
      <c r="W103" s="195">
        <f t="shared" si="302"/>
        <v>0</v>
      </c>
      <c r="X103" s="195">
        <f t="shared" si="302"/>
        <v>0</v>
      </c>
      <c r="Y103" s="195">
        <f t="shared" si="287"/>
        <v>0</v>
      </c>
      <c r="Z103" s="195" t="e">
        <f t="shared" si="288"/>
        <v>#DIV/0!</v>
      </c>
      <c r="AA103" s="91"/>
      <c r="AB103" s="179"/>
      <c r="AC103" s="179"/>
      <c r="AD103" s="179"/>
      <c r="AE103" s="179"/>
      <c r="AF103" s="179"/>
      <c r="AG103" s="179"/>
    </row>
    <row r="104" spans="1:33" ht="30" customHeight="1" x14ac:dyDescent="0.2">
      <c r="A104" s="180" t="s">
        <v>76</v>
      </c>
      <c r="B104" s="181" t="s">
        <v>228</v>
      </c>
      <c r="C104" s="101" t="s">
        <v>225</v>
      </c>
      <c r="D104" s="182" t="s">
        <v>125</v>
      </c>
      <c r="E104" s="105"/>
      <c r="F104" s="106"/>
      <c r="G104" s="107">
        <f t="shared" ref="G104:G106" si="303">E104*F104</f>
        <v>0</v>
      </c>
      <c r="H104" s="105"/>
      <c r="I104" s="106"/>
      <c r="J104" s="107">
        <f t="shared" ref="J104:J106" si="304">H104*I104</f>
        <v>0</v>
      </c>
      <c r="K104" s="105"/>
      <c r="L104" s="106"/>
      <c r="M104" s="107">
        <f t="shared" ref="M104:M106" si="305">K104*L104</f>
        <v>0</v>
      </c>
      <c r="N104" s="105"/>
      <c r="O104" s="106"/>
      <c r="P104" s="107">
        <f t="shared" ref="P104:P106" si="306">N104*O104</f>
        <v>0</v>
      </c>
      <c r="Q104" s="105"/>
      <c r="R104" s="106"/>
      <c r="S104" s="107">
        <f t="shared" ref="S104:S106" si="307">Q104*R104</f>
        <v>0</v>
      </c>
      <c r="T104" s="105"/>
      <c r="U104" s="106"/>
      <c r="V104" s="107">
        <f t="shared" ref="V104:V106" si="308">T104*U104</f>
        <v>0</v>
      </c>
      <c r="W104" s="183">
        <f t="shared" ref="W104:W106" si="309">G104+M104+S104</f>
        <v>0</v>
      </c>
      <c r="X104" s="184">
        <f t="shared" ref="X104:X106" si="310">J104+P104+V104</f>
        <v>0</v>
      </c>
      <c r="Y104" s="184">
        <f t="shared" si="287"/>
        <v>0</v>
      </c>
      <c r="Z104" s="185" t="e">
        <f t="shared" si="288"/>
        <v>#DIV/0!</v>
      </c>
      <c r="AA104" s="88"/>
      <c r="AB104" s="187"/>
      <c r="AC104" s="187"/>
      <c r="AD104" s="187"/>
      <c r="AE104" s="187"/>
      <c r="AF104" s="187"/>
      <c r="AG104" s="187"/>
    </row>
    <row r="105" spans="1:33" ht="30" customHeight="1" x14ac:dyDescent="0.2">
      <c r="A105" s="180" t="s">
        <v>76</v>
      </c>
      <c r="B105" s="181" t="s">
        <v>229</v>
      </c>
      <c r="C105" s="101" t="s">
        <v>225</v>
      </c>
      <c r="D105" s="182" t="s">
        <v>125</v>
      </c>
      <c r="E105" s="105"/>
      <c r="F105" s="106"/>
      <c r="G105" s="107">
        <f t="shared" si="303"/>
        <v>0</v>
      </c>
      <c r="H105" s="105"/>
      <c r="I105" s="106"/>
      <c r="J105" s="107">
        <f t="shared" si="304"/>
        <v>0</v>
      </c>
      <c r="K105" s="105"/>
      <c r="L105" s="106"/>
      <c r="M105" s="107">
        <f t="shared" si="305"/>
        <v>0</v>
      </c>
      <c r="N105" s="105"/>
      <c r="O105" s="106"/>
      <c r="P105" s="107">
        <f t="shared" si="306"/>
        <v>0</v>
      </c>
      <c r="Q105" s="105"/>
      <c r="R105" s="106"/>
      <c r="S105" s="107">
        <f t="shared" si="307"/>
        <v>0</v>
      </c>
      <c r="T105" s="105"/>
      <c r="U105" s="106"/>
      <c r="V105" s="107">
        <f t="shared" si="308"/>
        <v>0</v>
      </c>
      <c r="W105" s="183">
        <f t="shared" si="309"/>
        <v>0</v>
      </c>
      <c r="X105" s="184">
        <f t="shared" si="310"/>
        <v>0</v>
      </c>
      <c r="Y105" s="184">
        <f t="shared" si="287"/>
        <v>0</v>
      </c>
      <c r="Z105" s="185" t="e">
        <f t="shared" si="288"/>
        <v>#DIV/0!</v>
      </c>
      <c r="AA105" s="88"/>
      <c r="AB105" s="187"/>
      <c r="AC105" s="187"/>
      <c r="AD105" s="187"/>
      <c r="AE105" s="187"/>
      <c r="AF105" s="187"/>
      <c r="AG105" s="187"/>
    </row>
    <row r="106" spans="1:33" ht="30" customHeight="1" x14ac:dyDescent="0.2">
      <c r="A106" s="188" t="s">
        <v>76</v>
      </c>
      <c r="B106" s="189" t="s">
        <v>230</v>
      </c>
      <c r="C106" s="97" t="s">
        <v>225</v>
      </c>
      <c r="D106" s="190" t="s">
        <v>125</v>
      </c>
      <c r="E106" s="108"/>
      <c r="F106" s="109"/>
      <c r="G106" s="110">
        <f t="shared" si="303"/>
        <v>0</v>
      </c>
      <c r="H106" s="108"/>
      <c r="I106" s="109"/>
      <c r="J106" s="110">
        <f t="shared" si="304"/>
        <v>0</v>
      </c>
      <c r="K106" s="108"/>
      <c r="L106" s="109"/>
      <c r="M106" s="110">
        <f t="shared" si="305"/>
        <v>0</v>
      </c>
      <c r="N106" s="108"/>
      <c r="O106" s="109"/>
      <c r="P106" s="110">
        <f t="shared" si="306"/>
        <v>0</v>
      </c>
      <c r="Q106" s="108"/>
      <c r="R106" s="109"/>
      <c r="S106" s="110">
        <f t="shared" si="307"/>
        <v>0</v>
      </c>
      <c r="T106" s="108"/>
      <c r="U106" s="109"/>
      <c r="V106" s="110">
        <f t="shared" si="308"/>
        <v>0</v>
      </c>
      <c r="W106" s="191">
        <f t="shared" si="309"/>
        <v>0</v>
      </c>
      <c r="X106" s="184">
        <f t="shared" si="310"/>
        <v>0</v>
      </c>
      <c r="Y106" s="184">
        <f t="shared" si="287"/>
        <v>0</v>
      </c>
      <c r="Z106" s="185" t="e">
        <f t="shared" si="288"/>
        <v>#DIV/0!</v>
      </c>
      <c r="AA106" s="89"/>
      <c r="AB106" s="187"/>
      <c r="AC106" s="187"/>
      <c r="AD106" s="187"/>
      <c r="AE106" s="187"/>
      <c r="AF106" s="187"/>
      <c r="AG106" s="187"/>
    </row>
    <row r="107" spans="1:33" ht="30" customHeight="1" x14ac:dyDescent="0.2">
      <c r="A107" s="172" t="s">
        <v>71</v>
      </c>
      <c r="B107" s="203" t="s">
        <v>231</v>
      </c>
      <c r="C107" s="119" t="s">
        <v>232</v>
      </c>
      <c r="D107" s="192"/>
      <c r="E107" s="193">
        <f>SUM(E108:E110)</f>
        <v>0</v>
      </c>
      <c r="F107" s="194"/>
      <c r="G107" s="195">
        <f t="shared" ref="G107:H107" si="311">SUM(G108:G110)</f>
        <v>0</v>
      </c>
      <c r="H107" s="193">
        <f t="shared" si="311"/>
        <v>5</v>
      </c>
      <c r="I107" s="194"/>
      <c r="J107" s="195">
        <f t="shared" ref="J107:K107" si="312">SUM(J108:J110)</f>
        <v>840</v>
      </c>
      <c r="K107" s="193">
        <f t="shared" si="312"/>
        <v>9</v>
      </c>
      <c r="L107" s="194"/>
      <c r="M107" s="195">
        <f t="shared" ref="M107:N107" si="313">SUM(M108:M110)</f>
        <v>760.6</v>
      </c>
      <c r="N107" s="193">
        <f t="shared" si="313"/>
        <v>0</v>
      </c>
      <c r="O107" s="194"/>
      <c r="P107" s="195">
        <f t="shared" ref="P107:Q107" si="314">SUM(P108:P110)</f>
        <v>0</v>
      </c>
      <c r="Q107" s="193">
        <f t="shared" si="314"/>
        <v>0</v>
      </c>
      <c r="R107" s="194"/>
      <c r="S107" s="195">
        <f t="shared" ref="S107:T107" si="315">SUM(S108:S110)</f>
        <v>0</v>
      </c>
      <c r="T107" s="193">
        <f t="shared" si="315"/>
        <v>0</v>
      </c>
      <c r="U107" s="194"/>
      <c r="V107" s="195">
        <f t="shared" ref="V107:X107" si="316">SUM(V108:V110)</f>
        <v>0</v>
      </c>
      <c r="W107" s="195">
        <f t="shared" si="316"/>
        <v>760.6</v>
      </c>
      <c r="X107" s="195">
        <f t="shared" si="316"/>
        <v>840</v>
      </c>
      <c r="Y107" s="195">
        <f t="shared" si="287"/>
        <v>-79.399999999999977</v>
      </c>
      <c r="Z107" s="195">
        <f t="shared" si="288"/>
        <v>-0.10439127004996053</v>
      </c>
      <c r="AA107" s="91"/>
      <c r="AB107" s="179"/>
      <c r="AC107" s="179"/>
      <c r="AD107" s="179"/>
      <c r="AE107" s="179"/>
      <c r="AF107" s="179"/>
      <c r="AG107" s="179"/>
    </row>
    <row r="108" spans="1:33" ht="30" customHeight="1" x14ac:dyDescent="0.2">
      <c r="A108" s="180" t="s">
        <v>76</v>
      </c>
      <c r="B108" s="181" t="s">
        <v>233</v>
      </c>
      <c r="C108" s="94" t="s">
        <v>234</v>
      </c>
      <c r="D108" s="182" t="s">
        <v>125</v>
      </c>
      <c r="E108" s="105"/>
      <c r="F108" s="106"/>
      <c r="G108" s="107">
        <f t="shared" ref="G108:G110" si="317">E108*F108</f>
        <v>0</v>
      </c>
      <c r="H108" s="105">
        <v>3</v>
      </c>
      <c r="I108" s="106">
        <v>99</v>
      </c>
      <c r="J108" s="107">
        <f t="shared" ref="J108:J110" si="318">H108*I108</f>
        <v>297</v>
      </c>
      <c r="K108" s="95">
        <v>3</v>
      </c>
      <c r="L108" s="95">
        <v>71.2</v>
      </c>
      <c r="M108" s="107">
        <f t="shared" ref="M108:M110" si="319">K108*L108</f>
        <v>213.60000000000002</v>
      </c>
      <c r="N108" s="95"/>
      <c r="O108" s="95"/>
      <c r="P108" s="107">
        <f t="shared" ref="P108:P110" si="320">N108*O108</f>
        <v>0</v>
      </c>
      <c r="Q108" s="105"/>
      <c r="R108" s="106"/>
      <c r="S108" s="107">
        <f t="shared" ref="S108:S110" si="321">Q108*R108</f>
        <v>0</v>
      </c>
      <c r="T108" s="105"/>
      <c r="U108" s="106"/>
      <c r="V108" s="107">
        <f t="shared" ref="V108:V110" si="322">T108*U108</f>
        <v>0</v>
      </c>
      <c r="W108" s="183">
        <f t="shared" ref="W108:W110" si="323">G108+M108+S108</f>
        <v>213.60000000000002</v>
      </c>
      <c r="X108" s="184">
        <f t="shared" ref="X108:X110" si="324">J108+P108+V108</f>
        <v>297</v>
      </c>
      <c r="Y108" s="184">
        <f t="shared" si="287"/>
        <v>-83.399999999999977</v>
      </c>
      <c r="Z108" s="185">
        <f t="shared" si="288"/>
        <v>-0.39044943820224703</v>
      </c>
      <c r="AA108" s="88"/>
      <c r="AB108" s="187"/>
      <c r="AC108" s="187"/>
      <c r="AD108" s="187"/>
      <c r="AE108" s="187"/>
      <c r="AF108" s="187"/>
      <c r="AG108" s="187"/>
    </row>
    <row r="109" spans="1:33" ht="30" customHeight="1" x14ac:dyDescent="0.2">
      <c r="A109" s="180" t="s">
        <v>76</v>
      </c>
      <c r="B109" s="181" t="s">
        <v>235</v>
      </c>
      <c r="C109" s="94" t="s">
        <v>236</v>
      </c>
      <c r="D109" s="182" t="s">
        <v>125</v>
      </c>
      <c r="E109" s="105"/>
      <c r="F109" s="106"/>
      <c r="G109" s="107">
        <f t="shared" si="317"/>
        <v>0</v>
      </c>
      <c r="H109" s="105">
        <v>1</v>
      </c>
      <c r="I109" s="106">
        <v>240</v>
      </c>
      <c r="J109" s="107">
        <f t="shared" si="318"/>
        <v>240</v>
      </c>
      <c r="K109" s="95">
        <v>1</v>
      </c>
      <c r="L109" s="95">
        <v>240</v>
      </c>
      <c r="M109" s="107">
        <f t="shared" si="319"/>
        <v>240</v>
      </c>
      <c r="N109" s="95"/>
      <c r="O109" s="95"/>
      <c r="P109" s="107">
        <f t="shared" si="320"/>
        <v>0</v>
      </c>
      <c r="Q109" s="105"/>
      <c r="R109" s="106"/>
      <c r="S109" s="107">
        <f t="shared" si="321"/>
        <v>0</v>
      </c>
      <c r="T109" s="105"/>
      <c r="U109" s="106"/>
      <c r="V109" s="107">
        <f t="shared" si="322"/>
        <v>0</v>
      </c>
      <c r="W109" s="183">
        <f t="shared" si="323"/>
        <v>240</v>
      </c>
      <c r="X109" s="184">
        <f t="shared" si="324"/>
        <v>240</v>
      </c>
      <c r="Y109" s="184">
        <f t="shared" si="287"/>
        <v>0</v>
      </c>
      <c r="Z109" s="185">
        <f t="shared" si="288"/>
        <v>0</v>
      </c>
      <c r="AA109" s="88"/>
      <c r="AB109" s="187"/>
      <c r="AC109" s="187"/>
      <c r="AD109" s="187"/>
      <c r="AE109" s="187"/>
      <c r="AF109" s="187"/>
      <c r="AG109" s="187"/>
    </row>
    <row r="110" spans="1:33" ht="30" customHeight="1" x14ac:dyDescent="0.2">
      <c r="A110" s="188" t="s">
        <v>76</v>
      </c>
      <c r="B110" s="189" t="s">
        <v>237</v>
      </c>
      <c r="C110" s="94" t="s">
        <v>238</v>
      </c>
      <c r="D110" s="190" t="s">
        <v>125</v>
      </c>
      <c r="E110" s="199"/>
      <c r="F110" s="200"/>
      <c r="G110" s="201">
        <f t="shared" si="317"/>
        <v>0</v>
      </c>
      <c r="H110" s="199">
        <v>1</v>
      </c>
      <c r="I110" s="200">
        <v>303</v>
      </c>
      <c r="J110" s="201">
        <f t="shared" si="318"/>
        <v>303</v>
      </c>
      <c r="K110" s="95">
        <v>5</v>
      </c>
      <c r="L110" s="95">
        <v>61.4</v>
      </c>
      <c r="M110" s="201">
        <f t="shared" si="319"/>
        <v>307</v>
      </c>
      <c r="N110" s="95"/>
      <c r="O110" s="95"/>
      <c r="P110" s="201">
        <f t="shared" si="320"/>
        <v>0</v>
      </c>
      <c r="Q110" s="199"/>
      <c r="R110" s="200"/>
      <c r="S110" s="201">
        <f t="shared" si="321"/>
        <v>0</v>
      </c>
      <c r="T110" s="199"/>
      <c r="U110" s="200"/>
      <c r="V110" s="201">
        <f t="shared" si="322"/>
        <v>0</v>
      </c>
      <c r="W110" s="191">
        <f t="shared" si="323"/>
        <v>307</v>
      </c>
      <c r="X110" s="210">
        <f t="shared" si="324"/>
        <v>303</v>
      </c>
      <c r="Y110" s="210">
        <f t="shared" si="287"/>
        <v>4</v>
      </c>
      <c r="Z110" s="247">
        <f t="shared" si="288"/>
        <v>1.3029315960912053E-2</v>
      </c>
      <c r="AA110" s="146"/>
      <c r="AB110" s="187"/>
      <c r="AC110" s="187"/>
      <c r="AD110" s="187"/>
      <c r="AE110" s="187"/>
      <c r="AF110" s="187"/>
      <c r="AG110" s="187"/>
    </row>
    <row r="111" spans="1:33" ht="30" customHeight="1" x14ac:dyDescent="0.2">
      <c r="A111" s="211" t="s">
        <v>239</v>
      </c>
      <c r="B111" s="212"/>
      <c r="C111" s="99"/>
      <c r="D111" s="213"/>
      <c r="E111" s="217">
        <f>E107+E103+E99</f>
        <v>321</v>
      </c>
      <c r="F111" s="230"/>
      <c r="G111" s="216">
        <f t="shared" ref="G111:H111" si="325">G107+G103+G99</f>
        <v>11064</v>
      </c>
      <c r="H111" s="217">
        <f t="shared" si="325"/>
        <v>291.88</v>
      </c>
      <c r="I111" s="230"/>
      <c r="J111" s="216">
        <f t="shared" ref="J111:K111" si="326">J107+J103+J99</f>
        <v>10564.03</v>
      </c>
      <c r="K111" s="231">
        <f t="shared" si="326"/>
        <v>9</v>
      </c>
      <c r="L111" s="230"/>
      <c r="M111" s="216">
        <f t="shared" ref="M111:N111" si="327">M107+M103+M99</f>
        <v>760.6</v>
      </c>
      <c r="N111" s="231">
        <f t="shared" si="327"/>
        <v>0</v>
      </c>
      <c r="O111" s="230"/>
      <c r="P111" s="216">
        <f t="shared" ref="P111:Q111" si="328">P107+P103+P99</f>
        <v>0</v>
      </c>
      <c r="Q111" s="231">
        <f t="shared" si="328"/>
        <v>0</v>
      </c>
      <c r="R111" s="230"/>
      <c r="S111" s="216">
        <f t="shared" ref="S111:T111" si="329">S107+S103+S99</f>
        <v>0</v>
      </c>
      <c r="T111" s="231">
        <f t="shared" si="329"/>
        <v>0</v>
      </c>
      <c r="U111" s="230"/>
      <c r="V111" s="218">
        <f t="shared" ref="V111:X111" si="330">V107+V103+V99</f>
        <v>0</v>
      </c>
      <c r="W111" s="248">
        <f t="shared" si="330"/>
        <v>11824.6</v>
      </c>
      <c r="X111" s="249">
        <f t="shared" si="330"/>
        <v>10564.03</v>
      </c>
      <c r="Y111" s="249">
        <f t="shared" si="287"/>
        <v>1260.5699999999997</v>
      </c>
      <c r="Z111" s="249">
        <f t="shared" si="288"/>
        <v>0.10660572027806435</v>
      </c>
      <c r="AA111" s="120"/>
      <c r="AB111" s="74"/>
      <c r="AC111" s="74"/>
      <c r="AD111" s="74"/>
      <c r="AE111" s="74"/>
      <c r="AF111" s="74"/>
      <c r="AG111" s="74"/>
    </row>
    <row r="112" spans="1:33" ht="30" customHeight="1" x14ac:dyDescent="0.2">
      <c r="A112" s="221" t="s">
        <v>71</v>
      </c>
      <c r="B112" s="238">
        <v>7</v>
      </c>
      <c r="C112" s="223" t="s">
        <v>240</v>
      </c>
      <c r="D112" s="224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250"/>
      <c r="X112" s="250"/>
      <c r="Y112" s="225"/>
      <c r="Z112" s="250"/>
      <c r="AA112" s="147"/>
      <c r="AB112" s="74"/>
      <c r="AC112" s="74"/>
      <c r="AD112" s="74"/>
      <c r="AE112" s="74"/>
      <c r="AF112" s="74"/>
      <c r="AG112" s="74"/>
    </row>
    <row r="113" spans="1:33" ht="30" customHeight="1" x14ac:dyDescent="0.2">
      <c r="A113" s="180" t="s">
        <v>76</v>
      </c>
      <c r="B113" s="181" t="s">
        <v>241</v>
      </c>
      <c r="C113" s="101" t="s">
        <v>242</v>
      </c>
      <c r="D113" s="182" t="s">
        <v>125</v>
      </c>
      <c r="E113" s="105"/>
      <c r="F113" s="106"/>
      <c r="G113" s="107">
        <f t="shared" ref="G113:G123" si="331">E113*F113</f>
        <v>0</v>
      </c>
      <c r="H113" s="105"/>
      <c r="I113" s="106"/>
      <c r="J113" s="107">
        <f t="shared" ref="J113:J123" si="332">H113*I113</f>
        <v>0</v>
      </c>
      <c r="K113" s="105"/>
      <c r="L113" s="106"/>
      <c r="M113" s="107">
        <f t="shared" ref="M113:M123" si="333">K113*L113</f>
        <v>0</v>
      </c>
      <c r="N113" s="105"/>
      <c r="O113" s="106"/>
      <c r="P113" s="107">
        <f t="shared" ref="P113:P123" si="334">N113*O113</f>
        <v>0</v>
      </c>
      <c r="Q113" s="105"/>
      <c r="R113" s="106"/>
      <c r="S113" s="107">
        <f t="shared" ref="S113:S123" si="335">Q113*R113</f>
        <v>0</v>
      </c>
      <c r="T113" s="105"/>
      <c r="U113" s="106"/>
      <c r="V113" s="251">
        <f t="shared" ref="V113:V123" si="336">T113*U113</f>
        <v>0</v>
      </c>
      <c r="W113" s="252">
        <f t="shared" ref="W113:W123" si="337">G113+M113+S113</f>
        <v>0</v>
      </c>
      <c r="X113" s="253">
        <f t="shared" ref="X113:X123" si="338">J113+P113+V113</f>
        <v>0</v>
      </c>
      <c r="Y113" s="253">
        <f t="shared" ref="Y113:Y124" si="339">W113-X113</f>
        <v>0</v>
      </c>
      <c r="Z113" s="254" t="e">
        <f t="shared" ref="Z113:Z124" si="340">Y113/W113</f>
        <v>#DIV/0!</v>
      </c>
      <c r="AA113" s="121"/>
      <c r="AB113" s="187"/>
      <c r="AC113" s="187"/>
      <c r="AD113" s="187"/>
      <c r="AE113" s="187"/>
      <c r="AF113" s="187"/>
      <c r="AG113" s="187"/>
    </row>
    <row r="114" spans="1:33" ht="30" customHeight="1" x14ac:dyDescent="0.2">
      <c r="A114" s="180" t="s">
        <v>76</v>
      </c>
      <c r="B114" s="181" t="s">
        <v>243</v>
      </c>
      <c r="C114" s="101" t="s">
        <v>244</v>
      </c>
      <c r="D114" s="182" t="s">
        <v>125</v>
      </c>
      <c r="E114" s="105"/>
      <c r="F114" s="106"/>
      <c r="G114" s="107">
        <f t="shared" si="331"/>
        <v>0</v>
      </c>
      <c r="H114" s="105"/>
      <c r="I114" s="106"/>
      <c r="J114" s="107">
        <f t="shared" si="332"/>
        <v>0</v>
      </c>
      <c r="K114" s="105"/>
      <c r="L114" s="106"/>
      <c r="M114" s="107">
        <f t="shared" si="333"/>
        <v>0</v>
      </c>
      <c r="N114" s="105"/>
      <c r="O114" s="106"/>
      <c r="P114" s="107">
        <f t="shared" si="334"/>
        <v>0</v>
      </c>
      <c r="Q114" s="105"/>
      <c r="R114" s="106"/>
      <c r="S114" s="107">
        <f t="shared" si="335"/>
        <v>0</v>
      </c>
      <c r="T114" s="105"/>
      <c r="U114" s="106"/>
      <c r="V114" s="251">
        <f t="shared" si="336"/>
        <v>0</v>
      </c>
      <c r="W114" s="255">
        <f t="shared" si="337"/>
        <v>0</v>
      </c>
      <c r="X114" s="184">
        <f t="shared" si="338"/>
        <v>0</v>
      </c>
      <c r="Y114" s="184">
        <f t="shared" si="339"/>
        <v>0</v>
      </c>
      <c r="Z114" s="185" t="e">
        <f t="shared" si="340"/>
        <v>#DIV/0!</v>
      </c>
      <c r="AA114" s="88"/>
      <c r="AB114" s="187"/>
      <c r="AC114" s="187"/>
      <c r="AD114" s="187"/>
      <c r="AE114" s="187"/>
      <c r="AF114" s="187"/>
      <c r="AG114" s="187"/>
    </row>
    <row r="115" spans="1:33" ht="30" customHeight="1" x14ac:dyDescent="0.2">
      <c r="A115" s="180" t="s">
        <v>76</v>
      </c>
      <c r="B115" s="181" t="s">
        <v>245</v>
      </c>
      <c r="C115" s="101" t="s">
        <v>246</v>
      </c>
      <c r="D115" s="182" t="s">
        <v>125</v>
      </c>
      <c r="E115" s="105"/>
      <c r="F115" s="106"/>
      <c r="G115" s="107">
        <f t="shared" si="331"/>
        <v>0</v>
      </c>
      <c r="H115" s="105"/>
      <c r="I115" s="106"/>
      <c r="J115" s="107">
        <f t="shared" si="332"/>
        <v>0</v>
      </c>
      <c r="K115" s="105"/>
      <c r="L115" s="106"/>
      <c r="M115" s="107">
        <f t="shared" si="333"/>
        <v>0</v>
      </c>
      <c r="N115" s="105"/>
      <c r="O115" s="106"/>
      <c r="P115" s="107">
        <f t="shared" si="334"/>
        <v>0</v>
      </c>
      <c r="Q115" s="105"/>
      <c r="R115" s="106"/>
      <c r="S115" s="107">
        <f t="shared" si="335"/>
        <v>0</v>
      </c>
      <c r="T115" s="105"/>
      <c r="U115" s="106"/>
      <c r="V115" s="251">
        <f t="shared" si="336"/>
        <v>0</v>
      </c>
      <c r="W115" s="255">
        <f t="shared" si="337"/>
        <v>0</v>
      </c>
      <c r="X115" s="184">
        <f t="shared" si="338"/>
        <v>0</v>
      </c>
      <c r="Y115" s="184">
        <f t="shared" si="339"/>
        <v>0</v>
      </c>
      <c r="Z115" s="185" t="e">
        <f t="shared" si="340"/>
        <v>#DIV/0!</v>
      </c>
      <c r="AA115" s="88"/>
      <c r="AB115" s="187"/>
      <c r="AC115" s="187"/>
      <c r="AD115" s="187"/>
      <c r="AE115" s="187"/>
      <c r="AF115" s="187"/>
      <c r="AG115" s="187"/>
    </row>
    <row r="116" spans="1:33" ht="30" customHeight="1" x14ac:dyDescent="0.2">
      <c r="A116" s="180" t="s">
        <v>76</v>
      </c>
      <c r="B116" s="181" t="s">
        <v>247</v>
      </c>
      <c r="C116" s="101" t="s">
        <v>248</v>
      </c>
      <c r="D116" s="182" t="s">
        <v>125</v>
      </c>
      <c r="E116" s="105"/>
      <c r="F116" s="106"/>
      <c r="G116" s="107">
        <f t="shared" si="331"/>
        <v>0</v>
      </c>
      <c r="H116" s="105"/>
      <c r="I116" s="106"/>
      <c r="J116" s="107">
        <f t="shared" si="332"/>
        <v>0</v>
      </c>
      <c r="K116" s="105"/>
      <c r="L116" s="106"/>
      <c r="M116" s="107">
        <f t="shared" si="333"/>
        <v>0</v>
      </c>
      <c r="N116" s="105"/>
      <c r="O116" s="106"/>
      <c r="P116" s="107">
        <f t="shared" si="334"/>
        <v>0</v>
      </c>
      <c r="Q116" s="105"/>
      <c r="R116" s="106"/>
      <c r="S116" s="107">
        <f t="shared" si="335"/>
        <v>0</v>
      </c>
      <c r="T116" s="105"/>
      <c r="U116" s="106"/>
      <c r="V116" s="251">
        <f t="shared" si="336"/>
        <v>0</v>
      </c>
      <c r="W116" s="255">
        <f t="shared" si="337"/>
        <v>0</v>
      </c>
      <c r="X116" s="184">
        <f t="shared" si="338"/>
        <v>0</v>
      </c>
      <c r="Y116" s="184">
        <f t="shared" si="339"/>
        <v>0</v>
      </c>
      <c r="Z116" s="185" t="e">
        <f t="shared" si="340"/>
        <v>#DIV/0!</v>
      </c>
      <c r="AA116" s="88"/>
      <c r="AB116" s="187"/>
      <c r="AC116" s="187"/>
      <c r="AD116" s="187"/>
      <c r="AE116" s="187"/>
      <c r="AF116" s="187"/>
      <c r="AG116" s="187"/>
    </row>
    <row r="117" spans="1:33" ht="30" customHeight="1" x14ac:dyDescent="0.2">
      <c r="A117" s="180" t="s">
        <v>76</v>
      </c>
      <c r="B117" s="181" t="s">
        <v>249</v>
      </c>
      <c r="C117" s="101" t="s">
        <v>250</v>
      </c>
      <c r="D117" s="182" t="s">
        <v>125</v>
      </c>
      <c r="E117" s="105"/>
      <c r="F117" s="106"/>
      <c r="G117" s="107">
        <f t="shared" si="331"/>
        <v>0</v>
      </c>
      <c r="H117" s="105"/>
      <c r="I117" s="106"/>
      <c r="J117" s="107">
        <f t="shared" si="332"/>
        <v>0</v>
      </c>
      <c r="K117" s="105"/>
      <c r="L117" s="106"/>
      <c r="M117" s="107">
        <f t="shared" si="333"/>
        <v>0</v>
      </c>
      <c r="N117" s="105"/>
      <c r="O117" s="106"/>
      <c r="P117" s="107">
        <f t="shared" si="334"/>
        <v>0</v>
      </c>
      <c r="Q117" s="105"/>
      <c r="R117" s="106"/>
      <c r="S117" s="107">
        <f t="shared" si="335"/>
        <v>0</v>
      </c>
      <c r="T117" s="105"/>
      <c r="U117" s="106"/>
      <c r="V117" s="251">
        <f t="shared" si="336"/>
        <v>0</v>
      </c>
      <c r="W117" s="255">
        <f t="shared" si="337"/>
        <v>0</v>
      </c>
      <c r="X117" s="184">
        <f t="shared" si="338"/>
        <v>0</v>
      </c>
      <c r="Y117" s="184">
        <f t="shared" si="339"/>
        <v>0</v>
      </c>
      <c r="Z117" s="185" t="e">
        <f t="shared" si="340"/>
        <v>#DIV/0!</v>
      </c>
      <c r="AA117" s="88"/>
      <c r="AB117" s="187"/>
      <c r="AC117" s="187"/>
      <c r="AD117" s="187"/>
      <c r="AE117" s="187"/>
      <c r="AF117" s="187"/>
      <c r="AG117" s="187"/>
    </row>
    <row r="118" spans="1:33" ht="30" customHeight="1" x14ac:dyDescent="0.2">
      <c r="A118" s="180" t="s">
        <v>76</v>
      </c>
      <c r="B118" s="181" t="s">
        <v>251</v>
      </c>
      <c r="C118" s="101" t="s">
        <v>252</v>
      </c>
      <c r="D118" s="182" t="s">
        <v>125</v>
      </c>
      <c r="E118" s="105"/>
      <c r="F118" s="106"/>
      <c r="G118" s="107">
        <f t="shared" si="331"/>
        <v>0</v>
      </c>
      <c r="H118" s="105"/>
      <c r="I118" s="106"/>
      <c r="J118" s="107">
        <f t="shared" si="332"/>
        <v>0</v>
      </c>
      <c r="K118" s="105"/>
      <c r="L118" s="106"/>
      <c r="M118" s="107">
        <f t="shared" si="333"/>
        <v>0</v>
      </c>
      <c r="N118" s="105"/>
      <c r="O118" s="106"/>
      <c r="P118" s="107">
        <f t="shared" si="334"/>
        <v>0</v>
      </c>
      <c r="Q118" s="105"/>
      <c r="R118" s="106"/>
      <c r="S118" s="107">
        <f t="shared" si="335"/>
        <v>0</v>
      </c>
      <c r="T118" s="105"/>
      <c r="U118" s="106"/>
      <c r="V118" s="251">
        <f t="shared" si="336"/>
        <v>0</v>
      </c>
      <c r="W118" s="255">
        <f t="shared" si="337"/>
        <v>0</v>
      </c>
      <c r="X118" s="184">
        <f t="shared" si="338"/>
        <v>0</v>
      </c>
      <c r="Y118" s="184">
        <f t="shared" si="339"/>
        <v>0</v>
      </c>
      <c r="Z118" s="185" t="e">
        <f t="shared" si="340"/>
        <v>#DIV/0!</v>
      </c>
      <c r="AA118" s="88"/>
      <c r="AB118" s="187"/>
      <c r="AC118" s="187"/>
      <c r="AD118" s="187"/>
      <c r="AE118" s="187"/>
      <c r="AF118" s="187"/>
      <c r="AG118" s="187"/>
    </row>
    <row r="119" spans="1:33" ht="30" customHeight="1" x14ac:dyDescent="0.2">
      <c r="A119" s="180" t="s">
        <v>76</v>
      </c>
      <c r="B119" s="181" t="s">
        <v>253</v>
      </c>
      <c r="C119" s="101" t="s">
        <v>254</v>
      </c>
      <c r="D119" s="182" t="s">
        <v>125</v>
      </c>
      <c r="E119" s="105">
        <v>1</v>
      </c>
      <c r="F119" s="106">
        <v>280</v>
      </c>
      <c r="G119" s="107">
        <f t="shared" si="331"/>
        <v>280</v>
      </c>
      <c r="H119" s="105">
        <v>1</v>
      </c>
      <c r="I119" s="106">
        <v>346.5</v>
      </c>
      <c r="J119" s="107">
        <f t="shared" si="332"/>
        <v>346.5</v>
      </c>
      <c r="K119" s="105"/>
      <c r="L119" s="106"/>
      <c r="M119" s="107">
        <f t="shared" si="333"/>
        <v>0</v>
      </c>
      <c r="N119" s="105"/>
      <c r="O119" s="106"/>
      <c r="P119" s="107">
        <f t="shared" si="334"/>
        <v>0</v>
      </c>
      <c r="Q119" s="105"/>
      <c r="R119" s="106"/>
      <c r="S119" s="107">
        <f t="shared" si="335"/>
        <v>0</v>
      </c>
      <c r="T119" s="105"/>
      <c r="U119" s="106"/>
      <c r="V119" s="251">
        <f t="shared" si="336"/>
        <v>0</v>
      </c>
      <c r="W119" s="255">
        <f t="shared" si="337"/>
        <v>280</v>
      </c>
      <c r="X119" s="184">
        <f t="shared" si="338"/>
        <v>346.5</v>
      </c>
      <c r="Y119" s="184">
        <f t="shared" si="339"/>
        <v>-66.5</v>
      </c>
      <c r="Z119" s="185">
        <f t="shared" si="340"/>
        <v>-0.23749999999999999</v>
      </c>
      <c r="AA119" s="88"/>
      <c r="AB119" s="187"/>
      <c r="AC119" s="187"/>
      <c r="AD119" s="187"/>
      <c r="AE119" s="187"/>
      <c r="AF119" s="187"/>
      <c r="AG119" s="187"/>
    </row>
    <row r="120" spans="1:33" ht="30" customHeight="1" x14ac:dyDescent="0.2">
      <c r="A120" s="180" t="s">
        <v>76</v>
      </c>
      <c r="B120" s="181" t="s">
        <v>255</v>
      </c>
      <c r="C120" s="101" t="s">
        <v>256</v>
      </c>
      <c r="D120" s="182" t="s">
        <v>125</v>
      </c>
      <c r="E120" s="105"/>
      <c r="F120" s="106"/>
      <c r="G120" s="107">
        <f t="shared" si="331"/>
        <v>0</v>
      </c>
      <c r="H120" s="105"/>
      <c r="I120" s="106"/>
      <c r="J120" s="107">
        <f t="shared" si="332"/>
        <v>0</v>
      </c>
      <c r="K120" s="105"/>
      <c r="L120" s="106"/>
      <c r="M120" s="107">
        <f t="shared" si="333"/>
        <v>0</v>
      </c>
      <c r="N120" s="105"/>
      <c r="O120" s="106"/>
      <c r="P120" s="107">
        <f t="shared" si="334"/>
        <v>0</v>
      </c>
      <c r="Q120" s="105"/>
      <c r="R120" s="106"/>
      <c r="S120" s="107">
        <f t="shared" si="335"/>
        <v>0</v>
      </c>
      <c r="T120" s="105"/>
      <c r="U120" s="106"/>
      <c r="V120" s="251">
        <f t="shared" si="336"/>
        <v>0</v>
      </c>
      <c r="W120" s="255">
        <f t="shared" si="337"/>
        <v>0</v>
      </c>
      <c r="X120" s="184">
        <f t="shared" si="338"/>
        <v>0</v>
      </c>
      <c r="Y120" s="184">
        <f t="shared" si="339"/>
        <v>0</v>
      </c>
      <c r="Z120" s="185" t="e">
        <f t="shared" si="340"/>
        <v>#DIV/0!</v>
      </c>
      <c r="AA120" s="88"/>
      <c r="AB120" s="187"/>
      <c r="AC120" s="187"/>
      <c r="AD120" s="187"/>
      <c r="AE120" s="187"/>
      <c r="AF120" s="187"/>
      <c r="AG120" s="187"/>
    </row>
    <row r="121" spans="1:33" ht="30" customHeight="1" x14ac:dyDescent="0.2">
      <c r="A121" s="188" t="s">
        <v>76</v>
      </c>
      <c r="B121" s="181" t="s">
        <v>257</v>
      </c>
      <c r="C121" s="97" t="s">
        <v>258</v>
      </c>
      <c r="D121" s="182" t="s">
        <v>125</v>
      </c>
      <c r="E121" s="108"/>
      <c r="F121" s="109"/>
      <c r="G121" s="107">
        <f t="shared" si="331"/>
        <v>0</v>
      </c>
      <c r="H121" s="108"/>
      <c r="I121" s="109"/>
      <c r="J121" s="107">
        <f t="shared" si="332"/>
        <v>0</v>
      </c>
      <c r="K121" s="105"/>
      <c r="L121" s="106"/>
      <c r="M121" s="107">
        <f t="shared" si="333"/>
        <v>0</v>
      </c>
      <c r="N121" s="105"/>
      <c r="O121" s="106"/>
      <c r="P121" s="107">
        <f t="shared" si="334"/>
        <v>0</v>
      </c>
      <c r="Q121" s="105"/>
      <c r="R121" s="106"/>
      <c r="S121" s="107">
        <f t="shared" si="335"/>
        <v>0</v>
      </c>
      <c r="T121" s="105"/>
      <c r="U121" s="106"/>
      <c r="V121" s="251">
        <f t="shared" si="336"/>
        <v>0</v>
      </c>
      <c r="W121" s="255">
        <f t="shared" si="337"/>
        <v>0</v>
      </c>
      <c r="X121" s="184">
        <f t="shared" si="338"/>
        <v>0</v>
      </c>
      <c r="Y121" s="184">
        <f t="shared" si="339"/>
        <v>0</v>
      </c>
      <c r="Z121" s="185" t="e">
        <f t="shared" si="340"/>
        <v>#DIV/0!</v>
      </c>
      <c r="AA121" s="89"/>
      <c r="AB121" s="187"/>
      <c r="AC121" s="187"/>
      <c r="AD121" s="187"/>
      <c r="AE121" s="187"/>
      <c r="AF121" s="187"/>
      <c r="AG121" s="187"/>
    </row>
    <row r="122" spans="1:33" ht="30" customHeight="1" x14ac:dyDescent="0.2">
      <c r="A122" s="188" t="s">
        <v>76</v>
      </c>
      <c r="B122" s="181" t="s">
        <v>259</v>
      </c>
      <c r="C122" s="97" t="s">
        <v>260</v>
      </c>
      <c r="D122" s="190" t="s">
        <v>125</v>
      </c>
      <c r="E122" s="105"/>
      <c r="F122" s="106"/>
      <c r="G122" s="107">
        <f t="shared" si="331"/>
        <v>0</v>
      </c>
      <c r="H122" s="105"/>
      <c r="I122" s="106"/>
      <c r="J122" s="107">
        <f t="shared" si="332"/>
        <v>0</v>
      </c>
      <c r="K122" s="105"/>
      <c r="L122" s="106"/>
      <c r="M122" s="107">
        <f t="shared" si="333"/>
        <v>0</v>
      </c>
      <c r="N122" s="105"/>
      <c r="O122" s="106"/>
      <c r="P122" s="107">
        <f t="shared" si="334"/>
        <v>0</v>
      </c>
      <c r="Q122" s="105"/>
      <c r="R122" s="106"/>
      <c r="S122" s="107">
        <f t="shared" si="335"/>
        <v>0</v>
      </c>
      <c r="T122" s="105"/>
      <c r="U122" s="106"/>
      <c r="V122" s="251">
        <f t="shared" si="336"/>
        <v>0</v>
      </c>
      <c r="W122" s="255">
        <f t="shared" si="337"/>
        <v>0</v>
      </c>
      <c r="X122" s="184">
        <f t="shared" si="338"/>
        <v>0</v>
      </c>
      <c r="Y122" s="184">
        <f t="shared" si="339"/>
        <v>0</v>
      </c>
      <c r="Z122" s="185" t="e">
        <f t="shared" si="340"/>
        <v>#DIV/0!</v>
      </c>
      <c r="AA122" s="88"/>
      <c r="AB122" s="187"/>
      <c r="AC122" s="187"/>
      <c r="AD122" s="187"/>
      <c r="AE122" s="187"/>
      <c r="AF122" s="187"/>
      <c r="AG122" s="187"/>
    </row>
    <row r="123" spans="1:33" ht="30" customHeight="1" x14ac:dyDescent="0.2">
      <c r="A123" s="188" t="s">
        <v>76</v>
      </c>
      <c r="B123" s="181" t="s">
        <v>261</v>
      </c>
      <c r="C123" s="122" t="s">
        <v>262</v>
      </c>
      <c r="D123" s="190"/>
      <c r="E123" s="108"/>
      <c r="F123" s="109">
        <v>0.22</v>
      </c>
      <c r="G123" s="110">
        <f t="shared" si="331"/>
        <v>0</v>
      </c>
      <c r="H123" s="108"/>
      <c r="I123" s="109">
        <v>0.22</v>
      </c>
      <c r="J123" s="110">
        <f t="shared" si="332"/>
        <v>0</v>
      </c>
      <c r="K123" s="108"/>
      <c r="L123" s="109">
        <v>0.22</v>
      </c>
      <c r="M123" s="110">
        <f t="shared" si="333"/>
        <v>0</v>
      </c>
      <c r="N123" s="108"/>
      <c r="O123" s="109">
        <v>0.22</v>
      </c>
      <c r="P123" s="110">
        <f t="shared" si="334"/>
        <v>0</v>
      </c>
      <c r="Q123" s="108"/>
      <c r="R123" s="109">
        <v>0.22</v>
      </c>
      <c r="S123" s="110">
        <f t="shared" si="335"/>
        <v>0</v>
      </c>
      <c r="T123" s="108"/>
      <c r="U123" s="109">
        <v>0.22</v>
      </c>
      <c r="V123" s="256">
        <f t="shared" si="336"/>
        <v>0</v>
      </c>
      <c r="W123" s="257">
        <f t="shared" si="337"/>
        <v>0</v>
      </c>
      <c r="X123" s="258">
        <f t="shared" si="338"/>
        <v>0</v>
      </c>
      <c r="Y123" s="258">
        <f t="shared" si="339"/>
        <v>0</v>
      </c>
      <c r="Z123" s="259" t="e">
        <f t="shared" si="340"/>
        <v>#DIV/0!</v>
      </c>
      <c r="AA123" s="92"/>
      <c r="AB123" s="74"/>
      <c r="AC123" s="74"/>
      <c r="AD123" s="74"/>
      <c r="AE123" s="74"/>
      <c r="AF123" s="74"/>
      <c r="AG123" s="74"/>
    </row>
    <row r="124" spans="1:33" ht="30" customHeight="1" thickBot="1" x14ac:dyDescent="0.25">
      <c r="A124" s="211" t="s">
        <v>263</v>
      </c>
      <c r="B124" s="212"/>
      <c r="C124" s="99"/>
      <c r="D124" s="213"/>
      <c r="E124" s="217">
        <f>SUM(E113:E122)</f>
        <v>1</v>
      </c>
      <c r="F124" s="230"/>
      <c r="G124" s="216">
        <f>SUM(G113:G123)</f>
        <v>280</v>
      </c>
      <c r="H124" s="217">
        <f>SUM(H113:H122)</f>
        <v>1</v>
      </c>
      <c r="I124" s="230"/>
      <c r="J124" s="216">
        <f>SUM(J113:J123)</f>
        <v>346.5</v>
      </c>
      <c r="K124" s="231">
        <f>SUM(K113:K122)</f>
        <v>0</v>
      </c>
      <c r="L124" s="230"/>
      <c r="M124" s="216">
        <f>SUM(M113:M123)</f>
        <v>0</v>
      </c>
      <c r="N124" s="231">
        <f>SUM(N113:N122)</f>
        <v>0</v>
      </c>
      <c r="O124" s="230"/>
      <c r="P124" s="216">
        <f>SUM(P113:P123)</f>
        <v>0</v>
      </c>
      <c r="Q124" s="231">
        <f>SUM(Q113:Q122)</f>
        <v>0</v>
      </c>
      <c r="R124" s="230"/>
      <c r="S124" s="216">
        <f>SUM(S113:S123)</f>
        <v>0</v>
      </c>
      <c r="T124" s="231">
        <f>SUM(T113:T122)</f>
        <v>0</v>
      </c>
      <c r="U124" s="230"/>
      <c r="V124" s="218">
        <f t="shared" ref="V124:X124" si="341">SUM(V113:V123)</f>
        <v>0</v>
      </c>
      <c r="W124" s="248">
        <f t="shared" si="341"/>
        <v>280</v>
      </c>
      <c r="X124" s="249">
        <f t="shared" si="341"/>
        <v>346.5</v>
      </c>
      <c r="Y124" s="249">
        <f t="shared" si="339"/>
        <v>-66.5</v>
      </c>
      <c r="Z124" s="249">
        <f t="shared" si="340"/>
        <v>-0.23749999999999999</v>
      </c>
      <c r="AA124" s="120"/>
      <c r="AB124" s="74"/>
      <c r="AC124" s="74"/>
      <c r="AD124" s="74"/>
      <c r="AE124" s="74"/>
      <c r="AF124" s="74"/>
      <c r="AG124" s="74"/>
    </row>
    <row r="125" spans="1:33" ht="30" customHeight="1" x14ac:dyDescent="0.2">
      <c r="A125" s="165" t="s">
        <v>71</v>
      </c>
      <c r="B125" s="281">
        <v>8</v>
      </c>
      <c r="C125" s="348" t="s">
        <v>264</v>
      </c>
      <c r="D125" s="349"/>
      <c r="E125" s="345"/>
      <c r="F125" s="345"/>
      <c r="G125" s="345"/>
      <c r="H125" s="345"/>
      <c r="I125" s="345"/>
      <c r="J125" s="345"/>
      <c r="K125" s="345"/>
      <c r="L125" s="345"/>
      <c r="M125" s="345"/>
      <c r="N125" s="345"/>
      <c r="O125" s="345"/>
      <c r="P125" s="345"/>
      <c r="Q125" s="345"/>
      <c r="R125" s="345"/>
      <c r="S125" s="345"/>
      <c r="T125" s="345"/>
      <c r="U125" s="345"/>
      <c r="V125" s="345"/>
      <c r="W125" s="250"/>
      <c r="X125" s="250"/>
      <c r="Y125" s="225"/>
      <c r="Z125" s="250"/>
      <c r="AA125" s="147"/>
      <c r="AB125" s="179"/>
      <c r="AC125" s="179"/>
      <c r="AD125" s="179"/>
      <c r="AE125" s="179"/>
      <c r="AF125" s="179"/>
      <c r="AG125" s="179"/>
    </row>
    <row r="126" spans="1:33" ht="30" customHeight="1" x14ac:dyDescent="0.2">
      <c r="A126" s="333" t="s">
        <v>76</v>
      </c>
      <c r="B126" s="334" t="s">
        <v>265</v>
      </c>
      <c r="C126" s="341" t="s">
        <v>266</v>
      </c>
      <c r="D126" s="361" t="s">
        <v>267</v>
      </c>
      <c r="E126" s="337">
        <v>130</v>
      </c>
      <c r="F126" s="337">
        <v>59.5</v>
      </c>
      <c r="G126" s="336">
        <f t="shared" ref="G126:G131" si="342">E126*F126</f>
        <v>7735</v>
      </c>
      <c r="H126" s="336">
        <v>135</v>
      </c>
      <c r="I126" s="336">
        <v>51.65</v>
      </c>
      <c r="J126" s="336">
        <f t="shared" ref="J126:J131" si="343">H126*I126</f>
        <v>6972.75</v>
      </c>
      <c r="K126" s="336"/>
      <c r="L126" s="336"/>
      <c r="M126" s="336">
        <f t="shared" ref="M126:M131" si="344">K126*L126</f>
        <v>0</v>
      </c>
      <c r="N126" s="336"/>
      <c r="O126" s="336"/>
      <c r="P126" s="336">
        <f t="shared" ref="P126:P131" si="345">N126*O126</f>
        <v>0</v>
      </c>
      <c r="Q126" s="336"/>
      <c r="R126" s="336"/>
      <c r="S126" s="336">
        <f t="shared" ref="S126:S131" si="346">Q126*R126</f>
        <v>0</v>
      </c>
      <c r="T126" s="336"/>
      <c r="U126" s="336"/>
      <c r="V126" s="336">
        <f t="shared" ref="V126:V131" si="347">T126*U126</f>
        <v>0</v>
      </c>
      <c r="W126" s="338">
        <f t="shared" ref="W126:W131" si="348">G126+M126+S126</f>
        <v>7735</v>
      </c>
      <c r="X126" s="338">
        <f t="shared" ref="X126:X131" si="349">J126+P126+V126</f>
        <v>6972.75</v>
      </c>
      <c r="Y126" s="338">
        <f t="shared" ref="Y126:Y132" si="350">W126-X126</f>
        <v>762.25</v>
      </c>
      <c r="Z126" s="339">
        <f t="shared" ref="Z126:Z132" si="351">Y126/W126</f>
        <v>9.8545572074983837E-2</v>
      </c>
      <c r="AA126" s="357"/>
      <c r="AB126" s="187"/>
      <c r="AC126" s="187"/>
      <c r="AD126" s="187"/>
      <c r="AE126" s="187"/>
      <c r="AF126" s="187"/>
      <c r="AG126" s="187"/>
    </row>
    <row r="127" spans="1:33" ht="15.75" customHeight="1" x14ac:dyDescent="0.2">
      <c r="A127" s="333" t="s">
        <v>76</v>
      </c>
      <c r="B127" s="334" t="s">
        <v>268</v>
      </c>
      <c r="C127" s="341" t="s">
        <v>269</v>
      </c>
      <c r="D127" s="361" t="s">
        <v>267</v>
      </c>
      <c r="E127" s="337">
        <v>130</v>
      </c>
      <c r="F127" s="337">
        <v>110</v>
      </c>
      <c r="G127" s="336">
        <f t="shared" si="342"/>
        <v>14300</v>
      </c>
      <c r="H127" s="492">
        <v>135</v>
      </c>
      <c r="I127" s="336">
        <f>J127/H127</f>
        <v>62.222222222222221</v>
      </c>
      <c r="J127" s="336">
        <v>8400</v>
      </c>
      <c r="K127" s="336"/>
      <c r="L127" s="336"/>
      <c r="M127" s="336">
        <f t="shared" si="344"/>
        <v>0</v>
      </c>
      <c r="N127" s="336"/>
      <c r="O127" s="336"/>
      <c r="P127" s="336">
        <f t="shared" si="345"/>
        <v>0</v>
      </c>
      <c r="Q127" s="336"/>
      <c r="R127" s="336"/>
      <c r="S127" s="336">
        <f t="shared" si="346"/>
        <v>0</v>
      </c>
      <c r="T127" s="336"/>
      <c r="U127" s="336"/>
      <c r="V127" s="336">
        <f t="shared" si="347"/>
        <v>0</v>
      </c>
      <c r="W127" s="338">
        <f t="shared" si="348"/>
        <v>14300</v>
      </c>
      <c r="X127" s="338">
        <f t="shared" si="349"/>
        <v>8400</v>
      </c>
      <c r="Y127" s="338">
        <f t="shared" si="350"/>
        <v>5900</v>
      </c>
      <c r="Z127" s="339">
        <f t="shared" si="351"/>
        <v>0.41258741258741261</v>
      </c>
      <c r="AA127" s="357"/>
      <c r="AB127" s="187"/>
      <c r="AC127" s="187"/>
      <c r="AD127" s="187"/>
      <c r="AE127" s="187"/>
      <c r="AF127" s="187"/>
      <c r="AG127" s="187"/>
    </row>
    <row r="128" spans="1:33" ht="15.75" customHeight="1" x14ac:dyDescent="0.2">
      <c r="A128" s="333" t="s">
        <v>76</v>
      </c>
      <c r="B128" s="334" t="s">
        <v>270</v>
      </c>
      <c r="C128" s="357" t="s">
        <v>368</v>
      </c>
      <c r="D128" s="357" t="s">
        <v>272</v>
      </c>
      <c r="E128" s="336"/>
      <c r="F128" s="336"/>
      <c r="G128" s="336">
        <f>E128*F128</f>
        <v>0</v>
      </c>
      <c r="H128" s="336"/>
      <c r="I128" s="336"/>
      <c r="J128" s="336">
        <f>H128*I128</f>
        <v>0</v>
      </c>
      <c r="K128" s="359"/>
      <c r="L128" s="359"/>
      <c r="M128" s="336">
        <f>K128*L128</f>
        <v>0</v>
      </c>
      <c r="N128" s="359"/>
      <c r="O128" s="359"/>
      <c r="P128" s="336">
        <f>N128*O128</f>
        <v>0</v>
      </c>
      <c r="Q128" s="359"/>
      <c r="R128" s="359"/>
      <c r="S128" s="336">
        <f>Q128*R128</f>
        <v>0</v>
      </c>
      <c r="T128" s="359"/>
      <c r="U128" s="359"/>
      <c r="V128" s="336">
        <f>T128*U128</f>
        <v>0</v>
      </c>
      <c r="W128" s="338">
        <f>G128+M128+S128</f>
        <v>0</v>
      </c>
      <c r="X128" s="338">
        <f>J128+P128+V128</f>
        <v>0</v>
      </c>
      <c r="Y128" s="338">
        <f>W128-X128</f>
        <v>0</v>
      </c>
      <c r="Z128" s="339" t="e">
        <f>Y128/W128</f>
        <v>#DIV/0!</v>
      </c>
      <c r="AA128" s="357"/>
      <c r="AB128" s="187"/>
      <c r="AC128" s="187"/>
      <c r="AD128" s="187"/>
      <c r="AE128" s="187"/>
      <c r="AF128" s="187"/>
      <c r="AG128" s="187"/>
    </row>
    <row r="129" spans="1:33" ht="16.5" customHeight="1" x14ac:dyDescent="0.2">
      <c r="A129" s="333" t="s">
        <v>76</v>
      </c>
      <c r="B129" s="334" t="s">
        <v>273</v>
      </c>
      <c r="C129" s="341" t="s">
        <v>271</v>
      </c>
      <c r="D129" s="357" t="s">
        <v>272</v>
      </c>
      <c r="E129" s="337">
        <v>110</v>
      </c>
      <c r="F129" s="337">
        <v>178</v>
      </c>
      <c r="G129" s="336">
        <f t="shared" si="342"/>
        <v>19580</v>
      </c>
      <c r="H129" s="359">
        <v>110</v>
      </c>
      <c r="I129" s="359">
        <v>238.35</v>
      </c>
      <c r="J129" s="336">
        <f t="shared" si="343"/>
        <v>26218.5</v>
      </c>
      <c r="K129" s="336"/>
      <c r="L129" s="336"/>
      <c r="M129" s="336">
        <f t="shared" si="344"/>
        <v>0</v>
      </c>
      <c r="N129" s="336"/>
      <c r="O129" s="336"/>
      <c r="P129" s="336">
        <f t="shared" si="345"/>
        <v>0</v>
      </c>
      <c r="Q129" s="336"/>
      <c r="R129" s="336"/>
      <c r="S129" s="336">
        <f t="shared" si="346"/>
        <v>0</v>
      </c>
      <c r="T129" s="336"/>
      <c r="U129" s="336"/>
      <c r="V129" s="336">
        <f t="shared" si="347"/>
        <v>0</v>
      </c>
      <c r="W129" s="338">
        <f t="shared" si="348"/>
        <v>19580</v>
      </c>
      <c r="X129" s="338">
        <f t="shared" si="349"/>
        <v>26218.5</v>
      </c>
      <c r="Y129" s="338">
        <f t="shared" si="350"/>
        <v>-6638.5</v>
      </c>
      <c r="Z129" s="339">
        <f t="shared" si="351"/>
        <v>-0.33904494382022471</v>
      </c>
      <c r="AA129" s="357"/>
      <c r="AB129" s="187"/>
      <c r="AC129" s="187"/>
      <c r="AD129" s="187"/>
      <c r="AE129" s="187"/>
      <c r="AF129" s="187"/>
      <c r="AG129" s="187"/>
    </row>
    <row r="130" spans="1:33" ht="15.75" customHeight="1" x14ac:dyDescent="0.2">
      <c r="A130" s="333" t="s">
        <v>76</v>
      </c>
      <c r="B130" s="334" t="s">
        <v>274</v>
      </c>
      <c r="C130" s="357" t="s">
        <v>275</v>
      </c>
      <c r="D130" s="357" t="s">
        <v>272</v>
      </c>
      <c r="E130" s="336"/>
      <c r="F130" s="336"/>
      <c r="G130" s="336">
        <f t="shared" si="342"/>
        <v>0</v>
      </c>
      <c r="H130" s="336"/>
      <c r="I130" s="336"/>
      <c r="J130" s="336">
        <f t="shared" si="343"/>
        <v>0</v>
      </c>
      <c r="K130" s="336"/>
      <c r="L130" s="336"/>
      <c r="M130" s="336">
        <f t="shared" si="344"/>
        <v>0</v>
      </c>
      <c r="N130" s="336"/>
      <c r="O130" s="336"/>
      <c r="P130" s="336">
        <f t="shared" si="345"/>
        <v>0</v>
      </c>
      <c r="Q130" s="336"/>
      <c r="R130" s="336"/>
      <c r="S130" s="336">
        <f t="shared" si="346"/>
        <v>0</v>
      </c>
      <c r="T130" s="336"/>
      <c r="U130" s="336"/>
      <c r="V130" s="336">
        <f t="shared" si="347"/>
        <v>0</v>
      </c>
      <c r="W130" s="338">
        <f t="shared" si="348"/>
        <v>0</v>
      </c>
      <c r="X130" s="338">
        <f t="shared" si="349"/>
        <v>0</v>
      </c>
      <c r="Y130" s="338">
        <f t="shared" si="350"/>
        <v>0</v>
      </c>
      <c r="Z130" s="339" t="e">
        <f t="shared" si="351"/>
        <v>#DIV/0!</v>
      </c>
      <c r="AA130" s="357"/>
      <c r="AB130" s="187"/>
      <c r="AC130" s="187"/>
      <c r="AD130" s="187"/>
      <c r="AE130" s="187"/>
      <c r="AF130" s="187"/>
      <c r="AG130" s="187"/>
    </row>
    <row r="131" spans="1:33" ht="30" customHeight="1" x14ac:dyDescent="0.2">
      <c r="A131" s="333" t="s">
        <v>76</v>
      </c>
      <c r="B131" s="334" t="s">
        <v>276</v>
      </c>
      <c r="C131" s="360" t="s">
        <v>277</v>
      </c>
      <c r="D131" s="358"/>
      <c r="E131" s="336"/>
      <c r="F131" s="336">
        <v>0.22</v>
      </c>
      <c r="G131" s="336">
        <f t="shared" si="342"/>
        <v>0</v>
      </c>
      <c r="H131" s="336"/>
      <c r="I131" s="336">
        <v>0.22</v>
      </c>
      <c r="J131" s="336">
        <f t="shared" si="343"/>
        <v>0</v>
      </c>
      <c r="K131" s="336"/>
      <c r="L131" s="336">
        <v>0.22</v>
      </c>
      <c r="M131" s="336">
        <f t="shared" si="344"/>
        <v>0</v>
      </c>
      <c r="N131" s="336"/>
      <c r="O131" s="336">
        <v>0.22</v>
      </c>
      <c r="P131" s="336">
        <f t="shared" si="345"/>
        <v>0</v>
      </c>
      <c r="Q131" s="336"/>
      <c r="R131" s="336">
        <v>0.22</v>
      </c>
      <c r="S131" s="336">
        <f t="shared" si="346"/>
        <v>0</v>
      </c>
      <c r="T131" s="336"/>
      <c r="U131" s="336">
        <v>0.22</v>
      </c>
      <c r="V131" s="336">
        <f t="shared" si="347"/>
        <v>0</v>
      </c>
      <c r="W131" s="338">
        <f t="shared" si="348"/>
        <v>0</v>
      </c>
      <c r="X131" s="338">
        <f t="shared" si="349"/>
        <v>0</v>
      </c>
      <c r="Y131" s="338">
        <f t="shared" si="350"/>
        <v>0</v>
      </c>
      <c r="Z131" s="339" t="e">
        <f t="shared" si="351"/>
        <v>#DIV/0!</v>
      </c>
      <c r="AA131" s="357"/>
      <c r="AB131" s="74"/>
      <c r="AC131" s="74"/>
      <c r="AD131" s="74"/>
      <c r="AE131" s="74"/>
      <c r="AF131" s="74"/>
      <c r="AG131" s="74"/>
    </row>
    <row r="132" spans="1:33" ht="30" customHeight="1" thickBot="1" x14ac:dyDescent="0.25">
      <c r="A132" s="350" t="s">
        <v>278</v>
      </c>
      <c r="B132" s="351"/>
      <c r="C132" s="352"/>
      <c r="D132" s="280"/>
      <c r="E132" s="346">
        <f>SUM(E126:E130)</f>
        <v>370</v>
      </c>
      <c r="F132" s="347"/>
      <c r="G132" s="346">
        <f>SUM(G126:G131)</f>
        <v>41615</v>
      </c>
      <c r="H132" s="346">
        <f>SUM(H126:H130)</f>
        <v>380</v>
      </c>
      <c r="I132" s="347"/>
      <c r="J132" s="346">
        <f>SUM(J126:J131)</f>
        <v>41591.25</v>
      </c>
      <c r="K132" s="346">
        <f>SUM(K126:K130)</f>
        <v>0</v>
      </c>
      <c r="L132" s="347"/>
      <c r="M132" s="346">
        <f>SUM(M126:M131)</f>
        <v>0</v>
      </c>
      <c r="N132" s="346">
        <f>SUM(N126:N130)</f>
        <v>0</v>
      </c>
      <c r="O132" s="347"/>
      <c r="P132" s="346">
        <f>SUM(P126:P131)</f>
        <v>0</v>
      </c>
      <c r="Q132" s="346">
        <f>SUM(Q126:Q130)</f>
        <v>0</v>
      </c>
      <c r="R132" s="347"/>
      <c r="S132" s="346">
        <f>SUM(S126:S131)</f>
        <v>0</v>
      </c>
      <c r="T132" s="346">
        <f>SUM(T126:T130)</f>
        <v>0</v>
      </c>
      <c r="U132" s="347"/>
      <c r="V132" s="353">
        <f>SUM(V126:V131)</f>
        <v>0</v>
      </c>
      <c r="W132" s="354">
        <f>SUM(W126:W131)</f>
        <v>41615</v>
      </c>
      <c r="X132" s="355">
        <f>SUM(X126:X131)</f>
        <v>41591.25</v>
      </c>
      <c r="Y132" s="355">
        <f t="shared" si="350"/>
        <v>23.75</v>
      </c>
      <c r="Z132" s="355">
        <f t="shared" si="351"/>
        <v>5.7070767752012491E-4</v>
      </c>
      <c r="AA132" s="356"/>
      <c r="AB132" s="74"/>
      <c r="AC132" s="74"/>
      <c r="AD132" s="74"/>
      <c r="AE132" s="74"/>
      <c r="AF132" s="74"/>
      <c r="AG132" s="74"/>
    </row>
    <row r="133" spans="1:33" ht="30" customHeight="1" x14ac:dyDescent="0.2">
      <c r="A133" s="165" t="s">
        <v>71</v>
      </c>
      <c r="B133" s="365">
        <v>9</v>
      </c>
      <c r="C133" s="366" t="s">
        <v>279</v>
      </c>
      <c r="D133" s="349"/>
      <c r="E133" s="345"/>
      <c r="F133" s="345"/>
      <c r="G133" s="345"/>
      <c r="H133" s="345"/>
      <c r="I133" s="345"/>
      <c r="J133" s="345"/>
      <c r="K133" s="345"/>
      <c r="L133" s="345"/>
      <c r="M133" s="345"/>
      <c r="N133" s="345"/>
      <c r="O133" s="345"/>
      <c r="P133" s="345"/>
      <c r="Q133" s="345"/>
      <c r="R133" s="345"/>
      <c r="S133" s="345"/>
      <c r="T133" s="345"/>
      <c r="U133" s="345"/>
      <c r="V133" s="345"/>
      <c r="W133" s="250"/>
      <c r="X133" s="250"/>
      <c r="Y133" s="225"/>
      <c r="Z133" s="250"/>
      <c r="AA133" s="147"/>
      <c r="AB133" s="74"/>
      <c r="AC133" s="74"/>
      <c r="AD133" s="74"/>
      <c r="AE133" s="74"/>
      <c r="AF133" s="74"/>
      <c r="AG133" s="74"/>
    </row>
    <row r="134" spans="1:33" ht="19.5" customHeight="1" x14ac:dyDescent="0.2">
      <c r="A134" s="333" t="s">
        <v>76</v>
      </c>
      <c r="B134" s="367">
        <v>43839</v>
      </c>
      <c r="C134" s="368" t="s">
        <v>371</v>
      </c>
      <c r="D134" s="363"/>
      <c r="E134" s="364"/>
      <c r="F134" s="364"/>
      <c r="G134" s="336"/>
      <c r="H134" s="336"/>
      <c r="I134" s="336"/>
      <c r="J134" s="336"/>
      <c r="K134" s="336"/>
      <c r="L134" s="336"/>
      <c r="M134" s="336">
        <f t="shared" ref="M134:M139" si="352">K134*L134</f>
        <v>0</v>
      </c>
      <c r="N134" s="336"/>
      <c r="O134" s="336"/>
      <c r="P134" s="336">
        <f t="shared" ref="P134:P139" si="353">N134*O134</f>
        <v>0</v>
      </c>
      <c r="Q134" s="336"/>
      <c r="R134" s="336"/>
      <c r="S134" s="336">
        <f t="shared" ref="S134:S139" si="354">Q134*R134</f>
        <v>0</v>
      </c>
      <c r="T134" s="336"/>
      <c r="U134" s="336"/>
      <c r="V134" s="336">
        <f t="shared" ref="V134:V139" si="355">T134*U134</f>
        <v>0</v>
      </c>
      <c r="W134" s="338">
        <f t="shared" ref="W134:W139" si="356">G134+M134+S134</f>
        <v>0</v>
      </c>
      <c r="X134" s="338">
        <f t="shared" ref="X134:X139" si="357">J134+P134+V134</f>
        <v>0</v>
      </c>
      <c r="Y134" s="338">
        <f t="shared" ref="Y134:Y140" si="358">W134-X134</f>
        <v>0</v>
      </c>
      <c r="Z134" s="339" t="e">
        <f t="shared" ref="Z134:Z140" si="359">Y134/W134</f>
        <v>#DIV/0!</v>
      </c>
      <c r="AA134" s="357"/>
      <c r="AB134" s="186"/>
      <c r="AC134" s="187"/>
      <c r="AD134" s="187"/>
      <c r="AE134" s="187"/>
      <c r="AF134" s="187"/>
      <c r="AG134" s="187"/>
    </row>
    <row r="135" spans="1:33" ht="18.75" customHeight="1" x14ac:dyDescent="0.2">
      <c r="A135" s="333" t="s">
        <v>76</v>
      </c>
      <c r="B135" s="367">
        <v>44236</v>
      </c>
      <c r="C135" s="357" t="s">
        <v>372</v>
      </c>
      <c r="D135" s="358"/>
      <c r="E135" s="336"/>
      <c r="F135" s="336"/>
      <c r="G135" s="336"/>
      <c r="H135" s="336"/>
      <c r="I135" s="336"/>
      <c r="J135" s="336"/>
      <c r="K135" s="336"/>
      <c r="L135" s="336"/>
      <c r="M135" s="336">
        <f t="shared" si="352"/>
        <v>0</v>
      </c>
      <c r="N135" s="336"/>
      <c r="O135" s="336"/>
      <c r="P135" s="336">
        <f t="shared" si="353"/>
        <v>0</v>
      </c>
      <c r="Q135" s="336"/>
      <c r="R135" s="336"/>
      <c r="S135" s="336">
        <f t="shared" si="354"/>
        <v>0</v>
      </c>
      <c r="T135" s="336"/>
      <c r="U135" s="336"/>
      <c r="V135" s="336">
        <f t="shared" si="355"/>
        <v>0</v>
      </c>
      <c r="W135" s="338">
        <f t="shared" si="356"/>
        <v>0</v>
      </c>
      <c r="X135" s="338">
        <f t="shared" si="357"/>
        <v>0</v>
      </c>
      <c r="Y135" s="338">
        <f t="shared" si="358"/>
        <v>0</v>
      </c>
      <c r="Z135" s="339" t="e">
        <f t="shared" si="359"/>
        <v>#DIV/0!</v>
      </c>
      <c r="AA135" s="357"/>
      <c r="AB135" s="187"/>
      <c r="AC135" s="187"/>
      <c r="AD135" s="187"/>
      <c r="AE135" s="187"/>
      <c r="AF135" s="187"/>
      <c r="AG135" s="187"/>
    </row>
    <row r="136" spans="1:33" s="290" customFormat="1" ht="30" customHeight="1" x14ac:dyDescent="0.2">
      <c r="A136" s="333" t="s">
        <v>76</v>
      </c>
      <c r="B136" s="367">
        <v>44264</v>
      </c>
      <c r="C136" s="357" t="s">
        <v>373</v>
      </c>
      <c r="D136" s="358"/>
      <c r="E136" s="336"/>
      <c r="F136" s="336"/>
      <c r="G136" s="336"/>
      <c r="H136" s="336"/>
      <c r="I136" s="336"/>
      <c r="J136" s="336"/>
      <c r="K136" s="336"/>
      <c r="L136" s="336"/>
      <c r="M136" s="336"/>
      <c r="N136" s="336"/>
      <c r="O136" s="336"/>
      <c r="P136" s="336"/>
      <c r="Q136" s="336"/>
      <c r="R136" s="336"/>
      <c r="S136" s="336"/>
      <c r="T136" s="336"/>
      <c r="U136" s="336"/>
      <c r="V136" s="336"/>
      <c r="W136" s="338"/>
      <c r="X136" s="338"/>
      <c r="Y136" s="338"/>
      <c r="Z136" s="339"/>
      <c r="AA136" s="357"/>
      <c r="AB136" s="187"/>
      <c r="AC136" s="187"/>
      <c r="AD136" s="187"/>
      <c r="AE136" s="187"/>
      <c r="AF136" s="187"/>
      <c r="AG136" s="187"/>
    </row>
    <row r="137" spans="1:33" s="290" customFormat="1" ht="30" customHeight="1" x14ac:dyDescent="0.2">
      <c r="A137" s="333" t="s">
        <v>76</v>
      </c>
      <c r="B137" s="367" t="s">
        <v>369</v>
      </c>
      <c r="C137" s="368" t="s">
        <v>280</v>
      </c>
      <c r="D137" s="363" t="s">
        <v>281</v>
      </c>
      <c r="E137" s="364">
        <v>5</v>
      </c>
      <c r="F137" s="364">
        <v>9000</v>
      </c>
      <c r="G137" s="336">
        <f t="shared" ref="G137" si="360">E137*F137</f>
        <v>45000</v>
      </c>
      <c r="H137" s="492">
        <v>4</v>
      </c>
      <c r="I137" s="336">
        <f>J137/H137</f>
        <v>12000</v>
      </c>
      <c r="J137" s="336">
        <v>48000</v>
      </c>
      <c r="K137" s="336"/>
      <c r="L137" s="336"/>
      <c r="M137" s="336">
        <f t="shared" ref="M137" si="361">K137*L137</f>
        <v>0</v>
      </c>
      <c r="N137" s="336"/>
      <c r="O137" s="336"/>
      <c r="P137" s="336">
        <f t="shared" ref="P137" si="362">N137*O137</f>
        <v>0</v>
      </c>
      <c r="Q137" s="336"/>
      <c r="R137" s="336"/>
      <c r="S137" s="336">
        <f t="shared" ref="S137" si="363">Q137*R137</f>
        <v>0</v>
      </c>
      <c r="T137" s="336"/>
      <c r="U137" s="336"/>
      <c r="V137" s="336">
        <f t="shared" ref="V137" si="364">T137*U137</f>
        <v>0</v>
      </c>
      <c r="W137" s="338">
        <f t="shared" ref="W137" si="365">G137+M137+S137</f>
        <v>45000</v>
      </c>
      <c r="X137" s="338">
        <f t="shared" ref="X137" si="366">J137+P137+V137</f>
        <v>48000</v>
      </c>
      <c r="Y137" s="338">
        <f t="shared" ref="Y137" si="367">W137-X137</f>
        <v>-3000</v>
      </c>
      <c r="Z137" s="339">
        <f t="shared" ref="Z137" si="368">Y137/W137</f>
        <v>-6.6666666666666666E-2</v>
      </c>
      <c r="AA137" s="357"/>
      <c r="AB137" s="186"/>
      <c r="AC137" s="187"/>
      <c r="AD137" s="187"/>
      <c r="AE137" s="187"/>
      <c r="AF137" s="187"/>
      <c r="AG137" s="187"/>
    </row>
    <row r="138" spans="1:33" ht="15.75" customHeight="1" x14ac:dyDescent="0.2">
      <c r="A138" s="333" t="s">
        <v>76</v>
      </c>
      <c r="B138" s="367" t="s">
        <v>370</v>
      </c>
      <c r="C138" s="335" t="s">
        <v>282</v>
      </c>
      <c r="D138" s="358" t="s">
        <v>156</v>
      </c>
      <c r="E138" s="336">
        <v>1</v>
      </c>
      <c r="F138" s="336">
        <v>2000</v>
      </c>
      <c r="G138" s="336">
        <f>E138*F138</f>
        <v>2000</v>
      </c>
      <c r="H138" s="336">
        <v>1</v>
      </c>
      <c r="I138" s="336">
        <v>2000</v>
      </c>
      <c r="J138" s="336">
        <f>H138*I138</f>
        <v>2000</v>
      </c>
      <c r="K138" s="336"/>
      <c r="L138" s="336"/>
      <c r="M138" s="336">
        <f>K138*L138</f>
        <v>0</v>
      </c>
      <c r="N138" s="336"/>
      <c r="O138" s="336"/>
      <c r="P138" s="336">
        <f>N138*O138</f>
        <v>0</v>
      </c>
      <c r="Q138" s="336"/>
      <c r="R138" s="336"/>
      <c r="S138" s="336">
        <f>Q138*R138</f>
        <v>0</v>
      </c>
      <c r="T138" s="336"/>
      <c r="U138" s="336"/>
      <c r="V138" s="336">
        <f>T138*U138</f>
        <v>0</v>
      </c>
      <c r="W138" s="338">
        <f>G138+M138+S138</f>
        <v>2000</v>
      </c>
      <c r="X138" s="338">
        <f>J138+P138+V138</f>
        <v>2000</v>
      </c>
      <c r="Y138" s="338">
        <f>W138-X138</f>
        <v>0</v>
      </c>
      <c r="Z138" s="339">
        <f>Y138/W138</f>
        <v>0</v>
      </c>
      <c r="AA138" s="357"/>
      <c r="AB138" s="187"/>
      <c r="AC138" s="187"/>
      <c r="AD138" s="187"/>
      <c r="AE138" s="187"/>
      <c r="AF138" s="187"/>
      <c r="AG138" s="187"/>
    </row>
    <row r="139" spans="1:33" ht="42.75" customHeight="1" x14ac:dyDescent="0.2">
      <c r="A139" s="333" t="s">
        <v>76</v>
      </c>
      <c r="B139" s="367">
        <v>43991</v>
      </c>
      <c r="C139" s="360" t="s">
        <v>283</v>
      </c>
      <c r="D139" s="358" t="s">
        <v>284</v>
      </c>
      <c r="E139" s="336">
        <v>5</v>
      </c>
      <c r="F139" s="336">
        <v>2200</v>
      </c>
      <c r="G139" s="336">
        <f t="shared" ref="G139" si="369">E139*F139</f>
        <v>11000</v>
      </c>
      <c r="H139" s="336"/>
      <c r="I139" s="336">
        <v>0.22</v>
      </c>
      <c r="J139" s="336">
        <f t="shared" ref="J139" si="370">H139*I139</f>
        <v>0</v>
      </c>
      <c r="K139" s="336"/>
      <c r="L139" s="336">
        <v>0.22</v>
      </c>
      <c r="M139" s="336">
        <f t="shared" si="352"/>
        <v>0</v>
      </c>
      <c r="N139" s="336"/>
      <c r="O139" s="336">
        <v>0.22</v>
      </c>
      <c r="P139" s="336">
        <f t="shared" si="353"/>
        <v>0</v>
      </c>
      <c r="Q139" s="336"/>
      <c r="R139" s="336">
        <v>0.22</v>
      </c>
      <c r="S139" s="336">
        <f t="shared" si="354"/>
        <v>0</v>
      </c>
      <c r="T139" s="336"/>
      <c r="U139" s="336">
        <v>0.22</v>
      </c>
      <c r="V139" s="336">
        <f t="shared" si="355"/>
        <v>0</v>
      </c>
      <c r="W139" s="338">
        <f t="shared" si="356"/>
        <v>11000</v>
      </c>
      <c r="X139" s="338">
        <f t="shared" si="357"/>
        <v>0</v>
      </c>
      <c r="Y139" s="338">
        <f t="shared" si="358"/>
        <v>11000</v>
      </c>
      <c r="Z139" s="339">
        <f t="shared" si="359"/>
        <v>1</v>
      </c>
      <c r="AA139" s="371"/>
      <c r="AB139" s="74"/>
      <c r="AC139" s="74"/>
      <c r="AD139" s="74"/>
      <c r="AE139" s="74"/>
      <c r="AF139" s="74"/>
      <c r="AG139" s="74"/>
    </row>
    <row r="140" spans="1:33" ht="30" customHeight="1" thickBot="1" x14ac:dyDescent="0.25">
      <c r="A140" s="537" t="s">
        <v>285</v>
      </c>
      <c r="B140" s="538"/>
      <c r="C140" s="538"/>
      <c r="D140" s="539"/>
      <c r="E140" s="346">
        <f>SUM(E134:E139)</f>
        <v>11</v>
      </c>
      <c r="F140" s="347"/>
      <c r="G140" s="362">
        <f>SUM(G134:G139)</f>
        <v>58000</v>
      </c>
      <c r="H140" s="346">
        <f>SUM(H134:H138)</f>
        <v>5</v>
      </c>
      <c r="I140" s="347"/>
      <c r="J140" s="362">
        <f>SUM(J134:J139)</f>
        <v>50000</v>
      </c>
      <c r="K140" s="369">
        <f>SUM(K134:K138)</f>
        <v>0</v>
      </c>
      <c r="L140" s="347"/>
      <c r="M140" s="362">
        <f>SUM(M134:M139)</f>
        <v>0</v>
      </c>
      <c r="N140" s="369">
        <f>SUM(N134:N138)</f>
        <v>0</v>
      </c>
      <c r="O140" s="347"/>
      <c r="P140" s="362">
        <f>SUM(P134:P139)</f>
        <v>0</v>
      </c>
      <c r="Q140" s="369">
        <f>SUM(Q134:Q138)</f>
        <v>0</v>
      </c>
      <c r="R140" s="347"/>
      <c r="S140" s="362">
        <f>SUM(S134:S139)</f>
        <v>0</v>
      </c>
      <c r="T140" s="369">
        <f>SUM(T134:T138)</f>
        <v>0</v>
      </c>
      <c r="U140" s="347"/>
      <c r="V140" s="370">
        <f>SUM(V134:V139)</f>
        <v>0</v>
      </c>
      <c r="W140" s="354">
        <f>SUM(W134:W139)</f>
        <v>58000</v>
      </c>
      <c r="X140" s="355">
        <f>SUM(X134:X139)</f>
        <v>50000</v>
      </c>
      <c r="Y140" s="355">
        <f t="shared" si="358"/>
        <v>8000</v>
      </c>
      <c r="Z140" s="355">
        <f t="shared" si="359"/>
        <v>0.13793103448275862</v>
      </c>
      <c r="AA140" s="356"/>
      <c r="AB140" s="74"/>
      <c r="AC140" s="74"/>
      <c r="AD140" s="74"/>
      <c r="AE140" s="74"/>
      <c r="AF140" s="74"/>
      <c r="AG140" s="74"/>
    </row>
    <row r="141" spans="1:33" ht="30" customHeight="1" thickBot="1" x14ac:dyDescent="0.25">
      <c r="A141" s="221" t="s">
        <v>71</v>
      </c>
      <c r="B141" s="238">
        <v>10</v>
      </c>
      <c r="C141" s="260" t="s">
        <v>286</v>
      </c>
      <c r="D141" s="224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250"/>
      <c r="X141" s="250"/>
      <c r="Y141" s="225"/>
      <c r="Z141" s="250"/>
      <c r="AA141" s="147"/>
      <c r="AB141" s="74"/>
      <c r="AC141" s="74"/>
      <c r="AD141" s="74"/>
      <c r="AE141" s="74"/>
      <c r="AF141" s="74"/>
      <c r="AG141" s="74"/>
    </row>
    <row r="142" spans="1:33" ht="36.75" customHeight="1" x14ac:dyDescent="0.2">
      <c r="A142" s="180" t="s">
        <v>76</v>
      </c>
      <c r="B142" s="261">
        <v>43840</v>
      </c>
      <c r="C142" s="124" t="s">
        <v>287</v>
      </c>
      <c r="D142" s="266"/>
      <c r="E142" s="267"/>
      <c r="F142" s="208"/>
      <c r="G142" s="209">
        <f t="shared" ref="G142:G146" si="371">E142*F142</f>
        <v>0</v>
      </c>
      <c r="H142" s="267"/>
      <c r="I142" s="208"/>
      <c r="J142" s="209">
        <f t="shared" ref="J142:J146" si="372">H142*I142</f>
        <v>0</v>
      </c>
      <c r="K142" s="207"/>
      <c r="L142" s="208"/>
      <c r="M142" s="209">
        <f t="shared" ref="M142:M146" si="373">K142*L142</f>
        <v>0</v>
      </c>
      <c r="N142" s="207"/>
      <c r="O142" s="208"/>
      <c r="P142" s="209">
        <f t="shared" ref="P142:P146" si="374">N142*O142</f>
        <v>0</v>
      </c>
      <c r="Q142" s="207"/>
      <c r="R142" s="208"/>
      <c r="S142" s="209">
        <f t="shared" ref="S142:S146" si="375">Q142*R142</f>
        <v>0</v>
      </c>
      <c r="T142" s="207"/>
      <c r="U142" s="208"/>
      <c r="V142" s="268">
        <f t="shared" ref="V142:V146" si="376">T142*U142</f>
        <v>0</v>
      </c>
      <c r="W142" s="269">
        <f t="shared" ref="W142:W146" si="377">G142+M142+S142</f>
        <v>0</v>
      </c>
      <c r="X142" s="253">
        <f t="shared" ref="X142:X146" si="378">J142+P142+V142</f>
        <v>0</v>
      </c>
      <c r="Y142" s="253">
        <f t="shared" ref="Y142:Y147" si="379">W142-X142</f>
        <v>0</v>
      </c>
      <c r="Z142" s="254" t="e">
        <f t="shared" ref="Z142:Z147" si="380">Y142/W142</f>
        <v>#DIV/0!</v>
      </c>
      <c r="AA142" s="125"/>
      <c r="AB142" s="187"/>
      <c r="AC142" s="187"/>
      <c r="AD142" s="187"/>
      <c r="AE142" s="187"/>
      <c r="AF142" s="187"/>
      <c r="AG142" s="187"/>
    </row>
    <row r="143" spans="1:33" ht="40.5" customHeight="1" x14ac:dyDescent="0.2">
      <c r="A143" s="180" t="s">
        <v>76</v>
      </c>
      <c r="B143" s="261">
        <v>43871</v>
      </c>
      <c r="C143" s="124" t="s">
        <v>287</v>
      </c>
      <c r="D143" s="262"/>
      <c r="E143" s="263"/>
      <c r="F143" s="106"/>
      <c r="G143" s="107">
        <f t="shared" si="371"/>
        <v>0</v>
      </c>
      <c r="H143" s="263"/>
      <c r="I143" s="106"/>
      <c r="J143" s="107">
        <f t="shared" si="372"/>
        <v>0</v>
      </c>
      <c r="K143" s="105"/>
      <c r="L143" s="106"/>
      <c r="M143" s="107">
        <f t="shared" si="373"/>
        <v>0</v>
      </c>
      <c r="N143" s="105"/>
      <c r="O143" s="106"/>
      <c r="P143" s="107">
        <f t="shared" si="374"/>
        <v>0</v>
      </c>
      <c r="Q143" s="105"/>
      <c r="R143" s="106"/>
      <c r="S143" s="107">
        <f t="shared" si="375"/>
        <v>0</v>
      </c>
      <c r="T143" s="105"/>
      <c r="U143" s="106"/>
      <c r="V143" s="251">
        <f t="shared" si="376"/>
        <v>0</v>
      </c>
      <c r="W143" s="255">
        <f t="shared" si="377"/>
        <v>0</v>
      </c>
      <c r="X143" s="184">
        <f t="shared" si="378"/>
        <v>0</v>
      </c>
      <c r="Y143" s="184">
        <f t="shared" si="379"/>
        <v>0</v>
      </c>
      <c r="Z143" s="185" t="e">
        <f t="shared" si="380"/>
        <v>#DIV/0!</v>
      </c>
      <c r="AA143" s="88"/>
      <c r="AB143" s="187"/>
      <c r="AC143" s="187"/>
      <c r="AD143" s="187"/>
      <c r="AE143" s="187"/>
      <c r="AF143" s="187"/>
      <c r="AG143" s="187"/>
    </row>
    <row r="144" spans="1:33" ht="43.5" customHeight="1" x14ac:dyDescent="0.2">
      <c r="A144" s="180" t="s">
        <v>76</v>
      </c>
      <c r="B144" s="261">
        <v>43900</v>
      </c>
      <c r="C144" s="124" t="s">
        <v>287</v>
      </c>
      <c r="D144" s="262"/>
      <c r="E144" s="263"/>
      <c r="F144" s="106"/>
      <c r="G144" s="107">
        <f t="shared" si="371"/>
        <v>0</v>
      </c>
      <c r="H144" s="263"/>
      <c r="I144" s="106"/>
      <c r="J144" s="107">
        <f t="shared" si="372"/>
        <v>0</v>
      </c>
      <c r="K144" s="105"/>
      <c r="L144" s="106"/>
      <c r="M144" s="107">
        <f t="shared" si="373"/>
        <v>0</v>
      </c>
      <c r="N144" s="105"/>
      <c r="O144" s="106"/>
      <c r="P144" s="107">
        <f t="shared" si="374"/>
        <v>0</v>
      </c>
      <c r="Q144" s="105"/>
      <c r="R144" s="106"/>
      <c r="S144" s="107">
        <f t="shared" si="375"/>
        <v>0</v>
      </c>
      <c r="T144" s="105"/>
      <c r="U144" s="106"/>
      <c r="V144" s="251">
        <f t="shared" si="376"/>
        <v>0</v>
      </c>
      <c r="W144" s="255">
        <f t="shared" si="377"/>
        <v>0</v>
      </c>
      <c r="X144" s="184">
        <f t="shared" si="378"/>
        <v>0</v>
      </c>
      <c r="Y144" s="184">
        <f t="shared" si="379"/>
        <v>0</v>
      </c>
      <c r="Z144" s="185" t="e">
        <f t="shared" si="380"/>
        <v>#DIV/0!</v>
      </c>
      <c r="AA144" s="88"/>
      <c r="AB144" s="187"/>
      <c r="AC144" s="187"/>
      <c r="AD144" s="187"/>
      <c r="AE144" s="187"/>
      <c r="AF144" s="187"/>
      <c r="AG144" s="187"/>
    </row>
    <row r="145" spans="1:33" ht="30" customHeight="1" x14ac:dyDescent="0.2">
      <c r="A145" s="188" t="s">
        <v>76</v>
      </c>
      <c r="B145" s="270">
        <v>43931</v>
      </c>
      <c r="C145" s="97" t="s">
        <v>288</v>
      </c>
      <c r="D145" s="264" t="s">
        <v>79</v>
      </c>
      <c r="E145" s="265"/>
      <c r="F145" s="109"/>
      <c r="G145" s="107">
        <f t="shared" si="371"/>
        <v>0</v>
      </c>
      <c r="H145" s="265"/>
      <c r="I145" s="109"/>
      <c r="J145" s="107">
        <f t="shared" si="372"/>
        <v>0</v>
      </c>
      <c r="K145" s="108"/>
      <c r="L145" s="109"/>
      <c r="M145" s="110">
        <f t="shared" si="373"/>
        <v>0</v>
      </c>
      <c r="N145" s="108"/>
      <c r="O145" s="109"/>
      <c r="P145" s="110">
        <f t="shared" si="374"/>
        <v>0</v>
      </c>
      <c r="Q145" s="108"/>
      <c r="R145" s="109"/>
      <c r="S145" s="110">
        <f t="shared" si="375"/>
        <v>0</v>
      </c>
      <c r="T145" s="108"/>
      <c r="U145" s="109"/>
      <c r="V145" s="256">
        <f t="shared" si="376"/>
        <v>0</v>
      </c>
      <c r="W145" s="271">
        <f t="shared" si="377"/>
        <v>0</v>
      </c>
      <c r="X145" s="184">
        <f t="shared" si="378"/>
        <v>0</v>
      </c>
      <c r="Y145" s="184">
        <f t="shared" si="379"/>
        <v>0</v>
      </c>
      <c r="Z145" s="185" t="e">
        <f t="shared" si="380"/>
        <v>#DIV/0!</v>
      </c>
      <c r="AA145" s="116"/>
      <c r="AB145" s="187"/>
      <c r="AC145" s="187"/>
      <c r="AD145" s="187"/>
      <c r="AE145" s="187"/>
      <c r="AF145" s="187"/>
      <c r="AG145" s="187"/>
    </row>
    <row r="146" spans="1:33" ht="45.75" customHeight="1" x14ac:dyDescent="0.2">
      <c r="A146" s="188" t="s">
        <v>76</v>
      </c>
      <c r="B146" s="272">
        <v>43961</v>
      </c>
      <c r="C146" s="122" t="s">
        <v>289</v>
      </c>
      <c r="D146" s="273"/>
      <c r="E146" s="108"/>
      <c r="F146" s="109">
        <v>0.22</v>
      </c>
      <c r="G146" s="110">
        <f t="shared" si="371"/>
        <v>0</v>
      </c>
      <c r="H146" s="108"/>
      <c r="I146" s="109">
        <v>0.22</v>
      </c>
      <c r="J146" s="110">
        <f t="shared" si="372"/>
        <v>0</v>
      </c>
      <c r="K146" s="108"/>
      <c r="L146" s="109">
        <v>0.22</v>
      </c>
      <c r="M146" s="110">
        <f t="shared" si="373"/>
        <v>0</v>
      </c>
      <c r="N146" s="108"/>
      <c r="O146" s="109">
        <v>0.22</v>
      </c>
      <c r="P146" s="110">
        <f t="shared" si="374"/>
        <v>0</v>
      </c>
      <c r="Q146" s="108"/>
      <c r="R146" s="109">
        <v>0.22</v>
      </c>
      <c r="S146" s="110">
        <f t="shared" si="375"/>
        <v>0</v>
      </c>
      <c r="T146" s="108"/>
      <c r="U146" s="109">
        <v>0.22</v>
      </c>
      <c r="V146" s="256">
        <f t="shared" si="376"/>
        <v>0</v>
      </c>
      <c r="W146" s="257">
        <f t="shared" si="377"/>
        <v>0</v>
      </c>
      <c r="X146" s="258">
        <f t="shared" si="378"/>
        <v>0</v>
      </c>
      <c r="Y146" s="258">
        <f t="shared" si="379"/>
        <v>0</v>
      </c>
      <c r="Z146" s="259" t="e">
        <f t="shared" si="380"/>
        <v>#DIV/0!</v>
      </c>
      <c r="AA146" s="126"/>
      <c r="AB146" s="74"/>
      <c r="AC146" s="74"/>
      <c r="AD146" s="74"/>
      <c r="AE146" s="74"/>
      <c r="AF146" s="74"/>
      <c r="AG146" s="74"/>
    </row>
    <row r="147" spans="1:33" ht="30" customHeight="1" x14ac:dyDescent="0.2">
      <c r="A147" s="211" t="s">
        <v>290</v>
      </c>
      <c r="B147" s="212"/>
      <c r="C147" s="99"/>
      <c r="D147" s="213"/>
      <c r="E147" s="217">
        <f>SUM(E142:E145)</f>
        <v>0</v>
      </c>
      <c r="F147" s="230"/>
      <c r="G147" s="216">
        <f>SUM(G142:G146)</f>
        <v>0</v>
      </c>
      <c r="H147" s="217">
        <f>SUM(H142:H145)</f>
        <v>0</v>
      </c>
      <c r="I147" s="230"/>
      <c r="J147" s="216">
        <f>SUM(J142:J146)</f>
        <v>0</v>
      </c>
      <c r="K147" s="231">
        <f>SUM(K142:K145)</f>
        <v>0</v>
      </c>
      <c r="L147" s="230"/>
      <c r="M147" s="216">
        <f>SUM(M142:M146)</f>
        <v>0</v>
      </c>
      <c r="N147" s="231">
        <f>SUM(N142:N145)</f>
        <v>0</v>
      </c>
      <c r="O147" s="230"/>
      <c r="P147" s="216">
        <f>SUM(P142:P146)</f>
        <v>0</v>
      </c>
      <c r="Q147" s="231">
        <f>SUM(Q142:Q145)</f>
        <v>0</v>
      </c>
      <c r="R147" s="230"/>
      <c r="S147" s="216">
        <f>SUM(S142:S146)</f>
        <v>0</v>
      </c>
      <c r="T147" s="231">
        <f>SUM(T142:T145)</f>
        <v>0</v>
      </c>
      <c r="U147" s="230"/>
      <c r="V147" s="218">
        <f t="shared" ref="V147:X147" si="381">SUM(V142:V146)</f>
        <v>0</v>
      </c>
      <c r="W147" s="248">
        <f t="shared" si="381"/>
        <v>0</v>
      </c>
      <c r="X147" s="249">
        <f t="shared" si="381"/>
        <v>0</v>
      </c>
      <c r="Y147" s="249">
        <f t="shared" si="379"/>
        <v>0</v>
      </c>
      <c r="Z147" s="249" t="e">
        <f t="shared" si="380"/>
        <v>#DIV/0!</v>
      </c>
      <c r="AA147" s="120"/>
      <c r="AB147" s="74"/>
      <c r="AC147" s="74"/>
      <c r="AD147" s="74"/>
      <c r="AE147" s="74"/>
      <c r="AF147" s="74"/>
      <c r="AG147" s="74"/>
    </row>
    <row r="148" spans="1:33" ht="39.75" customHeight="1" x14ac:dyDescent="0.2">
      <c r="A148" s="221" t="s">
        <v>71</v>
      </c>
      <c r="B148" s="238">
        <v>11</v>
      </c>
      <c r="C148" s="223" t="s">
        <v>291</v>
      </c>
      <c r="D148" s="224"/>
      <c r="E148" s="169"/>
      <c r="F148" s="169"/>
      <c r="G148" s="169"/>
      <c r="H148" s="169"/>
      <c r="I148" s="169"/>
      <c r="J148" s="169"/>
      <c r="K148" s="169"/>
      <c r="L148" s="169"/>
      <c r="M148" s="169"/>
      <c r="N148" s="169"/>
      <c r="O148" s="169"/>
      <c r="P148" s="169"/>
      <c r="Q148" s="169"/>
      <c r="R148" s="169"/>
      <c r="S148" s="169"/>
      <c r="T148" s="169"/>
      <c r="U148" s="169"/>
      <c r="V148" s="169"/>
      <c r="W148" s="250"/>
      <c r="X148" s="250"/>
      <c r="Y148" s="225"/>
      <c r="Z148" s="250"/>
      <c r="AA148" s="147"/>
      <c r="AB148" s="74"/>
      <c r="AC148" s="74"/>
      <c r="AD148" s="74"/>
      <c r="AE148" s="74"/>
      <c r="AF148" s="74"/>
      <c r="AG148" s="74"/>
    </row>
    <row r="149" spans="1:33" ht="30" customHeight="1" x14ac:dyDescent="0.2">
      <c r="A149" s="274" t="s">
        <v>76</v>
      </c>
      <c r="B149" s="261">
        <v>43841</v>
      </c>
      <c r="C149" s="124" t="s">
        <v>292</v>
      </c>
      <c r="D149" s="206" t="s">
        <v>125</v>
      </c>
      <c r="E149" s="207"/>
      <c r="F149" s="208"/>
      <c r="G149" s="209">
        <f t="shared" ref="G149:G150" si="382">E149*F149</f>
        <v>0</v>
      </c>
      <c r="H149" s="207"/>
      <c r="I149" s="208"/>
      <c r="J149" s="209">
        <f t="shared" ref="J149:J150" si="383">H149*I149</f>
        <v>0</v>
      </c>
      <c r="K149" s="207"/>
      <c r="L149" s="208"/>
      <c r="M149" s="209">
        <f t="shared" ref="M149:M150" si="384">K149*L149</f>
        <v>0</v>
      </c>
      <c r="N149" s="207"/>
      <c r="O149" s="208"/>
      <c r="P149" s="209">
        <f t="shared" ref="P149:P150" si="385">N149*O149</f>
        <v>0</v>
      </c>
      <c r="Q149" s="207"/>
      <c r="R149" s="208"/>
      <c r="S149" s="209">
        <f t="shared" ref="S149:S150" si="386">Q149*R149</f>
        <v>0</v>
      </c>
      <c r="T149" s="207"/>
      <c r="U149" s="208"/>
      <c r="V149" s="268">
        <f t="shared" ref="V149:V150" si="387">T149*U149</f>
        <v>0</v>
      </c>
      <c r="W149" s="269">
        <f t="shared" ref="W149:W150" si="388">G149+M149+S149</f>
        <v>0</v>
      </c>
      <c r="X149" s="253">
        <f t="shared" ref="X149:X150" si="389">J149+P149+V149</f>
        <v>0</v>
      </c>
      <c r="Y149" s="253">
        <f t="shared" ref="Y149:Y151" si="390">W149-X149</f>
        <v>0</v>
      </c>
      <c r="Z149" s="254" t="e">
        <f t="shared" ref="Z149:Z151" si="391">Y149/W149</f>
        <v>#DIV/0!</v>
      </c>
      <c r="AA149" s="125"/>
      <c r="AB149" s="187"/>
      <c r="AC149" s="187"/>
      <c r="AD149" s="187"/>
      <c r="AE149" s="187"/>
      <c r="AF149" s="187"/>
      <c r="AG149" s="187"/>
    </row>
    <row r="150" spans="1:33" ht="30" customHeight="1" x14ac:dyDescent="0.2">
      <c r="A150" s="275" t="s">
        <v>76</v>
      </c>
      <c r="B150" s="261">
        <v>43872</v>
      </c>
      <c r="C150" s="97" t="s">
        <v>292</v>
      </c>
      <c r="D150" s="190" t="s">
        <v>125</v>
      </c>
      <c r="E150" s="108"/>
      <c r="F150" s="109"/>
      <c r="G150" s="107">
        <f t="shared" si="382"/>
        <v>0</v>
      </c>
      <c r="H150" s="108"/>
      <c r="I150" s="109"/>
      <c r="J150" s="107">
        <f t="shared" si="383"/>
        <v>0</v>
      </c>
      <c r="K150" s="108"/>
      <c r="L150" s="109"/>
      <c r="M150" s="110">
        <f t="shared" si="384"/>
        <v>0</v>
      </c>
      <c r="N150" s="108"/>
      <c r="O150" s="109"/>
      <c r="P150" s="110">
        <f t="shared" si="385"/>
        <v>0</v>
      </c>
      <c r="Q150" s="108"/>
      <c r="R150" s="109"/>
      <c r="S150" s="110">
        <f t="shared" si="386"/>
        <v>0</v>
      </c>
      <c r="T150" s="108"/>
      <c r="U150" s="109"/>
      <c r="V150" s="256">
        <f t="shared" si="387"/>
        <v>0</v>
      </c>
      <c r="W150" s="276">
        <f t="shared" si="388"/>
        <v>0</v>
      </c>
      <c r="X150" s="258">
        <f t="shared" si="389"/>
        <v>0</v>
      </c>
      <c r="Y150" s="258">
        <f t="shared" si="390"/>
        <v>0</v>
      </c>
      <c r="Z150" s="259" t="e">
        <f t="shared" si="391"/>
        <v>#DIV/0!</v>
      </c>
      <c r="AA150" s="126"/>
      <c r="AB150" s="186"/>
      <c r="AC150" s="187"/>
      <c r="AD150" s="187"/>
      <c r="AE150" s="187"/>
      <c r="AF150" s="187"/>
      <c r="AG150" s="187"/>
    </row>
    <row r="151" spans="1:33" ht="30" customHeight="1" x14ac:dyDescent="0.2">
      <c r="A151" s="520" t="s">
        <v>293</v>
      </c>
      <c r="B151" s="521"/>
      <c r="C151" s="521"/>
      <c r="D151" s="522"/>
      <c r="E151" s="217">
        <f>SUM(E149:E150)</f>
        <v>0</v>
      </c>
      <c r="F151" s="230"/>
      <c r="G151" s="216">
        <f t="shared" ref="G151:H151" si="392">SUM(G149:G150)</f>
        <v>0</v>
      </c>
      <c r="H151" s="217">
        <f t="shared" si="392"/>
        <v>0</v>
      </c>
      <c r="I151" s="230"/>
      <c r="J151" s="216">
        <f t="shared" ref="J151:K151" si="393">SUM(J149:J150)</f>
        <v>0</v>
      </c>
      <c r="K151" s="231">
        <f t="shared" si="393"/>
        <v>0</v>
      </c>
      <c r="L151" s="230"/>
      <c r="M151" s="216">
        <f t="shared" ref="M151:N151" si="394">SUM(M149:M150)</f>
        <v>0</v>
      </c>
      <c r="N151" s="231">
        <f t="shared" si="394"/>
        <v>0</v>
      </c>
      <c r="O151" s="230"/>
      <c r="P151" s="216">
        <f t="shared" ref="P151:Q151" si="395">SUM(P149:P150)</f>
        <v>0</v>
      </c>
      <c r="Q151" s="231">
        <f t="shared" si="395"/>
        <v>0</v>
      </c>
      <c r="R151" s="230"/>
      <c r="S151" s="216">
        <f t="shared" ref="S151:T151" si="396">SUM(S149:S150)</f>
        <v>0</v>
      </c>
      <c r="T151" s="231">
        <f t="shared" si="396"/>
        <v>0</v>
      </c>
      <c r="U151" s="230"/>
      <c r="V151" s="218">
        <f t="shared" ref="V151:X151" si="397">SUM(V149:V150)</f>
        <v>0</v>
      </c>
      <c r="W151" s="248">
        <f t="shared" si="397"/>
        <v>0</v>
      </c>
      <c r="X151" s="249">
        <f t="shared" si="397"/>
        <v>0</v>
      </c>
      <c r="Y151" s="249">
        <f t="shared" si="390"/>
        <v>0</v>
      </c>
      <c r="Z151" s="249" t="e">
        <f t="shared" si="391"/>
        <v>#DIV/0!</v>
      </c>
      <c r="AA151" s="120"/>
      <c r="AB151" s="74"/>
      <c r="AC151" s="74"/>
      <c r="AD151" s="74"/>
      <c r="AE151" s="74"/>
      <c r="AF151" s="74"/>
      <c r="AG151" s="74"/>
    </row>
    <row r="152" spans="1:33" ht="30" customHeight="1" x14ac:dyDescent="0.2">
      <c r="A152" s="237" t="s">
        <v>71</v>
      </c>
      <c r="B152" s="238">
        <v>12</v>
      </c>
      <c r="C152" s="239" t="s">
        <v>294</v>
      </c>
      <c r="D152" s="277"/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  <c r="R152" s="169"/>
      <c r="S152" s="169"/>
      <c r="T152" s="169"/>
      <c r="U152" s="169"/>
      <c r="V152" s="169"/>
      <c r="W152" s="250"/>
      <c r="X152" s="250"/>
      <c r="Y152" s="225"/>
      <c r="Z152" s="250"/>
      <c r="AA152" s="147"/>
      <c r="AB152" s="74"/>
      <c r="AC152" s="74"/>
      <c r="AD152" s="74"/>
      <c r="AE152" s="74"/>
      <c r="AF152" s="74"/>
      <c r="AG152" s="74"/>
    </row>
    <row r="153" spans="1:33" ht="30" customHeight="1" x14ac:dyDescent="0.2">
      <c r="A153" s="204" t="s">
        <v>76</v>
      </c>
      <c r="B153" s="278">
        <v>43842</v>
      </c>
      <c r="C153" s="127" t="s">
        <v>295</v>
      </c>
      <c r="D153" s="266" t="s">
        <v>296</v>
      </c>
      <c r="E153" s="267"/>
      <c r="F153" s="208"/>
      <c r="G153" s="209">
        <f t="shared" ref="G153:G156" si="398">E153*F153</f>
        <v>0</v>
      </c>
      <c r="H153" s="267"/>
      <c r="I153" s="208"/>
      <c r="J153" s="209">
        <f t="shared" ref="J153:J156" si="399">H153*I153</f>
        <v>0</v>
      </c>
      <c r="K153" s="207"/>
      <c r="L153" s="208"/>
      <c r="M153" s="209">
        <f t="shared" ref="M153:M156" si="400">K153*L153</f>
        <v>0</v>
      </c>
      <c r="N153" s="207"/>
      <c r="O153" s="208"/>
      <c r="P153" s="209">
        <f t="shared" ref="P153:P156" si="401">N153*O153</f>
        <v>0</v>
      </c>
      <c r="Q153" s="207"/>
      <c r="R153" s="208"/>
      <c r="S153" s="209">
        <f t="shared" ref="S153:S156" si="402">Q153*R153</f>
        <v>0</v>
      </c>
      <c r="T153" s="207"/>
      <c r="U153" s="208"/>
      <c r="V153" s="268">
        <f t="shared" ref="V153:V156" si="403">T153*U153</f>
        <v>0</v>
      </c>
      <c r="W153" s="269">
        <f t="shared" ref="W153:W156" si="404">G153+M153+S153</f>
        <v>0</v>
      </c>
      <c r="X153" s="253">
        <f t="shared" ref="X153:X156" si="405">J153+P153+V153</f>
        <v>0</v>
      </c>
      <c r="Y153" s="253">
        <f t="shared" ref="Y153:Y157" si="406">W153-X153</f>
        <v>0</v>
      </c>
      <c r="Z153" s="254" t="e">
        <f t="shared" ref="Z153:Z157" si="407">Y153/W153</f>
        <v>#DIV/0!</v>
      </c>
      <c r="AA153" s="128"/>
      <c r="AB153" s="186"/>
      <c r="AC153" s="187"/>
      <c r="AD153" s="187"/>
      <c r="AE153" s="187"/>
      <c r="AF153" s="187"/>
      <c r="AG153" s="187"/>
    </row>
    <row r="154" spans="1:33" ht="30" customHeight="1" x14ac:dyDescent="0.2">
      <c r="A154" s="180" t="s">
        <v>76</v>
      </c>
      <c r="B154" s="261">
        <v>43873</v>
      </c>
      <c r="C154" s="101" t="s">
        <v>297</v>
      </c>
      <c r="D154" s="262" t="s">
        <v>298</v>
      </c>
      <c r="E154" s="263"/>
      <c r="F154" s="106"/>
      <c r="G154" s="107">
        <f t="shared" si="398"/>
        <v>0</v>
      </c>
      <c r="H154" s="263"/>
      <c r="I154" s="106"/>
      <c r="J154" s="107">
        <f t="shared" si="399"/>
        <v>0</v>
      </c>
      <c r="K154" s="105"/>
      <c r="L154" s="106"/>
      <c r="M154" s="107">
        <f t="shared" si="400"/>
        <v>0</v>
      </c>
      <c r="N154" s="105"/>
      <c r="O154" s="106"/>
      <c r="P154" s="107">
        <f t="shared" si="401"/>
        <v>0</v>
      </c>
      <c r="Q154" s="105"/>
      <c r="R154" s="106"/>
      <c r="S154" s="107">
        <f t="shared" si="402"/>
        <v>0</v>
      </c>
      <c r="T154" s="105"/>
      <c r="U154" s="106"/>
      <c r="V154" s="251">
        <f t="shared" si="403"/>
        <v>0</v>
      </c>
      <c r="W154" s="279">
        <f t="shared" si="404"/>
        <v>0</v>
      </c>
      <c r="X154" s="184">
        <f t="shared" si="405"/>
        <v>0</v>
      </c>
      <c r="Y154" s="184">
        <f t="shared" si="406"/>
        <v>0</v>
      </c>
      <c r="Z154" s="185" t="e">
        <f t="shared" si="407"/>
        <v>#DIV/0!</v>
      </c>
      <c r="AA154" s="129"/>
      <c r="AB154" s="187"/>
      <c r="AC154" s="187"/>
      <c r="AD154" s="187"/>
      <c r="AE154" s="187"/>
      <c r="AF154" s="187"/>
      <c r="AG154" s="187"/>
    </row>
    <row r="155" spans="1:33" ht="30" customHeight="1" x14ac:dyDescent="0.2">
      <c r="A155" s="188" t="s">
        <v>76</v>
      </c>
      <c r="B155" s="270">
        <v>43902</v>
      </c>
      <c r="C155" s="97" t="s">
        <v>299</v>
      </c>
      <c r="D155" s="264" t="s">
        <v>298</v>
      </c>
      <c r="E155" s="265"/>
      <c r="F155" s="109"/>
      <c r="G155" s="110">
        <f t="shared" si="398"/>
        <v>0</v>
      </c>
      <c r="H155" s="265"/>
      <c r="I155" s="109"/>
      <c r="J155" s="110">
        <f t="shared" si="399"/>
        <v>0</v>
      </c>
      <c r="K155" s="108"/>
      <c r="L155" s="109"/>
      <c r="M155" s="110">
        <f t="shared" si="400"/>
        <v>0</v>
      </c>
      <c r="N155" s="108"/>
      <c r="O155" s="109"/>
      <c r="P155" s="110">
        <f t="shared" si="401"/>
        <v>0</v>
      </c>
      <c r="Q155" s="108"/>
      <c r="R155" s="109"/>
      <c r="S155" s="110">
        <f t="shared" si="402"/>
        <v>0</v>
      </c>
      <c r="T155" s="108"/>
      <c r="U155" s="109"/>
      <c r="V155" s="256">
        <f t="shared" si="403"/>
        <v>0</v>
      </c>
      <c r="W155" s="271">
        <f t="shared" si="404"/>
        <v>0</v>
      </c>
      <c r="X155" s="184">
        <f t="shared" si="405"/>
        <v>0</v>
      </c>
      <c r="Y155" s="184">
        <f t="shared" si="406"/>
        <v>0</v>
      </c>
      <c r="Z155" s="185" t="e">
        <f t="shared" si="407"/>
        <v>#DIV/0!</v>
      </c>
      <c r="AA155" s="130"/>
      <c r="AB155" s="187"/>
      <c r="AC155" s="187"/>
      <c r="AD155" s="187"/>
      <c r="AE155" s="187"/>
      <c r="AF155" s="187"/>
      <c r="AG155" s="187"/>
    </row>
    <row r="156" spans="1:33" ht="30" customHeight="1" thickBot="1" x14ac:dyDescent="0.25">
      <c r="A156" s="188" t="s">
        <v>76</v>
      </c>
      <c r="B156" s="270">
        <v>43933</v>
      </c>
      <c r="C156" s="122" t="s">
        <v>300</v>
      </c>
      <c r="D156" s="273"/>
      <c r="E156" s="265"/>
      <c r="F156" s="109">
        <v>0.22</v>
      </c>
      <c r="G156" s="110">
        <f t="shared" si="398"/>
        <v>0</v>
      </c>
      <c r="H156" s="265"/>
      <c r="I156" s="109">
        <v>0.22</v>
      </c>
      <c r="J156" s="110">
        <f t="shared" si="399"/>
        <v>0</v>
      </c>
      <c r="K156" s="108"/>
      <c r="L156" s="109">
        <v>0.22</v>
      </c>
      <c r="M156" s="110">
        <f t="shared" si="400"/>
        <v>0</v>
      </c>
      <c r="N156" s="108"/>
      <c r="O156" s="109">
        <v>0.22</v>
      </c>
      <c r="P156" s="110">
        <f t="shared" si="401"/>
        <v>0</v>
      </c>
      <c r="Q156" s="108"/>
      <c r="R156" s="109">
        <v>0.22</v>
      </c>
      <c r="S156" s="110">
        <f t="shared" si="402"/>
        <v>0</v>
      </c>
      <c r="T156" s="108"/>
      <c r="U156" s="109">
        <v>0.22</v>
      </c>
      <c r="V156" s="256">
        <f t="shared" si="403"/>
        <v>0</v>
      </c>
      <c r="W156" s="257">
        <f t="shared" si="404"/>
        <v>0</v>
      </c>
      <c r="X156" s="258">
        <f t="shared" si="405"/>
        <v>0</v>
      </c>
      <c r="Y156" s="258">
        <f t="shared" si="406"/>
        <v>0</v>
      </c>
      <c r="Z156" s="259" t="e">
        <f t="shared" si="407"/>
        <v>#DIV/0!</v>
      </c>
      <c r="AA156" s="92"/>
      <c r="AB156" s="74"/>
      <c r="AC156" s="74"/>
      <c r="AD156" s="74"/>
      <c r="AE156" s="74"/>
      <c r="AF156" s="74"/>
      <c r="AG156" s="74"/>
    </row>
    <row r="157" spans="1:33" ht="30" customHeight="1" thickBot="1" x14ac:dyDescent="0.25">
      <c r="A157" s="534" t="s">
        <v>301</v>
      </c>
      <c r="B157" s="535"/>
      <c r="C157" s="535"/>
      <c r="D157" s="536"/>
      <c r="E157" s="217">
        <f>SUM(E153:E155)</f>
        <v>0</v>
      </c>
      <c r="F157" s="230"/>
      <c r="G157" s="216">
        <f>SUM(G153:G156)</f>
        <v>0</v>
      </c>
      <c r="H157" s="217">
        <f>SUM(H153:H155)</f>
        <v>0</v>
      </c>
      <c r="I157" s="230"/>
      <c r="J157" s="216">
        <f>SUM(J153:J156)</f>
        <v>0</v>
      </c>
      <c r="K157" s="231">
        <f>SUM(K153:K155)</f>
        <v>0</v>
      </c>
      <c r="L157" s="230"/>
      <c r="M157" s="216">
        <f>SUM(M153:M156)</f>
        <v>0</v>
      </c>
      <c r="N157" s="231">
        <f>SUM(N153:N155)</f>
        <v>0</v>
      </c>
      <c r="O157" s="230"/>
      <c r="P157" s="216">
        <f>SUM(P153:P156)</f>
        <v>0</v>
      </c>
      <c r="Q157" s="231">
        <f>SUM(Q153:Q155)</f>
        <v>0</v>
      </c>
      <c r="R157" s="230"/>
      <c r="S157" s="216">
        <f>SUM(S153:S156)</f>
        <v>0</v>
      </c>
      <c r="T157" s="231">
        <f>SUM(T153:T155)</f>
        <v>0</v>
      </c>
      <c r="U157" s="230"/>
      <c r="V157" s="218">
        <f t="shared" ref="V157:X157" si="408">SUM(V153:V156)</f>
        <v>0</v>
      </c>
      <c r="W157" s="248">
        <f t="shared" si="408"/>
        <v>0</v>
      </c>
      <c r="X157" s="249">
        <f t="shared" si="408"/>
        <v>0</v>
      </c>
      <c r="Y157" s="249">
        <f t="shared" si="406"/>
        <v>0</v>
      </c>
      <c r="Z157" s="249" t="e">
        <f t="shared" si="407"/>
        <v>#DIV/0!</v>
      </c>
      <c r="AA157" s="120"/>
      <c r="AB157" s="74"/>
      <c r="AC157" s="74"/>
      <c r="AD157" s="74"/>
      <c r="AE157" s="74"/>
      <c r="AF157" s="74"/>
      <c r="AG157" s="74"/>
    </row>
    <row r="158" spans="1:33" ht="30" customHeight="1" thickBot="1" x14ac:dyDescent="0.25">
      <c r="A158" s="237" t="s">
        <v>71</v>
      </c>
      <c r="B158" s="281">
        <v>13</v>
      </c>
      <c r="C158" s="239" t="s">
        <v>302</v>
      </c>
      <c r="D158" s="168"/>
      <c r="E158" s="169"/>
      <c r="F158" s="169"/>
      <c r="G158" s="169"/>
      <c r="H158" s="169"/>
      <c r="I158" s="169"/>
      <c r="J158" s="169"/>
      <c r="K158" s="169"/>
      <c r="L158" s="169"/>
      <c r="M158" s="169"/>
      <c r="N158" s="169"/>
      <c r="O158" s="169"/>
      <c r="P158" s="169"/>
      <c r="Q158" s="169"/>
      <c r="R158" s="169"/>
      <c r="S158" s="169"/>
      <c r="T158" s="169"/>
      <c r="U158" s="169"/>
      <c r="V158" s="169"/>
      <c r="W158" s="250"/>
      <c r="X158" s="250"/>
      <c r="Y158" s="225"/>
      <c r="Z158" s="250"/>
      <c r="AA158" s="147"/>
      <c r="AB158" s="171"/>
      <c r="AC158" s="74"/>
      <c r="AD158" s="74"/>
      <c r="AE158" s="74"/>
      <c r="AF158" s="74"/>
      <c r="AG158" s="74"/>
    </row>
    <row r="159" spans="1:33" ht="30" customHeight="1" x14ac:dyDescent="0.2">
      <c r="A159" s="172" t="s">
        <v>73</v>
      </c>
      <c r="B159" s="203" t="s">
        <v>303</v>
      </c>
      <c r="C159" s="131" t="s">
        <v>304</v>
      </c>
      <c r="D159" s="192"/>
      <c r="E159" s="193">
        <f>SUM(E160:E162)</f>
        <v>0</v>
      </c>
      <c r="F159" s="194"/>
      <c r="G159" s="195">
        <f>SUM(G160:G163)</f>
        <v>0</v>
      </c>
      <c r="H159" s="193">
        <f>SUM(H160:H162)</f>
        <v>0</v>
      </c>
      <c r="I159" s="194"/>
      <c r="J159" s="195">
        <f>SUM(J160:J163)</f>
        <v>0</v>
      </c>
      <c r="K159" s="193">
        <f>SUM(K160:K162)</f>
        <v>0</v>
      </c>
      <c r="L159" s="194"/>
      <c r="M159" s="195">
        <f>SUM(M160:M163)</f>
        <v>0</v>
      </c>
      <c r="N159" s="193">
        <f>SUM(N160:N162)</f>
        <v>0</v>
      </c>
      <c r="O159" s="194"/>
      <c r="P159" s="195">
        <f>SUM(P160:P163)</f>
        <v>0</v>
      </c>
      <c r="Q159" s="193">
        <f>SUM(Q160:Q162)</f>
        <v>0</v>
      </c>
      <c r="R159" s="194"/>
      <c r="S159" s="195">
        <f>SUM(S160:S163)</f>
        <v>0</v>
      </c>
      <c r="T159" s="193">
        <f>SUM(T160:T162)</f>
        <v>0</v>
      </c>
      <c r="U159" s="194"/>
      <c r="V159" s="282">
        <f t="shared" ref="V159:X159" si="409">SUM(V160:V163)</f>
        <v>0</v>
      </c>
      <c r="W159" s="283">
        <f t="shared" si="409"/>
        <v>0</v>
      </c>
      <c r="X159" s="195">
        <f t="shared" si="409"/>
        <v>0</v>
      </c>
      <c r="Y159" s="195">
        <f t="shared" ref="Y159:Y184" si="410">W159-X159</f>
        <v>0</v>
      </c>
      <c r="Z159" s="195" t="e">
        <f t="shared" ref="Z159:Z185" si="411">Y159/W159</f>
        <v>#DIV/0!</v>
      </c>
      <c r="AA159" s="91"/>
      <c r="AB159" s="179"/>
      <c r="AC159" s="179"/>
      <c r="AD159" s="179"/>
      <c r="AE159" s="179"/>
      <c r="AF159" s="179"/>
      <c r="AG159" s="179"/>
    </row>
    <row r="160" spans="1:33" ht="30" customHeight="1" x14ac:dyDescent="0.2">
      <c r="A160" s="180" t="s">
        <v>76</v>
      </c>
      <c r="B160" s="181" t="s">
        <v>305</v>
      </c>
      <c r="C160" s="132" t="s">
        <v>306</v>
      </c>
      <c r="D160" s="182" t="s">
        <v>156</v>
      </c>
      <c r="E160" s="105"/>
      <c r="F160" s="106"/>
      <c r="G160" s="107">
        <f t="shared" ref="G160:G163" si="412">E160*F160</f>
        <v>0</v>
      </c>
      <c r="H160" s="105"/>
      <c r="I160" s="106"/>
      <c r="J160" s="107">
        <f t="shared" ref="J160:J163" si="413">H160*I160</f>
        <v>0</v>
      </c>
      <c r="K160" s="105"/>
      <c r="L160" s="106"/>
      <c r="M160" s="107">
        <f t="shared" ref="M160:M163" si="414">K160*L160</f>
        <v>0</v>
      </c>
      <c r="N160" s="105"/>
      <c r="O160" s="106"/>
      <c r="P160" s="107">
        <f t="shared" ref="P160:P163" si="415">N160*O160</f>
        <v>0</v>
      </c>
      <c r="Q160" s="105"/>
      <c r="R160" s="106"/>
      <c r="S160" s="107">
        <f t="shared" ref="S160:S163" si="416">Q160*R160</f>
        <v>0</v>
      </c>
      <c r="T160" s="105"/>
      <c r="U160" s="106"/>
      <c r="V160" s="251">
        <f t="shared" ref="V160:V163" si="417">T160*U160</f>
        <v>0</v>
      </c>
      <c r="W160" s="255">
        <f t="shared" ref="W160:W163" si="418">G160+M160+S160</f>
        <v>0</v>
      </c>
      <c r="X160" s="184">
        <f t="shared" ref="X160:X163" si="419">J160+P160+V160</f>
        <v>0</v>
      </c>
      <c r="Y160" s="184">
        <f t="shared" si="410"/>
        <v>0</v>
      </c>
      <c r="Z160" s="185" t="e">
        <f t="shared" si="411"/>
        <v>#DIV/0!</v>
      </c>
      <c r="AA160" s="88"/>
      <c r="AB160" s="187"/>
      <c r="AC160" s="187"/>
      <c r="AD160" s="187"/>
      <c r="AE160" s="187"/>
      <c r="AF160" s="187"/>
      <c r="AG160" s="187"/>
    </row>
    <row r="161" spans="1:33" ht="30" customHeight="1" x14ac:dyDescent="0.2">
      <c r="A161" s="180" t="s">
        <v>76</v>
      </c>
      <c r="B161" s="181" t="s">
        <v>307</v>
      </c>
      <c r="C161" s="133" t="s">
        <v>308</v>
      </c>
      <c r="D161" s="182" t="s">
        <v>156</v>
      </c>
      <c r="E161" s="105"/>
      <c r="F161" s="106"/>
      <c r="G161" s="107">
        <f t="shared" si="412"/>
        <v>0</v>
      </c>
      <c r="H161" s="105"/>
      <c r="I161" s="106"/>
      <c r="J161" s="107">
        <f t="shared" si="413"/>
        <v>0</v>
      </c>
      <c r="K161" s="105"/>
      <c r="L161" s="106"/>
      <c r="M161" s="107">
        <f t="shared" si="414"/>
        <v>0</v>
      </c>
      <c r="N161" s="105"/>
      <c r="O161" s="106"/>
      <c r="P161" s="107">
        <f t="shared" si="415"/>
        <v>0</v>
      </c>
      <c r="Q161" s="105"/>
      <c r="R161" s="106"/>
      <c r="S161" s="107">
        <f t="shared" si="416"/>
        <v>0</v>
      </c>
      <c r="T161" s="105"/>
      <c r="U161" s="106"/>
      <c r="V161" s="251">
        <f t="shared" si="417"/>
        <v>0</v>
      </c>
      <c r="W161" s="255">
        <f t="shared" si="418"/>
        <v>0</v>
      </c>
      <c r="X161" s="184">
        <f t="shared" si="419"/>
        <v>0</v>
      </c>
      <c r="Y161" s="184">
        <f t="shared" si="410"/>
        <v>0</v>
      </c>
      <c r="Z161" s="185" t="e">
        <f t="shared" si="411"/>
        <v>#DIV/0!</v>
      </c>
      <c r="AA161" s="88"/>
      <c r="AB161" s="187"/>
      <c r="AC161" s="187"/>
      <c r="AD161" s="187"/>
      <c r="AE161" s="187"/>
      <c r="AF161" s="187"/>
      <c r="AG161" s="187"/>
    </row>
    <row r="162" spans="1:33" ht="30" customHeight="1" x14ac:dyDescent="0.2">
      <c r="A162" s="180" t="s">
        <v>76</v>
      </c>
      <c r="B162" s="181" t="s">
        <v>309</v>
      </c>
      <c r="C162" s="133" t="s">
        <v>310</v>
      </c>
      <c r="D162" s="182" t="s">
        <v>156</v>
      </c>
      <c r="E162" s="105"/>
      <c r="F162" s="106"/>
      <c r="G162" s="107">
        <f t="shared" si="412"/>
        <v>0</v>
      </c>
      <c r="H162" s="105"/>
      <c r="I162" s="106"/>
      <c r="J162" s="107">
        <f t="shared" si="413"/>
        <v>0</v>
      </c>
      <c r="K162" s="105"/>
      <c r="L162" s="106"/>
      <c r="M162" s="107">
        <f t="shared" si="414"/>
        <v>0</v>
      </c>
      <c r="N162" s="105"/>
      <c r="O162" s="106"/>
      <c r="P162" s="107">
        <f t="shared" si="415"/>
        <v>0</v>
      </c>
      <c r="Q162" s="105"/>
      <c r="R162" s="106"/>
      <c r="S162" s="107">
        <f t="shared" si="416"/>
        <v>0</v>
      </c>
      <c r="T162" s="105"/>
      <c r="U162" s="106"/>
      <c r="V162" s="251">
        <f t="shared" si="417"/>
        <v>0</v>
      </c>
      <c r="W162" s="255">
        <f t="shared" si="418"/>
        <v>0</v>
      </c>
      <c r="X162" s="184">
        <f t="shared" si="419"/>
        <v>0</v>
      </c>
      <c r="Y162" s="184">
        <f t="shared" si="410"/>
        <v>0</v>
      </c>
      <c r="Z162" s="185" t="e">
        <f t="shared" si="411"/>
        <v>#DIV/0!</v>
      </c>
      <c r="AA162" s="88"/>
      <c r="AB162" s="187"/>
      <c r="AC162" s="187"/>
      <c r="AD162" s="187"/>
      <c r="AE162" s="187"/>
      <c r="AF162" s="187"/>
      <c r="AG162" s="187"/>
    </row>
    <row r="163" spans="1:33" ht="30" customHeight="1" x14ac:dyDescent="0.2">
      <c r="A163" s="197" t="s">
        <v>76</v>
      </c>
      <c r="B163" s="202" t="s">
        <v>311</v>
      </c>
      <c r="C163" s="133" t="s">
        <v>312</v>
      </c>
      <c r="D163" s="198"/>
      <c r="E163" s="199"/>
      <c r="F163" s="200">
        <v>0.22</v>
      </c>
      <c r="G163" s="201">
        <f t="shared" si="412"/>
        <v>0</v>
      </c>
      <c r="H163" s="199"/>
      <c r="I163" s="200">
        <v>0.22</v>
      </c>
      <c r="J163" s="201">
        <f t="shared" si="413"/>
        <v>0</v>
      </c>
      <c r="K163" s="199"/>
      <c r="L163" s="200">
        <v>0.22</v>
      </c>
      <c r="M163" s="201">
        <f t="shared" si="414"/>
        <v>0</v>
      </c>
      <c r="N163" s="199"/>
      <c r="O163" s="200">
        <v>0.22</v>
      </c>
      <c r="P163" s="201">
        <f t="shared" si="415"/>
        <v>0</v>
      </c>
      <c r="Q163" s="199"/>
      <c r="R163" s="200">
        <v>0.22</v>
      </c>
      <c r="S163" s="201">
        <f t="shared" si="416"/>
        <v>0</v>
      </c>
      <c r="T163" s="199"/>
      <c r="U163" s="200">
        <v>0.22</v>
      </c>
      <c r="V163" s="284">
        <f t="shared" si="417"/>
        <v>0</v>
      </c>
      <c r="W163" s="257">
        <f t="shared" si="418"/>
        <v>0</v>
      </c>
      <c r="X163" s="258">
        <f t="shared" si="419"/>
        <v>0</v>
      </c>
      <c r="Y163" s="258">
        <f t="shared" si="410"/>
        <v>0</v>
      </c>
      <c r="Z163" s="259" t="e">
        <f t="shared" si="411"/>
        <v>#DIV/0!</v>
      </c>
      <c r="AA163" s="92"/>
      <c r="AB163" s="187"/>
      <c r="AC163" s="187"/>
      <c r="AD163" s="187"/>
      <c r="AE163" s="187"/>
      <c r="AF163" s="187"/>
      <c r="AG163" s="187"/>
    </row>
    <row r="164" spans="1:33" ht="30" customHeight="1" x14ac:dyDescent="0.2">
      <c r="A164" s="285" t="s">
        <v>73</v>
      </c>
      <c r="B164" s="286" t="s">
        <v>303</v>
      </c>
      <c r="C164" s="119" t="s">
        <v>313</v>
      </c>
      <c r="D164" s="174"/>
      <c r="E164" s="175">
        <f>SUM(E165:E167)</f>
        <v>0</v>
      </c>
      <c r="F164" s="176"/>
      <c r="G164" s="148">
        <f>SUM(G165:G168)</f>
        <v>0</v>
      </c>
      <c r="H164" s="175">
        <f>SUM(H165:H167)</f>
        <v>0</v>
      </c>
      <c r="I164" s="176"/>
      <c r="J164" s="148">
        <f>SUM(J165:J168)</f>
        <v>0</v>
      </c>
      <c r="K164" s="175">
        <f>SUM(K165:K167)</f>
        <v>0</v>
      </c>
      <c r="L164" s="176"/>
      <c r="M164" s="148">
        <f>SUM(M165:M168)</f>
        <v>0</v>
      </c>
      <c r="N164" s="175">
        <f>SUM(N165:N167)</f>
        <v>0</v>
      </c>
      <c r="O164" s="176"/>
      <c r="P164" s="148">
        <f>SUM(P165:P168)</f>
        <v>0</v>
      </c>
      <c r="Q164" s="175">
        <f>SUM(Q165:Q167)</f>
        <v>0</v>
      </c>
      <c r="R164" s="176"/>
      <c r="S164" s="148">
        <f>SUM(S165:S168)</f>
        <v>0</v>
      </c>
      <c r="T164" s="175">
        <f>SUM(T165:T167)</f>
        <v>0</v>
      </c>
      <c r="U164" s="176"/>
      <c r="V164" s="148">
        <f t="shared" ref="V164:X164" si="420">SUM(V165:V168)</f>
        <v>0</v>
      </c>
      <c r="W164" s="148">
        <f t="shared" si="420"/>
        <v>0</v>
      </c>
      <c r="X164" s="148">
        <f t="shared" si="420"/>
        <v>0</v>
      </c>
      <c r="Y164" s="148">
        <f t="shared" si="410"/>
        <v>0</v>
      </c>
      <c r="Z164" s="148" t="e">
        <f t="shared" si="411"/>
        <v>#DIV/0!</v>
      </c>
      <c r="AA164" s="148"/>
      <c r="AB164" s="179"/>
      <c r="AC164" s="179"/>
      <c r="AD164" s="179"/>
      <c r="AE164" s="179"/>
      <c r="AF164" s="179"/>
      <c r="AG164" s="179"/>
    </row>
    <row r="165" spans="1:33" ht="30" customHeight="1" x14ac:dyDescent="0.2">
      <c r="A165" s="180" t="s">
        <v>76</v>
      </c>
      <c r="B165" s="181" t="s">
        <v>314</v>
      </c>
      <c r="C165" s="101" t="s">
        <v>315</v>
      </c>
      <c r="D165" s="182"/>
      <c r="E165" s="105"/>
      <c r="F165" s="106"/>
      <c r="G165" s="107">
        <f t="shared" ref="G165:G168" si="421">E165*F165</f>
        <v>0</v>
      </c>
      <c r="H165" s="105"/>
      <c r="I165" s="106"/>
      <c r="J165" s="107">
        <f t="shared" ref="J165:J168" si="422">H165*I165</f>
        <v>0</v>
      </c>
      <c r="K165" s="105"/>
      <c r="L165" s="106"/>
      <c r="M165" s="107">
        <f t="shared" ref="M165:M168" si="423">K165*L165</f>
        <v>0</v>
      </c>
      <c r="N165" s="105"/>
      <c r="O165" s="106"/>
      <c r="P165" s="107">
        <f t="shared" ref="P165:P168" si="424">N165*O165</f>
        <v>0</v>
      </c>
      <c r="Q165" s="105"/>
      <c r="R165" s="106"/>
      <c r="S165" s="107">
        <f t="shared" ref="S165:S168" si="425">Q165*R165</f>
        <v>0</v>
      </c>
      <c r="T165" s="105"/>
      <c r="U165" s="106"/>
      <c r="V165" s="107">
        <f t="shared" ref="V165:V168" si="426">T165*U165</f>
        <v>0</v>
      </c>
      <c r="W165" s="183">
        <f t="shared" ref="W165:W168" si="427">G165+M165+S165</f>
        <v>0</v>
      </c>
      <c r="X165" s="184">
        <f t="shared" ref="X165:X168" si="428">J165+P165+V165</f>
        <v>0</v>
      </c>
      <c r="Y165" s="184">
        <f t="shared" si="410"/>
        <v>0</v>
      </c>
      <c r="Z165" s="185" t="e">
        <f t="shared" si="411"/>
        <v>#DIV/0!</v>
      </c>
      <c r="AA165" s="88"/>
      <c r="AB165" s="187"/>
      <c r="AC165" s="187"/>
      <c r="AD165" s="187"/>
      <c r="AE165" s="187"/>
      <c r="AF165" s="187"/>
      <c r="AG165" s="187"/>
    </row>
    <row r="166" spans="1:33" ht="30" customHeight="1" x14ac:dyDescent="0.2">
      <c r="A166" s="180" t="s">
        <v>76</v>
      </c>
      <c r="B166" s="181" t="s">
        <v>316</v>
      </c>
      <c r="C166" s="101" t="s">
        <v>315</v>
      </c>
      <c r="D166" s="182"/>
      <c r="E166" s="105"/>
      <c r="F166" s="106"/>
      <c r="G166" s="107">
        <f t="shared" si="421"/>
        <v>0</v>
      </c>
      <c r="H166" s="105"/>
      <c r="I166" s="106"/>
      <c r="J166" s="107">
        <f t="shared" si="422"/>
        <v>0</v>
      </c>
      <c r="K166" s="105"/>
      <c r="L166" s="106"/>
      <c r="M166" s="107">
        <f t="shared" si="423"/>
        <v>0</v>
      </c>
      <c r="N166" s="105"/>
      <c r="O166" s="106"/>
      <c r="P166" s="107">
        <f t="shared" si="424"/>
        <v>0</v>
      </c>
      <c r="Q166" s="105"/>
      <c r="R166" s="106"/>
      <c r="S166" s="107">
        <f t="shared" si="425"/>
        <v>0</v>
      </c>
      <c r="T166" s="105"/>
      <c r="U166" s="106"/>
      <c r="V166" s="107">
        <f t="shared" si="426"/>
        <v>0</v>
      </c>
      <c r="W166" s="183">
        <f t="shared" si="427"/>
        <v>0</v>
      </c>
      <c r="X166" s="184">
        <f t="shared" si="428"/>
        <v>0</v>
      </c>
      <c r="Y166" s="184">
        <f t="shared" si="410"/>
        <v>0</v>
      </c>
      <c r="Z166" s="185" t="e">
        <f t="shared" si="411"/>
        <v>#DIV/0!</v>
      </c>
      <c r="AA166" s="88"/>
      <c r="AB166" s="187"/>
      <c r="AC166" s="187"/>
      <c r="AD166" s="187"/>
      <c r="AE166" s="187"/>
      <c r="AF166" s="187"/>
      <c r="AG166" s="187"/>
    </row>
    <row r="167" spans="1:33" ht="30" customHeight="1" x14ac:dyDescent="0.2">
      <c r="A167" s="188" t="s">
        <v>76</v>
      </c>
      <c r="B167" s="189" t="s">
        <v>317</v>
      </c>
      <c r="C167" s="101" t="s">
        <v>315</v>
      </c>
      <c r="D167" s="190"/>
      <c r="E167" s="108"/>
      <c r="F167" s="109"/>
      <c r="G167" s="110">
        <f t="shared" si="421"/>
        <v>0</v>
      </c>
      <c r="H167" s="108"/>
      <c r="I167" s="109"/>
      <c r="J167" s="110">
        <f t="shared" si="422"/>
        <v>0</v>
      </c>
      <c r="K167" s="108"/>
      <c r="L167" s="109"/>
      <c r="M167" s="110">
        <f t="shared" si="423"/>
        <v>0</v>
      </c>
      <c r="N167" s="108"/>
      <c r="O167" s="109"/>
      <c r="P167" s="110">
        <f t="shared" si="424"/>
        <v>0</v>
      </c>
      <c r="Q167" s="108"/>
      <c r="R167" s="109"/>
      <c r="S167" s="110">
        <f t="shared" si="425"/>
        <v>0</v>
      </c>
      <c r="T167" s="108"/>
      <c r="U167" s="109"/>
      <c r="V167" s="110">
        <f t="shared" si="426"/>
        <v>0</v>
      </c>
      <c r="W167" s="191">
        <f t="shared" si="427"/>
        <v>0</v>
      </c>
      <c r="X167" s="184">
        <f t="shared" si="428"/>
        <v>0</v>
      </c>
      <c r="Y167" s="184">
        <f t="shared" si="410"/>
        <v>0</v>
      </c>
      <c r="Z167" s="185" t="e">
        <f t="shared" si="411"/>
        <v>#DIV/0!</v>
      </c>
      <c r="AA167" s="89"/>
      <c r="AB167" s="187"/>
      <c r="AC167" s="187"/>
      <c r="AD167" s="187"/>
      <c r="AE167" s="187"/>
      <c r="AF167" s="187"/>
      <c r="AG167" s="187"/>
    </row>
    <row r="168" spans="1:33" ht="43.5" customHeight="1" x14ac:dyDescent="0.2">
      <c r="A168" s="188" t="s">
        <v>76</v>
      </c>
      <c r="B168" s="189" t="s">
        <v>318</v>
      </c>
      <c r="C168" s="102" t="s">
        <v>319</v>
      </c>
      <c r="D168" s="198"/>
      <c r="E168" s="108"/>
      <c r="F168" s="109">
        <v>0.22</v>
      </c>
      <c r="G168" s="110">
        <f t="shared" si="421"/>
        <v>0</v>
      </c>
      <c r="H168" s="108"/>
      <c r="I168" s="109">
        <v>0.22</v>
      </c>
      <c r="J168" s="110">
        <f t="shared" si="422"/>
        <v>0</v>
      </c>
      <c r="K168" s="108"/>
      <c r="L168" s="109">
        <v>0.22</v>
      </c>
      <c r="M168" s="110">
        <f t="shared" si="423"/>
        <v>0</v>
      </c>
      <c r="N168" s="108"/>
      <c r="O168" s="109">
        <v>0.22</v>
      </c>
      <c r="P168" s="110">
        <f t="shared" si="424"/>
        <v>0</v>
      </c>
      <c r="Q168" s="108"/>
      <c r="R168" s="109">
        <v>0.22</v>
      </c>
      <c r="S168" s="110">
        <f t="shared" si="425"/>
        <v>0</v>
      </c>
      <c r="T168" s="108"/>
      <c r="U168" s="109">
        <v>0.22</v>
      </c>
      <c r="V168" s="110">
        <f t="shared" si="426"/>
        <v>0</v>
      </c>
      <c r="W168" s="191">
        <f t="shared" si="427"/>
        <v>0</v>
      </c>
      <c r="X168" s="184">
        <f t="shared" si="428"/>
        <v>0</v>
      </c>
      <c r="Y168" s="184">
        <f t="shared" si="410"/>
        <v>0</v>
      </c>
      <c r="Z168" s="185" t="e">
        <f t="shared" si="411"/>
        <v>#DIV/0!</v>
      </c>
      <c r="AA168" s="92"/>
      <c r="AB168" s="187"/>
      <c r="AC168" s="187"/>
      <c r="AD168" s="187"/>
      <c r="AE168" s="187"/>
      <c r="AF168" s="187"/>
      <c r="AG168" s="187"/>
    </row>
    <row r="169" spans="1:33" ht="30" customHeight="1" x14ac:dyDescent="0.2">
      <c r="A169" s="172" t="s">
        <v>73</v>
      </c>
      <c r="B169" s="203" t="s">
        <v>320</v>
      </c>
      <c r="C169" s="119" t="s">
        <v>321</v>
      </c>
      <c r="D169" s="192"/>
      <c r="E169" s="193">
        <f>SUM(E170:E172)</f>
        <v>0</v>
      </c>
      <c r="F169" s="194"/>
      <c r="G169" s="195">
        <f t="shared" ref="G169:H169" si="429">SUM(G170:G172)</f>
        <v>0</v>
      </c>
      <c r="H169" s="193">
        <f t="shared" si="429"/>
        <v>0</v>
      </c>
      <c r="I169" s="194"/>
      <c r="J169" s="195">
        <f t="shared" ref="J169:K169" si="430">SUM(J170:J172)</f>
        <v>0</v>
      </c>
      <c r="K169" s="193">
        <f t="shared" si="430"/>
        <v>0</v>
      </c>
      <c r="L169" s="194"/>
      <c r="M169" s="195">
        <f t="shared" ref="M169:N169" si="431">SUM(M170:M172)</f>
        <v>0</v>
      </c>
      <c r="N169" s="193">
        <f t="shared" si="431"/>
        <v>0</v>
      </c>
      <c r="O169" s="194"/>
      <c r="P169" s="195">
        <f t="shared" ref="P169:Q169" si="432">SUM(P170:P172)</f>
        <v>0</v>
      </c>
      <c r="Q169" s="193">
        <f t="shared" si="432"/>
        <v>0</v>
      </c>
      <c r="R169" s="194"/>
      <c r="S169" s="195">
        <f t="shared" ref="S169:T169" si="433">SUM(S170:S172)</f>
        <v>0</v>
      </c>
      <c r="T169" s="193">
        <f t="shared" si="433"/>
        <v>0</v>
      </c>
      <c r="U169" s="194"/>
      <c r="V169" s="195">
        <f t="shared" ref="V169:X169" si="434">SUM(V170:V172)</f>
        <v>0</v>
      </c>
      <c r="W169" s="195">
        <f t="shared" si="434"/>
        <v>0</v>
      </c>
      <c r="X169" s="195">
        <f t="shared" si="434"/>
        <v>0</v>
      </c>
      <c r="Y169" s="195">
        <f t="shared" si="410"/>
        <v>0</v>
      </c>
      <c r="Z169" s="195" t="e">
        <f t="shared" si="411"/>
        <v>#DIV/0!</v>
      </c>
      <c r="AA169" s="134"/>
      <c r="AB169" s="179"/>
      <c r="AC169" s="179"/>
      <c r="AD169" s="179"/>
      <c r="AE169" s="179"/>
      <c r="AF169" s="179"/>
      <c r="AG169" s="179"/>
    </row>
    <row r="170" spans="1:33" ht="30" customHeight="1" x14ac:dyDescent="0.2">
      <c r="A170" s="180" t="s">
        <v>76</v>
      </c>
      <c r="B170" s="181" t="s">
        <v>322</v>
      </c>
      <c r="C170" s="101" t="s">
        <v>323</v>
      </c>
      <c r="D170" s="182"/>
      <c r="E170" s="105"/>
      <c r="F170" s="106"/>
      <c r="G170" s="107">
        <f t="shared" ref="G170:G172" si="435">E170*F170</f>
        <v>0</v>
      </c>
      <c r="H170" s="105"/>
      <c r="I170" s="106"/>
      <c r="J170" s="107">
        <f t="shared" ref="J170:J172" si="436">H170*I170</f>
        <v>0</v>
      </c>
      <c r="K170" s="105"/>
      <c r="L170" s="106"/>
      <c r="M170" s="107">
        <f t="shared" ref="M170:M172" si="437">K170*L170</f>
        <v>0</v>
      </c>
      <c r="N170" s="105"/>
      <c r="O170" s="106"/>
      <c r="P170" s="107">
        <f t="shared" ref="P170:P172" si="438">N170*O170</f>
        <v>0</v>
      </c>
      <c r="Q170" s="105"/>
      <c r="R170" s="106"/>
      <c r="S170" s="107">
        <f t="shared" ref="S170:S172" si="439">Q170*R170</f>
        <v>0</v>
      </c>
      <c r="T170" s="105"/>
      <c r="U170" s="106"/>
      <c r="V170" s="107">
        <f t="shared" ref="V170:V172" si="440">T170*U170</f>
        <v>0</v>
      </c>
      <c r="W170" s="183">
        <f t="shared" ref="W170:W172" si="441">G170+M170+S170</f>
        <v>0</v>
      </c>
      <c r="X170" s="184">
        <f t="shared" ref="X170:X172" si="442">J170+P170+V170</f>
        <v>0</v>
      </c>
      <c r="Y170" s="184">
        <f t="shared" si="410"/>
        <v>0</v>
      </c>
      <c r="Z170" s="185" t="e">
        <f t="shared" si="411"/>
        <v>#DIV/0!</v>
      </c>
      <c r="AA170" s="129"/>
      <c r="AB170" s="187"/>
      <c r="AC170" s="187"/>
      <c r="AD170" s="187"/>
      <c r="AE170" s="187"/>
      <c r="AF170" s="187"/>
      <c r="AG170" s="187"/>
    </row>
    <row r="171" spans="1:33" ht="30" customHeight="1" x14ac:dyDescent="0.2">
      <c r="A171" s="180" t="s">
        <v>76</v>
      </c>
      <c r="B171" s="181" t="s">
        <v>324</v>
      </c>
      <c r="C171" s="101" t="s">
        <v>323</v>
      </c>
      <c r="D171" s="182"/>
      <c r="E171" s="105"/>
      <c r="F171" s="106"/>
      <c r="G171" s="107">
        <f t="shared" si="435"/>
        <v>0</v>
      </c>
      <c r="H171" s="105"/>
      <c r="I171" s="106"/>
      <c r="J171" s="107">
        <f t="shared" si="436"/>
        <v>0</v>
      </c>
      <c r="K171" s="105"/>
      <c r="L171" s="106"/>
      <c r="M171" s="107">
        <f t="shared" si="437"/>
        <v>0</v>
      </c>
      <c r="N171" s="105"/>
      <c r="O171" s="106"/>
      <c r="P171" s="107">
        <f t="shared" si="438"/>
        <v>0</v>
      </c>
      <c r="Q171" s="105"/>
      <c r="R171" s="106"/>
      <c r="S171" s="107">
        <f t="shared" si="439"/>
        <v>0</v>
      </c>
      <c r="T171" s="105"/>
      <c r="U171" s="106"/>
      <c r="V171" s="107">
        <f t="shared" si="440"/>
        <v>0</v>
      </c>
      <c r="W171" s="183">
        <f t="shared" si="441"/>
        <v>0</v>
      </c>
      <c r="X171" s="184">
        <f t="shared" si="442"/>
        <v>0</v>
      </c>
      <c r="Y171" s="184">
        <f t="shared" si="410"/>
        <v>0</v>
      </c>
      <c r="Z171" s="185" t="e">
        <f t="shared" si="411"/>
        <v>#DIV/0!</v>
      </c>
      <c r="AA171" s="129"/>
      <c r="AB171" s="187"/>
      <c r="AC171" s="187"/>
      <c r="AD171" s="187"/>
      <c r="AE171" s="187"/>
      <c r="AF171" s="187"/>
      <c r="AG171" s="187"/>
    </row>
    <row r="172" spans="1:33" ht="30" customHeight="1" thickBot="1" x14ac:dyDescent="0.25">
      <c r="A172" s="188" t="s">
        <v>76</v>
      </c>
      <c r="B172" s="189" t="s">
        <v>325</v>
      </c>
      <c r="C172" s="97" t="s">
        <v>323</v>
      </c>
      <c r="D172" s="190"/>
      <c r="E172" s="108"/>
      <c r="F172" s="109"/>
      <c r="G172" s="110">
        <f t="shared" si="435"/>
        <v>0</v>
      </c>
      <c r="H172" s="108"/>
      <c r="I172" s="109"/>
      <c r="J172" s="110">
        <f t="shared" si="436"/>
        <v>0</v>
      </c>
      <c r="K172" s="108"/>
      <c r="L172" s="109"/>
      <c r="M172" s="110">
        <f t="shared" si="437"/>
        <v>0</v>
      </c>
      <c r="N172" s="108"/>
      <c r="O172" s="109"/>
      <c r="P172" s="110">
        <f t="shared" si="438"/>
        <v>0</v>
      </c>
      <c r="Q172" s="108"/>
      <c r="R172" s="109"/>
      <c r="S172" s="110">
        <f t="shared" si="439"/>
        <v>0</v>
      </c>
      <c r="T172" s="108"/>
      <c r="U172" s="109"/>
      <c r="V172" s="110">
        <f t="shared" si="440"/>
        <v>0</v>
      </c>
      <c r="W172" s="191">
        <f t="shared" si="441"/>
        <v>0</v>
      </c>
      <c r="X172" s="394">
        <f t="shared" si="442"/>
        <v>0</v>
      </c>
      <c r="Y172" s="394">
        <f t="shared" si="410"/>
        <v>0</v>
      </c>
      <c r="Z172" s="395" t="e">
        <f t="shared" si="411"/>
        <v>#DIV/0!</v>
      </c>
      <c r="AA172" s="130"/>
      <c r="AB172" s="187"/>
      <c r="AC172" s="187"/>
      <c r="AD172" s="187"/>
      <c r="AE172" s="187"/>
      <c r="AF172" s="187"/>
      <c r="AG172" s="187"/>
    </row>
    <row r="173" spans="1:33" ht="16.5" customHeight="1" thickBot="1" x14ac:dyDescent="0.25">
      <c r="A173" s="403" t="s">
        <v>73</v>
      </c>
      <c r="B173" s="404" t="s">
        <v>326</v>
      </c>
      <c r="C173" s="405" t="s">
        <v>302</v>
      </c>
      <c r="D173" s="406"/>
      <c r="E173" s="407">
        <f>SUM(E174:E180)</f>
        <v>2</v>
      </c>
      <c r="F173" s="408"/>
      <c r="G173" s="409">
        <f>SUM(G174:G183)</f>
        <v>210932</v>
      </c>
      <c r="H173" s="407">
        <f>SUM(H174:H180)</f>
        <v>2</v>
      </c>
      <c r="I173" s="408"/>
      <c r="J173" s="409">
        <f>SUM(J174:J183)</f>
        <v>190532.8</v>
      </c>
      <c r="K173" s="407">
        <f>SUM(K174:K180)</f>
        <v>6</v>
      </c>
      <c r="L173" s="408"/>
      <c r="M173" s="409">
        <f>SUM(M174:M183)</f>
        <v>3137.5</v>
      </c>
      <c r="N173" s="407">
        <f>SUM(N174:N180)</f>
        <v>5</v>
      </c>
      <c r="O173" s="408"/>
      <c r="P173" s="409">
        <f>SUM(P174:P183)</f>
        <v>3260.42</v>
      </c>
      <c r="Q173" s="407">
        <f>SUM(Q174:Q180)</f>
        <v>0</v>
      </c>
      <c r="R173" s="408"/>
      <c r="S173" s="409">
        <f>SUM(S174:S183)</f>
        <v>0</v>
      </c>
      <c r="T173" s="407">
        <f>SUM(T174:T180)</f>
        <v>0</v>
      </c>
      <c r="U173" s="408"/>
      <c r="V173" s="409">
        <f>SUM(V174:V183)</f>
        <v>0</v>
      </c>
      <c r="W173" s="409">
        <f>SUM(W174:W183)</f>
        <v>214069.5</v>
      </c>
      <c r="X173" s="409">
        <f>SUM(X174:X183)</f>
        <v>193793.22</v>
      </c>
      <c r="Y173" s="409">
        <f t="shared" si="410"/>
        <v>20276.28</v>
      </c>
      <c r="Z173" s="409">
        <f t="shared" si="411"/>
        <v>9.4718210674570633E-2</v>
      </c>
      <c r="AA173" s="410"/>
      <c r="AB173" s="179"/>
      <c r="AC173" s="179"/>
      <c r="AD173" s="179"/>
      <c r="AE173" s="179"/>
      <c r="AF173" s="179"/>
      <c r="AG173" s="179"/>
    </row>
    <row r="174" spans="1:33" ht="30" customHeight="1" x14ac:dyDescent="0.2">
      <c r="A174" s="396" t="s">
        <v>76</v>
      </c>
      <c r="B174" s="397" t="s">
        <v>327</v>
      </c>
      <c r="C174" s="398" t="s">
        <v>328</v>
      </c>
      <c r="D174" s="399"/>
      <c r="E174" s="400"/>
      <c r="F174" s="400"/>
      <c r="G174" s="400">
        <f t="shared" ref="G174:G183" si="443">E174*F174</f>
        <v>0</v>
      </c>
      <c r="H174" s="400"/>
      <c r="I174" s="400"/>
      <c r="J174" s="400">
        <f t="shared" ref="J174:J181" si="444">H174*I174</f>
        <v>0</v>
      </c>
      <c r="K174" s="400">
        <v>1</v>
      </c>
      <c r="L174" s="400">
        <v>1350</v>
      </c>
      <c r="M174" s="400">
        <f t="shared" ref="M174:M180" si="445">K174*L174</f>
        <v>1350</v>
      </c>
      <c r="N174" s="400"/>
      <c r="O174" s="400"/>
      <c r="P174" s="400">
        <f t="shared" ref="P174:P180" si="446">N174*O174</f>
        <v>0</v>
      </c>
      <c r="Q174" s="400"/>
      <c r="R174" s="400"/>
      <c r="S174" s="400">
        <f t="shared" ref="S174:S180" si="447">Q174*R174</f>
        <v>0</v>
      </c>
      <c r="T174" s="400"/>
      <c r="U174" s="400"/>
      <c r="V174" s="400">
        <f t="shared" ref="V174:V180" si="448">T174*U174</f>
        <v>0</v>
      </c>
      <c r="W174" s="401">
        <f t="shared" ref="W174:W183" si="449">G174+M174+S174</f>
        <v>1350</v>
      </c>
      <c r="X174" s="401">
        <f t="shared" ref="X174:X183" si="450">J174+P174+V174</f>
        <v>0</v>
      </c>
      <c r="Y174" s="401">
        <f t="shared" si="410"/>
        <v>1350</v>
      </c>
      <c r="Z174" s="402">
        <f t="shared" si="411"/>
        <v>1</v>
      </c>
      <c r="AA174" s="398"/>
      <c r="AB174" s="187"/>
      <c r="AC174" s="187"/>
      <c r="AD174" s="187"/>
      <c r="AE174" s="187"/>
      <c r="AF174" s="187"/>
      <c r="AG174" s="187"/>
    </row>
    <row r="175" spans="1:33" ht="30" customHeight="1" x14ac:dyDescent="0.2">
      <c r="A175" s="333" t="s">
        <v>76</v>
      </c>
      <c r="B175" s="334" t="s">
        <v>374</v>
      </c>
      <c r="C175" s="468" t="s">
        <v>333</v>
      </c>
      <c r="D175" s="358" t="s">
        <v>79</v>
      </c>
      <c r="E175" s="336"/>
      <c r="F175" s="336"/>
      <c r="G175" s="336">
        <f>E175*F175</f>
        <v>0</v>
      </c>
      <c r="H175" s="336"/>
      <c r="I175" s="336"/>
      <c r="J175" s="336">
        <f>H175*I175</f>
        <v>0</v>
      </c>
      <c r="K175" s="373">
        <v>5</v>
      </c>
      <c r="L175" s="373">
        <v>357.5</v>
      </c>
      <c r="M175" s="336">
        <f>K175*L175</f>
        <v>1787.5</v>
      </c>
      <c r="N175" s="336">
        <v>5</v>
      </c>
      <c r="O175" s="336">
        <v>652.08000000000004</v>
      </c>
      <c r="P175" s="336">
        <f>N175*O175+0.02</f>
        <v>3260.42</v>
      </c>
      <c r="Q175" s="336"/>
      <c r="R175" s="336"/>
      <c r="S175" s="336">
        <f>Q175*R175</f>
        <v>0</v>
      </c>
      <c r="T175" s="336"/>
      <c r="U175" s="336"/>
      <c r="V175" s="336">
        <f>T175*U175</f>
        <v>0</v>
      </c>
      <c r="W175" s="338">
        <f>G175+M175+S175</f>
        <v>1787.5</v>
      </c>
      <c r="X175" s="338">
        <f>J175+P175+V175</f>
        <v>3260.42</v>
      </c>
      <c r="Y175" s="338">
        <f>W175-X175</f>
        <v>-1472.92</v>
      </c>
      <c r="Z175" s="339">
        <f>Y175/W175</f>
        <v>-0.82401118881118884</v>
      </c>
      <c r="AA175" s="368"/>
      <c r="AB175" s="186"/>
      <c r="AC175" s="187"/>
      <c r="AD175" s="187"/>
      <c r="AE175" s="187"/>
      <c r="AF175" s="187"/>
      <c r="AG175" s="187"/>
    </row>
    <row r="176" spans="1:33" ht="30" customHeight="1" x14ac:dyDescent="0.2">
      <c r="A176" s="333" t="s">
        <v>76</v>
      </c>
      <c r="B176" s="334" t="s">
        <v>329</v>
      </c>
      <c r="C176" s="357" t="s">
        <v>330</v>
      </c>
      <c r="D176" s="358"/>
      <c r="E176" s="336"/>
      <c r="F176" s="336"/>
      <c r="G176" s="336">
        <f t="shared" si="443"/>
        <v>0</v>
      </c>
      <c r="H176" s="336"/>
      <c r="I176" s="336"/>
      <c r="J176" s="336">
        <f t="shared" si="444"/>
        <v>0</v>
      </c>
      <c r="K176" s="336"/>
      <c r="L176" s="336"/>
      <c r="M176" s="336">
        <f t="shared" si="445"/>
        <v>0</v>
      </c>
      <c r="N176" s="336"/>
      <c r="O176" s="336"/>
      <c r="P176" s="336">
        <f t="shared" si="446"/>
        <v>0</v>
      </c>
      <c r="Q176" s="336"/>
      <c r="R176" s="336"/>
      <c r="S176" s="336">
        <f t="shared" si="447"/>
        <v>0</v>
      </c>
      <c r="T176" s="336"/>
      <c r="U176" s="336"/>
      <c r="V176" s="336">
        <f t="shared" si="448"/>
        <v>0</v>
      </c>
      <c r="W176" s="338">
        <f t="shared" si="449"/>
        <v>0</v>
      </c>
      <c r="X176" s="338">
        <f t="shared" si="450"/>
        <v>0</v>
      </c>
      <c r="Y176" s="338">
        <f t="shared" si="410"/>
        <v>0</v>
      </c>
      <c r="Z176" s="339" t="e">
        <f t="shared" si="411"/>
        <v>#DIV/0!</v>
      </c>
      <c r="AA176" s="357"/>
      <c r="AB176" s="187"/>
      <c r="AC176" s="187"/>
      <c r="AD176" s="187"/>
      <c r="AE176" s="187"/>
      <c r="AF176" s="187"/>
      <c r="AG176" s="187"/>
    </row>
    <row r="177" spans="1:33" ht="30" customHeight="1" x14ac:dyDescent="0.2">
      <c r="A177" s="333" t="s">
        <v>76</v>
      </c>
      <c r="B177" s="334" t="s">
        <v>376</v>
      </c>
      <c r="C177" s="357" t="s">
        <v>375</v>
      </c>
      <c r="D177" s="358"/>
      <c r="E177" s="336"/>
      <c r="F177" s="336"/>
      <c r="G177" s="336">
        <f t="shared" si="443"/>
        <v>0</v>
      </c>
      <c r="H177" s="336"/>
      <c r="I177" s="336"/>
      <c r="J177" s="336">
        <f t="shared" si="444"/>
        <v>0</v>
      </c>
      <c r="K177" s="336"/>
      <c r="L177" s="336"/>
      <c r="M177" s="336">
        <f t="shared" si="445"/>
        <v>0</v>
      </c>
      <c r="N177" s="336"/>
      <c r="O177" s="336"/>
      <c r="P177" s="336">
        <f t="shared" si="446"/>
        <v>0</v>
      </c>
      <c r="Q177" s="336"/>
      <c r="R177" s="336"/>
      <c r="S177" s="336">
        <f t="shared" si="447"/>
        <v>0</v>
      </c>
      <c r="T177" s="336"/>
      <c r="U177" s="336"/>
      <c r="V177" s="336">
        <f t="shared" si="448"/>
        <v>0</v>
      </c>
      <c r="W177" s="338">
        <f t="shared" si="449"/>
        <v>0</v>
      </c>
      <c r="X177" s="338">
        <f t="shared" si="450"/>
        <v>0</v>
      </c>
      <c r="Y177" s="338">
        <f t="shared" si="410"/>
        <v>0</v>
      </c>
      <c r="Z177" s="339" t="e">
        <f t="shared" si="411"/>
        <v>#DIV/0!</v>
      </c>
      <c r="AA177" s="357"/>
      <c r="AB177" s="187"/>
      <c r="AC177" s="187"/>
      <c r="AD177" s="187"/>
      <c r="AE177" s="187"/>
      <c r="AF177" s="187"/>
      <c r="AG177" s="187"/>
    </row>
    <row r="178" spans="1:33" ht="16.5" customHeight="1" x14ac:dyDescent="0.2">
      <c r="A178" s="333" t="s">
        <v>76</v>
      </c>
      <c r="B178" s="334" t="s">
        <v>377</v>
      </c>
      <c r="C178" s="357" t="s">
        <v>378</v>
      </c>
      <c r="D178" s="358"/>
      <c r="E178" s="336"/>
      <c r="F178" s="336"/>
      <c r="G178" s="336">
        <f t="shared" si="443"/>
        <v>0</v>
      </c>
      <c r="H178" s="336"/>
      <c r="I178" s="336"/>
      <c r="J178" s="336">
        <f t="shared" si="444"/>
        <v>0</v>
      </c>
      <c r="K178" s="336"/>
      <c r="L178" s="336"/>
      <c r="M178" s="336">
        <f t="shared" si="445"/>
        <v>0</v>
      </c>
      <c r="N178" s="336"/>
      <c r="O178" s="336"/>
      <c r="P178" s="336">
        <f t="shared" si="446"/>
        <v>0</v>
      </c>
      <c r="Q178" s="336"/>
      <c r="R178" s="336"/>
      <c r="S178" s="336">
        <f t="shared" si="447"/>
        <v>0</v>
      </c>
      <c r="T178" s="336"/>
      <c r="U178" s="336"/>
      <c r="V178" s="336">
        <f t="shared" si="448"/>
        <v>0</v>
      </c>
      <c r="W178" s="338">
        <f t="shared" si="449"/>
        <v>0</v>
      </c>
      <c r="X178" s="338">
        <f t="shared" si="450"/>
        <v>0</v>
      </c>
      <c r="Y178" s="338">
        <f t="shared" si="410"/>
        <v>0</v>
      </c>
      <c r="Z178" s="339" t="e">
        <f t="shared" si="411"/>
        <v>#DIV/0!</v>
      </c>
      <c r="AA178" s="357"/>
      <c r="AB178" s="187"/>
      <c r="AC178" s="187"/>
      <c r="AD178" s="187"/>
      <c r="AE178" s="187"/>
      <c r="AF178" s="187"/>
      <c r="AG178" s="187"/>
    </row>
    <row r="179" spans="1:33" ht="30" customHeight="1" x14ac:dyDescent="0.2">
      <c r="A179" s="333" t="s">
        <v>76</v>
      </c>
      <c r="B179" s="334" t="s">
        <v>331</v>
      </c>
      <c r="C179" s="335" t="s">
        <v>379</v>
      </c>
      <c r="D179" s="363" t="s">
        <v>156</v>
      </c>
      <c r="E179" s="337">
        <v>1</v>
      </c>
      <c r="F179" s="376">
        <v>8100</v>
      </c>
      <c r="G179" s="377">
        <f t="shared" si="443"/>
        <v>8100</v>
      </c>
      <c r="H179" s="377">
        <v>1</v>
      </c>
      <c r="I179" s="377">
        <v>8100</v>
      </c>
      <c r="J179" s="377">
        <f t="shared" si="444"/>
        <v>8100</v>
      </c>
      <c r="K179" s="336"/>
      <c r="L179" s="336"/>
      <c r="M179" s="336">
        <f t="shared" si="445"/>
        <v>0</v>
      </c>
      <c r="N179" s="336"/>
      <c r="O179" s="336"/>
      <c r="P179" s="336">
        <f t="shared" si="446"/>
        <v>0</v>
      </c>
      <c r="Q179" s="336"/>
      <c r="R179" s="336"/>
      <c r="S179" s="336">
        <f t="shared" si="447"/>
        <v>0</v>
      </c>
      <c r="T179" s="336"/>
      <c r="U179" s="336"/>
      <c r="V179" s="336">
        <f t="shared" si="448"/>
        <v>0</v>
      </c>
      <c r="W179" s="338">
        <f t="shared" si="449"/>
        <v>8100</v>
      </c>
      <c r="X179" s="338">
        <f t="shared" si="450"/>
        <v>8100</v>
      </c>
      <c r="Y179" s="338">
        <f t="shared" si="410"/>
        <v>0</v>
      </c>
      <c r="Z179" s="339">
        <f t="shared" si="411"/>
        <v>0</v>
      </c>
      <c r="AA179" s="489"/>
      <c r="AB179" s="187"/>
      <c r="AC179" s="187"/>
      <c r="AD179" s="187"/>
      <c r="AE179" s="187"/>
      <c r="AF179" s="187"/>
      <c r="AG179" s="187"/>
    </row>
    <row r="180" spans="1:33" ht="42.75" customHeight="1" x14ac:dyDescent="0.2">
      <c r="A180" s="333" t="s">
        <v>76</v>
      </c>
      <c r="B180" s="334" t="s">
        <v>332</v>
      </c>
      <c r="C180" s="374" t="s">
        <v>336</v>
      </c>
      <c r="D180" s="335" t="s">
        <v>337</v>
      </c>
      <c r="E180" s="337">
        <v>1</v>
      </c>
      <c r="F180" s="376">
        <v>180600</v>
      </c>
      <c r="G180" s="377">
        <f t="shared" si="443"/>
        <v>180600</v>
      </c>
      <c r="H180" s="377">
        <v>1</v>
      </c>
      <c r="I180" s="376">
        <f>136800+24300</f>
        <v>161100</v>
      </c>
      <c r="J180" s="377">
        <f t="shared" si="444"/>
        <v>161100</v>
      </c>
      <c r="K180" s="336"/>
      <c r="L180" s="336"/>
      <c r="M180" s="336">
        <f t="shared" si="445"/>
        <v>0</v>
      </c>
      <c r="N180" s="336"/>
      <c r="O180" s="336"/>
      <c r="P180" s="336">
        <f t="shared" si="446"/>
        <v>0</v>
      </c>
      <c r="Q180" s="336"/>
      <c r="R180" s="336"/>
      <c r="S180" s="336">
        <f t="shared" si="447"/>
        <v>0</v>
      </c>
      <c r="T180" s="336"/>
      <c r="U180" s="336"/>
      <c r="V180" s="336">
        <f t="shared" si="448"/>
        <v>0</v>
      </c>
      <c r="W180" s="338">
        <f t="shared" si="449"/>
        <v>180600</v>
      </c>
      <c r="X180" s="338">
        <f t="shared" si="450"/>
        <v>161100</v>
      </c>
      <c r="Y180" s="338">
        <f t="shared" si="410"/>
        <v>19500</v>
      </c>
      <c r="Z180" s="339">
        <f t="shared" si="411"/>
        <v>0.1079734219269103</v>
      </c>
      <c r="AA180" s="490"/>
      <c r="AB180" s="187"/>
      <c r="AC180" s="187"/>
      <c r="AD180" s="187"/>
      <c r="AE180" s="187"/>
      <c r="AF180" s="187"/>
      <c r="AG180" s="187"/>
    </row>
    <row r="181" spans="1:33" ht="53.25" customHeight="1" x14ac:dyDescent="0.2">
      <c r="A181" s="333" t="s">
        <v>76</v>
      </c>
      <c r="B181" s="334" t="s">
        <v>334</v>
      </c>
      <c r="C181" s="375" t="s">
        <v>339</v>
      </c>
      <c r="D181" s="378" t="s">
        <v>156</v>
      </c>
      <c r="E181" s="379">
        <v>2</v>
      </c>
      <c r="F181" s="376">
        <v>9100</v>
      </c>
      <c r="G181" s="377">
        <f t="shared" si="443"/>
        <v>18200</v>
      </c>
      <c r="H181" s="377">
        <v>2</v>
      </c>
      <c r="I181" s="376">
        <v>9100</v>
      </c>
      <c r="J181" s="377">
        <f t="shared" si="444"/>
        <v>18200</v>
      </c>
      <c r="K181" s="336"/>
      <c r="L181" s="336"/>
      <c r="M181" s="336"/>
      <c r="N181" s="336"/>
      <c r="O181" s="336"/>
      <c r="P181" s="336"/>
      <c r="Q181" s="336"/>
      <c r="R181" s="336"/>
      <c r="S181" s="336"/>
      <c r="T181" s="336"/>
      <c r="U181" s="336"/>
      <c r="V181" s="336"/>
      <c r="W181" s="338">
        <f t="shared" si="449"/>
        <v>18200</v>
      </c>
      <c r="X181" s="338">
        <f t="shared" si="450"/>
        <v>18200</v>
      </c>
      <c r="Y181" s="338">
        <f t="shared" si="410"/>
        <v>0</v>
      </c>
      <c r="Z181" s="339">
        <f t="shared" si="411"/>
        <v>0</v>
      </c>
      <c r="AA181" s="491"/>
      <c r="AB181" s="187"/>
      <c r="AC181" s="187"/>
      <c r="AD181" s="187"/>
      <c r="AE181" s="187"/>
      <c r="AF181" s="187"/>
      <c r="AG181" s="187"/>
    </row>
    <row r="182" spans="1:33" ht="15.75" customHeight="1" x14ac:dyDescent="0.2">
      <c r="A182" s="333" t="s">
        <v>76</v>
      </c>
      <c r="B182" s="334" t="s">
        <v>335</v>
      </c>
      <c r="C182" s="374" t="s">
        <v>340</v>
      </c>
      <c r="D182" s="378" t="s">
        <v>156</v>
      </c>
      <c r="E182" s="379">
        <v>64</v>
      </c>
      <c r="F182" s="376">
        <v>63</v>
      </c>
      <c r="G182" s="377">
        <f t="shared" si="443"/>
        <v>4032</v>
      </c>
      <c r="H182" s="377">
        <v>64</v>
      </c>
      <c r="I182" s="376">
        <f>J182/H182</f>
        <v>48.95</v>
      </c>
      <c r="J182" s="377">
        <v>3132.8</v>
      </c>
      <c r="K182" s="336"/>
      <c r="L182" s="336"/>
      <c r="M182" s="336"/>
      <c r="N182" s="336"/>
      <c r="O182" s="336"/>
      <c r="P182" s="336"/>
      <c r="Q182" s="336"/>
      <c r="R182" s="336"/>
      <c r="S182" s="336"/>
      <c r="T182" s="336"/>
      <c r="U182" s="336"/>
      <c r="V182" s="336"/>
      <c r="W182" s="338">
        <f t="shared" si="449"/>
        <v>4032</v>
      </c>
      <c r="X182" s="338">
        <f t="shared" si="450"/>
        <v>3132.8</v>
      </c>
      <c r="Y182" s="338">
        <f t="shared" si="410"/>
        <v>899.19999999999982</v>
      </c>
      <c r="Z182" s="339">
        <f t="shared" si="411"/>
        <v>0.22301587301587297</v>
      </c>
      <c r="AA182" s="491"/>
      <c r="AB182" s="187"/>
      <c r="AC182" s="187"/>
      <c r="AD182" s="187"/>
      <c r="AE182" s="187"/>
      <c r="AF182" s="187"/>
      <c r="AG182" s="187"/>
    </row>
    <row r="183" spans="1:33" ht="41.25" customHeight="1" thickBot="1" x14ac:dyDescent="0.25">
      <c r="A183" s="380" t="s">
        <v>76</v>
      </c>
      <c r="B183" s="381" t="s">
        <v>338</v>
      </c>
      <c r="C183" s="382" t="s">
        <v>341</v>
      </c>
      <c r="D183" s="383"/>
      <c r="E183" s="384"/>
      <c r="F183" s="384">
        <v>0.22</v>
      </c>
      <c r="G183" s="384">
        <f t="shared" si="443"/>
        <v>0</v>
      </c>
      <c r="H183" s="384"/>
      <c r="I183" s="384">
        <v>0.22</v>
      </c>
      <c r="J183" s="384">
        <f>H183*I183</f>
        <v>0</v>
      </c>
      <c r="K183" s="384"/>
      <c r="L183" s="384">
        <v>0.22</v>
      </c>
      <c r="M183" s="384">
        <f>K183*L183</f>
        <v>0</v>
      </c>
      <c r="N183" s="384"/>
      <c r="O183" s="384">
        <v>0.22</v>
      </c>
      <c r="P183" s="384">
        <f>N183*O183</f>
        <v>0</v>
      </c>
      <c r="Q183" s="384"/>
      <c r="R183" s="384">
        <v>0.22</v>
      </c>
      <c r="S183" s="384">
        <f>Q183*R183</f>
        <v>0</v>
      </c>
      <c r="T183" s="384"/>
      <c r="U183" s="384">
        <v>0.22</v>
      </c>
      <c r="V183" s="384">
        <f>T183*U183</f>
        <v>0</v>
      </c>
      <c r="W183" s="385">
        <f t="shared" si="449"/>
        <v>0</v>
      </c>
      <c r="X183" s="385">
        <f t="shared" si="450"/>
        <v>0</v>
      </c>
      <c r="Y183" s="385">
        <f t="shared" si="410"/>
        <v>0</v>
      </c>
      <c r="Z183" s="386" t="e">
        <f t="shared" si="411"/>
        <v>#DIV/0!</v>
      </c>
      <c r="AA183" s="491"/>
      <c r="AB183" s="74"/>
      <c r="AC183" s="74"/>
      <c r="AD183" s="74"/>
      <c r="AE183" s="74"/>
      <c r="AF183" s="74"/>
      <c r="AG183" s="74"/>
    </row>
    <row r="184" spans="1:33" ht="15" customHeight="1" thickBot="1" x14ac:dyDescent="0.25">
      <c r="A184" s="540" t="s">
        <v>342</v>
      </c>
      <c r="B184" s="541"/>
      <c r="C184" s="541"/>
      <c r="D184" s="542"/>
      <c r="E184" s="389">
        <f>E173+E169+E164+E159</f>
        <v>2</v>
      </c>
      <c r="F184" s="390"/>
      <c r="G184" s="391">
        <f t="shared" ref="G184:H184" si="451">G173+G169+G164+G159</f>
        <v>210932</v>
      </c>
      <c r="H184" s="389">
        <f t="shared" si="451"/>
        <v>2</v>
      </c>
      <c r="I184" s="390"/>
      <c r="J184" s="391">
        <f t="shared" ref="J184:K184" si="452">J173+J169+J164+J159</f>
        <v>190532.8</v>
      </c>
      <c r="K184" s="389">
        <f t="shared" si="452"/>
        <v>6</v>
      </c>
      <c r="L184" s="390"/>
      <c r="M184" s="391">
        <f t="shared" ref="M184:N184" si="453">M173+M169+M164+M159</f>
        <v>3137.5</v>
      </c>
      <c r="N184" s="389">
        <f t="shared" si="453"/>
        <v>5</v>
      </c>
      <c r="O184" s="390"/>
      <c r="P184" s="391">
        <f t="shared" ref="P184:Q184" si="454">P173+P169+P164+P159</f>
        <v>3260.42</v>
      </c>
      <c r="Q184" s="389">
        <f t="shared" si="454"/>
        <v>0</v>
      </c>
      <c r="R184" s="390"/>
      <c r="S184" s="391">
        <f t="shared" ref="S184:T184" si="455">S173+S169+S164+S159</f>
        <v>0</v>
      </c>
      <c r="T184" s="389">
        <f t="shared" si="455"/>
        <v>0</v>
      </c>
      <c r="U184" s="390"/>
      <c r="V184" s="391">
        <f>V173+V169+V164+V159</f>
        <v>0</v>
      </c>
      <c r="W184" s="392">
        <f t="shared" ref="W184:X184" si="456">W173+W159+W169+W164</f>
        <v>214069.5</v>
      </c>
      <c r="X184" s="392">
        <f t="shared" si="456"/>
        <v>193793.22</v>
      </c>
      <c r="Y184" s="392">
        <f t="shared" si="410"/>
        <v>20276.28</v>
      </c>
      <c r="Z184" s="393">
        <f t="shared" si="411"/>
        <v>9.4718210674570633E-2</v>
      </c>
      <c r="AA184" s="372"/>
      <c r="AB184" s="74"/>
      <c r="AC184" s="74"/>
      <c r="AD184" s="74"/>
      <c r="AE184" s="74"/>
      <c r="AF184" s="74"/>
      <c r="AG184" s="74"/>
    </row>
    <row r="185" spans="1:33" ht="16.5" customHeight="1" thickBot="1" x14ac:dyDescent="0.25">
      <c r="A185" s="543" t="s">
        <v>343</v>
      </c>
      <c r="B185" s="544"/>
      <c r="C185" s="544"/>
      <c r="D185" s="545"/>
      <c r="E185" s="387"/>
      <c r="F185" s="289"/>
      <c r="G185" s="289">
        <f>G38+G52+G61+G83+G97+G111+G124+G132+G140+G147+G151+G157+G184</f>
        <v>749338.59360000002</v>
      </c>
      <c r="H185" s="387"/>
      <c r="I185" s="289"/>
      <c r="J185" s="289">
        <f>J38+J52+J61+J83+J97+J111+J124+J132+J140+J147+J151+J157+J184</f>
        <v>720481.19760000007</v>
      </c>
      <c r="K185" s="387"/>
      <c r="L185" s="289"/>
      <c r="M185" s="289">
        <f>M38+M52+M61+M83+M97+M111+M124+M132+M140+M147+M151+M157+M184</f>
        <v>3898.1</v>
      </c>
      <c r="N185" s="387"/>
      <c r="O185" s="289"/>
      <c r="P185" s="289">
        <f>P38+P52+P61+P83+P97+P111+P124+P132+P140+P147+P151+P157+P184</f>
        <v>3260.42</v>
      </c>
      <c r="Q185" s="387"/>
      <c r="R185" s="289"/>
      <c r="S185" s="289">
        <f>S38+S52+S61+S83+S97+S111+S124+S132+S140+S147+S151+S157+S184</f>
        <v>0</v>
      </c>
      <c r="T185" s="387"/>
      <c r="U185" s="289"/>
      <c r="V185" s="289">
        <f>V38+V52+V61+V83+V97+V111+V124+V132+V140+V147+V151+V157+V184</f>
        <v>0</v>
      </c>
      <c r="W185" s="289">
        <f>W38+W52+W61+W83+W97+W111+W124+W132+W140+W147+W151+W157+W184</f>
        <v>753236.6936</v>
      </c>
      <c r="X185" s="289">
        <f>X38+X52+X61+X83+X97+X111+X124+X132+X140+X147+X151+X157+X184</f>
        <v>723741.6176</v>
      </c>
      <c r="Y185" s="289">
        <f>Y38+Y52+Y61+Y83+Y97+Y111+Y124+Y132+Y140+Y147+Y151+Y157+Y184-0.01</f>
        <v>29495.066000000024</v>
      </c>
      <c r="Z185" s="388">
        <f t="shared" si="411"/>
        <v>3.9157765746955404E-2</v>
      </c>
      <c r="AA185" s="135"/>
      <c r="AB185" s="74"/>
      <c r="AC185" s="74"/>
      <c r="AD185" s="74"/>
      <c r="AE185" s="74"/>
      <c r="AF185" s="74"/>
      <c r="AG185" s="74"/>
    </row>
    <row r="186" spans="1:33" ht="15" customHeight="1" thickBot="1" x14ac:dyDescent="0.25">
      <c r="A186" s="523"/>
      <c r="B186" s="524"/>
      <c r="C186" s="524"/>
      <c r="D186" s="152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291"/>
      <c r="X186" s="291"/>
      <c r="Y186" s="291"/>
      <c r="Z186" s="291"/>
      <c r="AA186" s="74"/>
      <c r="AB186" s="74"/>
      <c r="AC186" s="74"/>
      <c r="AD186" s="74"/>
      <c r="AE186" s="74"/>
      <c r="AF186" s="74"/>
      <c r="AG186" s="74"/>
    </row>
    <row r="187" spans="1:33" ht="30" customHeight="1" x14ac:dyDescent="0.2">
      <c r="A187" s="525" t="s">
        <v>344</v>
      </c>
      <c r="B187" s="514"/>
      <c r="C187" s="526"/>
      <c r="D187" s="292"/>
      <c r="E187" s="287"/>
      <c r="F187" s="288"/>
      <c r="G187" s="293">
        <f>Фінансування!C27-'Кошторис  витрат'!G185</f>
        <v>0</v>
      </c>
      <c r="H187" s="287"/>
      <c r="I187" s="288"/>
      <c r="J187" s="293">
        <f>Фінансування!C28-'Кошторис  витрат'!J185</f>
        <v>0</v>
      </c>
      <c r="K187" s="287"/>
      <c r="L187" s="288"/>
      <c r="M187" s="293">
        <f>Фінансування!J27-'Кошторис  витрат'!M185</f>
        <v>0</v>
      </c>
      <c r="N187" s="287"/>
      <c r="O187" s="288"/>
      <c r="P187" s="293">
        <f>Фінансування!J28-'Кошторис  витрат'!P185</f>
        <v>0</v>
      </c>
      <c r="Q187" s="287"/>
      <c r="R187" s="288"/>
      <c r="S187" s="293">
        <f>Фінансування!L27-'Кошторис  витрат'!S185</f>
        <v>0</v>
      </c>
      <c r="T187" s="287"/>
      <c r="U187" s="288"/>
      <c r="V187" s="293">
        <f>Фінансування!L28-'Кошторис  витрат'!V185</f>
        <v>0</v>
      </c>
      <c r="W187" s="294">
        <f>Фінансування!N27-'Кошторис  витрат'!W185</f>
        <v>0</v>
      </c>
      <c r="X187" s="294">
        <f>Фінансування!N28-'Кошторис  витрат'!X185</f>
        <v>0</v>
      </c>
      <c r="Y187" s="294"/>
      <c r="Z187" s="294"/>
      <c r="AA187" s="136"/>
      <c r="AB187" s="74"/>
      <c r="AC187" s="74"/>
      <c r="AD187" s="74"/>
      <c r="AE187" s="74"/>
      <c r="AF187" s="74"/>
      <c r="AG187" s="74"/>
    </row>
    <row r="188" spans="1:33" ht="15.75" customHeight="1" x14ac:dyDescent="0.2">
      <c r="A188" s="70"/>
      <c r="B188" s="295"/>
      <c r="C188" s="70"/>
      <c r="D188" s="296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  <c r="R188" s="149"/>
      <c r="S188" s="149"/>
      <c r="T188" s="149"/>
      <c r="U188" s="149"/>
      <c r="V188" s="149"/>
      <c r="W188" s="150"/>
      <c r="X188" s="150"/>
      <c r="Y188" s="150"/>
      <c r="Z188" s="150"/>
      <c r="AA188" s="70"/>
      <c r="AB188" s="70"/>
      <c r="AC188" s="70"/>
      <c r="AD188" s="70"/>
      <c r="AE188" s="70"/>
      <c r="AF188" s="70"/>
      <c r="AG188" s="70"/>
    </row>
    <row r="189" spans="1:33" ht="15.75" customHeight="1" x14ac:dyDescent="0.2">
      <c r="A189" s="70"/>
      <c r="B189" s="295"/>
      <c r="C189" s="70"/>
      <c r="D189" s="296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  <c r="T189" s="149"/>
      <c r="U189" s="149"/>
      <c r="V189" s="149"/>
      <c r="W189" s="150"/>
      <c r="X189" s="150"/>
      <c r="Y189" s="150"/>
      <c r="Z189" s="150"/>
      <c r="AA189" s="70"/>
      <c r="AB189" s="70"/>
      <c r="AC189" s="70"/>
      <c r="AD189" s="70"/>
      <c r="AE189" s="70"/>
      <c r="AF189" s="70"/>
      <c r="AG189" s="70"/>
    </row>
    <row r="190" spans="1:33" ht="15.75" customHeight="1" x14ac:dyDescent="0.2">
      <c r="A190" s="70"/>
      <c r="B190" s="295"/>
      <c r="C190" s="70"/>
      <c r="D190" s="296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  <c r="Q190" s="149"/>
      <c r="R190" s="149"/>
      <c r="S190" s="149"/>
      <c r="T190" s="149"/>
      <c r="U190" s="149"/>
      <c r="V190" s="149"/>
      <c r="W190" s="150"/>
      <c r="X190" s="150"/>
      <c r="Y190" s="150"/>
      <c r="Z190" s="150"/>
      <c r="AA190" s="70"/>
      <c r="AB190" s="70"/>
      <c r="AC190" s="70"/>
      <c r="AD190" s="70"/>
      <c r="AE190" s="70"/>
      <c r="AF190" s="70"/>
      <c r="AG190" s="70"/>
    </row>
    <row r="191" spans="1:33" s="138" customFormat="1" ht="15.75" customHeight="1" x14ac:dyDescent="0.25">
      <c r="A191" s="137"/>
      <c r="B191" s="297"/>
      <c r="C191" s="137"/>
      <c r="D191" s="298"/>
      <c r="E191" s="299"/>
      <c r="F191" s="299"/>
      <c r="G191" s="300"/>
      <c r="H191" s="299"/>
      <c r="I191" s="299"/>
      <c r="J191" s="300"/>
      <c r="K191" s="301"/>
      <c r="L191" s="137"/>
      <c r="M191" s="299"/>
      <c r="N191" s="301"/>
      <c r="O191" s="137"/>
      <c r="P191" s="299"/>
      <c r="Q191" s="300"/>
      <c r="R191" s="300"/>
      <c r="S191" s="300"/>
      <c r="T191" s="300"/>
      <c r="U191" s="300"/>
      <c r="V191" s="300"/>
      <c r="W191" s="302"/>
      <c r="X191" s="302"/>
      <c r="Y191" s="302"/>
      <c r="Z191" s="302"/>
    </row>
    <row r="192" spans="1:33" s="138" customFormat="1" ht="15.75" customHeight="1" x14ac:dyDescent="0.2">
      <c r="A192" s="139"/>
      <c r="B192" s="303"/>
      <c r="C192" s="140" t="s">
        <v>345</v>
      </c>
      <c r="D192" s="141"/>
      <c r="E192" s="304"/>
      <c r="F192" s="305" t="s">
        <v>346</v>
      </c>
      <c r="G192" s="304"/>
      <c r="H192" s="304"/>
      <c r="I192" s="305" t="s">
        <v>346</v>
      </c>
      <c r="J192" s="304"/>
      <c r="K192" s="306"/>
      <c r="L192" s="141" t="s">
        <v>347</v>
      </c>
      <c r="M192" s="304"/>
      <c r="N192" s="306"/>
      <c r="O192" s="141" t="s">
        <v>347</v>
      </c>
      <c r="P192" s="304"/>
      <c r="Q192" s="304"/>
      <c r="R192" s="304"/>
      <c r="S192" s="304"/>
      <c r="T192" s="304"/>
      <c r="U192" s="304"/>
      <c r="V192" s="304"/>
      <c r="W192" s="307"/>
      <c r="X192" s="307"/>
      <c r="Y192" s="307"/>
      <c r="Z192" s="307"/>
      <c r="AA192" s="142"/>
      <c r="AB192" s="139"/>
      <c r="AC192" s="142"/>
      <c r="AD192" s="139"/>
      <c r="AE192" s="139"/>
      <c r="AF192" s="139"/>
      <c r="AG192" s="139"/>
    </row>
    <row r="193" spans="1:33" ht="15.75" customHeight="1" x14ac:dyDescent="0.2">
      <c r="A193" s="70"/>
      <c r="B193" s="295"/>
      <c r="C193" s="70"/>
      <c r="D193" s="296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  <c r="T193" s="149"/>
      <c r="U193" s="149"/>
      <c r="V193" s="149"/>
      <c r="W193" s="150"/>
      <c r="X193" s="150"/>
      <c r="Y193" s="150"/>
      <c r="Z193" s="150"/>
      <c r="AA193" s="70"/>
      <c r="AB193" s="70"/>
      <c r="AC193" s="70"/>
      <c r="AD193" s="70"/>
      <c r="AE193" s="70"/>
      <c r="AF193" s="70"/>
      <c r="AG193" s="70"/>
    </row>
    <row r="194" spans="1:33" ht="15.75" customHeight="1" x14ac:dyDescent="0.2">
      <c r="A194" s="70"/>
      <c r="B194" s="295"/>
      <c r="C194" s="70"/>
      <c r="D194" s="296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  <c r="Q194" s="149"/>
      <c r="R194" s="149"/>
      <c r="S194" s="149"/>
      <c r="T194" s="149"/>
      <c r="U194" s="149"/>
      <c r="V194" s="149"/>
      <c r="W194" s="150"/>
      <c r="X194" s="150"/>
      <c r="Y194" s="150"/>
      <c r="Z194" s="150"/>
      <c r="AA194" s="70"/>
      <c r="AB194" s="70"/>
      <c r="AC194" s="70"/>
      <c r="AD194" s="70"/>
      <c r="AE194" s="70"/>
      <c r="AF194" s="70"/>
      <c r="AG194" s="70"/>
    </row>
    <row r="195" spans="1:33" ht="15.75" customHeight="1" x14ac:dyDescent="0.2">
      <c r="A195" s="70"/>
      <c r="B195" s="295"/>
      <c r="C195" s="70"/>
      <c r="D195" s="296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  <c r="T195" s="149"/>
      <c r="U195" s="149"/>
      <c r="V195" s="149"/>
      <c r="W195" s="150"/>
      <c r="X195" s="150"/>
      <c r="Y195" s="150"/>
      <c r="Z195" s="150"/>
      <c r="AA195" s="70"/>
      <c r="AB195" s="70"/>
      <c r="AC195" s="70"/>
      <c r="AD195" s="70"/>
      <c r="AE195" s="70"/>
      <c r="AF195" s="70"/>
      <c r="AG195" s="70"/>
    </row>
    <row r="196" spans="1:33" ht="15.75" customHeight="1" x14ac:dyDescent="0.2">
      <c r="A196" s="70"/>
      <c r="B196" s="295"/>
      <c r="C196" s="70"/>
      <c r="D196" s="296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  <c r="Q196" s="149"/>
      <c r="R196" s="149"/>
      <c r="S196" s="149"/>
      <c r="T196" s="149"/>
      <c r="U196" s="149"/>
      <c r="V196" s="149"/>
      <c r="W196" s="308"/>
      <c r="X196" s="308"/>
      <c r="Y196" s="308"/>
      <c r="Z196" s="308"/>
      <c r="AA196" s="70"/>
      <c r="AB196" s="70"/>
      <c r="AC196" s="70"/>
      <c r="AD196" s="70"/>
      <c r="AE196" s="70"/>
      <c r="AF196" s="70"/>
      <c r="AG196" s="70"/>
    </row>
    <row r="197" spans="1:33" ht="15.75" customHeight="1" x14ac:dyDescent="0.2">
      <c r="A197" s="70"/>
      <c r="B197" s="295"/>
      <c r="C197" s="70"/>
      <c r="D197" s="296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  <c r="T197" s="149"/>
      <c r="U197" s="149"/>
      <c r="V197" s="149"/>
      <c r="W197" s="308"/>
      <c r="X197" s="308"/>
      <c r="Y197" s="308"/>
      <c r="Z197" s="308"/>
      <c r="AA197" s="70"/>
      <c r="AB197" s="70"/>
      <c r="AC197" s="70"/>
      <c r="AD197" s="70"/>
      <c r="AE197" s="70"/>
      <c r="AF197" s="70"/>
      <c r="AG197" s="70"/>
    </row>
    <row r="198" spans="1:33" ht="15.75" customHeight="1" x14ac:dyDescent="0.2">
      <c r="A198" s="70"/>
      <c r="B198" s="295"/>
      <c r="C198" s="70"/>
      <c r="D198" s="296"/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  <c r="P198" s="149"/>
      <c r="Q198" s="149"/>
      <c r="R198" s="149"/>
      <c r="S198" s="149"/>
      <c r="T198" s="149"/>
      <c r="U198" s="149"/>
      <c r="V198" s="149"/>
      <c r="W198" s="308"/>
      <c r="X198" s="308"/>
      <c r="Y198" s="308"/>
      <c r="Z198" s="308"/>
      <c r="AA198" s="70"/>
      <c r="AB198" s="70"/>
      <c r="AC198" s="70"/>
      <c r="AD198" s="70"/>
      <c r="AE198" s="70"/>
      <c r="AF198" s="70"/>
      <c r="AG198" s="70"/>
    </row>
    <row r="199" spans="1:33" ht="15.75" customHeight="1" x14ac:dyDescent="0.2">
      <c r="A199" s="70"/>
      <c r="B199" s="295"/>
      <c r="C199" s="70"/>
      <c r="D199" s="296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  <c r="T199" s="149"/>
      <c r="U199" s="149"/>
      <c r="V199" s="149"/>
      <c r="W199" s="308"/>
      <c r="X199" s="308"/>
      <c r="Y199" s="308"/>
      <c r="Z199" s="308"/>
      <c r="AA199" s="70"/>
      <c r="AB199" s="70"/>
      <c r="AC199" s="70"/>
      <c r="AD199" s="70"/>
      <c r="AE199" s="70"/>
      <c r="AF199" s="70"/>
      <c r="AG199" s="70"/>
    </row>
    <row r="200" spans="1:33" ht="15.75" customHeight="1" x14ac:dyDescent="0.2">
      <c r="A200" s="70"/>
      <c r="B200" s="295"/>
      <c r="C200" s="70"/>
      <c r="D200" s="296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  <c r="Q200" s="149"/>
      <c r="R200" s="149"/>
      <c r="S200" s="149"/>
      <c r="T200" s="149"/>
      <c r="U200" s="149"/>
      <c r="V200" s="149"/>
      <c r="W200" s="308"/>
      <c r="X200" s="308"/>
      <c r="Y200" s="308"/>
      <c r="Z200" s="308"/>
      <c r="AA200" s="70"/>
      <c r="AB200" s="70"/>
      <c r="AC200" s="70"/>
      <c r="AD200" s="70"/>
      <c r="AE200" s="70"/>
      <c r="AF200" s="70"/>
      <c r="AG200" s="70"/>
    </row>
    <row r="201" spans="1:33" ht="15.75" customHeight="1" x14ac:dyDescent="0.2">
      <c r="A201" s="70"/>
      <c r="B201" s="295"/>
      <c r="C201" s="70"/>
      <c r="D201" s="296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  <c r="T201" s="149"/>
      <c r="U201" s="149"/>
      <c r="V201" s="149"/>
      <c r="W201" s="308"/>
      <c r="X201" s="308"/>
      <c r="Y201" s="308"/>
      <c r="Z201" s="308"/>
      <c r="AA201" s="70"/>
      <c r="AB201" s="70"/>
      <c r="AC201" s="70"/>
      <c r="AD201" s="70"/>
      <c r="AE201" s="70"/>
      <c r="AF201" s="70"/>
      <c r="AG201" s="70"/>
    </row>
    <row r="202" spans="1:33" ht="15.75" customHeight="1" x14ac:dyDescent="0.2">
      <c r="A202" s="70"/>
      <c r="B202" s="295"/>
      <c r="C202" s="70"/>
      <c r="D202" s="296"/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  <c r="P202" s="149"/>
      <c r="Q202" s="149"/>
      <c r="R202" s="149"/>
      <c r="S202" s="149"/>
      <c r="T202" s="149"/>
      <c r="U202" s="149"/>
      <c r="V202" s="149"/>
      <c r="W202" s="308"/>
      <c r="X202" s="308"/>
      <c r="Y202" s="308"/>
      <c r="Z202" s="308"/>
      <c r="AA202" s="70"/>
      <c r="AB202" s="70"/>
      <c r="AC202" s="70"/>
      <c r="AD202" s="70"/>
      <c r="AE202" s="70"/>
      <c r="AF202" s="70"/>
      <c r="AG202" s="70"/>
    </row>
    <row r="203" spans="1:33" ht="15.75" customHeight="1" x14ac:dyDescent="0.2">
      <c r="A203" s="70"/>
      <c r="B203" s="295"/>
      <c r="C203" s="70"/>
      <c r="D203" s="296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  <c r="T203" s="149"/>
      <c r="U203" s="149"/>
      <c r="V203" s="149"/>
      <c r="W203" s="308"/>
      <c r="X203" s="308"/>
      <c r="Y203" s="308"/>
      <c r="Z203" s="308"/>
      <c r="AA203" s="70"/>
      <c r="AB203" s="70"/>
      <c r="AC203" s="70"/>
      <c r="AD203" s="70"/>
      <c r="AE203" s="70"/>
      <c r="AF203" s="70"/>
      <c r="AG203" s="70"/>
    </row>
    <row r="204" spans="1:33" ht="15.75" customHeight="1" x14ac:dyDescent="0.2">
      <c r="A204" s="70"/>
      <c r="B204" s="295"/>
      <c r="C204" s="70"/>
      <c r="D204" s="296"/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  <c r="Q204" s="149"/>
      <c r="R204" s="149"/>
      <c r="S204" s="149"/>
      <c r="T204" s="149"/>
      <c r="U204" s="149"/>
      <c r="V204" s="149"/>
      <c r="W204" s="308"/>
      <c r="X204" s="308"/>
      <c r="Y204" s="308"/>
      <c r="Z204" s="308"/>
      <c r="AA204" s="70"/>
      <c r="AB204" s="70"/>
      <c r="AC204" s="70"/>
      <c r="AD204" s="70"/>
      <c r="AE204" s="70"/>
      <c r="AF204" s="70"/>
      <c r="AG204" s="70"/>
    </row>
    <row r="205" spans="1:33" ht="15.75" customHeight="1" x14ac:dyDescent="0.2">
      <c r="A205" s="70"/>
      <c r="B205" s="295"/>
      <c r="C205" s="70"/>
      <c r="D205" s="296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  <c r="T205" s="149"/>
      <c r="U205" s="149"/>
      <c r="V205" s="149"/>
      <c r="W205" s="308"/>
      <c r="X205" s="308"/>
      <c r="Y205" s="308"/>
      <c r="Z205" s="308"/>
      <c r="AA205" s="70"/>
      <c r="AB205" s="70"/>
      <c r="AC205" s="70"/>
      <c r="AD205" s="70"/>
      <c r="AE205" s="70"/>
      <c r="AF205" s="70"/>
      <c r="AG205" s="70"/>
    </row>
    <row r="206" spans="1:33" ht="15.75" customHeight="1" x14ac:dyDescent="0.2">
      <c r="A206" s="70"/>
      <c r="B206" s="295"/>
      <c r="C206" s="70"/>
      <c r="D206" s="296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149"/>
      <c r="R206" s="149"/>
      <c r="S206" s="149"/>
      <c r="T206" s="149"/>
      <c r="U206" s="149"/>
      <c r="V206" s="149"/>
      <c r="W206" s="308"/>
      <c r="X206" s="308"/>
      <c r="Y206" s="308"/>
      <c r="Z206" s="308"/>
      <c r="AA206" s="70"/>
      <c r="AB206" s="70"/>
      <c r="AC206" s="70"/>
      <c r="AD206" s="70"/>
      <c r="AE206" s="70"/>
      <c r="AF206" s="70"/>
      <c r="AG206" s="70"/>
    </row>
    <row r="207" spans="1:33" ht="15.75" customHeight="1" x14ac:dyDescent="0.2">
      <c r="A207" s="70"/>
      <c r="B207" s="295"/>
      <c r="C207" s="70"/>
      <c r="D207" s="296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  <c r="T207" s="149"/>
      <c r="U207" s="149"/>
      <c r="V207" s="149"/>
      <c r="W207" s="308"/>
      <c r="X207" s="308"/>
      <c r="Y207" s="308"/>
      <c r="Z207" s="308"/>
      <c r="AA207" s="70"/>
      <c r="AB207" s="70"/>
      <c r="AC207" s="70"/>
      <c r="AD207" s="70"/>
      <c r="AE207" s="70"/>
      <c r="AF207" s="70"/>
      <c r="AG207" s="70"/>
    </row>
    <row r="208" spans="1:33" ht="15.75" customHeight="1" x14ac:dyDescent="0.2">
      <c r="A208" s="70"/>
      <c r="B208" s="295"/>
      <c r="C208" s="70"/>
      <c r="D208" s="296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Q208" s="149"/>
      <c r="R208" s="149"/>
      <c r="S208" s="149"/>
      <c r="T208" s="149"/>
      <c r="U208" s="149"/>
      <c r="V208" s="149"/>
      <c r="W208" s="308"/>
      <c r="X208" s="308"/>
      <c r="Y208" s="308"/>
      <c r="Z208" s="308"/>
      <c r="AA208" s="70"/>
      <c r="AB208" s="70"/>
      <c r="AC208" s="70"/>
      <c r="AD208" s="70"/>
      <c r="AE208" s="70"/>
      <c r="AF208" s="70"/>
      <c r="AG208" s="70"/>
    </row>
    <row r="209" spans="1:33" ht="15.75" customHeight="1" x14ac:dyDescent="0.2">
      <c r="A209" s="70"/>
      <c r="B209" s="295"/>
      <c r="C209" s="70"/>
      <c r="D209" s="296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  <c r="T209" s="149"/>
      <c r="U209" s="149"/>
      <c r="V209" s="149"/>
      <c r="W209" s="308"/>
      <c r="X209" s="308"/>
      <c r="Y209" s="308"/>
      <c r="Z209" s="308"/>
      <c r="AA209" s="70"/>
      <c r="AB209" s="70"/>
      <c r="AC209" s="70"/>
      <c r="AD209" s="70"/>
      <c r="AE209" s="70"/>
      <c r="AF209" s="70"/>
      <c r="AG209" s="70"/>
    </row>
    <row r="210" spans="1:33" ht="15.75" customHeight="1" x14ac:dyDescent="0.2">
      <c r="A210" s="70"/>
      <c r="B210" s="295"/>
      <c r="C210" s="70"/>
      <c r="D210" s="296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Q210" s="149"/>
      <c r="R210" s="149"/>
      <c r="S210" s="149"/>
      <c r="T210" s="149"/>
      <c r="U210" s="149"/>
      <c r="V210" s="149"/>
      <c r="W210" s="308"/>
      <c r="X210" s="308"/>
      <c r="Y210" s="308"/>
      <c r="Z210" s="308"/>
      <c r="AA210" s="70"/>
      <c r="AB210" s="70"/>
      <c r="AC210" s="70"/>
      <c r="AD210" s="70"/>
      <c r="AE210" s="70"/>
      <c r="AF210" s="70"/>
      <c r="AG210" s="70"/>
    </row>
    <row r="211" spans="1:33" ht="15.75" customHeight="1" x14ac:dyDescent="0.2">
      <c r="A211" s="70"/>
      <c r="B211" s="295"/>
      <c r="C211" s="70"/>
      <c r="D211" s="296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  <c r="T211" s="149"/>
      <c r="U211" s="149"/>
      <c r="V211" s="149"/>
      <c r="W211" s="308"/>
      <c r="X211" s="308"/>
      <c r="Y211" s="308"/>
      <c r="Z211" s="308"/>
      <c r="AA211" s="70"/>
      <c r="AB211" s="70"/>
      <c r="AC211" s="70"/>
      <c r="AD211" s="70"/>
      <c r="AE211" s="70"/>
      <c r="AF211" s="70"/>
      <c r="AG211" s="70"/>
    </row>
    <row r="212" spans="1:33" ht="15.75" customHeight="1" x14ac:dyDescent="0.2">
      <c r="A212" s="70"/>
      <c r="B212" s="295"/>
      <c r="C212" s="70"/>
      <c r="D212" s="296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Q212" s="149"/>
      <c r="R212" s="149"/>
      <c r="S212" s="149"/>
      <c r="T212" s="149"/>
      <c r="U212" s="149"/>
      <c r="V212" s="149"/>
      <c r="W212" s="308"/>
      <c r="X212" s="308"/>
      <c r="Y212" s="308"/>
      <c r="Z212" s="308"/>
      <c r="AA212" s="70"/>
      <c r="AB212" s="70"/>
      <c r="AC212" s="70"/>
      <c r="AD212" s="70"/>
      <c r="AE212" s="70"/>
      <c r="AF212" s="70"/>
      <c r="AG212" s="70"/>
    </row>
    <row r="213" spans="1:33" ht="15.75" customHeight="1" x14ac:dyDescent="0.2">
      <c r="A213" s="70"/>
      <c r="B213" s="295"/>
      <c r="C213" s="70"/>
      <c r="D213" s="296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  <c r="T213" s="149"/>
      <c r="U213" s="149"/>
      <c r="V213" s="149"/>
      <c r="W213" s="308"/>
      <c r="X213" s="308"/>
      <c r="Y213" s="308"/>
      <c r="Z213" s="308"/>
      <c r="AA213" s="70"/>
      <c r="AB213" s="70"/>
      <c r="AC213" s="70"/>
      <c r="AD213" s="70"/>
      <c r="AE213" s="70"/>
      <c r="AF213" s="70"/>
      <c r="AG213" s="70"/>
    </row>
    <row r="214" spans="1:33" ht="15.75" customHeight="1" x14ac:dyDescent="0.2">
      <c r="A214" s="70"/>
      <c r="B214" s="295"/>
      <c r="C214" s="70"/>
      <c r="D214" s="296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Q214" s="149"/>
      <c r="R214" s="149"/>
      <c r="S214" s="149"/>
      <c r="T214" s="149"/>
      <c r="U214" s="149"/>
      <c r="V214" s="149"/>
      <c r="W214" s="308"/>
      <c r="X214" s="308"/>
      <c r="Y214" s="308"/>
      <c r="Z214" s="308"/>
      <c r="AA214" s="70"/>
      <c r="AB214" s="70"/>
      <c r="AC214" s="70"/>
      <c r="AD214" s="70"/>
      <c r="AE214" s="70"/>
      <c r="AF214" s="70"/>
      <c r="AG214" s="70"/>
    </row>
    <row r="215" spans="1:33" ht="15.75" customHeight="1" x14ac:dyDescent="0.2">
      <c r="A215" s="70"/>
      <c r="B215" s="295"/>
      <c r="C215" s="70"/>
      <c r="D215" s="296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  <c r="T215" s="149"/>
      <c r="U215" s="149"/>
      <c r="V215" s="149"/>
      <c r="W215" s="308"/>
      <c r="X215" s="308"/>
      <c r="Y215" s="308"/>
      <c r="Z215" s="308"/>
      <c r="AA215" s="70"/>
      <c r="AB215" s="70"/>
      <c r="AC215" s="70"/>
      <c r="AD215" s="70"/>
      <c r="AE215" s="70"/>
      <c r="AF215" s="70"/>
      <c r="AG215" s="70"/>
    </row>
    <row r="216" spans="1:33" ht="15.75" customHeight="1" x14ac:dyDescent="0.2">
      <c r="A216" s="70"/>
      <c r="B216" s="295"/>
      <c r="C216" s="70"/>
      <c r="D216" s="296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Q216" s="149"/>
      <c r="R216" s="149"/>
      <c r="S216" s="149"/>
      <c r="T216" s="149"/>
      <c r="U216" s="149"/>
      <c r="V216" s="149"/>
      <c r="W216" s="308"/>
      <c r="X216" s="308"/>
      <c r="Y216" s="308"/>
      <c r="Z216" s="308"/>
      <c r="AA216" s="70"/>
      <c r="AB216" s="70"/>
      <c r="AC216" s="70"/>
      <c r="AD216" s="70"/>
      <c r="AE216" s="70"/>
      <c r="AF216" s="70"/>
      <c r="AG216" s="70"/>
    </row>
    <row r="217" spans="1:33" ht="15.75" customHeight="1" x14ac:dyDescent="0.2">
      <c r="A217" s="70"/>
      <c r="B217" s="295"/>
      <c r="C217" s="70"/>
      <c r="D217" s="296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  <c r="T217" s="149"/>
      <c r="U217" s="149"/>
      <c r="V217" s="149"/>
      <c r="W217" s="308"/>
      <c r="X217" s="308"/>
      <c r="Y217" s="308"/>
      <c r="Z217" s="308"/>
      <c r="AA217" s="70"/>
      <c r="AB217" s="70"/>
      <c r="AC217" s="70"/>
      <c r="AD217" s="70"/>
      <c r="AE217" s="70"/>
      <c r="AF217" s="70"/>
      <c r="AG217" s="70"/>
    </row>
    <row r="218" spans="1:33" ht="15.75" customHeight="1" x14ac:dyDescent="0.2">
      <c r="A218" s="70"/>
      <c r="B218" s="295"/>
      <c r="C218" s="70"/>
      <c r="D218" s="296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49"/>
      <c r="R218" s="149"/>
      <c r="S218" s="149"/>
      <c r="T218" s="149"/>
      <c r="U218" s="149"/>
      <c r="V218" s="149"/>
      <c r="W218" s="308"/>
      <c r="X218" s="308"/>
      <c r="Y218" s="308"/>
      <c r="Z218" s="308"/>
      <c r="AA218" s="70"/>
      <c r="AB218" s="70"/>
      <c r="AC218" s="70"/>
      <c r="AD218" s="70"/>
      <c r="AE218" s="70"/>
      <c r="AF218" s="70"/>
      <c r="AG218" s="70"/>
    </row>
    <row r="219" spans="1:33" ht="15.75" customHeight="1" x14ac:dyDescent="0.2">
      <c r="A219" s="70"/>
      <c r="B219" s="295"/>
      <c r="C219" s="70"/>
      <c r="D219" s="296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  <c r="T219" s="149"/>
      <c r="U219" s="149"/>
      <c r="V219" s="149"/>
      <c r="W219" s="308"/>
      <c r="X219" s="308"/>
      <c r="Y219" s="308"/>
      <c r="Z219" s="308"/>
      <c r="AA219" s="70"/>
      <c r="AB219" s="70"/>
      <c r="AC219" s="70"/>
      <c r="AD219" s="70"/>
      <c r="AE219" s="70"/>
      <c r="AF219" s="70"/>
      <c r="AG219" s="70"/>
    </row>
    <row r="220" spans="1:33" ht="15.75" customHeight="1" x14ac:dyDescent="0.2">
      <c r="A220" s="70"/>
      <c r="B220" s="295"/>
      <c r="C220" s="70"/>
      <c r="D220" s="296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  <c r="Q220" s="149"/>
      <c r="R220" s="149"/>
      <c r="S220" s="149"/>
      <c r="T220" s="149"/>
      <c r="U220" s="149"/>
      <c r="V220" s="149"/>
      <c r="W220" s="308"/>
      <c r="X220" s="308"/>
      <c r="Y220" s="308"/>
      <c r="Z220" s="308"/>
      <c r="AA220" s="70"/>
      <c r="AB220" s="70"/>
      <c r="AC220" s="70"/>
      <c r="AD220" s="70"/>
      <c r="AE220" s="70"/>
      <c r="AF220" s="70"/>
      <c r="AG220" s="70"/>
    </row>
    <row r="221" spans="1:33" ht="15.75" customHeight="1" x14ac:dyDescent="0.2">
      <c r="A221" s="70"/>
      <c r="B221" s="295"/>
      <c r="C221" s="70"/>
      <c r="D221" s="296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  <c r="T221" s="149"/>
      <c r="U221" s="149"/>
      <c r="V221" s="149"/>
      <c r="W221" s="308"/>
      <c r="X221" s="308"/>
      <c r="Y221" s="308"/>
      <c r="Z221" s="308"/>
      <c r="AA221" s="70"/>
      <c r="AB221" s="70"/>
      <c r="AC221" s="70"/>
      <c r="AD221" s="70"/>
      <c r="AE221" s="70"/>
      <c r="AF221" s="70"/>
      <c r="AG221" s="70"/>
    </row>
    <row r="222" spans="1:33" ht="15.75" customHeight="1" x14ac:dyDescent="0.2">
      <c r="A222" s="70"/>
      <c r="B222" s="295"/>
      <c r="C222" s="70"/>
      <c r="D222" s="296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Q222" s="149"/>
      <c r="R222" s="149"/>
      <c r="S222" s="149"/>
      <c r="T222" s="149"/>
      <c r="U222" s="149"/>
      <c r="V222" s="149"/>
      <c r="W222" s="308"/>
      <c r="X222" s="308"/>
      <c r="Y222" s="308"/>
      <c r="Z222" s="308"/>
      <c r="AA222" s="70"/>
      <c r="AB222" s="70"/>
      <c r="AC222" s="70"/>
      <c r="AD222" s="70"/>
      <c r="AE222" s="70"/>
      <c r="AF222" s="70"/>
      <c r="AG222" s="70"/>
    </row>
    <row r="223" spans="1:33" ht="15.75" customHeight="1" x14ac:dyDescent="0.2">
      <c r="A223" s="70"/>
      <c r="B223" s="295"/>
      <c r="C223" s="70"/>
      <c r="D223" s="296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  <c r="T223" s="149"/>
      <c r="U223" s="149"/>
      <c r="V223" s="149"/>
      <c r="W223" s="308"/>
      <c r="X223" s="308"/>
      <c r="Y223" s="308"/>
      <c r="Z223" s="308"/>
      <c r="AA223" s="70"/>
      <c r="AB223" s="70"/>
      <c r="AC223" s="70"/>
      <c r="AD223" s="70"/>
      <c r="AE223" s="70"/>
      <c r="AF223" s="70"/>
      <c r="AG223" s="70"/>
    </row>
    <row r="224" spans="1:33" ht="15.75" customHeight="1" x14ac:dyDescent="0.2">
      <c r="A224" s="70"/>
      <c r="B224" s="295"/>
      <c r="C224" s="70"/>
      <c r="D224" s="296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Q224" s="149"/>
      <c r="R224" s="149"/>
      <c r="S224" s="149"/>
      <c r="T224" s="149"/>
      <c r="U224" s="149"/>
      <c r="V224" s="149"/>
      <c r="W224" s="308"/>
      <c r="X224" s="308"/>
      <c r="Y224" s="308"/>
      <c r="Z224" s="308"/>
      <c r="AA224" s="70"/>
      <c r="AB224" s="70"/>
      <c r="AC224" s="70"/>
      <c r="AD224" s="70"/>
      <c r="AE224" s="70"/>
      <c r="AF224" s="70"/>
      <c r="AG224" s="70"/>
    </row>
    <row r="225" spans="1:33" ht="15.75" customHeight="1" x14ac:dyDescent="0.2">
      <c r="A225" s="70"/>
      <c r="B225" s="295"/>
      <c r="C225" s="70"/>
      <c r="D225" s="296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  <c r="T225" s="149"/>
      <c r="U225" s="149"/>
      <c r="V225" s="149"/>
      <c r="W225" s="308"/>
      <c r="X225" s="308"/>
      <c r="Y225" s="308"/>
      <c r="Z225" s="308"/>
      <c r="AA225" s="70"/>
      <c r="AB225" s="70"/>
      <c r="AC225" s="70"/>
      <c r="AD225" s="70"/>
      <c r="AE225" s="70"/>
      <c r="AF225" s="70"/>
      <c r="AG225" s="70"/>
    </row>
    <row r="226" spans="1:33" ht="15.75" customHeight="1" x14ac:dyDescent="0.2">
      <c r="A226" s="70"/>
      <c r="B226" s="295"/>
      <c r="C226" s="70"/>
      <c r="D226" s="296"/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  <c r="Q226" s="149"/>
      <c r="R226" s="149"/>
      <c r="S226" s="149"/>
      <c r="T226" s="149"/>
      <c r="U226" s="149"/>
      <c r="V226" s="149"/>
      <c r="W226" s="308"/>
      <c r="X226" s="308"/>
      <c r="Y226" s="308"/>
      <c r="Z226" s="308"/>
      <c r="AA226" s="70"/>
      <c r="AB226" s="70"/>
      <c r="AC226" s="70"/>
      <c r="AD226" s="70"/>
      <c r="AE226" s="70"/>
      <c r="AF226" s="70"/>
      <c r="AG226" s="70"/>
    </row>
    <row r="227" spans="1:33" ht="15.75" customHeight="1" x14ac:dyDescent="0.2">
      <c r="A227" s="70"/>
      <c r="B227" s="295"/>
      <c r="C227" s="70"/>
      <c r="D227" s="296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  <c r="T227" s="149"/>
      <c r="U227" s="149"/>
      <c r="V227" s="149"/>
      <c r="W227" s="308"/>
      <c r="X227" s="308"/>
      <c r="Y227" s="308"/>
      <c r="Z227" s="308"/>
      <c r="AA227" s="70"/>
      <c r="AB227" s="70"/>
      <c r="AC227" s="70"/>
      <c r="AD227" s="70"/>
      <c r="AE227" s="70"/>
      <c r="AF227" s="70"/>
      <c r="AG227" s="70"/>
    </row>
    <row r="228" spans="1:33" ht="15.75" customHeight="1" x14ac:dyDescent="0.2">
      <c r="A228" s="70"/>
      <c r="B228" s="295"/>
      <c r="C228" s="70"/>
      <c r="D228" s="296"/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  <c r="Q228" s="149"/>
      <c r="R228" s="149"/>
      <c r="S228" s="149"/>
      <c r="T228" s="149"/>
      <c r="U228" s="149"/>
      <c r="V228" s="149"/>
      <c r="W228" s="308"/>
      <c r="X228" s="308"/>
      <c r="Y228" s="308"/>
      <c r="Z228" s="308"/>
      <c r="AA228" s="70"/>
      <c r="AB228" s="70"/>
      <c r="AC228" s="70"/>
      <c r="AD228" s="70"/>
      <c r="AE228" s="70"/>
      <c r="AF228" s="70"/>
      <c r="AG228" s="70"/>
    </row>
    <row r="229" spans="1:33" ht="15.75" customHeight="1" x14ac:dyDescent="0.2">
      <c r="A229" s="70"/>
      <c r="B229" s="295"/>
      <c r="C229" s="70"/>
      <c r="D229" s="296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  <c r="T229" s="149"/>
      <c r="U229" s="149"/>
      <c r="V229" s="149"/>
      <c r="W229" s="308"/>
      <c r="X229" s="308"/>
      <c r="Y229" s="308"/>
      <c r="Z229" s="308"/>
      <c r="AA229" s="70"/>
      <c r="AB229" s="70"/>
      <c r="AC229" s="70"/>
      <c r="AD229" s="70"/>
      <c r="AE229" s="70"/>
      <c r="AF229" s="70"/>
      <c r="AG229" s="70"/>
    </row>
    <row r="230" spans="1:33" ht="15.75" customHeight="1" x14ac:dyDescent="0.2">
      <c r="A230" s="70"/>
      <c r="B230" s="295"/>
      <c r="C230" s="70"/>
      <c r="D230" s="296"/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Q230" s="149"/>
      <c r="R230" s="149"/>
      <c r="S230" s="149"/>
      <c r="T230" s="149"/>
      <c r="U230" s="149"/>
      <c r="V230" s="149"/>
      <c r="W230" s="308"/>
      <c r="X230" s="308"/>
      <c r="Y230" s="308"/>
      <c r="Z230" s="308"/>
      <c r="AA230" s="70"/>
      <c r="AB230" s="70"/>
      <c r="AC230" s="70"/>
      <c r="AD230" s="70"/>
      <c r="AE230" s="70"/>
      <c r="AF230" s="70"/>
      <c r="AG230" s="70"/>
    </row>
    <row r="231" spans="1:33" ht="15.75" customHeight="1" x14ac:dyDescent="0.2">
      <c r="A231" s="70"/>
      <c r="B231" s="295"/>
      <c r="C231" s="70"/>
      <c r="D231" s="296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  <c r="T231" s="149"/>
      <c r="U231" s="149"/>
      <c r="V231" s="149"/>
      <c r="W231" s="308"/>
      <c r="X231" s="308"/>
      <c r="Y231" s="308"/>
      <c r="Z231" s="308"/>
      <c r="AA231" s="70"/>
      <c r="AB231" s="70"/>
      <c r="AC231" s="70"/>
      <c r="AD231" s="70"/>
      <c r="AE231" s="70"/>
      <c r="AF231" s="70"/>
      <c r="AG231" s="70"/>
    </row>
    <row r="232" spans="1:33" ht="15.75" customHeight="1" x14ac:dyDescent="0.2">
      <c r="A232" s="70"/>
      <c r="B232" s="295"/>
      <c r="C232" s="70"/>
      <c r="D232" s="296"/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  <c r="Q232" s="149"/>
      <c r="R232" s="149"/>
      <c r="S232" s="149"/>
      <c r="T232" s="149"/>
      <c r="U232" s="149"/>
      <c r="V232" s="149"/>
      <c r="W232" s="308"/>
      <c r="X232" s="308"/>
      <c r="Y232" s="308"/>
      <c r="Z232" s="308"/>
      <c r="AA232" s="70"/>
      <c r="AB232" s="70"/>
      <c r="AC232" s="70"/>
      <c r="AD232" s="70"/>
      <c r="AE232" s="70"/>
      <c r="AF232" s="70"/>
      <c r="AG232" s="70"/>
    </row>
    <row r="233" spans="1:33" ht="15.75" customHeight="1" x14ac:dyDescent="0.2">
      <c r="A233" s="70"/>
      <c r="B233" s="295"/>
      <c r="C233" s="70"/>
      <c r="D233" s="296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  <c r="T233" s="149"/>
      <c r="U233" s="149"/>
      <c r="V233" s="149"/>
      <c r="W233" s="308"/>
      <c r="X233" s="308"/>
      <c r="Y233" s="308"/>
      <c r="Z233" s="308"/>
      <c r="AA233" s="70"/>
      <c r="AB233" s="70"/>
      <c r="AC233" s="70"/>
      <c r="AD233" s="70"/>
      <c r="AE233" s="70"/>
      <c r="AF233" s="70"/>
      <c r="AG233" s="70"/>
    </row>
    <row r="234" spans="1:33" ht="15.75" customHeight="1" x14ac:dyDescent="0.2">
      <c r="A234" s="70"/>
      <c r="B234" s="295"/>
      <c r="C234" s="70"/>
      <c r="D234" s="296"/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  <c r="Q234" s="149"/>
      <c r="R234" s="149"/>
      <c r="S234" s="149"/>
      <c r="T234" s="149"/>
      <c r="U234" s="149"/>
      <c r="V234" s="149"/>
      <c r="W234" s="308"/>
      <c r="X234" s="308"/>
      <c r="Y234" s="308"/>
      <c r="Z234" s="308"/>
      <c r="AA234" s="70"/>
      <c r="AB234" s="70"/>
      <c r="AC234" s="70"/>
      <c r="AD234" s="70"/>
      <c r="AE234" s="70"/>
      <c r="AF234" s="70"/>
      <c r="AG234" s="70"/>
    </row>
    <row r="235" spans="1:33" ht="15.75" customHeight="1" x14ac:dyDescent="0.2">
      <c r="A235" s="70"/>
      <c r="B235" s="295"/>
      <c r="C235" s="70"/>
      <c r="D235" s="296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  <c r="T235" s="149"/>
      <c r="U235" s="149"/>
      <c r="V235" s="149"/>
      <c r="W235" s="308"/>
      <c r="X235" s="308"/>
      <c r="Y235" s="308"/>
      <c r="Z235" s="308"/>
      <c r="AA235" s="70"/>
      <c r="AB235" s="70"/>
      <c r="AC235" s="70"/>
      <c r="AD235" s="70"/>
      <c r="AE235" s="70"/>
      <c r="AF235" s="70"/>
      <c r="AG235" s="70"/>
    </row>
    <row r="236" spans="1:33" ht="15.75" customHeight="1" x14ac:dyDescent="0.2">
      <c r="A236" s="70"/>
      <c r="B236" s="295"/>
      <c r="C236" s="70"/>
      <c r="D236" s="296"/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  <c r="Q236" s="149"/>
      <c r="R236" s="149"/>
      <c r="S236" s="149"/>
      <c r="T236" s="149"/>
      <c r="U236" s="149"/>
      <c r="V236" s="149"/>
      <c r="W236" s="308"/>
      <c r="X236" s="308"/>
      <c r="Y236" s="308"/>
      <c r="Z236" s="308"/>
      <c r="AA236" s="70"/>
      <c r="AB236" s="70"/>
      <c r="AC236" s="70"/>
      <c r="AD236" s="70"/>
      <c r="AE236" s="70"/>
      <c r="AF236" s="70"/>
      <c r="AG236" s="70"/>
    </row>
    <row r="237" spans="1:33" ht="15.75" customHeight="1" x14ac:dyDescent="0.2">
      <c r="A237" s="70"/>
      <c r="B237" s="295"/>
      <c r="C237" s="70"/>
      <c r="D237" s="296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  <c r="T237" s="149"/>
      <c r="U237" s="149"/>
      <c r="V237" s="149"/>
      <c r="W237" s="308"/>
      <c r="X237" s="308"/>
      <c r="Y237" s="308"/>
      <c r="Z237" s="308"/>
      <c r="AA237" s="70"/>
      <c r="AB237" s="70"/>
      <c r="AC237" s="70"/>
      <c r="AD237" s="70"/>
      <c r="AE237" s="70"/>
      <c r="AF237" s="70"/>
      <c r="AG237" s="70"/>
    </row>
    <row r="238" spans="1:33" ht="15.75" customHeight="1" x14ac:dyDescent="0.2">
      <c r="A238" s="70"/>
      <c r="B238" s="295"/>
      <c r="C238" s="70"/>
      <c r="D238" s="296"/>
      <c r="E238" s="149"/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  <c r="P238" s="149"/>
      <c r="Q238" s="149"/>
      <c r="R238" s="149"/>
      <c r="S238" s="149"/>
      <c r="T238" s="149"/>
      <c r="U238" s="149"/>
      <c r="V238" s="149"/>
      <c r="W238" s="308"/>
      <c r="X238" s="308"/>
      <c r="Y238" s="308"/>
      <c r="Z238" s="308"/>
      <c r="AA238" s="70"/>
      <c r="AB238" s="70"/>
      <c r="AC238" s="70"/>
      <c r="AD238" s="70"/>
      <c r="AE238" s="70"/>
      <c r="AF238" s="70"/>
      <c r="AG238" s="70"/>
    </row>
    <row r="239" spans="1:33" ht="15.75" customHeight="1" x14ac:dyDescent="0.2">
      <c r="A239" s="70"/>
      <c r="B239" s="295"/>
      <c r="C239" s="70"/>
      <c r="D239" s="296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  <c r="T239" s="149"/>
      <c r="U239" s="149"/>
      <c r="V239" s="149"/>
      <c r="W239" s="308"/>
      <c r="X239" s="308"/>
      <c r="Y239" s="308"/>
      <c r="Z239" s="308"/>
      <c r="AA239" s="70"/>
      <c r="AB239" s="70"/>
      <c r="AC239" s="70"/>
      <c r="AD239" s="70"/>
      <c r="AE239" s="70"/>
      <c r="AF239" s="70"/>
      <c r="AG239" s="70"/>
    </row>
    <row r="240" spans="1:33" ht="15.75" customHeight="1" x14ac:dyDescent="0.2">
      <c r="A240" s="70"/>
      <c r="B240" s="295"/>
      <c r="C240" s="70"/>
      <c r="D240" s="296"/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  <c r="P240" s="149"/>
      <c r="Q240" s="149"/>
      <c r="R240" s="149"/>
      <c r="S240" s="149"/>
      <c r="T240" s="149"/>
      <c r="U240" s="149"/>
      <c r="V240" s="149"/>
      <c r="W240" s="308"/>
      <c r="X240" s="308"/>
      <c r="Y240" s="308"/>
      <c r="Z240" s="308"/>
      <c r="AA240" s="70"/>
      <c r="AB240" s="70"/>
      <c r="AC240" s="70"/>
      <c r="AD240" s="70"/>
      <c r="AE240" s="70"/>
      <c r="AF240" s="70"/>
      <c r="AG240" s="70"/>
    </row>
    <row r="241" spans="1:33" ht="15.75" customHeight="1" x14ac:dyDescent="0.2">
      <c r="A241" s="70"/>
      <c r="B241" s="295"/>
      <c r="C241" s="70"/>
      <c r="D241" s="296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  <c r="T241" s="149"/>
      <c r="U241" s="149"/>
      <c r="V241" s="149"/>
      <c r="W241" s="308"/>
      <c r="X241" s="308"/>
      <c r="Y241" s="308"/>
      <c r="Z241" s="308"/>
      <c r="AA241" s="70"/>
      <c r="AB241" s="70"/>
      <c r="AC241" s="70"/>
      <c r="AD241" s="70"/>
      <c r="AE241" s="70"/>
      <c r="AF241" s="70"/>
      <c r="AG241" s="70"/>
    </row>
    <row r="242" spans="1:33" ht="15.75" customHeight="1" x14ac:dyDescent="0.2">
      <c r="A242" s="70"/>
      <c r="B242" s="295"/>
      <c r="C242" s="70"/>
      <c r="D242" s="296"/>
      <c r="E242" s="149"/>
      <c r="F242" s="149"/>
      <c r="G242" s="149"/>
      <c r="H242" s="149"/>
      <c r="I242" s="149"/>
      <c r="J242" s="149"/>
      <c r="K242" s="149"/>
      <c r="L242" s="149"/>
      <c r="M242" s="149"/>
      <c r="N242" s="149"/>
      <c r="O242" s="149"/>
      <c r="P242" s="149"/>
      <c r="Q242" s="149"/>
      <c r="R242" s="149"/>
      <c r="S242" s="149"/>
      <c r="T242" s="149"/>
      <c r="U242" s="149"/>
      <c r="V242" s="149"/>
      <c r="W242" s="308"/>
      <c r="X242" s="308"/>
      <c r="Y242" s="308"/>
      <c r="Z242" s="308"/>
      <c r="AA242" s="70"/>
      <c r="AB242" s="70"/>
      <c r="AC242" s="70"/>
      <c r="AD242" s="70"/>
      <c r="AE242" s="70"/>
      <c r="AF242" s="70"/>
      <c r="AG242" s="70"/>
    </row>
    <row r="243" spans="1:33" ht="15.75" customHeight="1" x14ac:dyDescent="0.2">
      <c r="A243" s="70"/>
      <c r="B243" s="295"/>
      <c r="C243" s="70"/>
      <c r="D243" s="296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  <c r="T243" s="149"/>
      <c r="U243" s="149"/>
      <c r="V243" s="149"/>
      <c r="W243" s="308"/>
      <c r="X243" s="308"/>
      <c r="Y243" s="308"/>
      <c r="Z243" s="308"/>
      <c r="AA243" s="70"/>
      <c r="AB243" s="70"/>
      <c r="AC243" s="70"/>
      <c r="AD243" s="70"/>
      <c r="AE243" s="70"/>
      <c r="AF243" s="70"/>
      <c r="AG243" s="70"/>
    </row>
    <row r="244" spans="1:33" ht="15.75" customHeight="1" x14ac:dyDescent="0.2">
      <c r="A244" s="70"/>
      <c r="B244" s="295"/>
      <c r="C244" s="70"/>
      <c r="D244" s="296"/>
      <c r="E244" s="149"/>
      <c r="F244" s="149"/>
      <c r="G244" s="149"/>
      <c r="H244" s="149"/>
      <c r="I244" s="149"/>
      <c r="J244" s="149"/>
      <c r="K244" s="149"/>
      <c r="L244" s="149"/>
      <c r="M244" s="149"/>
      <c r="N244" s="149"/>
      <c r="O244" s="149"/>
      <c r="P244" s="149"/>
      <c r="Q244" s="149"/>
      <c r="R244" s="149"/>
      <c r="S244" s="149"/>
      <c r="T244" s="149"/>
      <c r="U244" s="149"/>
      <c r="V244" s="149"/>
      <c r="W244" s="308"/>
      <c r="X244" s="308"/>
      <c r="Y244" s="308"/>
      <c r="Z244" s="308"/>
      <c r="AA244" s="70"/>
      <c r="AB244" s="70"/>
      <c r="AC244" s="70"/>
      <c r="AD244" s="70"/>
      <c r="AE244" s="70"/>
      <c r="AF244" s="70"/>
      <c r="AG244" s="70"/>
    </row>
    <row r="245" spans="1:33" ht="15.75" customHeight="1" x14ac:dyDescent="0.2">
      <c r="A245" s="70"/>
      <c r="B245" s="295"/>
      <c r="C245" s="70"/>
      <c r="D245" s="296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  <c r="T245" s="149"/>
      <c r="U245" s="149"/>
      <c r="V245" s="149"/>
      <c r="W245" s="308"/>
      <c r="X245" s="308"/>
      <c r="Y245" s="308"/>
      <c r="Z245" s="308"/>
      <c r="AA245" s="70"/>
      <c r="AB245" s="70"/>
      <c r="AC245" s="70"/>
      <c r="AD245" s="70"/>
      <c r="AE245" s="70"/>
      <c r="AF245" s="70"/>
      <c r="AG245" s="70"/>
    </row>
    <row r="246" spans="1:33" ht="15.75" customHeight="1" x14ac:dyDescent="0.2">
      <c r="A246" s="70"/>
      <c r="B246" s="295"/>
      <c r="C246" s="70"/>
      <c r="D246" s="296"/>
      <c r="E246" s="149"/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  <c r="P246" s="149"/>
      <c r="Q246" s="149"/>
      <c r="R246" s="149"/>
      <c r="S246" s="149"/>
      <c r="T246" s="149"/>
      <c r="U246" s="149"/>
      <c r="V246" s="149"/>
      <c r="W246" s="308"/>
      <c r="X246" s="308"/>
      <c r="Y246" s="308"/>
      <c r="Z246" s="308"/>
      <c r="AA246" s="70"/>
      <c r="AB246" s="70"/>
      <c r="AC246" s="70"/>
      <c r="AD246" s="70"/>
      <c r="AE246" s="70"/>
      <c r="AF246" s="70"/>
      <c r="AG246" s="70"/>
    </row>
    <row r="247" spans="1:33" ht="15.75" customHeight="1" x14ac:dyDescent="0.2">
      <c r="A247" s="70"/>
      <c r="B247" s="295"/>
      <c r="C247" s="70"/>
      <c r="D247" s="296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  <c r="T247" s="149"/>
      <c r="U247" s="149"/>
      <c r="V247" s="149"/>
      <c r="W247" s="308"/>
      <c r="X247" s="308"/>
      <c r="Y247" s="308"/>
      <c r="Z247" s="308"/>
      <c r="AA247" s="70"/>
      <c r="AB247" s="70"/>
      <c r="AC247" s="70"/>
      <c r="AD247" s="70"/>
      <c r="AE247" s="70"/>
      <c r="AF247" s="70"/>
      <c r="AG247" s="70"/>
    </row>
    <row r="248" spans="1:33" ht="15.75" customHeight="1" x14ac:dyDescent="0.2">
      <c r="A248" s="70"/>
      <c r="B248" s="295"/>
      <c r="C248" s="70"/>
      <c r="D248" s="296"/>
      <c r="E248" s="149"/>
      <c r="F248" s="149"/>
      <c r="G248" s="149"/>
      <c r="H248" s="149"/>
      <c r="I248" s="149"/>
      <c r="J248" s="149"/>
      <c r="K248" s="149"/>
      <c r="L248" s="149"/>
      <c r="M248" s="149"/>
      <c r="N248" s="149"/>
      <c r="O248" s="149"/>
      <c r="P248" s="149"/>
      <c r="Q248" s="149"/>
      <c r="R248" s="149"/>
      <c r="S248" s="149"/>
      <c r="T248" s="149"/>
      <c r="U248" s="149"/>
      <c r="V248" s="149"/>
      <c r="W248" s="308"/>
      <c r="X248" s="308"/>
      <c r="Y248" s="308"/>
      <c r="Z248" s="308"/>
      <c r="AA248" s="70"/>
      <c r="AB248" s="70"/>
      <c r="AC248" s="70"/>
      <c r="AD248" s="70"/>
      <c r="AE248" s="70"/>
      <c r="AF248" s="70"/>
      <c r="AG248" s="70"/>
    </row>
    <row r="249" spans="1:33" ht="15.75" customHeight="1" x14ac:dyDescent="0.2">
      <c r="A249" s="70"/>
      <c r="B249" s="295"/>
      <c r="C249" s="70"/>
      <c r="D249" s="296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  <c r="T249" s="149"/>
      <c r="U249" s="149"/>
      <c r="V249" s="149"/>
      <c r="W249" s="308"/>
      <c r="X249" s="308"/>
      <c r="Y249" s="308"/>
      <c r="Z249" s="308"/>
      <c r="AA249" s="70"/>
      <c r="AB249" s="70"/>
      <c r="AC249" s="70"/>
      <c r="AD249" s="70"/>
      <c r="AE249" s="70"/>
      <c r="AF249" s="70"/>
      <c r="AG249" s="70"/>
    </row>
    <row r="250" spans="1:33" ht="15.75" customHeight="1" x14ac:dyDescent="0.2">
      <c r="A250" s="70"/>
      <c r="B250" s="295"/>
      <c r="C250" s="70"/>
      <c r="D250" s="296"/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49"/>
      <c r="R250" s="149"/>
      <c r="S250" s="149"/>
      <c r="T250" s="149"/>
      <c r="U250" s="149"/>
      <c r="V250" s="149"/>
      <c r="W250" s="308"/>
      <c r="X250" s="308"/>
      <c r="Y250" s="308"/>
      <c r="Z250" s="308"/>
      <c r="AA250" s="70"/>
      <c r="AB250" s="70"/>
      <c r="AC250" s="70"/>
      <c r="AD250" s="70"/>
      <c r="AE250" s="70"/>
      <c r="AF250" s="70"/>
      <c r="AG250" s="70"/>
    </row>
    <row r="251" spans="1:33" ht="15.75" customHeight="1" x14ac:dyDescent="0.2">
      <c r="A251" s="70"/>
      <c r="B251" s="295"/>
      <c r="C251" s="70"/>
      <c r="D251" s="296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  <c r="T251" s="149"/>
      <c r="U251" s="149"/>
      <c r="V251" s="149"/>
      <c r="W251" s="308"/>
      <c r="X251" s="308"/>
      <c r="Y251" s="308"/>
      <c r="Z251" s="308"/>
      <c r="AA251" s="70"/>
      <c r="AB251" s="70"/>
      <c r="AC251" s="70"/>
      <c r="AD251" s="70"/>
      <c r="AE251" s="70"/>
      <c r="AF251" s="70"/>
      <c r="AG251" s="70"/>
    </row>
    <row r="252" spans="1:33" ht="15.75" customHeight="1" x14ac:dyDescent="0.2">
      <c r="A252" s="70"/>
      <c r="B252" s="295"/>
      <c r="C252" s="70"/>
      <c r="D252" s="296"/>
      <c r="E252" s="149"/>
      <c r="F252" s="149"/>
      <c r="G252" s="149"/>
      <c r="H252" s="149"/>
      <c r="I252" s="149"/>
      <c r="J252" s="149"/>
      <c r="K252" s="149"/>
      <c r="L252" s="149"/>
      <c r="M252" s="149"/>
      <c r="N252" s="149"/>
      <c r="O252" s="149"/>
      <c r="P252" s="149"/>
      <c r="Q252" s="149"/>
      <c r="R252" s="149"/>
      <c r="S252" s="149"/>
      <c r="T252" s="149"/>
      <c r="U252" s="149"/>
      <c r="V252" s="149"/>
      <c r="W252" s="308"/>
      <c r="X252" s="308"/>
      <c r="Y252" s="308"/>
      <c r="Z252" s="308"/>
      <c r="AA252" s="70"/>
      <c r="AB252" s="70"/>
      <c r="AC252" s="70"/>
      <c r="AD252" s="70"/>
      <c r="AE252" s="70"/>
      <c r="AF252" s="70"/>
      <c r="AG252" s="70"/>
    </row>
    <row r="253" spans="1:33" ht="15.75" customHeight="1" x14ac:dyDescent="0.2">
      <c r="A253" s="70"/>
      <c r="B253" s="295"/>
      <c r="C253" s="70"/>
      <c r="D253" s="296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  <c r="T253" s="149"/>
      <c r="U253" s="149"/>
      <c r="V253" s="149"/>
      <c r="W253" s="308"/>
      <c r="X253" s="308"/>
      <c r="Y253" s="308"/>
      <c r="Z253" s="308"/>
      <c r="AA253" s="70"/>
      <c r="AB253" s="70"/>
      <c r="AC253" s="70"/>
      <c r="AD253" s="70"/>
      <c r="AE253" s="70"/>
      <c r="AF253" s="70"/>
      <c r="AG253" s="70"/>
    </row>
    <row r="254" spans="1:33" ht="15.75" customHeight="1" x14ac:dyDescent="0.2">
      <c r="A254" s="70"/>
      <c r="B254" s="295"/>
      <c r="C254" s="70"/>
      <c r="D254" s="296"/>
      <c r="E254" s="149"/>
      <c r="F254" s="149"/>
      <c r="G254" s="149"/>
      <c r="H254" s="149"/>
      <c r="I254" s="149"/>
      <c r="J254" s="149"/>
      <c r="K254" s="149"/>
      <c r="L254" s="149"/>
      <c r="M254" s="149"/>
      <c r="N254" s="149"/>
      <c r="O254" s="149"/>
      <c r="P254" s="149"/>
      <c r="Q254" s="149"/>
      <c r="R254" s="149"/>
      <c r="S254" s="149"/>
      <c r="T254" s="149"/>
      <c r="U254" s="149"/>
      <c r="V254" s="149"/>
      <c r="W254" s="308"/>
      <c r="X254" s="308"/>
      <c r="Y254" s="308"/>
      <c r="Z254" s="308"/>
      <c r="AA254" s="70"/>
      <c r="AB254" s="70"/>
      <c r="AC254" s="70"/>
      <c r="AD254" s="70"/>
      <c r="AE254" s="70"/>
      <c r="AF254" s="70"/>
      <c r="AG254" s="70"/>
    </row>
    <row r="255" spans="1:33" ht="15.75" customHeight="1" x14ac:dyDescent="0.2">
      <c r="A255" s="70"/>
      <c r="B255" s="295"/>
      <c r="C255" s="70"/>
      <c r="D255" s="296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  <c r="T255" s="149"/>
      <c r="U255" s="149"/>
      <c r="V255" s="149"/>
      <c r="W255" s="308"/>
      <c r="X255" s="308"/>
      <c r="Y255" s="308"/>
      <c r="Z255" s="308"/>
      <c r="AA255" s="70"/>
      <c r="AB255" s="70"/>
      <c r="AC255" s="70"/>
      <c r="AD255" s="70"/>
      <c r="AE255" s="70"/>
      <c r="AF255" s="70"/>
      <c r="AG255" s="70"/>
    </row>
    <row r="256" spans="1:33" ht="15.75" customHeight="1" x14ac:dyDescent="0.2">
      <c r="A256" s="70"/>
      <c r="B256" s="295"/>
      <c r="C256" s="70"/>
      <c r="D256" s="296"/>
      <c r="E256" s="149"/>
      <c r="F256" s="149"/>
      <c r="G256" s="149"/>
      <c r="H256" s="149"/>
      <c r="I256" s="149"/>
      <c r="J256" s="149"/>
      <c r="K256" s="149"/>
      <c r="L256" s="149"/>
      <c r="M256" s="149"/>
      <c r="N256" s="149"/>
      <c r="O256" s="149"/>
      <c r="P256" s="149"/>
      <c r="Q256" s="149"/>
      <c r="R256" s="149"/>
      <c r="S256" s="149"/>
      <c r="T256" s="149"/>
      <c r="U256" s="149"/>
      <c r="V256" s="149"/>
      <c r="W256" s="308"/>
      <c r="X256" s="308"/>
      <c r="Y256" s="308"/>
      <c r="Z256" s="308"/>
      <c r="AA256" s="70"/>
      <c r="AB256" s="70"/>
      <c r="AC256" s="70"/>
      <c r="AD256" s="70"/>
      <c r="AE256" s="70"/>
      <c r="AF256" s="70"/>
      <c r="AG256" s="70"/>
    </row>
    <row r="257" spans="1:33" ht="15.75" customHeight="1" x14ac:dyDescent="0.2">
      <c r="A257" s="70"/>
      <c r="B257" s="295"/>
      <c r="C257" s="70"/>
      <c r="D257" s="296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  <c r="T257" s="149"/>
      <c r="U257" s="149"/>
      <c r="V257" s="149"/>
      <c r="W257" s="308"/>
      <c r="X257" s="308"/>
      <c r="Y257" s="308"/>
      <c r="Z257" s="308"/>
      <c r="AA257" s="70"/>
      <c r="AB257" s="70"/>
      <c r="AC257" s="70"/>
      <c r="AD257" s="70"/>
      <c r="AE257" s="70"/>
      <c r="AF257" s="70"/>
      <c r="AG257" s="70"/>
    </row>
    <row r="258" spans="1:33" ht="15.75" customHeight="1" x14ac:dyDescent="0.2">
      <c r="A258" s="70"/>
      <c r="B258" s="295"/>
      <c r="C258" s="70"/>
      <c r="D258" s="296"/>
      <c r="E258" s="149"/>
      <c r="F258" s="149"/>
      <c r="G258" s="149"/>
      <c r="H258" s="149"/>
      <c r="I258" s="149"/>
      <c r="J258" s="149"/>
      <c r="K258" s="149"/>
      <c r="L258" s="149"/>
      <c r="M258" s="149"/>
      <c r="N258" s="149"/>
      <c r="O258" s="149"/>
      <c r="P258" s="149"/>
      <c r="Q258" s="149"/>
      <c r="R258" s="149"/>
      <c r="S258" s="149"/>
      <c r="T258" s="149"/>
      <c r="U258" s="149"/>
      <c r="V258" s="149"/>
      <c r="W258" s="308"/>
      <c r="X258" s="308"/>
      <c r="Y258" s="308"/>
      <c r="Z258" s="308"/>
      <c r="AA258" s="70"/>
      <c r="AB258" s="70"/>
      <c r="AC258" s="70"/>
      <c r="AD258" s="70"/>
      <c r="AE258" s="70"/>
      <c r="AF258" s="70"/>
      <c r="AG258" s="70"/>
    </row>
    <row r="259" spans="1:33" ht="15.75" customHeight="1" x14ac:dyDescent="0.2">
      <c r="A259" s="70"/>
      <c r="B259" s="295"/>
      <c r="C259" s="70"/>
      <c r="D259" s="296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  <c r="T259" s="149"/>
      <c r="U259" s="149"/>
      <c r="V259" s="149"/>
      <c r="W259" s="308"/>
      <c r="X259" s="308"/>
      <c r="Y259" s="308"/>
      <c r="Z259" s="308"/>
      <c r="AA259" s="70"/>
      <c r="AB259" s="70"/>
      <c r="AC259" s="70"/>
      <c r="AD259" s="70"/>
      <c r="AE259" s="70"/>
      <c r="AF259" s="70"/>
      <c r="AG259" s="70"/>
    </row>
    <row r="260" spans="1:33" ht="15.75" customHeight="1" x14ac:dyDescent="0.2">
      <c r="A260" s="70"/>
      <c r="B260" s="295"/>
      <c r="C260" s="70"/>
      <c r="D260" s="296"/>
      <c r="E260" s="149"/>
      <c r="F260" s="149"/>
      <c r="G260" s="149"/>
      <c r="H260" s="149"/>
      <c r="I260" s="149"/>
      <c r="J260" s="149"/>
      <c r="K260" s="149"/>
      <c r="L260" s="149"/>
      <c r="M260" s="149"/>
      <c r="N260" s="149"/>
      <c r="O260" s="149"/>
      <c r="P260" s="149"/>
      <c r="Q260" s="149"/>
      <c r="R260" s="149"/>
      <c r="S260" s="149"/>
      <c r="T260" s="149"/>
      <c r="U260" s="149"/>
      <c r="V260" s="149"/>
      <c r="W260" s="308"/>
      <c r="X260" s="308"/>
      <c r="Y260" s="308"/>
      <c r="Z260" s="308"/>
      <c r="AA260" s="70"/>
      <c r="AB260" s="70"/>
      <c r="AC260" s="70"/>
      <c r="AD260" s="70"/>
      <c r="AE260" s="70"/>
      <c r="AF260" s="70"/>
      <c r="AG260" s="70"/>
    </row>
    <row r="261" spans="1:33" ht="15.75" customHeight="1" x14ac:dyDescent="0.2">
      <c r="A261" s="70"/>
      <c r="B261" s="295"/>
      <c r="C261" s="70"/>
      <c r="D261" s="296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  <c r="T261" s="149"/>
      <c r="U261" s="149"/>
      <c r="V261" s="149"/>
      <c r="W261" s="308"/>
      <c r="X261" s="308"/>
      <c r="Y261" s="308"/>
      <c r="Z261" s="308"/>
      <c r="AA261" s="70"/>
      <c r="AB261" s="70"/>
      <c r="AC261" s="70"/>
      <c r="AD261" s="70"/>
      <c r="AE261" s="70"/>
      <c r="AF261" s="70"/>
      <c r="AG261" s="70"/>
    </row>
    <row r="262" spans="1:33" ht="15.75" customHeight="1" x14ac:dyDescent="0.2">
      <c r="A262" s="70"/>
      <c r="B262" s="295"/>
      <c r="C262" s="70"/>
      <c r="D262" s="296"/>
      <c r="E262" s="149"/>
      <c r="F262" s="149"/>
      <c r="G262" s="149"/>
      <c r="H262" s="149"/>
      <c r="I262" s="149"/>
      <c r="J262" s="149"/>
      <c r="K262" s="149"/>
      <c r="L262" s="149"/>
      <c r="M262" s="149"/>
      <c r="N262" s="149"/>
      <c r="O262" s="149"/>
      <c r="P262" s="149"/>
      <c r="Q262" s="149"/>
      <c r="R262" s="149"/>
      <c r="S262" s="149"/>
      <c r="T262" s="149"/>
      <c r="U262" s="149"/>
      <c r="V262" s="149"/>
      <c r="W262" s="308"/>
      <c r="X262" s="308"/>
      <c r="Y262" s="308"/>
      <c r="Z262" s="308"/>
      <c r="AA262" s="70"/>
      <c r="AB262" s="70"/>
      <c r="AC262" s="70"/>
      <c r="AD262" s="70"/>
      <c r="AE262" s="70"/>
      <c r="AF262" s="70"/>
      <c r="AG262" s="70"/>
    </row>
    <row r="263" spans="1:33" ht="15.75" customHeight="1" x14ac:dyDescent="0.2">
      <c r="A263" s="70"/>
      <c r="B263" s="295"/>
      <c r="C263" s="70"/>
      <c r="D263" s="296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  <c r="T263" s="149"/>
      <c r="U263" s="149"/>
      <c r="V263" s="149"/>
      <c r="W263" s="308"/>
      <c r="X263" s="308"/>
      <c r="Y263" s="308"/>
      <c r="Z263" s="308"/>
      <c r="AA263" s="70"/>
      <c r="AB263" s="70"/>
      <c r="AC263" s="70"/>
      <c r="AD263" s="70"/>
      <c r="AE263" s="70"/>
      <c r="AF263" s="70"/>
      <c r="AG263" s="70"/>
    </row>
    <row r="264" spans="1:33" ht="15.75" customHeight="1" x14ac:dyDescent="0.2">
      <c r="A264" s="70"/>
      <c r="B264" s="295"/>
      <c r="C264" s="70"/>
      <c r="D264" s="296"/>
      <c r="E264" s="149"/>
      <c r="F264" s="149"/>
      <c r="G264" s="149"/>
      <c r="H264" s="149"/>
      <c r="I264" s="149"/>
      <c r="J264" s="149"/>
      <c r="K264" s="149"/>
      <c r="L264" s="149"/>
      <c r="M264" s="149"/>
      <c r="N264" s="149"/>
      <c r="O264" s="149"/>
      <c r="P264" s="149"/>
      <c r="Q264" s="149"/>
      <c r="R264" s="149"/>
      <c r="S264" s="149"/>
      <c r="T264" s="149"/>
      <c r="U264" s="149"/>
      <c r="V264" s="149"/>
      <c r="W264" s="308"/>
      <c r="X264" s="308"/>
      <c r="Y264" s="308"/>
      <c r="Z264" s="308"/>
      <c r="AA264" s="70"/>
      <c r="AB264" s="70"/>
      <c r="AC264" s="70"/>
      <c r="AD264" s="70"/>
      <c r="AE264" s="70"/>
      <c r="AF264" s="70"/>
      <c r="AG264" s="70"/>
    </row>
    <row r="265" spans="1:33" ht="15.75" customHeight="1" x14ac:dyDescent="0.2">
      <c r="A265" s="70"/>
      <c r="B265" s="295"/>
      <c r="C265" s="70"/>
      <c r="D265" s="296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  <c r="T265" s="149"/>
      <c r="U265" s="149"/>
      <c r="V265" s="149"/>
      <c r="W265" s="308"/>
      <c r="X265" s="308"/>
      <c r="Y265" s="308"/>
      <c r="Z265" s="308"/>
      <c r="AA265" s="70"/>
      <c r="AB265" s="70"/>
      <c r="AC265" s="70"/>
      <c r="AD265" s="70"/>
      <c r="AE265" s="70"/>
      <c r="AF265" s="70"/>
      <c r="AG265" s="70"/>
    </row>
    <row r="266" spans="1:33" ht="15.75" customHeight="1" x14ac:dyDescent="0.2">
      <c r="A266" s="70"/>
      <c r="B266" s="295"/>
      <c r="C266" s="70"/>
      <c r="D266" s="296"/>
      <c r="E266" s="149"/>
      <c r="F266" s="149"/>
      <c r="G266" s="149"/>
      <c r="H266" s="149"/>
      <c r="I266" s="149"/>
      <c r="J266" s="149"/>
      <c r="K266" s="149"/>
      <c r="L266" s="149"/>
      <c r="M266" s="149"/>
      <c r="N266" s="149"/>
      <c r="O266" s="149"/>
      <c r="P266" s="149"/>
      <c r="Q266" s="149"/>
      <c r="R266" s="149"/>
      <c r="S266" s="149"/>
      <c r="T266" s="149"/>
      <c r="U266" s="149"/>
      <c r="V266" s="149"/>
      <c r="W266" s="308"/>
      <c r="X266" s="308"/>
      <c r="Y266" s="308"/>
      <c r="Z266" s="308"/>
      <c r="AA266" s="70"/>
      <c r="AB266" s="70"/>
      <c r="AC266" s="70"/>
      <c r="AD266" s="70"/>
      <c r="AE266" s="70"/>
      <c r="AF266" s="70"/>
      <c r="AG266" s="70"/>
    </row>
    <row r="267" spans="1:33" ht="15.75" customHeight="1" x14ac:dyDescent="0.2">
      <c r="A267" s="70"/>
      <c r="B267" s="295"/>
      <c r="C267" s="70"/>
      <c r="D267" s="296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  <c r="T267" s="149"/>
      <c r="U267" s="149"/>
      <c r="V267" s="149"/>
      <c r="W267" s="308"/>
      <c r="X267" s="308"/>
      <c r="Y267" s="308"/>
      <c r="Z267" s="308"/>
      <c r="AA267" s="70"/>
      <c r="AB267" s="70"/>
      <c r="AC267" s="70"/>
      <c r="AD267" s="70"/>
      <c r="AE267" s="70"/>
      <c r="AF267" s="70"/>
      <c r="AG267" s="70"/>
    </row>
    <row r="268" spans="1:33" ht="15.75" customHeight="1" x14ac:dyDescent="0.2">
      <c r="A268" s="70"/>
      <c r="B268" s="295"/>
      <c r="C268" s="70"/>
      <c r="D268" s="296"/>
      <c r="E268" s="149"/>
      <c r="F268" s="149"/>
      <c r="G268" s="149"/>
      <c r="H268" s="149"/>
      <c r="I268" s="149"/>
      <c r="J268" s="149"/>
      <c r="K268" s="149"/>
      <c r="L268" s="149"/>
      <c r="M268" s="149"/>
      <c r="N268" s="149"/>
      <c r="O268" s="149"/>
      <c r="P268" s="149"/>
      <c r="Q268" s="149"/>
      <c r="R268" s="149"/>
      <c r="S268" s="149"/>
      <c r="T268" s="149"/>
      <c r="U268" s="149"/>
      <c r="V268" s="149"/>
      <c r="W268" s="308"/>
      <c r="X268" s="308"/>
      <c r="Y268" s="308"/>
      <c r="Z268" s="308"/>
      <c r="AA268" s="70"/>
      <c r="AB268" s="70"/>
      <c r="AC268" s="70"/>
      <c r="AD268" s="70"/>
      <c r="AE268" s="70"/>
      <c r="AF268" s="70"/>
      <c r="AG268" s="70"/>
    </row>
    <row r="269" spans="1:33" ht="15.75" customHeight="1" x14ac:dyDescent="0.2">
      <c r="A269" s="70"/>
      <c r="B269" s="295"/>
      <c r="C269" s="70"/>
      <c r="D269" s="296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  <c r="T269" s="149"/>
      <c r="U269" s="149"/>
      <c r="V269" s="149"/>
      <c r="W269" s="308"/>
      <c r="X269" s="308"/>
      <c r="Y269" s="308"/>
      <c r="Z269" s="308"/>
      <c r="AA269" s="70"/>
      <c r="AB269" s="70"/>
      <c r="AC269" s="70"/>
      <c r="AD269" s="70"/>
      <c r="AE269" s="70"/>
      <c r="AF269" s="70"/>
      <c r="AG269" s="70"/>
    </row>
    <row r="270" spans="1:33" ht="15.75" customHeight="1" x14ac:dyDescent="0.2">
      <c r="A270" s="70"/>
      <c r="B270" s="295"/>
      <c r="C270" s="70"/>
      <c r="D270" s="296"/>
      <c r="E270" s="149"/>
      <c r="F270" s="149"/>
      <c r="G270" s="149"/>
      <c r="H270" s="149"/>
      <c r="I270" s="149"/>
      <c r="J270" s="149"/>
      <c r="K270" s="149"/>
      <c r="L270" s="149"/>
      <c r="M270" s="149"/>
      <c r="N270" s="149"/>
      <c r="O270" s="149"/>
      <c r="P270" s="149"/>
      <c r="Q270" s="149"/>
      <c r="R270" s="149"/>
      <c r="S270" s="149"/>
      <c r="T270" s="149"/>
      <c r="U270" s="149"/>
      <c r="V270" s="149"/>
      <c r="W270" s="308"/>
      <c r="X270" s="308"/>
      <c r="Y270" s="308"/>
      <c r="Z270" s="308"/>
      <c r="AA270" s="70"/>
      <c r="AB270" s="70"/>
      <c r="AC270" s="70"/>
      <c r="AD270" s="70"/>
      <c r="AE270" s="70"/>
      <c r="AF270" s="70"/>
      <c r="AG270" s="70"/>
    </row>
    <row r="271" spans="1:33" ht="15.75" customHeight="1" x14ac:dyDescent="0.2">
      <c r="A271" s="70"/>
      <c r="B271" s="295"/>
      <c r="C271" s="70"/>
      <c r="D271" s="296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  <c r="T271" s="149"/>
      <c r="U271" s="149"/>
      <c r="V271" s="149"/>
      <c r="W271" s="308"/>
      <c r="X271" s="308"/>
      <c r="Y271" s="308"/>
      <c r="Z271" s="308"/>
      <c r="AA271" s="70"/>
      <c r="AB271" s="70"/>
      <c r="AC271" s="70"/>
      <c r="AD271" s="70"/>
      <c r="AE271" s="70"/>
      <c r="AF271" s="70"/>
      <c r="AG271" s="70"/>
    </row>
    <row r="272" spans="1:33" ht="15.75" customHeight="1" x14ac:dyDescent="0.2">
      <c r="A272" s="70"/>
      <c r="B272" s="295"/>
      <c r="C272" s="70"/>
      <c r="D272" s="296"/>
      <c r="E272" s="149"/>
      <c r="F272" s="149"/>
      <c r="G272" s="149"/>
      <c r="H272" s="149"/>
      <c r="I272" s="149"/>
      <c r="J272" s="149"/>
      <c r="K272" s="149"/>
      <c r="L272" s="149"/>
      <c r="M272" s="149"/>
      <c r="N272" s="149"/>
      <c r="O272" s="149"/>
      <c r="P272" s="149"/>
      <c r="Q272" s="149"/>
      <c r="R272" s="149"/>
      <c r="S272" s="149"/>
      <c r="T272" s="149"/>
      <c r="U272" s="149"/>
      <c r="V272" s="149"/>
      <c r="W272" s="308"/>
      <c r="X272" s="308"/>
      <c r="Y272" s="308"/>
      <c r="Z272" s="308"/>
      <c r="AA272" s="70"/>
      <c r="AB272" s="70"/>
      <c r="AC272" s="70"/>
      <c r="AD272" s="70"/>
      <c r="AE272" s="70"/>
      <c r="AF272" s="70"/>
      <c r="AG272" s="70"/>
    </row>
    <row r="273" spans="1:33" ht="15.75" customHeight="1" x14ac:dyDescent="0.2">
      <c r="A273" s="70"/>
      <c r="B273" s="295"/>
      <c r="C273" s="70"/>
      <c r="D273" s="296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  <c r="T273" s="149"/>
      <c r="U273" s="149"/>
      <c r="V273" s="149"/>
      <c r="W273" s="308"/>
      <c r="X273" s="308"/>
      <c r="Y273" s="308"/>
      <c r="Z273" s="308"/>
      <c r="AA273" s="70"/>
      <c r="AB273" s="70"/>
      <c r="AC273" s="70"/>
      <c r="AD273" s="70"/>
      <c r="AE273" s="70"/>
      <c r="AF273" s="70"/>
      <c r="AG273" s="70"/>
    </row>
    <row r="274" spans="1:33" ht="15.75" customHeight="1" x14ac:dyDescent="0.2">
      <c r="A274" s="70"/>
      <c r="B274" s="295"/>
      <c r="C274" s="70"/>
      <c r="D274" s="296"/>
      <c r="E274" s="149"/>
      <c r="F274" s="149"/>
      <c r="G274" s="149"/>
      <c r="H274" s="149"/>
      <c r="I274" s="149"/>
      <c r="J274" s="149"/>
      <c r="K274" s="149"/>
      <c r="L274" s="149"/>
      <c r="M274" s="149"/>
      <c r="N274" s="149"/>
      <c r="O274" s="149"/>
      <c r="P274" s="149"/>
      <c r="Q274" s="149"/>
      <c r="R274" s="149"/>
      <c r="S274" s="149"/>
      <c r="T274" s="149"/>
      <c r="U274" s="149"/>
      <c r="V274" s="149"/>
      <c r="W274" s="308"/>
      <c r="X274" s="308"/>
      <c r="Y274" s="308"/>
      <c r="Z274" s="308"/>
      <c r="AA274" s="70"/>
      <c r="AB274" s="70"/>
      <c r="AC274" s="70"/>
      <c r="AD274" s="70"/>
      <c r="AE274" s="70"/>
      <c r="AF274" s="70"/>
      <c r="AG274" s="70"/>
    </row>
    <row r="275" spans="1:33" ht="15.75" customHeight="1" x14ac:dyDescent="0.2">
      <c r="A275" s="70"/>
      <c r="B275" s="295"/>
      <c r="C275" s="70"/>
      <c r="D275" s="296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  <c r="T275" s="149"/>
      <c r="U275" s="149"/>
      <c r="V275" s="149"/>
      <c r="W275" s="308"/>
      <c r="X275" s="308"/>
      <c r="Y275" s="308"/>
      <c r="Z275" s="308"/>
      <c r="AA275" s="70"/>
      <c r="AB275" s="70"/>
      <c r="AC275" s="70"/>
      <c r="AD275" s="70"/>
      <c r="AE275" s="70"/>
      <c r="AF275" s="70"/>
      <c r="AG275" s="70"/>
    </row>
    <row r="276" spans="1:33" ht="15.75" customHeight="1" x14ac:dyDescent="0.2">
      <c r="A276" s="70"/>
      <c r="B276" s="295"/>
      <c r="C276" s="70"/>
      <c r="D276" s="296"/>
      <c r="E276" s="149"/>
      <c r="F276" s="149"/>
      <c r="G276" s="149"/>
      <c r="H276" s="149"/>
      <c r="I276" s="149"/>
      <c r="J276" s="149"/>
      <c r="K276" s="149"/>
      <c r="L276" s="149"/>
      <c r="M276" s="149"/>
      <c r="N276" s="149"/>
      <c r="O276" s="149"/>
      <c r="P276" s="149"/>
      <c r="Q276" s="149"/>
      <c r="R276" s="149"/>
      <c r="S276" s="149"/>
      <c r="T276" s="149"/>
      <c r="U276" s="149"/>
      <c r="V276" s="149"/>
      <c r="W276" s="308"/>
      <c r="X276" s="308"/>
      <c r="Y276" s="308"/>
      <c r="Z276" s="308"/>
      <c r="AA276" s="70"/>
      <c r="AB276" s="70"/>
      <c r="AC276" s="70"/>
      <c r="AD276" s="70"/>
      <c r="AE276" s="70"/>
      <c r="AF276" s="70"/>
      <c r="AG276" s="70"/>
    </row>
    <row r="277" spans="1:33" ht="15.75" customHeight="1" x14ac:dyDescent="0.2">
      <c r="A277" s="70"/>
      <c r="B277" s="295"/>
      <c r="C277" s="70"/>
      <c r="D277" s="296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  <c r="T277" s="149"/>
      <c r="U277" s="149"/>
      <c r="V277" s="149"/>
      <c r="W277" s="308"/>
      <c r="X277" s="308"/>
      <c r="Y277" s="308"/>
      <c r="Z277" s="308"/>
      <c r="AA277" s="70"/>
      <c r="AB277" s="70"/>
      <c r="AC277" s="70"/>
      <c r="AD277" s="70"/>
      <c r="AE277" s="70"/>
      <c r="AF277" s="70"/>
      <c r="AG277" s="70"/>
    </row>
    <row r="278" spans="1:33" ht="15.75" customHeight="1" x14ac:dyDescent="0.2">
      <c r="A278" s="70"/>
      <c r="B278" s="295"/>
      <c r="C278" s="70"/>
      <c r="D278" s="296"/>
      <c r="E278" s="149"/>
      <c r="F278" s="149"/>
      <c r="G278" s="149"/>
      <c r="H278" s="149"/>
      <c r="I278" s="149"/>
      <c r="J278" s="149"/>
      <c r="K278" s="149"/>
      <c r="L278" s="149"/>
      <c r="M278" s="149"/>
      <c r="N278" s="149"/>
      <c r="O278" s="149"/>
      <c r="P278" s="149"/>
      <c r="Q278" s="149"/>
      <c r="R278" s="149"/>
      <c r="S278" s="149"/>
      <c r="T278" s="149"/>
      <c r="U278" s="149"/>
      <c r="V278" s="149"/>
      <c r="W278" s="308"/>
      <c r="X278" s="308"/>
      <c r="Y278" s="308"/>
      <c r="Z278" s="308"/>
      <c r="AA278" s="70"/>
      <c r="AB278" s="70"/>
      <c r="AC278" s="70"/>
      <c r="AD278" s="70"/>
      <c r="AE278" s="70"/>
      <c r="AF278" s="70"/>
      <c r="AG278" s="70"/>
    </row>
    <row r="279" spans="1:33" ht="15.75" customHeight="1" x14ac:dyDescent="0.2">
      <c r="A279" s="70"/>
      <c r="B279" s="295"/>
      <c r="C279" s="70"/>
      <c r="D279" s="296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  <c r="T279" s="149"/>
      <c r="U279" s="149"/>
      <c r="V279" s="149"/>
      <c r="W279" s="308"/>
      <c r="X279" s="308"/>
      <c r="Y279" s="308"/>
      <c r="Z279" s="308"/>
      <c r="AA279" s="70"/>
      <c r="AB279" s="70"/>
      <c r="AC279" s="70"/>
      <c r="AD279" s="70"/>
      <c r="AE279" s="70"/>
      <c r="AF279" s="70"/>
      <c r="AG279" s="70"/>
    </row>
    <row r="280" spans="1:33" ht="15.75" customHeight="1" x14ac:dyDescent="0.2">
      <c r="A280" s="70"/>
      <c r="B280" s="295"/>
      <c r="C280" s="70"/>
      <c r="D280" s="296"/>
      <c r="E280" s="149"/>
      <c r="F280" s="149"/>
      <c r="G280" s="149"/>
      <c r="H280" s="149"/>
      <c r="I280" s="149"/>
      <c r="J280" s="149"/>
      <c r="K280" s="149"/>
      <c r="L280" s="149"/>
      <c r="M280" s="149"/>
      <c r="N280" s="149"/>
      <c r="O280" s="149"/>
      <c r="P280" s="149"/>
      <c r="Q280" s="149"/>
      <c r="R280" s="149"/>
      <c r="S280" s="149"/>
      <c r="T280" s="149"/>
      <c r="U280" s="149"/>
      <c r="V280" s="149"/>
      <c r="W280" s="308"/>
      <c r="X280" s="308"/>
      <c r="Y280" s="308"/>
      <c r="Z280" s="308"/>
      <c r="AA280" s="70"/>
      <c r="AB280" s="70"/>
      <c r="AC280" s="70"/>
      <c r="AD280" s="70"/>
      <c r="AE280" s="70"/>
      <c r="AF280" s="70"/>
      <c r="AG280" s="70"/>
    </row>
    <row r="281" spans="1:33" ht="15.75" customHeight="1" x14ac:dyDescent="0.2">
      <c r="A281" s="70"/>
      <c r="B281" s="295"/>
      <c r="C281" s="70"/>
      <c r="D281" s="296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  <c r="T281" s="149"/>
      <c r="U281" s="149"/>
      <c r="V281" s="149"/>
      <c r="W281" s="308"/>
      <c r="X281" s="308"/>
      <c r="Y281" s="308"/>
      <c r="Z281" s="308"/>
      <c r="AA281" s="70"/>
      <c r="AB281" s="70"/>
      <c r="AC281" s="70"/>
      <c r="AD281" s="70"/>
      <c r="AE281" s="70"/>
      <c r="AF281" s="70"/>
      <c r="AG281" s="70"/>
    </row>
    <row r="282" spans="1:33" ht="15.75" customHeight="1" x14ac:dyDescent="0.2">
      <c r="A282" s="70"/>
      <c r="B282" s="70"/>
      <c r="C282" s="70"/>
      <c r="D282" s="296"/>
      <c r="E282" s="149"/>
      <c r="F282" s="149"/>
      <c r="G282" s="149"/>
      <c r="H282" s="149"/>
      <c r="I282" s="149"/>
      <c r="J282" s="149"/>
      <c r="K282" s="149"/>
      <c r="L282" s="149"/>
      <c r="M282" s="149"/>
      <c r="N282" s="149"/>
      <c r="O282" s="149"/>
      <c r="P282" s="149"/>
      <c r="Q282" s="149"/>
      <c r="R282" s="149"/>
      <c r="S282" s="149"/>
      <c r="T282" s="149"/>
      <c r="U282" s="149"/>
      <c r="V282" s="149"/>
      <c r="W282" s="308"/>
      <c r="X282" s="308"/>
      <c r="Y282" s="308"/>
      <c r="Z282" s="308"/>
      <c r="AA282" s="70"/>
      <c r="AB282" s="70"/>
      <c r="AC282" s="70"/>
      <c r="AD282" s="70"/>
      <c r="AE282" s="70"/>
      <c r="AF282" s="70"/>
      <c r="AG282" s="70"/>
    </row>
    <row r="283" spans="1:33" ht="15.75" customHeight="1" x14ac:dyDescent="0.2">
      <c r="A283" s="70"/>
      <c r="B283" s="70"/>
      <c r="C283" s="70"/>
      <c r="D283" s="296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  <c r="T283" s="149"/>
      <c r="U283" s="149"/>
      <c r="V283" s="149"/>
      <c r="W283" s="308"/>
      <c r="X283" s="308"/>
      <c r="Y283" s="308"/>
      <c r="Z283" s="308"/>
      <c r="AA283" s="70"/>
      <c r="AB283" s="70"/>
      <c r="AC283" s="70"/>
      <c r="AD283" s="70"/>
      <c r="AE283" s="70"/>
      <c r="AF283" s="70"/>
      <c r="AG283" s="70"/>
    </row>
    <row r="284" spans="1:33" ht="15.75" customHeight="1" x14ac:dyDescent="0.2">
      <c r="A284" s="70"/>
      <c r="B284" s="70"/>
      <c r="C284" s="70"/>
      <c r="D284" s="296"/>
      <c r="E284" s="149"/>
      <c r="F284" s="149"/>
      <c r="G284" s="149"/>
      <c r="H284" s="149"/>
      <c r="I284" s="149"/>
      <c r="J284" s="149"/>
      <c r="K284" s="149"/>
      <c r="L284" s="149"/>
      <c r="M284" s="149"/>
      <c r="N284" s="149"/>
      <c r="O284" s="149"/>
      <c r="P284" s="149"/>
      <c r="Q284" s="149"/>
      <c r="R284" s="149"/>
      <c r="S284" s="149"/>
      <c r="T284" s="149"/>
      <c r="U284" s="149"/>
      <c r="V284" s="149"/>
      <c r="W284" s="308"/>
      <c r="X284" s="308"/>
      <c r="Y284" s="308"/>
      <c r="Z284" s="308"/>
      <c r="AA284" s="70"/>
      <c r="AB284" s="70"/>
      <c r="AC284" s="70"/>
      <c r="AD284" s="70"/>
      <c r="AE284" s="70"/>
      <c r="AF284" s="70"/>
      <c r="AG284" s="70"/>
    </row>
    <row r="285" spans="1:33" ht="15.75" customHeight="1" x14ac:dyDescent="0.2">
      <c r="A285" s="70"/>
      <c r="B285" s="70"/>
      <c r="C285" s="70"/>
      <c r="D285" s="296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  <c r="T285" s="149"/>
      <c r="U285" s="149"/>
      <c r="V285" s="149"/>
      <c r="W285" s="308"/>
      <c r="X285" s="308"/>
      <c r="Y285" s="308"/>
      <c r="Z285" s="308"/>
      <c r="AA285" s="70"/>
      <c r="AB285" s="70"/>
      <c r="AC285" s="70"/>
      <c r="AD285" s="70"/>
      <c r="AE285" s="70"/>
      <c r="AF285" s="70"/>
      <c r="AG285" s="70"/>
    </row>
    <row r="286" spans="1:33" ht="15.75" customHeight="1" x14ac:dyDescent="0.2">
      <c r="A286" s="70"/>
      <c r="B286" s="70"/>
      <c r="C286" s="70"/>
      <c r="D286" s="296"/>
      <c r="E286" s="149"/>
      <c r="F286" s="149"/>
      <c r="G286" s="149"/>
      <c r="H286" s="149"/>
      <c r="I286" s="149"/>
      <c r="J286" s="149"/>
      <c r="K286" s="149"/>
      <c r="L286" s="149"/>
      <c r="M286" s="149"/>
      <c r="N286" s="149"/>
      <c r="O286" s="149"/>
      <c r="P286" s="149"/>
      <c r="Q286" s="149"/>
      <c r="R286" s="149"/>
      <c r="S286" s="149"/>
      <c r="T286" s="149"/>
      <c r="U286" s="149"/>
      <c r="V286" s="149"/>
      <c r="W286" s="308"/>
      <c r="X286" s="308"/>
      <c r="Y286" s="308"/>
      <c r="Z286" s="308"/>
      <c r="AA286" s="70"/>
      <c r="AB286" s="70"/>
      <c r="AC286" s="70"/>
      <c r="AD286" s="70"/>
      <c r="AE286" s="70"/>
      <c r="AF286" s="70"/>
      <c r="AG286" s="70"/>
    </row>
    <row r="287" spans="1:33" ht="15.75" customHeight="1" x14ac:dyDescent="0.2"/>
    <row r="288" spans="1:33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</sheetData>
  <mergeCells count="38">
    <mergeCell ref="K7:P7"/>
    <mergeCell ref="A1:G1"/>
    <mergeCell ref="A7:A9"/>
    <mergeCell ref="B7:B9"/>
    <mergeCell ref="C7:C9"/>
    <mergeCell ref="D7:D9"/>
    <mergeCell ref="E7:J7"/>
    <mergeCell ref="A2:B2"/>
    <mergeCell ref="A3:B3"/>
    <mergeCell ref="A4:B4"/>
    <mergeCell ref="A5:B5"/>
    <mergeCell ref="C2:M2"/>
    <mergeCell ref="C3:M3"/>
    <mergeCell ref="C4:M4"/>
    <mergeCell ref="C5:M5"/>
    <mergeCell ref="A151:D151"/>
    <mergeCell ref="A186:C186"/>
    <mergeCell ref="A187:C187"/>
    <mergeCell ref="K8:M8"/>
    <mergeCell ref="N8:P8"/>
    <mergeCell ref="E8:G8"/>
    <mergeCell ref="H8:J8"/>
    <mergeCell ref="E59:G60"/>
    <mergeCell ref="H59:J60"/>
    <mergeCell ref="A97:D97"/>
    <mergeCell ref="A38:D38"/>
    <mergeCell ref="A140:D140"/>
    <mergeCell ref="A157:D157"/>
    <mergeCell ref="A184:D184"/>
    <mergeCell ref="A185:D185"/>
    <mergeCell ref="Q7:V7"/>
    <mergeCell ref="W7:Z7"/>
    <mergeCell ref="AA7:AA9"/>
    <mergeCell ref="Q8:S8"/>
    <mergeCell ref="T8:V8"/>
    <mergeCell ref="W8:W9"/>
    <mergeCell ref="X8:X9"/>
    <mergeCell ref="Y8:Z8"/>
  </mergeCells>
  <pageMargins left="0" right="0" top="0.35433070866141736" bottom="0.35433070866141736" header="0" footer="0"/>
  <pageSetup paperSize="9" scale="38" orientation="landscape" r:id="rId1"/>
  <rowBreaks count="1" manualBreakCount="1">
    <brk id="141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view="pageBreakPreview" topLeftCell="A27" zoomScale="115" zoomScaleNormal="100" zoomScaleSheetLayoutView="115" workbookViewId="0">
      <selection activeCell="F36" sqref="F36"/>
    </sheetView>
  </sheetViews>
  <sheetFormatPr defaultRowHeight="12.75" x14ac:dyDescent="0.2"/>
  <cols>
    <col min="1" max="1" width="12.125" style="425" customWidth="1"/>
    <col min="2" max="2" width="20.875" style="309" customWidth="1"/>
    <col min="3" max="3" width="10.625" style="445" customWidth="1"/>
    <col min="4" max="4" width="19.75" style="309" customWidth="1"/>
    <col min="5" max="5" width="12.125" style="461" customWidth="1"/>
    <col min="6" max="6" width="24.875" style="309" customWidth="1"/>
    <col min="7" max="7" width="24.75" style="309" customWidth="1"/>
    <col min="8" max="8" width="11.5" style="309" customWidth="1"/>
    <col min="9" max="9" width="16.125" style="309" customWidth="1"/>
    <col min="10" max="10" width="0" style="309" hidden="1" customWidth="1"/>
    <col min="11" max="16384" width="9" style="309"/>
  </cols>
  <sheetData>
    <row r="1" spans="1:9" x14ac:dyDescent="0.2">
      <c r="E1" s="453"/>
      <c r="I1" s="310" t="s">
        <v>348</v>
      </c>
    </row>
    <row r="2" spans="1:9" x14ac:dyDescent="0.2">
      <c r="E2" s="453"/>
      <c r="G2" s="564" t="s">
        <v>349</v>
      </c>
      <c r="H2" s="565"/>
      <c r="I2" s="565"/>
    </row>
    <row r="3" spans="1:9" x14ac:dyDescent="0.2">
      <c r="E3" s="453"/>
      <c r="G3" s="564" t="s">
        <v>389</v>
      </c>
      <c r="H3" s="565"/>
      <c r="I3" s="565"/>
    </row>
    <row r="4" spans="1:9" x14ac:dyDescent="0.2">
      <c r="E4" s="453"/>
    </row>
    <row r="5" spans="1:9" x14ac:dyDescent="0.2">
      <c r="A5" s="566" t="s">
        <v>350</v>
      </c>
      <c r="B5" s="565"/>
      <c r="C5" s="565"/>
      <c r="D5" s="565"/>
      <c r="E5" s="565"/>
      <c r="F5" s="565"/>
      <c r="G5" s="565"/>
      <c r="H5" s="565"/>
      <c r="I5" s="565"/>
    </row>
    <row r="6" spans="1:9" s="447" customFormat="1" x14ac:dyDescent="0.2">
      <c r="A6" s="557" t="s">
        <v>388</v>
      </c>
      <c r="B6" s="558"/>
      <c r="C6" s="558"/>
      <c r="D6" s="558"/>
      <c r="E6" s="558"/>
      <c r="F6" s="558"/>
      <c r="G6" s="558"/>
      <c r="H6" s="558"/>
      <c r="I6" s="558"/>
    </row>
    <row r="7" spans="1:9" x14ac:dyDescent="0.2">
      <c r="A7" s="567" t="s">
        <v>351</v>
      </c>
      <c r="B7" s="565"/>
      <c r="C7" s="565"/>
      <c r="D7" s="565"/>
      <c r="E7" s="565"/>
      <c r="F7" s="565"/>
      <c r="G7" s="565"/>
      <c r="H7" s="565"/>
      <c r="I7" s="565"/>
    </row>
    <row r="8" spans="1:9" x14ac:dyDescent="0.2">
      <c r="A8" s="557" t="s">
        <v>426</v>
      </c>
      <c r="B8" s="558"/>
      <c r="C8" s="558"/>
      <c r="D8" s="558"/>
      <c r="E8" s="558"/>
      <c r="F8" s="558"/>
      <c r="G8" s="558"/>
      <c r="H8" s="558"/>
      <c r="I8" s="558"/>
    </row>
    <row r="9" spans="1:9" x14ac:dyDescent="0.2">
      <c r="E9" s="453"/>
    </row>
    <row r="10" spans="1:9" x14ac:dyDescent="0.2">
      <c r="E10" s="453"/>
    </row>
    <row r="11" spans="1:9" ht="20.25" customHeight="1" x14ac:dyDescent="0.2">
      <c r="A11" s="559" t="s">
        <v>391</v>
      </c>
      <c r="B11" s="560"/>
      <c r="C11" s="560"/>
      <c r="D11" s="561" t="s">
        <v>352</v>
      </c>
      <c r="E11" s="560"/>
      <c r="F11" s="560"/>
      <c r="G11" s="560"/>
      <c r="H11" s="560"/>
      <c r="I11" s="560"/>
    </row>
    <row r="12" spans="1:9" ht="51" x14ac:dyDescent="0.2">
      <c r="A12" s="426" t="s">
        <v>353</v>
      </c>
      <c r="B12" s="311" t="s">
        <v>47</v>
      </c>
      <c r="C12" s="312" t="s">
        <v>354</v>
      </c>
      <c r="D12" s="311" t="s">
        <v>355</v>
      </c>
      <c r="E12" s="454" t="s">
        <v>354</v>
      </c>
      <c r="F12" s="311" t="s">
        <v>356</v>
      </c>
      <c r="G12" s="311" t="s">
        <v>357</v>
      </c>
      <c r="H12" s="311" t="s">
        <v>358</v>
      </c>
      <c r="I12" s="311" t="s">
        <v>359</v>
      </c>
    </row>
    <row r="13" spans="1:9" ht="25.5" x14ac:dyDescent="0.2">
      <c r="A13" s="427" t="s">
        <v>23</v>
      </c>
      <c r="B13" s="313" t="s">
        <v>360</v>
      </c>
      <c r="C13" s="314"/>
      <c r="D13" s="315"/>
      <c r="E13" s="455"/>
      <c r="F13" s="315"/>
      <c r="G13" s="315"/>
      <c r="H13" s="315"/>
      <c r="I13" s="315"/>
    </row>
    <row r="14" spans="1:9" x14ac:dyDescent="0.2">
      <c r="A14" s="427" t="s">
        <v>87</v>
      </c>
      <c r="B14" s="313" t="s">
        <v>88</v>
      </c>
      <c r="C14" s="314"/>
      <c r="D14" s="315"/>
      <c r="E14" s="455"/>
      <c r="F14" s="315"/>
      <c r="G14" s="315"/>
      <c r="H14" s="315"/>
      <c r="I14" s="315"/>
    </row>
    <row r="15" spans="1:9" ht="51" x14ac:dyDescent="0.2">
      <c r="A15" s="428" t="s">
        <v>89</v>
      </c>
      <c r="B15" s="416" t="s">
        <v>90</v>
      </c>
      <c r="C15" s="316">
        <v>42500</v>
      </c>
      <c r="D15" s="416" t="s">
        <v>90</v>
      </c>
      <c r="E15" s="456">
        <v>8500</v>
      </c>
      <c r="F15" s="317" t="s">
        <v>466</v>
      </c>
      <c r="G15" s="317" t="s">
        <v>361</v>
      </c>
      <c r="H15" s="316">
        <f>E15</f>
        <v>8500</v>
      </c>
      <c r="I15" s="448" t="s">
        <v>493</v>
      </c>
    </row>
    <row r="16" spans="1:9" ht="51" x14ac:dyDescent="0.2">
      <c r="A16" s="428"/>
      <c r="B16" s="416"/>
      <c r="C16" s="316"/>
      <c r="D16" s="416" t="s">
        <v>90</v>
      </c>
      <c r="E16" s="456">
        <v>11516.09</v>
      </c>
      <c r="F16" s="317" t="s">
        <v>467</v>
      </c>
      <c r="G16" s="317" t="s">
        <v>362</v>
      </c>
      <c r="H16" s="316">
        <f t="shared" ref="H16:H36" si="0">E16</f>
        <v>11516.09</v>
      </c>
      <c r="I16" s="448" t="s">
        <v>494</v>
      </c>
    </row>
    <row r="17" spans="1:9" s="446" customFormat="1" ht="35.25" customHeight="1" x14ac:dyDescent="0.2">
      <c r="A17" s="428"/>
      <c r="B17" s="416"/>
      <c r="C17" s="316"/>
      <c r="D17" s="416" t="s">
        <v>90</v>
      </c>
      <c r="E17" s="456">
        <v>22483.91</v>
      </c>
      <c r="F17" s="317" t="s">
        <v>468</v>
      </c>
      <c r="G17" s="317" t="s">
        <v>509</v>
      </c>
      <c r="H17" s="316">
        <v>0</v>
      </c>
      <c r="I17" s="448"/>
    </row>
    <row r="18" spans="1:9" ht="51" x14ac:dyDescent="0.2">
      <c r="A18" s="428" t="s">
        <v>91</v>
      </c>
      <c r="B18" s="318" t="s">
        <v>92</v>
      </c>
      <c r="C18" s="316">
        <v>61337.25</v>
      </c>
      <c r="D18" s="318" t="s">
        <v>92</v>
      </c>
      <c r="E18" s="456">
        <v>24535</v>
      </c>
      <c r="F18" s="317" t="s">
        <v>458</v>
      </c>
      <c r="G18" s="317" t="s">
        <v>510</v>
      </c>
      <c r="H18" s="316">
        <f t="shared" si="0"/>
        <v>24535</v>
      </c>
      <c r="I18" s="415" t="s">
        <v>495</v>
      </c>
    </row>
    <row r="19" spans="1:9" s="446" customFormat="1" ht="51" x14ac:dyDescent="0.2">
      <c r="A19" s="428"/>
      <c r="B19" s="318"/>
      <c r="C19" s="316"/>
      <c r="D19" s="318" t="s">
        <v>92</v>
      </c>
      <c r="E19" s="456">
        <v>10000</v>
      </c>
      <c r="F19" s="317" t="s">
        <v>459</v>
      </c>
      <c r="G19" s="317" t="s">
        <v>511</v>
      </c>
      <c r="H19" s="316">
        <f t="shared" si="0"/>
        <v>10000</v>
      </c>
      <c r="I19" s="448" t="s">
        <v>496</v>
      </c>
    </row>
    <row r="20" spans="1:9" s="446" customFormat="1" ht="38.25" x14ac:dyDescent="0.2">
      <c r="A20" s="428"/>
      <c r="B20" s="318"/>
      <c r="C20" s="316"/>
      <c r="D20" s="318" t="s">
        <v>92</v>
      </c>
      <c r="E20" s="456">
        <v>26802.25</v>
      </c>
      <c r="F20" s="317" t="s">
        <v>460</v>
      </c>
      <c r="G20" s="317" t="s">
        <v>512</v>
      </c>
      <c r="H20" s="316">
        <v>0</v>
      </c>
      <c r="I20" s="415"/>
    </row>
    <row r="21" spans="1:9" ht="51" x14ac:dyDescent="0.2">
      <c r="A21" s="428" t="s">
        <v>93</v>
      </c>
      <c r="B21" s="318" t="s">
        <v>94</v>
      </c>
      <c r="C21" s="316">
        <v>48138</v>
      </c>
      <c r="D21" s="318" t="s">
        <v>94</v>
      </c>
      <c r="E21" s="456">
        <v>10000</v>
      </c>
      <c r="F21" s="317" t="s">
        <v>461</v>
      </c>
      <c r="G21" s="317" t="s">
        <v>513</v>
      </c>
      <c r="H21" s="316">
        <f t="shared" si="0"/>
        <v>10000</v>
      </c>
      <c r="I21" s="415" t="s">
        <v>497</v>
      </c>
    </row>
    <row r="22" spans="1:9" s="446" customFormat="1" ht="51" x14ac:dyDescent="0.2">
      <c r="A22" s="428"/>
      <c r="B22" s="318"/>
      <c r="C22" s="316"/>
      <c r="D22" s="318" t="s">
        <v>94</v>
      </c>
      <c r="E22" s="456">
        <v>20208.98</v>
      </c>
      <c r="F22" s="317" t="s">
        <v>462</v>
      </c>
      <c r="G22" s="317" t="s">
        <v>514</v>
      </c>
      <c r="H22" s="316">
        <f t="shared" si="0"/>
        <v>20208.98</v>
      </c>
      <c r="I22" s="448" t="s">
        <v>498</v>
      </c>
    </row>
    <row r="23" spans="1:9" s="446" customFormat="1" ht="38.25" x14ac:dyDescent="0.2">
      <c r="A23" s="428"/>
      <c r="B23" s="318"/>
      <c r="C23" s="316"/>
      <c r="D23" s="318" t="s">
        <v>94</v>
      </c>
      <c r="E23" s="456">
        <v>17929.02</v>
      </c>
      <c r="F23" s="317" t="s">
        <v>463</v>
      </c>
      <c r="G23" s="317" t="s">
        <v>515</v>
      </c>
      <c r="H23" s="316">
        <v>0</v>
      </c>
      <c r="I23" s="415"/>
    </row>
    <row r="24" spans="1:9" ht="51" x14ac:dyDescent="0.2">
      <c r="A24" s="428" t="s">
        <v>96</v>
      </c>
      <c r="B24" s="318" t="s">
        <v>97</v>
      </c>
      <c r="C24" s="316">
        <v>45151.88</v>
      </c>
      <c r="D24" s="318" t="s">
        <v>97</v>
      </c>
      <c r="E24" s="456">
        <v>10000</v>
      </c>
      <c r="F24" s="317" t="s">
        <v>452</v>
      </c>
      <c r="G24" s="317" t="s">
        <v>516</v>
      </c>
      <c r="H24" s="316">
        <f t="shared" si="0"/>
        <v>10000</v>
      </c>
      <c r="I24" s="415" t="s">
        <v>507</v>
      </c>
    </row>
    <row r="25" spans="1:9" s="446" customFormat="1" ht="51" x14ac:dyDescent="0.2">
      <c r="A25" s="428"/>
      <c r="B25" s="318"/>
      <c r="C25" s="316"/>
      <c r="D25" s="318" t="s">
        <v>97</v>
      </c>
      <c r="E25" s="456">
        <v>18651.88</v>
      </c>
      <c r="F25" s="317" t="s">
        <v>453</v>
      </c>
      <c r="G25" s="317" t="s">
        <v>517</v>
      </c>
      <c r="H25" s="316">
        <f t="shared" si="0"/>
        <v>18651.88</v>
      </c>
      <c r="I25" s="448" t="s">
        <v>499</v>
      </c>
    </row>
    <row r="26" spans="1:9" s="446" customFormat="1" ht="38.25" x14ac:dyDescent="0.2">
      <c r="A26" s="428"/>
      <c r="B26" s="318"/>
      <c r="C26" s="316"/>
      <c r="D26" s="318" t="s">
        <v>97</v>
      </c>
      <c r="E26" s="456">
        <v>16500</v>
      </c>
      <c r="F26" s="317" t="s">
        <v>454</v>
      </c>
      <c r="G26" s="317" t="s">
        <v>518</v>
      </c>
      <c r="H26" s="316">
        <v>0</v>
      </c>
      <c r="I26" s="415"/>
    </row>
    <row r="27" spans="1:9" ht="51" x14ac:dyDescent="0.2">
      <c r="A27" s="428" t="s">
        <v>99</v>
      </c>
      <c r="B27" s="318" t="s">
        <v>100</v>
      </c>
      <c r="C27" s="316">
        <v>44156.5</v>
      </c>
      <c r="D27" s="318" t="s">
        <v>100</v>
      </c>
      <c r="E27" s="456">
        <v>10000</v>
      </c>
      <c r="F27" s="317" t="s">
        <v>456</v>
      </c>
      <c r="G27" s="317" t="s">
        <v>519</v>
      </c>
      <c r="H27" s="316">
        <f t="shared" si="0"/>
        <v>10000</v>
      </c>
      <c r="I27" s="415" t="s">
        <v>500</v>
      </c>
    </row>
    <row r="28" spans="1:9" s="446" customFormat="1" ht="51" x14ac:dyDescent="0.2">
      <c r="A28" s="428"/>
      <c r="B28" s="318"/>
      <c r="C28" s="316"/>
      <c r="D28" s="318" t="s">
        <v>100</v>
      </c>
      <c r="E28" s="456">
        <v>20000</v>
      </c>
      <c r="F28" s="317" t="s">
        <v>455</v>
      </c>
      <c r="G28" s="317" t="s">
        <v>520</v>
      </c>
      <c r="H28" s="316">
        <f t="shared" si="0"/>
        <v>20000</v>
      </c>
      <c r="I28" s="448" t="s">
        <v>501</v>
      </c>
    </row>
    <row r="29" spans="1:9" s="446" customFormat="1" ht="38.25" x14ac:dyDescent="0.2">
      <c r="A29" s="428"/>
      <c r="B29" s="318"/>
      <c r="C29" s="316"/>
      <c r="D29" s="318" t="s">
        <v>100</v>
      </c>
      <c r="E29" s="456">
        <v>14156.5</v>
      </c>
      <c r="F29" s="317" t="s">
        <v>457</v>
      </c>
      <c r="G29" s="317" t="s">
        <v>521</v>
      </c>
      <c r="H29" s="316">
        <v>0</v>
      </c>
      <c r="I29" s="415"/>
    </row>
    <row r="30" spans="1:9" ht="51" x14ac:dyDescent="0.2">
      <c r="A30" s="428" t="s">
        <v>101</v>
      </c>
      <c r="B30" s="318" t="s">
        <v>102</v>
      </c>
      <c r="C30" s="316">
        <v>46428.75</v>
      </c>
      <c r="D30" s="318" t="s">
        <v>102</v>
      </c>
      <c r="E30" s="456">
        <v>18379</v>
      </c>
      <c r="F30" s="317" t="s">
        <v>449</v>
      </c>
      <c r="G30" s="317" t="s">
        <v>522</v>
      </c>
      <c r="H30" s="316">
        <f t="shared" si="0"/>
        <v>18379</v>
      </c>
      <c r="I30" s="415" t="s">
        <v>502</v>
      </c>
    </row>
    <row r="31" spans="1:9" s="446" customFormat="1" ht="51" x14ac:dyDescent="0.2">
      <c r="A31" s="428"/>
      <c r="B31" s="318"/>
      <c r="C31" s="316"/>
      <c r="D31" s="318" t="s">
        <v>102</v>
      </c>
      <c r="E31" s="456">
        <v>10000</v>
      </c>
      <c r="F31" s="317" t="s">
        <v>450</v>
      </c>
      <c r="G31" s="317" t="s">
        <v>523</v>
      </c>
      <c r="H31" s="316">
        <f t="shared" si="0"/>
        <v>10000</v>
      </c>
      <c r="I31" s="448" t="s">
        <v>503</v>
      </c>
    </row>
    <row r="32" spans="1:9" s="446" customFormat="1" ht="38.25" x14ac:dyDescent="0.2">
      <c r="A32" s="428"/>
      <c r="B32" s="318"/>
      <c r="C32" s="316"/>
      <c r="D32" s="318" t="s">
        <v>102</v>
      </c>
      <c r="E32" s="456">
        <v>18049.75</v>
      </c>
      <c r="F32" s="317" t="s">
        <v>451</v>
      </c>
      <c r="G32" s="317" t="s">
        <v>524</v>
      </c>
      <c r="H32" s="316">
        <v>0</v>
      </c>
      <c r="I32" s="415"/>
    </row>
    <row r="33" spans="1:10" ht="51" x14ac:dyDescent="0.2">
      <c r="A33" s="428" t="s">
        <v>103</v>
      </c>
      <c r="B33" s="318" t="s">
        <v>380</v>
      </c>
      <c r="C33" s="316">
        <v>22012.5</v>
      </c>
      <c r="D33" s="318" t="s">
        <v>380</v>
      </c>
      <c r="E33" s="473">
        <v>10483.91</v>
      </c>
      <c r="F33" s="317" t="s">
        <v>467</v>
      </c>
      <c r="G33" s="317" t="s">
        <v>362</v>
      </c>
      <c r="H33" s="316">
        <f t="shared" si="0"/>
        <v>10483.91</v>
      </c>
      <c r="I33" s="448" t="s">
        <v>505</v>
      </c>
    </row>
    <row r="34" spans="1:10" s="446" customFormat="1" ht="25.5" x14ac:dyDescent="0.2">
      <c r="A34" s="428"/>
      <c r="B34" s="318"/>
      <c r="C34" s="316"/>
      <c r="D34" s="318" t="s">
        <v>380</v>
      </c>
      <c r="E34" s="473">
        <v>11528.59</v>
      </c>
      <c r="F34" s="317" t="s">
        <v>468</v>
      </c>
      <c r="G34" s="317" t="s">
        <v>509</v>
      </c>
      <c r="H34" s="316">
        <v>0</v>
      </c>
      <c r="I34" s="415"/>
    </row>
    <row r="35" spans="1:10" ht="51" x14ac:dyDescent="0.2">
      <c r="A35" s="428" t="s">
        <v>105</v>
      </c>
      <c r="B35" s="318" t="s">
        <v>104</v>
      </c>
      <c r="C35" s="316">
        <v>40641.199999999997</v>
      </c>
      <c r="D35" s="318" t="s">
        <v>104</v>
      </c>
      <c r="E35" s="456">
        <v>16256</v>
      </c>
      <c r="F35" s="317" t="s">
        <v>536</v>
      </c>
      <c r="G35" s="317" t="s">
        <v>537</v>
      </c>
      <c r="H35" s="316">
        <f t="shared" si="0"/>
        <v>16256</v>
      </c>
      <c r="I35" s="415" t="s">
        <v>504</v>
      </c>
    </row>
    <row r="36" spans="1:10" s="446" customFormat="1" ht="51" x14ac:dyDescent="0.2">
      <c r="A36" s="428"/>
      <c r="B36" s="318"/>
      <c r="C36" s="316"/>
      <c r="D36" s="318" t="s">
        <v>104</v>
      </c>
      <c r="E36" s="456">
        <v>8128.4</v>
      </c>
      <c r="F36" s="317" t="s">
        <v>538</v>
      </c>
      <c r="G36" s="317" t="s">
        <v>526</v>
      </c>
      <c r="H36" s="316">
        <f t="shared" si="0"/>
        <v>8128.4</v>
      </c>
      <c r="I36" s="448" t="s">
        <v>506</v>
      </c>
    </row>
    <row r="37" spans="1:10" s="446" customFormat="1" ht="38.25" x14ac:dyDescent="0.2">
      <c r="A37" s="428"/>
      <c r="B37" s="318"/>
      <c r="C37" s="316"/>
      <c r="D37" s="318" t="s">
        <v>104</v>
      </c>
      <c r="E37" s="473">
        <f>16257.6-0.8</f>
        <v>16256.800000000001</v>
      </c>
      <c r="F37" s="317" t="s">
        <v>525</v>
      </c>
      <c r="G37" s="317" t="s">
        <v>527</v>
      </c>
      <c r="H37" s="316">
        <v>0</v>
      </c>
      <c r="I37" s="415"/>
    </row>
    <row r="38" spans="1:10" ht="40.5" x14ac:dyDescent="0.2">
      <c r="A38" s="429" t="s">
        <v>106</v>
      </c>
      <c r="B38" s="421" t="s">
        <v>107</v>
      </c>
      <c r="C38" s="437"/>
      <c r="D38" s="449"/>
      <c r="E38" s="457"/>
      <c r="F38" s="449"/>
      <c r="G38" s="449"/>
      <c r="H38" s="449"/>
      <c r="I38" s="449"/>
    </row>
    <row r="39" spans="1:10" ht="51" x14ac:dyDescent="0.2">
      <c r="A39" s="430" t="s">
        <v>112</v>
      </c>
      <c r="B39" s="417" t="s">
        <v>88</v>
      </c>
      <c r="C39" s="316">
        <v>77080.537600000011</v>
      </c>
      <c r="D39" s="448"/>
      <c r="E39" s="475">
        <f>C39</f>
        <v>77080.537600000011</v>
      </c>
      <c r="F39" s="474" t="s">
        <v>508</v>
      </c>
      <c r="G39" s="474" t="s">
        <v>535</v>
      </c>
      <c r="H39" s="475">
        <f>(H36+H35+H31+H30+H28+H27+H25+H24+H22+H21+H19+H18+H16+H15+H33)*0.22</f>
        <v>45465.037199999999</v>
      </c>
      <c r="I39" s="448" t="s">
        <v>528</v>
      </c>
    </row>
    <row r="40" spans="1:10" x14ac:dyDescent="0.2">
      <c r="A40" s="431">
        <v>6</v>
      </c>
      <c r="B40" s="422" t="s">
        <v>217</v>
      </c>
      <c r="C40" s="450"/>
      <c r="D40" s="449"/>
      <c r="E40" s="457"/>
      <c r="F40" s="449"/>
      <c r="G40" s="449"/>
      <c r="H40" s="449"/>
      <c r="I40" s="449"/>
    </row>
    <row r="41" spans="1:10" ht="27" x14ac:dyDescent="0.2">
      <c r="A41" s="429" t="s">
        <v>218</v>
      </c>
      <c r="B41" s="423" t="s">
        <v>219</v>
      </c>
      <c r="C41" s="450"/>
      <c r="D41" s="449"/>
      <c r="E41" s="457"/>
      <c r="F41" s="449"/>
      <c r="G41" s="449"/>
      <c r="H41" s="449"/>
      <c r="I41" s="449"/>
    </row>
    <row r="42" spans="1:10" ht="42.75" customHeight="1" x14ac:dyDescent="0.2">
      <c r="A42" s="430" t="s">
        <v>220</v>
      </c>
      <c r="B42" s="417" t="s">
        <v>367</v>
      </c>
      <c r="C42" s="451">
        <v>8194.0300000000007</v>
      </c>
      <c r="D42" s="448" t="s">
        <v>393</v>
      </c>
      <c r="E42" s="458">
        <v>699.94</v>
      </c>
      <c r="F42" s="448" t="s">
        <v>395</v>
      </c>
      <c r="G42" s="448" t="s">
        <v>406</v>
      </c>
      <c r="H42" s="448">
        <v>4071.21</v>
      </c>
      <c r="I42" s="448"/>
      <c r="J42" s="309" t="s">
        <v>464</v>
      </c>
    </row>
    <row r="43" spans="1:10" ht="42.75" customHeight="1" x14ac:dyDescent="0.2">
      <c r="A43" s="430"/>
      <c r="B43" s="417"/>
      <c r="C43" s="451"/>
      <c r="D43" s="448" t="s">
        <v>392</v>
      </c>
      <c r="E43" s="458">
        <v>824.7</v>
      </c>
      <c r="F43" s="448" t="s">
        <v>396</v>
      </c>
      <c r="G43" s="448" t="s">
        <v>406</v>
      </c>
      <c r="H43" s="448"/>
      <c r="I43" s="448"/>
    </row>
    <row r="44" spans="1:10" ht="42.75" customHeight="1" x14ac:dyDescent="0.2">
      <c r="A44" s="430"/>
      <c r="B44" s="417"/>
      <c r="C44" s="451"/>
      <c r="D44" s="448" t="s">
        <v>394</v>
      </c>
      <c r="E44" s="458">
        <v>499.95</v>
      </c>
      <c r="F44" s="448" t="s">
        <v>397</v>
      </c>
      <c r="G44" s="448" t="s">
        <v>406</v>
      </c>
      <c r="H44" s="448"/>
      <c r="I44" s="448"/>
    </row>
    <row r="45" spans="1:10" ht="42.75" customHeight="1" x14ac:dyDescent="0.2">
      <c r="A45" s="430"/>
      <c r="B45" s="417"/>
      <c r="C45" s="451"/>
      <c r="D45" s="448" t="s">
        <v>393</v>
      </c>
      <c r="E45" s="458">
        <v>430.4</v>
      </c>
      <c r="F45" s="448" t="s">
        <v>398</v>
      </c>
      <c r="G45" s="448" t="s">
        <v>406</v>
      </c>
      <c r="H45" s="448"/>
      <c r="I45" s="448"/>
    </row>
    <row r="46" spans="1:10" ht="36" customHeight="1" x14ac:dyDescent="0.2">
      <c r="A46" s="430"/>
      <c r="B46" s="417"/>
      <c r="C46" s="451"/>
      <c r="D46" s="448" t="s">
        <v>394</v>
      </c>
      <c r="E46" s="458">
        <v>380.66</v>
      </c>
      <c r="F46" s="448" t="s">
        <v>399</v>
      </c>
      <c r="G46" s="448" t="s">
        <v>406</v>
      </c>
      <c r="H46" s="448"/>
      <c r="I46" s="448"/>
    </row>
    <row r="47" spans="1:10" ht="33.75" customHeight="1" x14ac:dyDescent="0.2">
      <c r="A47" s="430"/>
      <c r="B47" s="417"/>
      <c r="C47" s="451"/>
      <c r="D47" s="448" t="s">
        <v>401</v>
      </c>
      <c r="E47" s="458">
        <v>299.88</v>
      </c>
      <c r="F47" s="448" t="s">
        <v>400</v>
      </c>
      <c r="G47" s="448" t="s">
        <v>406</v>
      </c>
      <c r="H47" s="448"/>
      <c r="I47" s="448"/>
    </row>
    <row r="48" spans="1:10" ht="38.25" customHeight="1" x14ac:dyDescent="0.2">
      <c r="A48" s="430"/>
      <c r="B48" s="417"/>
      <c r="C48" s="451"/>
      <c r="D48" s="448" t="s">
        <v>402</v>
      </c>
      <c r="E48" s="458">
        <v>935.68</v>
      </c>
      <c r="F48" s="448" t="s">
        <v>403</v>
      </c>
      <c r="G48" s="448" t="s">
        <v>406</v>
      </c>
      <c r="H48" s="448"/>
      <c r="I48" s="448"/>
    </row>
    <row r="49" spans="1:11" ht="40.5" customHeight="1" x14ac:dyDescent="0.2">
      <c r="A49" s="430"/>
      <c r="B49" s="417"/>
      <c r="C49" s="451"/>
      <c r="D49" s="448" t="s">
        <v>401</v>
      </c>
      <c r="E49" s="458">
        <v>1511.77</v>
      </c>
      <c r="F49" s="465" t="s">
        <v>469</v>
      </c>
      <c r="G49" s="448" t="s">
        <v>404</v>
      </c>
      <c r="H49" s="448">
        <v>4122.82</v>
      </c>
      <c r="I49" s="448" t="s">
        <v>405</v>
      </c>
      <c r="J49" s="309" t="s">
        <v>464</v>
      </c>
    </row>
    <row r="50" spans="1:11" ht="40.5" customHeight="1" x14ac:dyDescent="0.2">
      <c r="A50" s="430"/>
      <c r="B50" s="417"/>
      <c r="C50" s="451"/>
      <c r="D50" s="448" t="s">
        <v>401</v>
      </c>
      <c r="E50" s="458">
        <v>1000.05</v>
      </c>
      <c r="F50" s="465" t="s">
        <v>470</v>
      </c>
      <c r="G50" s="448" t="s">
        <v>404</v>
      </c>
      <c r="H50" s="448"/>
      <c r="I50" s="448"/>
    </row>
    <row r="51" spans="1:11" ht="27.75" customHeight="1" x14ac:dyDescent="0.2">
      <c r="A51" s="430"/>
      <c r="B51" s="417"/>
      <c r="C51" s="451"/>
      <c r="D51" s="448" t="s">
        <v>401</v>
      </c>
      <c r="E51" s="458">
        <v>1611</v>
      </c>
      <c r="F51" s="465" t="s">
        <v>471</v>
      </c>
      <c r="G51" s="448" t="s">
        <v>404</v>
      </c>
      <c r="H51" s="448"/>
      <c r="I51" s="448"/>
    </row>
    <row r="52" spans="1:11" ht="25.5" x14ac:dyDescent="0.2">
      <c r="A52" s="430" t="s">
        <v>222</v>
      </c>
      <c r="B52" s="416" t="s">
        <v>223</v>
      </c>
      <c r="C52" s="451">
        <v>1530</v>
      </c>
      <c r="D52" s="448" t="s">
        <v>407</v>
      </c>
      <c r="E52" s="458">
        <v>1530</v>
      </c>
      <c r="F52" s="448" t="s">
        <v>409</v>
      </c>
      <c r="G52" s="448" t="s">
        <v>408</v>
      </c>
      <c r="H52" s="458">
        <v>1530</v>
      </c>
      <c r="I52" s="448" t="s">
        <v>410</v>
      </c>
      <c r="J52" s="309" t="s">
        <v>464</v>
      </c>
    </row>
    <row r="53" spans="1:11" ht="27" x14ac:dyDescent="0.2">
      <c r="A53" s="429" t="s">
        <v>231</v>
      </c>
      <c r="B53" s="423" t="s">
        <v>232</v>
      </c>
      <c r="C53" s="450"/>
      <c r="D53" s="449"/>
      <c r="E53" s="457"/>
      <c r="F53" s="449"/>
      <c r="G53" s="449"/>
      <c r="H53" s="449"/>
      <c r="I53" s="449"/>
    </row>
    <row r="54" spans="1:11" ht="25.5" x14ac:dyDescent="0.2">
      <c r="A54" s="430" t="s">
        <v>233</v>
      </c>
      <c r="B54" s="416" t="s">
        <v>234</v>
      </c>
      <c r="C54" s="451">
        <v>297</v>
      </c>
      <c r="D54" s="448" t="s">
        <v>411</v>
      </c>
      <c r="E54" s="458">
        <v>297</v>
      </c>
      <c r="F54" s="448" t="s">
        <v>412</v>
      </c>
      <c r="G54" s="448" t="s">
        <v>413</v>
      </c>
      <c r="H54" s="458">
        <v>297</v>
      </c>
      <c r="I54" s="448" t="s">
        <v>414</v>
      </c>
      <c r="J54" s="309" t="s">
        <v>464</v>
      </c>
    </row>
    <row r="55" spans="1:11" ht="25.5" x14ac:dyDescent="0.2">
      <c r="A55" s="430" t="s">
        <v>235</v>
      </c>
      <c r="B55" s="416" t="s">
        <v>236</v>
      </c>
      <c r="C55" s="451">
        <v>240</v>
      </c>
      <c r="D55" s="448" t="s">
        <v>415</v>
      </c>
      <c r="E55" s="458">
        <v>240</v>
      </c>
      <c r="F55" s="448"/>
      <c r="G55" s="448" t="s">
        <v>416</v>
      </c>
      <c r="H55" s="458">
        <v>240</v>
      </c>
      <c r="I55" s="448" t="s">
        <v>417</v>
      </c>
      <c r="J55" s="309" t="s">
        <v>464</v>
      </c>
    </row>
    <row r="56" spans="1:11" ht="25.5" x14ac:dyDescent="0.2">
      <c r="A56" s="430" t="s">
        <v>237</v>
      </c>
      <c r="B56" s="416" t="s">
        <v>238</v>
      </c>
      <c r="C56" s="451">
        <v>303</v>
      </c>
      <c r="D56" s="448" t="s">
        <v>411</v>
      </c>
      <c r="E56" s="458">
        <v>303</v>
      </c>
      <c r="F56" s="448" t="s">
        <v>412</v>
      </c>
      <c r="G56" s="448" t="s">
        <v>413</v>
      </c>
      <c r="H56" s="458">
        <v>303</v>
      </c>
      <c r="I56" s="448" t="s">
        <v>414</v>
      </c>
      <c r="J56" s="309" t="s">
        <v>464</v>
      </c>
    </row>
    <row r="57" spans="1:11" x14ac:dyDescent="0.2">
      <c r="A57" s="431">
        <v>7</v>
      </c>
      <c r="B57" s="422" t="s">
        <v>240</v>
      </c>
      <c r="C57" s="450"/>
      <c r="D57" s="449"/>
      <c r="E57" s="457"/>
      <c r="F57" s="449"/>
      <c r="G57" s="449"/>
      <c r="H57" s="449"/>
      <c r="I57" s="449"/>
    </row>
    <row r="58" spans="1:11" ht="51" x14ac:dyDescent="0.2">
      <c r="A58" s="430" t="s">
        <v>253</v>
      </c>
      <c r="B58" s="417" t="s">
        <v>254</v>
      </c>
      <c r="C58" s="451">
        <v>346.5</v>
      </c>
      <c r="D58" s="448" t="s">
        <v>415</v>
      </c>
      <c r="E58" s="458">
        <v>346.5</v>
      </c>
      <c r="F58" s="448" t="s">
        <v>418</v>
      </c>
      <c r="G58" s="448" t="s">
        <v>419</v>
      </c>
      <c r="H58" s="458">
        <v>346.5</v>
      </c>
      <c r="I58" s="448" t="s">
        <v>420</v>
      </c>
      <c r="J58" s="309" t="s">
        <v>464</v>
      </c>
      <c r="K58" s="471"/>
    </row>
    <row r="59" spans="1:11" x14ac:dyDescent="0.2">
      <c r="A59" s="431">
        <v>8</v>
      </c>
      <c r="B59" s="424" t="s">
        <v>264</v>
      </c>
      <c r="C59" s="450"/>
      <c r="D59" s="449"/>
      <c r="E59" s="457"/>
      <c r="F59" s="449"/>
      <c r="G59" s="449"/>
      <c r="H59" s="449"/>
      <c r="I59" s="449"/>
    </row>
    <row r="60" spans="1:11" ht="50.25" customHeight="1" x14ac:dyDescent="0.2">
      <c r="A60" s="430" t="s">
        <v>265</v>
      </c>
      <c r="B60" s="416" t="s">
        <v>266</v>
      </c>
      <c r="C60" s="451">
        <v>6972.75</v>
      </c>
      <c r="D60" s="448" t="s">
        <v>415</v>
      </c>
      <c r="E60" s="458">
        <v>6972.75</v>
      </c>
      <c r="F60" s="448" t="s">
        <v>421</v>
      </c>
      <c r="G60" s="448" t="s">
        <v>422</v>
      </c>
      <c r="H60" s="448">
        <v>6972.75</v>
      </c>
      <c r="I60" s="448" t="s">
        <v>423</v>
      </c>
      <c r="J60" s="309" t="s">
        <v>464</v>
      </c>
    </row>
    <row r="61" spans="1:11" ht="38.25" x14ac:dyDescent="0.2">
      <c r="A61" s="430" t="s">
        <v>268</v>
      </c>
      <c r="B61" s="416" t="s">
        <v>269</v>
      </c>
      <c r="C61" s="451">
        <v>8400</v>
      </c>
      <c r="D61" s="448" t="s">
        <v>427</v>
      </c>
      <c r="E61" s="458">
        <v>8400</v>
      </c>
      <c r="F61" s="448" t="s">
        <v>424</v>
      </c>
      <c r="G61" s="448" t="s">
        <v>425</v>
      </c>
      <c r="H61" s="467">
        <v>8400</v>
      </c>
      <c r="I61" s="466" t="s">
        <v>472</v>
      </c>
      <c r="J61" s="309" t="s">
        <v>464</v>
      </c>
    </row>
    <row r="62" spans="1:11" ht="58.5" customHeight="1" x14ac:dyDescent="0.2">
      <c r="A62" s="430" t="s">
        <v>273</v>
      </c>
      <c r="B62" s="416" t="s">
        <v>271</v>
      </c>
      <c r="C62" s="451">
        <v>26218.5</v>
      </c>
      <c r="D62" s="448" t="s">
        <v>415</v>
      </c>
      <c r="E62" s="458">
        <v>26218.5</v>
      </c>
      <c r="F62" s="448" t="s">
        <v>473</v>
      </c>
      <c r="G62" s="448" t="s">
        <v>428</v>
      </c>
      <c r="H62" s="458">
        <v>26218.5</v>
      </c>
      <c r="I62" s="448" t="s">
        <v>429</v>
      </c>
      <c r="J62" s="309" t="s">
        <v>464</v>
      </c>
    </row>
    <row r="63" spans="1:11" x14ac:dyDescent="0.2">
      <c r="A63" s="431">
        <v>9</v>
      </c>
      <c r="B63" s="422" t="s">
        <v>279</v>
      </c>
      <c r="C63" s="439"/>
      <c r="D63" s="449"/>
      <c r="E63" s="457"/>
      <c r="F63" s="449"/>
      <c r="G63" s="449"/>
      <c r="H63" s="449"/>
      <c r="I63" s="449"/>
    </row>
    <row r="64" spans="1:11" ht="38.25" x14ac:dyDescent="0.2">
      <c r="A64" s="432" t="s">
        <v>369</v>
      </c>
      <c r="B64" s="418" t="s">
        <v>280</v>
      </c>
      <c r="C64" s="438">
        <v>48000</v>
      </c>
      <c r="D64" s="448" t="s">
        <v>430</v>
      </c>
      <c r="E64" s="458">
        <v>30000</v>
      </c>
      <c r="F64" s="448" t="s">
        <v>431</v>
      </c>
      <c r="G64" s="448" t="s">
        <v>432</v>
      </c>
      <c r="H64" s="458">
        <v>30000</v>
      </c>
      <c r="I64" s="448" t="s">
        <v>433</v>
      </c>
      <c r="J64" s="309" t="s">
        <v>464</v>
      </c>
    </row>
    <row r="65" spans="1:10" ht="25.5" x14ac:dyDescent="0.2">
      <c r="A65" s="432"/>
      <c r="B65" s="418"/>
      <c r="C65" s="438"/>
      <c r="D65" s="448" t="s">
        <v>430</v>
      </c>
      <c r="E65" s="458">
        <v>18000</v>
      </c>
      <c r="F65" s="448" t="s">
        <v>434</v>
      </c>
      <c r="G65" s="448" t="s">
        <v>435</v>
      </c>
      <c r="H65" s="458">
        <v>18000</v>
      </c>
      <c r="I65" s="466" t="s">
        <v>474</v>
      </c>
      <c r="J65" s="309" t="s">
        <v>464</v>
      </c>
    </row>
    <row r="66" spans="1:10" ht="51" x14ac:dyDescent="0.2">
      <c r="A66" s="432" t="s">
        <v>370</v>
      </c>
      <c r="B66" s="416" t="s">
        <v>282</v>
      </c>
      <c r="C66" s="438">
        <v>2000</v>
      </c>
      <c r="D66" s="448" t="s">
        <v>436</v>
      </c>
      <c r="E66" s="458">
        <v>2000</v>
      </c>
      <c r="F66" s="448" t="s">
        <v>437</v>
      </c>
      <c r="G66" s="448" t="s">
        <v>438</v>
      </c>
      <c r="H66" s="458">
        <v>2000</v>
      </c>
      <c r="I66" s="466" t="s">
        <v>475</v>
      </c>
      <c r="J66" s="309" t="s">
        <v>464</v>
      </c>
    </row>
    <row r="67" spans="1:10" ht="13.5" x14ac:dyDescent="0.2">
      <c r="A67" s="429" t="s">
        <v>326</v>
      </c>
      <c r="B67" s="434" t="s">
        <v>302</v>
      </c>
      <c r="C67" s="440"/>
      <c r="D67" s="449"/>
      <c r="E67" s="457"/>
      <c r="F67" s="449"/>
      <c r="G67" s="449"/>
      <c r="H67" s="449"/>
      <c r="I67" s="449"/>
    </row>
    <row r="68" spans="1:10" ht="63.75" x14ac:dyDescent="0.2">
      <c r="A68" s="430" t="s">
        <v>331</v>
      </c>
      <c r="B68" s="416" t="s">
        <v>379</v>
      </c>
      <c r="C68" s="438">
        <v>8100</v>
      </c>
      <c r="D68" s="448" t="s">
        <v>439</v>
      </c>
      <c r="E68" s="458">
        <v>8100</v>
      </c>
      <c r="F68" s="466" t="s">
        <v>483</v>
      </c>
      <c r="G68" s="466" t="s">
        <v>484</v>
      </c>
      <c r="H68" s="466">
        <v>8100</v>
      </c>
      <c r="I68" s="466" t="s">
        <v>485</v>
      </c>
      <c r="J68" s="309" t="s">
        <v>464</v>
      </c>
    </row>
    <row r="69" spans="1:10" ht="242.25" x14ac:dyDescent="0.2">
      <c r="A69" s="430" t="s">
        <v>332</v>
      </c>
      <c r="B69" s="419" t="s">
        <v>336</v>
      </c>
      <c r="C69" s="438">
        <f>136800+24300</f>
        <v>161100</v>
      </c>
      <c r="D69" s="448" t="s">
        <v>440</v>
      </c>
      <c r="E69" s="458">
        <v>136800</v>
      </c>
      <c r="F69" s="448" t="s">
        <v>442</v>
      </c>
      <c r="G69" s="448" t="s">
        <v>441</v>
      </c>
      <c r="H69" s="448">
        <v>136800</v>
      </c>
      <c r="I69" s="448" t="s">
        <v>465</v>
      </c>
      <c r="J69" s="309" t="s">
        <v>464</v>
      </c>
    </row>
    <row r="70" spans="1:10" ht="51" x14ac:dyDescent="0.2">
      <c r="A70" s="435"/>
      <c r="B70" s="462"/>
      <c r="C70" s="441"/>
      <c r="D70" s="452" t="s">
        <v>444</v>
      </c>
      <c r="E70" s="459">
        <v>24300</v>
      </c>
      <c r="F70" s="452" t="s">
        <v>445</v>
      </c>
      <c r="G70" s="469" t="s">
        <v>486</v>
      </c>
      <c r="H70" s="452">
        <v>24300</v>
      </c>
      <c r="I70" s="452" t="s">
        <v>487</v>
      </c>
      <c r="J70" s="309" t="s">
        <v>464</v>
      </c>
    </row>
    <row r="71" spans="1:10" ht="51" x14ac:dyDescent="0.2">
      <c r="A71" s="435" t="s">
        <v>334</v>
      </c>
      <c r="B71" s="436" t="s">
        <v>339</v>
      </c>
      <c r="C71" s="441">
        <v>18200</v>
      </c>
      <c r="D71" s="452" t="s">
        <v>446</v>
      </c>
      <c r="E71" s="459">
        <v>18200</v>
      </c>
      <c r="F71" s="452" t="s">
        <v>488</v>
      </c>
      <c r="G71" s="452" t="s">
        <v>447</v>
      </c>
      <c r="H71" s="452">
        <v>18200</v>
      </c>
      <c r="I71" s="452" t="s">
        <v>448</v>
      </c>
      <c r="J71" s="309" t="s">
        <v>464</v>
      </c>
    </row>
    <row r="72" spans="1:10" s="463" customFormat="1" ht="38.25" x14ac:dyDescent="0.2">
      <c r="A72" s="430" t="s">
        <v>335</v>
      </c>
      <c r="B72" s="470" t="s">
        <v>340</v>
      </c>
      <c r="C72" s="438">
        <v>3132.8</v>
      </c>
      <c r="D72" s="448" t="s">
        <v>489</v>
      </c>
      <c r="E72" s="458">
        <f>C72</f>
        <v>3132.8</v>
      </c>
      <c r="F72" s="448" t="s">
        <v>490</v>
      </c>
      <c r="G72" s="448" t="s">
        <v>491</v>
      </c>
      <c r="H72" s="458">
        <v>0</v>
      </c>
      <c r="I72" s="448"/>
    </row>
    <row r="73" spans="1:10" ht="12.75" customHeight="1" x14ac:dyDescent="0.2">
      <c r="A73" s="562" t="s">
        <v>533</v>
      </c>
      <c r="B73" s="563"/>
      <c r="C73" s="443">
        <f>SUM(C15:C72)</f>
        <v>720481.19760000007</v>
      </c>
      <c r="D73" s="444"/>
      <c r="E73" s="460">
        <f>SUM(E15:E72)</f>
        <v>720481.19760000007</v>
      </c>
      <c r="F73" s="444"/>
      <c r="G73" s="444"/>
      <c r="H73" s="444">
        <f>SUM(H15:H71)</f>
        <v>542026.07719999994</v>
      </c>
      <c r="I73" s="444"/>
    </row>
    <row r="74" spans="1:10" x14ac:dyDescent="0.2">
      <c r="A74" s="433"/>
      <c r="B74" s="420"/>
      <c r="C74" s="442"/>
    </row>
    <row r="75" spans="1:10" x14ac:dyDescent="0.2">
      <c r="F75" s="461"/>
    </row>
    <row r="76" spans="1:10" ht="56.25" customHeight="1" x14ac:dyDescent="0.2">
      <c r="A76" s="559" t="s">
        <v>390</v>
      </c>
      <c r="B76" s="560"/>
      <c r="C76" s="560"/>
      <c r="D76" s="561" t="s">
        <v>352</v>
      </c>
      <c r="E76" s="560"/>
      <c r="F76" s="560"/>
      <c r="G76" s="560"/>
      <c r="H76" s="560"/>
      <c r="I76" s="560"/>
    </row>
    <row r="77" spans="1:10" ht="51" x14ac:dyDescent="0.2">
      <c r="A77" s="426" t="s">
        <v>353</v>
      </c>
      <c r="B77" s="311" t="s">
        <v>47</v>
      </c>
      <c r="C77" s="312" t="s">
        <v>354</v>
      </c>
      <c r="D77" s="311" t="s">
        <v>355</v>
      </c>
      <c r="E77" s="454" t="s">
        <v>354</v>
      </c>
      <c r="F77" s="311" t="s">
        <v>356</v>
      </c>
      <c r="G77" s="311" t="s">
        <v>357</v>
      </c>
      <c r="H77" s="311" t="s">
        <v>358</v>
      </c>
      <c r="I77" s="311" t="s">
        <v>359</v>
      </c>
    </row>
    <row r="78" spans="1:10" x14ac:dyDescent="0.2">
      <c r="A78" s="427"/>
      <c r="B78" s="313"/>
      <c r="C78" s="314"/>
      <c r="D78" s="315"/>
      <c r="E78" s="455"/>
      <c r="F78" s="315"/>
      <c r="G78" s="315"/>
      <c r="H78" s="315"/>
      <c r="I78" s="315"/>
    </row>
    <row r="79" spans="1:10" x14ac:dyDescent="0.2">
      <c r="A79" s="427"/>
      <c r="B79" s="313"/>
      <c r="C79" s="314"/>
      <c r="D79" s="315"/>
      <c r="E79" s="455"/>
      <c r="F79" s="315"/>
      <c r="G79" s="315"/>
      <c r="H79" s="315"/>
      <c r="I79" s="315"/>
    </row>
    <row r="80" spans="1:10" ht="102" x14ac:dyDescent="0.2">
      <c r="A80" s="428" t="s">
        <v>476</v>
      </c>
      <c r="B80" s="416" t="s">
        <v>333</v>
      </c>
      <c r="C80" s="316">
        <v>3260.42</v>
      </c>
      <c r="D80" s="416" t="s">
        <v>477</v>
      </c>
      <c r="E80" s="456">
        <f>1180+940.21+940.21+200</f>
        <v>3260.42</v>
      </c>
      <c r="F80" s="317" t="s">
        <v>478</v>
      </c>
      <c r="G80" s="472" t="s">
        <v>492</v>
      </c>
      <c r="H80" s="316">
        <v>940.21</v>
      </c>
      <c r="I80" s="448" t="s">
        <v>480</v>
      </c>
    </row>
    <row r="81" spans="1:9" ht="102" x14ac:dyDescent="0.2">
      <c r="A81" s="428"/>
      <c r="B81" s="416"/>
      <c r="C81" s="316"/>
      <c r="D81" s="416"/>
      <c r="E81" s="456"/>
      <c r="F81" s="317" t="s">
        <v>478</v>
      </c>
      <c r="G81" s="317" t="s">
        <v>479</v>
      </c>
      <c r="H81" s="316">
        <v>1380</v>
      </c>
      <c r="I81" s="448" t="s">
        <v>482</v>
      </c>
    </row>
    <row r="82" spans="1:9" ht="102" x14ac:dyDescent="0.2">
      <c r="A82" s="428"/>
      <c r="B82" s="318"/>
      <c r="C82" s="316"/>
      <c r="D82" s="318"/>
      <c r="E82" s="456"/>
      <c r="F82" s="317" t="s">
        <v>478</v>
      </c>
      <c r="G82" s="317" t="s">
        <v>479</v>
      </c>
      <c r="H82" s="316">
        <v>940.21</v>
      </c>
      <c r="I82" s="415" t="s">
        <v>481</v>
      </c>
    </row>
    <row r="83" spans="1:9" s="488" customFormat="1" x14ac:dyDescent="0.2">
      <c r="A83" s="483"/>
      <c r="B83" s="484" t="s">
        <v>534</v>
      </c>
      <c r="C83" s="485">
        <f>C80</f>
        <v>3260.42</v>
      </c>
      <c r="D83" s="484"/>
      <c r="E83" s="486">
        <f>E80</f>
        <v>3260.42</v>
      </c>
      <c r="F83" s="484"/>
      <c r="G83" s="484"/>
      <c r="H83" s="487">
        <f>H80+H81+H82</f>
        <v>3260.42</v>
      </c>
      <c r="I83" s="484"/>
    </row>
    <row r="85" spans="1:9" x14ac:dyDescent="0.2">
      <c r="B85" s="477" t="s">
        <v>529</v>
      </c>
      <c r="C85" s="477"/>
      <c r="D85" s="478"/>
      <c r="E85" s="477"/>
      <c r="F85" s="478"/>
    </row>
    <row r="86" spans="1:9" x14ac:dyDescent="0.2">
      <c r="B86" s="476"/>
      <c r="C86" s="476"/>
      <c r="D86" s="479"/>
      <c r="E86" s="476"/>
      <c r="F86" s="479"/>
    </row>
    <row r="87" spans="1:9" x14ac:dyDescent="0.2">
      <c r="B87" s="476"/>
      <c r="C87" s="476"/>
      <c r="D87" s="479"/>
      <c r="E87" s="476"/>
      <c r="F87" s="479"/>
    </row>
    <row r="88" spans="1:9" x14ac:dyDescent="0.2">
      <c r="B88" s="476"/>
      <c r="C88" s="476"/>
      <c r="D88" s="479"/>
      <c r="E88" s="476"/>
      <c r="F88" s="479"/>
    </row>
    <row r="89" spans="1:9" ht="15" x14ac:dyDescent="0.25">
      <c r="B89" s="476"/>
      <c r="C89" s="480"/>
      <c r="D89" s="481"/>
      <c r="E89" s="480"/>
      <c r="F89" s="481"/>
    </row>
    <row r="90" spans="1:9" ht="15.75" x14ac:dyDescent="0.2">
      <c r="B90" s="476"/>
      <c r="C90" s="556" t="s">
        <v>532</v>
      </c>
      <c r="D90" s="556"/>
      <c r="E90" s="556"/>
      <c r="F90" s="556"/>
    </row>
    <row r="91" spans="1:9" ht="15" x14ac:dyDescent="0.25">
      <c r="B91" s="476"/>
      <c r="C91" s="480"/>
      <c r="D91" s="481"/>
      <c r="E91" s="480"/>
      <c r="F91" s="481"/>
    </row>
    <row r="92" spans="1:9" ht="15" x14ac:dyDescent="0.25">
      <c r="B92" s="476"/>
      <c r="C92" s="480"/>
      <c r="D92" s="481"/>
      <c r="E92" s="480"/>
      <c r="F92" s="481"/>
    </row>
    <row r="93" spans="1:9" ht="15.75" x14ac:dyDescent="0.2">
      <c r="B93" s="476"/>
      <c r="C93" s="556" t="s">
        <v>530</v>
      </c>
      <c r="D93" s="556"/>
      <c r="E93" s="556"/>
      <c r="F93" s="556"/>
    </row>
    <row r="94" spans="1:9" ht="15" x14ac:dyDescent="0.25">
      <c r="B94" s="476"/>
      <c r="C94" s="480"/>
      <c r="D94" s="481"/>
      <c r="E94" s="480"/>
      <c r="F94" s="481"/>
    </row>
    <row r="95" spans="1:9" ht="15" x14ac:dyDescent="0.25">
      <c r="B95" s="476"/>
      <c r="C95" s="482" t="s">
        <v>531</v>
      </c>
      <c r="D95" s="481"/>
      <c r="E95" s="480"/>
      <c r="F95" s="481"/>
    </row>
  </sheetData>
  <mergeCells count="13">
    <mergeCell ref="G2:I2"/>
    <mergeCell ref="G3:I3"/>
    <mergeCell ref="A5:I5"/>
    <mergeCell ref="A6:I6"/>
    <mergeCell ref="A7:I7"/>
    <mergeCell ref="C90:F90"/>
    <mergeCell ref="C93:F93"/>
    <mergeCell ref="A8:I8"/>
    <mergeCell ref="A76:C76"/>
    <mergeCell ref="D76:I76"/>
    <mergeCell ref="A73:B73"/>
    <mergeCell ref="A11:C11"/>
    <mergeCell ref="D11:I11"/>
  </mergeCells>
  <pageMargins left="0.25" right="0.25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Vika</cp:lastModifiedBy>
  <cp:lastPrinted>2021-10-28T15:40:51Z</cp:lastPrinted>
  <dcterms:created xsi:type="dcterms:W3CDTF">2020-11-14T13:09:40Z</dcterms:created>
  <dcterms:modified xsi:type="dcterms:W3CDTF">2021-10-28T15:43:17Z</dcterms:modified>
</cp:coreProperties>
</file>