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звіт 2021\фінал на завантаження\"/>
    </mc:Choice>
  </mc:AlternateContent>
  <bookViews>
    <workbookView xWindow="0" yWindow="0" windowWidth="23004" windowHeight="9024"/>
  </bookViews>
  <sheets>
    <sheet name="Фінансування" sheetId="1" r:id="rId1"/>
    <sheet name="Кошторис  витрат" sheetId="2" r:id="rId2"/>
    <sheet name="Реєстр документів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7" roundtripDataSignature="AMtx7mhQX2G8gjmKG9meo9AQv3XTd7DlWA=="/>
    </ext>
  </extLst>
</workbook>
</file>

<file path=xl/calcChain.xml><?xml version="1.0" encoding="utf-8"?>
<calcChain xmlns="http://schemas.openxmlformats.org/spreadsheetml/2006/main">
  <c r="X88" i="2" l="1"/>
  <c r="H88" i="2"/>
  <c r="H181" i="2"/>
  <c r="H91" i="4" l="1"/>
  <c r="E91" i="4"/>
  <c r="C91" i="4"/>
  <c r="J113" i="2"/>
  <c r="X113" i="2"/>
  <c r="Y113" i="2"/>
  <c r="Z113" i="2"/>
  <c r="G113" i="2"/>
  <c r="W113" i="2" s="1"/>
  <c r="J111" i="2"/>
  <c r="X111" i="2" s="1"/>
  <c r="Y111" i="2" s="1"/>
  <c r="Z111" i="2" s="1"/>
  <c r="G111" i="2"/>
  <c r="W111" i="2" s="1"/>
  <c r="J104" i="2"/>
  <c r="X104" i="2" s="1"/>
  <c r="G104" i="2"/>
  <c r="W104" i="2" s="1"/>
  <c r="J102" i="2"/>
  <c r="X102" i="2" s="1"/>
  <c r="W102" i="2"/>
  <c r="J96" i="2"/>
  <c r="X96" i="2" s="1"/>
  <c r="G95" i="2"/>
  <c r="G96" i="2"/>
  <c r="W96" i="2" s="1"/>
  <c r="J94" i="2"/>
  <c r="G92" i="2"/>
  <c r="G93" i="2"/>
  <c r="W93" i="2" s="1"/>
  <c r="G94" i="2"/>
  <c r="W94" i="2" s="1"/>
  <c r="X94" i="2" l="1"/>
  <c r="J88" i="2"/>
  <c r="E93" i="4"/>
  <c r="H93" i="4"/>
  <c r="Y104" i="2"/>
  <c r="Z104" i="2" s="1"/>
  <c r="Y102" i="2"/>
  <c r="Z102" i="2" s="1"/>
  <c r="Y94" i="2"/>
  <c r="Z94" i="2" s="1"/>
  <c r="Y96" i="2"/>
  <c r="Z96" i="2" s="1"/>
  <c r="J222" i="2" l="1"/>
  <c r="X222" i="2" s="1"/>
  <c r="J223" i="2"/>
  <c r="X223" i="2" s="1"/>
  <c r="J224" i="2"/>
  <c r="X224" i="2" s="1"/>
  <c r="J225" i="2"/>
  <c r="X225" i="2" s="1"/>
  <c r="J226" i="2"/>
  <c r="X226" i="2" s="1"/>
  <c r="G226" i="2"/>
  <c r="W226" i="2" s="1"/>
  <c r="G225" i="2"/>
  <c r="W225" i="2" s="1"/>
  <c r="G224" i="2"/>
  <c r="W224" i="2" s="1"/>
  <c r="G223" i="2"/>
  <c r="W223" i="2" s="1"/>
  <c r="G222" i="2"/>
  <c r="W222" i="2" s="1"/>
  <c r="J179" i="2"/>
  <c r="X179" i="2" s="1"/>
  <c r="J90" i="2"/>
  <c r="X90" i="2" s="1"/>
  <c r="J91" i="2"/>
  <c r="X91" i="2" s="1"/>
  <c r="J92" i="2"/>
  <c r="X92" i="2" s="1"/>
  <c r="J93" i="2"/>
  <c r="X93" i="2" s="1"/>
  <c r="Y93" i="2" s="1"/>
  <c r="Z93" i="2" s="1"/>
  <c r="J95" i="2"/>
  <c r="X95" i="2" s="1"/>
  <c r="J97" i="2"/>
  <c r="J98" i="2"/>
  <c r="X98" i="2" s="1"/>
  <c r="J99" i="2"/>
  <c r="X99" i="2" s="1"/>
  <c r="J100" i="2"/>
  <c r="X100" i="2" s="1"/>
  <c r="J101" i="2"/>
  <c r="X101" i="2" s="1"/>
  <c r="J103" i="2"/>
  <c r="X103" i="2" s="1"/>
  <c r="J105" i="2"/>
  <c r="X105" i="2" s="1"/>
  <c r="J106" i="2"/>
  <c r="X106" i="2" s="1"/>
  <c r="J107" i="2"/>
  <c r="X107" i="2" s="1"/>
  <c r="J108" i="2"/>
  <c r="X108" i="2" s="1"/>
  <c r="J109" i="2"/>
  <c r="X109" i="2" s="1"/>
  <c r="J110" i="2"/>
  <c r="X110" i="2" s="1"/>
  <c r="J112" i="2"/>
  <c r="X112" i="2" s="1"/>
  <c r="J114" i="2"/>
  <c r="J84" i="2"/>
  <c r="X84" i="2" s="1"/>
  <c r="J85" i="2"/>
  <c r="X85" i="2" s="1"/>
  <c r="J86" i="2"/>
  <c r="X86" i="2" s="1"/>
  <c r="J87" i="2"/>
  <c r="X87" i="2" s="1"/>
  <c r="J89" i="2"/>
  <c r="E181" i="2"/>
  <c r="G179" i="2"/>
  <c r="W179" i="2" s="1"/>
  <c r="G91" i="2"/>
  <c r="W91" i="2" s="1"/>
  <c r="W92" i="2"/>
  <c r="W95" i="2"/>
  <c r="G97" i="2"/>
  <c r="G98" i="2"/>
  <c r="W98" i="2" s="1"/>
  <c r="G99" i="2"/>
  <c r="W99" i="2" s="1"/>
  <c r="G100" i="2"/>
  <c r="W100" i="2" s="1"/>
  <c r="Y100" i="2" s="1"/>
  <c r="Z100" i="2" s="1"/>
  <c r="G101" i="2"/>
  <c r="W101" i="2" s="1"/>
  <c r="G103" i="2"/>
  <c r="W103" i="2" s="1"/>
  <c r="G105" i="2"/>
  <c r="W105" i="2" s="1"/>
  <c r="G106" i="2"/>
  <c r="W106" i="2" s="1"/>
  <c r="G107" i="2"/>
  <c r="W107" i="2" s="1"/>
  <c r="G108" i="2"/>
  <c r="W108" i="2" s="1"/>
  <c r="G109" i="2"/>
  <c r="W109" i="2" s="1"/>
  <c r="G110" i="2"/>
  <c r="W110" i="2" s="1"/>
  <c r="G112" i="2"/>
  <c r="W112" i="2" s="1"/>
  <c r="G114" i="2"/>
  <c r="G90" i="2"/>
  <c r="W90" i="2" s="1"/>
  <c r="G87" i="2"/>
  <c r="W87" i="2" s="1"/>
  <c r="G86" i="2"/>
  <c r="W86" i="2" s="1"/>
  <c r="G85" i="2"/>
  <c r="W85" i="2" s="1"/>
  <c r="G84" i="2"/>
  <c r="W84" i="2" s="1"/>
  <c r="J77" i="2"/>
  <c r="X77" i="2" s="1"/>
  <c r="J78" i="2"/>
  <c r="X78" i="2" s="1"/>
  <c r="J79" i="2"/>
  <c r="X79" i="2" s="1"/>
  <c r="J80" i="2"/>
  <c r="X80" i="2" s="1"/>
  <c r="J81" i="2"/>
  <c r="X81" i="2" s="1"/>
  <c r="J82" i="2"/>
  <c r="X82" i="2" s="1"/>
  <c r="J83" i="2"/>
  <c r="X83" i="2" s="1"/>
  <c r="G78" i="2"/>
  <c r="W78" i="2" s="1"/>
  <c r="G79" i="2"/>
  <c r="W79" i="2" s="1"/>
  <c r="G80" i="2"/>
  <c r="W80" i="2" s="1"/>
  <c r="G81" i="2"/>
  <c r="W81" i="2" s="1"/>
  <c r="G82" i="2"/>
  <c r="W82" i="2" s="1"/>
  <c r="G83" i="2"/>
  <c r="W83" i="2" s="1"/>
  <c r="G77" i="2"/>
  <c r="W77" i="2" s="1"/>
  <c r="J71" i="2"/>
  <c r="X71" i="2" s="1"/>
  <c r="J72" i="2"/>
  <c r="J73" i="2"/>
  <c r="X73" i="2" s="1"/>
  <c r="J74" i="2"/>
  <c r="X74" i="2" s="1"/>
  <c r="J75" i="2"/>
  <c r="J76" i="2"/>
  <c r="X76" i="2" s="1"/>
  <c r="G73" i="2"/>
  <c r="W73" i="2" s="1"/>
  <c r="Y73" i="2" s="1"/>
  <c r="Z73" i="2" s="1"/>
  <c r="G74" i="2"/>
  <c r="W74" i="2" s="1"/>
  <c r="G75" i="2"/>
  <c r="W75" i="2" s="1"/>
  <c r="G76" i="2"/>
  <c r="W76" i="2" s="1"/>
  <c r="J68" i="2"/>
  <c r="X68" i="2" s="1"/>
  <c r="J69" i="2"/>
  <c r="X69" i="2" s="1"/>
  <c r="J70" i="2"/>
  <c r="X70" i="2" s="1"/>
  <c r="X72" i="2"/>
  <c r="G66" i="2"/>
  <c r="G67" i="2"/>
  <c r="G68" i="2"/>
  <c r="W68" i="2" s="1"/>
  <c r="G69" i="2"/>
  <c r="W69" i="2" s="1"/>
  <c r="G70" i="2"/>
  <c r="W70" i="2" s="1"/>
  <c r="G71" i="2"/>
  <c r="W71" i="2" s="1"/>
  <c r="G72" i="2"/>
  <c r="W72" i="2" s="1"/>
  <c r="J64" i="2"/>
  <c r="X64" i="2" s="1"/>
  <c r="J65" i="2"/>
  <c r="X65" i="2" s="1"/>
  <c r="J66" i="2"/>
  <c r="X66" i="2" s="1"/>
  <c r="G64" i="2"/>
  <c r="W64" i="2" s="1"/>
  <c r="G65" i="2"/>
  <c r="W65" i="2" s="1"/>
  <c r="W66" i="2"/>
  <c r="V227" i="2"/>
  <c r="S227" i="2"/>
  <c r="P227" i="2"/>
  <c r="M227" i="2"/>
  <c r="J227" i="2"/>
  <c r="G227" i="2"/>
  <c r="V221" i="2"/>
  <c r="S221" i="2"/>
  <c r="P221" i="2"/>
  <c r="M221" i="2"/>
  <c r="J221" i="2"/>
  <c r="G221" i="2"/>
  <c r="V220" i="2"/>
  <c r="S220" i="2"/>
  <c r="P220" i="2"/>
  <c r="M220" i="2"/>
  <c r="J220" i="2"/>
  <c r="G220" i="2"/>
  <c r="V219" i="2"/>
  <c r="S219" i="2"/>
  <c r="P219" i="2"/>
  <c r="M219" i="2"/>
  <c r="J219" i="2"/>
  <c r="G219" i="2"/>
  <c r="V218" i="2"/>
  <c r="S218" i="2"/>
  <c r="P218" i="2"/>
  <c r="M218" i="2"/>
  <c r="J218" i="2"/>
  <c r="G218" i="2"/>
  <c r="V217" i="2"/>
  <c r="S217" i="2"/>
  <c r="P217" i="2"/>
  <c r="M217" i="2"/>
  <c r="J217" i="2"/>
  <c r="G217" i="2"/>
  <c r="V216" i="2"/>
  <c r="S216" i="2"/>
  <c r="P216" i="2"/>
  <c r="M216" i="2"/>
  <c r="J216" i="2"/>
  <c r="G216" i="2"/>
  <c r="V215" i="2"/>
  <c r="S215" i="2"/>
  <c r="P215" i="2"/>
  <c r="M215" i="2"/>
  <c r="J215" i="2"/>
  <c r="G215" i="2"/>
  <c r="T214" i="2"/>
  <c r="Q214" i="2"/>
  <c r="N214" i="2"/>
  <c r="K214" i="2"/>
  <c r="H214" i="2"/>
  <c r="E214" i="2"/>
  <c r="V213" i="2"/>
  <c r="S213" i="2"/>
  <c r="P213" i="2"/>
  <c r="M213" i="2"/>
  <c r="J213" i="2"/>
  <c r="G213" i="2"/>
  <c r="V212" i="2"/>
  <c r="S212" i="2"/>
  <c r="P212" i="2"/>
  <c r="M212" i="2"/>
  <c r="J212" i="2"/>
  <c r="G212" i="2"/>
  <c r="V211" i="2"/>
  <c r="S211" i="2"/>
  <c r="P211" i="2"/>
  <c r="M211" i="2"/>
  <c r="J211" i="2"/>
  <c r="G211" i="2"/>
  <c r="T210" i="2"/>
  <c r="Q210" i="2"/>
  <c r="N210" i="2"/>
  <c r="K210" i="2"/>
  <c r="H210" i="2"/>
  <c r="E210" i="2"/>
  <c r="V209" i="2"/>
  <c r="S209" i="2"/>
  <c r="P209" i="2"/>
  <c r="M209" i="2"/>
  <c r="J209" i="2"/>
  <c r="G209" i="2"/>
  <c r="V208" i="2"/>
  <c r="S208" i="2"/>
  <c r="P208" i="2"/>
  <c r="M208" i="2"/>
  <c r="J208" i="2"/>
  <c r="G208" i="2"/>
  <c r="V207" i="2"/>
  <c r="S207" i="2"/>
  <c r="P207" i="2"/>
  <c r="M207" i="2"/>
  <c r="J207" i="2"/>
  <c r="G207" i="2"/>
  <c r="V206" i="2"/>
  <c r="S206" i="2"/>
  <c r="P206" i="2"/>
  <c r="M206" i="2"/>
  <c r="J206" i="2"/>
  <c r="G206" i="2"/>
  <c r="T205" i="2"/>
  <c r="Q205" i="2"/>
  <c r="N205" i="2"/>
  <c r="K205" i="2"/>
  <c r="H205" i="2"/>
  <c r="E205" i="2"/>
  <c r="V204" i="2"/>
  <c r="S204" i="2"/>
  <c r="P204" i="2"/>
  <c r="M204" i="2"/>
  <c r="J204" i="2"/>
  <c r="G204" i="2"/>
  <c r="V203" i="2"/>
  <c r="S203" i="2"/>
  <c r="P203" i="2"/>
  <c r="M203" i="2"/>
  <c r="J203" i="2"/>
  <c r="G203" i="2"/>
  <c r="V202" i="2"/>
  <c r="S202" i="2"/>
  <c r="P202" i="2"/>
  <c r="M202" i="2"/>
  <c r="J202" i="2"/>
  <c r="G202" i="2"/>
  <c r="V201" i="2"/>
  <c r="S201" i="2"/>
  <c r="P201" i="2"/>
  <c r="M201" i="2"/>
  <c r="J201" i="2"/>
  <c r="G201" i="2"/>
  <c r="T200" i="2"/>
  <c r="Q200" i="2"/>
  <c r="N200" i="2"/>
  <c r="K200" i="2"/>
  <c r="H200" i="2"/>
  <c r="E200" i="2"/>
  <c r="T198" i="2"/>
  <c r="Q198" i="2"/>
  <c r="N198" i="2"/>
  <c r="K198" i="2"/>
  <c r="H198" i="2"/>
  <c r="E198" i="2"/>
  <c r="V197" i="2"/>
  <c r="S197" i="2"/>
  <c r="P197" i="2"/>
  <c r="M197" i="2"/>
  <c r="J197" i="2"/>
  <c r="G197" i="2"/>
  <c r="V196" i="2"/>
  <c r="S196" i="2"/>
  <c r="P196" i="2"/>
  <c r="M196" i="2"/>
  <c r="J196" i="2"/>
  <c r="G196" i="2"/>
  <c r="V195" i="2"/>
  <c r="S195" i="2"/>
  <c r="P195" i="2"/>
  <c r="M195" i="2"/>
  <c r="J195" i="2"/>
  <c r="G195" i="2"/>
  <c r="V194" i="2"/>
  <c r="S194" i="2"/>
  <c r="P194" i="2"/>
  <c r="M194" i="2"/>
  <c r="J194" i="2"/>
  <c r="G194" i="2"/>
  <c r="T192" i="2"/>
  <c r="Q192" i="2"/>
  <c r="N192" i="2"/>
  <c r="K192" i="2"/>
  <c r="H192" i="2"/>
  <c r="E192" i="2"/>
  <c r="V191" i="2"/>
  <c r="S191" i="2"/>
  <c r="P191" i="2"/>
  <c r="M191" i="2"/>
  <c r="J191" i="2"/>
  <c r="G191" i="2"/>
  <c r="V190" i="2"/>
  <c r="S190" i="2"/>
  <c r="P190" i="2"/>
  <c r="M190" i="2"/>
  <c r="J190" i="2"/>
  <c r="G190" i="2"/>
  <c r="T188" i="2"/>
  <c r="Q188" i="2"/>
  <c r="N188" i="2"/>
  <c r="K188" i="2"/>
  <c r="H188" i="2"/>
  <c r="E188" i="2"/>
  <c r="V187" i="2"/>
  <c r="S187" i="2"/>
  <c r="P187" i="2"/>
  <c r="M187" i="2"/>
  <c r="J187" i="2"/>
  <c r="G187" i="2"/>
  <c r="V186" i="2"/>
  <c r="S186" i="2"/>
  <c r="P186" i="2"/>
  <c r="M186" i="2"/>
  <c r="J186" i="2"/>
  <c r="G186" i="2"/>
  <c r="V185" i="2"/>
  <c r="S185" i="2"/>
  <c r="P185" i="2"/>
  <c r="M185" i="2"/>
  <c r="J185" i="2"/>
  <c r="G185" i="2"/>
  <c r="V184" i="2"/>
  <c r="S184" i="2"/>
  <c r="P184" i="2"/>
  <c r="M184" i="2"/>
  <c r="J184" i="2"/>
  <c r="G184" i="2"/>
  <c r="V183" i="2"/>
  <c r="S183" i="2"/>
  <c r="P183" i="2"/>
  <c r="M183" i="2"/>
  <c r="J183" i="2"/>
  <c r="G183" i="2"/>
  <c r="T181" i="2"/>
  <c r="Q181" i="2"/>
  <c r="N181" i="2"/>
  <c r="K181" i="2"/>
  <c r="V180" i="2"/>
  <c r="S180" i="2"/>
  <c r="P180" i="2"/>
  <c r="M180" i="2"/>
  <c r="J180" i="2"/>
  <c r="G180" i="2"/>
  <c r="V178" i="2"/>
  <c r="S178" i="2"/>
  <c r="P178" i="2"/>
  <c r="M178" i="2"/>
  <c r="J178" i="2"/>
  <c r="G178" i="2"/>
  <c r="V177" i="2"/>
  <c r="S177" i="2"/>
  <c r="P177" i="2"/>
  <c r="M177" i="2"/>
  <c r="J177" i="2"/>
  <c r="G177" i="2"/>
  <c r="V176" i="2"/>
  <c r="S176" i="2"/>
  <c r="P176" i="2"/>
  <c r="M176" i="2"/>
  <c r="J176" i="2"/>
  <c r="G176" i="2"/>
  <c r="V175" i="2"/>
  <c r="S175" i="2"/>
  <c r="P175" i="2"/>
  <c r="M175" i="2"/>
  <c r="J175" i="2"/>
  <c r="G175" i="2"/>
  <c r="V174" i="2"/>
  <c r="S174" i="2"/>
  <c r="P174" i="2"/>
  <c r="M174" i="2"/>
  <c r="J174" i="2"/>
  <c r="G174" i="2"/>
  <c r="T172" i="2"/>
  <c r="Q172" i="2"/>
  <c r="N172" i="2"/>
  <c r="K172" i="2"/>
  <c r="H172" i="2"/>
  <c r="E172" i="2"/>
  <c r="V171" i="2"/>
  <c r="S171" i="2"/>
  <c r="P171" i="2"/>
  <c r="M171" i="2"/>
  <c r="J171" i="2"/>
  <c r="G171" i="2"/>
  <c r="V170" i="2"/>
  <c r="S170" i="2"/>
  <c r="P170" i="2"/>
  <c r="M170" i="2"/>
  <c r="J170" i="2"/>
  <c r="G170" i="2"/>
  <c r="V169" i="2"/>
  <c r="S169" i="2"/>
  <c r="P169" i="2"/>
  <c r="M169" i="2"/>
  <c r="J169" i="2"/>
  <c r="G169" i="2"/>
  <c r="V168" i="2"/>
  <c r="S168" i="2"/>
  <c r="P168" i="2"/>
  <c r="M168" i="2"/>
  <c r="J168" i="2"/>
  <c r="G168" i="2"/>
  <c r="V167" i="2"/>
  <c r="S167" i="2"/>
  <c r="P167" i="2"/>
  <c r="M167" i="2"/>
  <c r="J167" i="2"/>
  <c r="G167" i="2"/>
  <c r="V166" i="2"/>
  <c r="S166" i="2"/>
  <c r="P166" i="2"/>
  <c r="M166" i="2"/>
  <c r="J166" i="2"/>
  <c r="G166" i="2"/>
  <c r="T164" i="2"/>
  <c r="Q164" i="2"/>
  <c r="N164" i="2"/>
  <c r="K164" i="2"/>
  <c r="H164" i="2"/>
  <c r="E164" i="2"/>
  <c r="V163" i="2"/>
  <c r="S163" i="2"/>
  <c r="P163" i="2"/>
  <c r="M163" i="2"/>
  <c r="J163" i="2"/>
  <c r="G163" i="2"/>
  <c r="V162" i="2"/>
  <c r="S162" i="2"/>
  <c r="P162" i="2"/>
  <c r="M162" i="2"/>
  <c r="J162" i="2"/>
  <c r="G162" i="2"/>
  <c r="V161" i="2"/>
  <c r="S161" i="2"/>
  <c r="P161" i="2"/>
  <c r="M161" i="2"/>
  <c r="J161" i="2"/>
  <c r="G161" i="2"/>
  <c r="V160" i="2"/>
  <c r="S160" i="2"/>
  <c r="P160" i="2"/>
  <c r="M160" i="2"/>
  <c r="J160" i="2"/>
  <c r="G160" i="2"/>
  <c r="V159" i="2"/>
  <c r="S159" i="2"/>
  <c r="P159" i="2"/>
  <c r="M159" i="2"/>
  <c r="J159" i="2"/>
  <c r="G159" i="2"/>
  <c r="V158" i="2"/>
  <c r="S158" i="2"/>
  <c r="P158" i="2"/>
  <c r="M158" i="2"/>
  <c r="J158" i="2"/>
  <c r="G158" i="2"/>
  <c r="V157" i="2"/>
  <c r="S157" i="2"/>
  <c r="P157" i="2"/>
  <c r="M157" i="2"/>
  <c r="J157" i="2"/>
  <c r="G157" i="2"/>
  <c r="V156" i="2"/>
  <c r="S156" i="2"/>
  <c r="P156" i="2"/>
  <c r="M156" i="2"/>
  <c r="J156" i="2"/>
  <c r="G156" i="2"/>
  <c r="V155" i="2"/>
  <c r="S155" i="2"/>
  <c r="P155" i="2"/>
  <c r="M155" i="2"/>
  <c r="J155" i="2"/>
  <c r="G155" i="2"/>
  <c r="V154" i="2"/>
  <c r="S154" i="2"/>
  <c r="P154" i="2"/>
  <c r="M154" i="2"/>
  <c r="J154" i="2"/>
  <c r="G154" i="2"/>
  <c r="V153" i="2"/>
  <c r="S153" i="2"/>
  <c r="P153" i="2"/>
  <c r="M153" i="2"/>
  <c r="J153" i="2"/>
  <c r="G153" i="2"/>
  <c r="V150" i="2"/>
  <c r="S150" i="2"/>
  <c r="P150" i="2"/>
  <c r="M150" i="2"/>
  <c r="J150" i="2"/>
  <c r="G150" i="2"/>
  <c r="V149" i="2"/>
  <c r="S149" i="2"/>
  <c r="P149" i="2"/>
  <c r="M149" i="2"/>
  <c r="J149" i="2"/>
  <c r="G149" i="2"/>
  <c r="V148" i="2"/>
  <c r="S148" i="2"/>
  <c r="P148" i="2"/>
  <c r="M148" i="2"/>
  <c r="J148" i="2"/>
  <c r="G148" i="2"/>
  <c r="T147" i="2"/>
  <c r="Q147" i="2"/>
  <c r="N147" i="2"/>
  <c r="K147" i="2"/>
  <c r="H147" i="2"/>
  <c r="E147" i="2"/>
  <c r="V146" i="2"/>
  <c r="S146" i="2"/>
  <c r="P146" i="2"/>
  <c r="M146" i="2"/>
  <c r="J146" i="2"/>
  <c r="G146" i="2"/>
  <c r="V145" i="2"/>
  <c r="S145" i="2"/>
  <c r="P145" i="2"/>
  <c r="M145" i="2"/>
  <c r="J145" i="2"/>
  <c r="G145" i="2"/>
  <c r="V144" i="2"/>
  <c r="S144" i="2"/>
  <c r="P144" i="2"/>
  <c r="M144" i="2"/>
  <c r="J144" i="2"/>
  <c r="G144" i="2"/>
  <c r="T143" i="2"/>
  <c r="Q143" i="2"/>
  <c r="N143" i="2"/>
  <c r="K143" i="2"/>
  <c r="H143" i="2"/>
  <c r="E143" i="2"/>
  <c r="V142" i="2"/>
  <c r="S142" i="2"/>
  <c r="P142" i="2"/>
  <c r="M142" i="2"/>
  <c r="J142" i="2"/>
  <c r="G142" i="2"/>
  <c r="V141" i="2"/>
  <c r="S141" i="2"/>
  <c r="P141" i="2"/>
  <c r="M141" i="2"/>
  <c r="J141" i="2"/>
  <c r="G141" i="2"/>
  <c r="V140" i="2"/>
  <c r="S140" i="2"/>
  <c r="P140" i="2"/>
  <c r="M140" i="2"/>
  <c r="J140" i="2"/>
  <c r="G140" i="2"/>
  <c r="T139" i="2"/>
  <c r="Q139" i="2"/>
  <c r="N139" i="2"/>
  <c r="K139" i="2"/>
  <c r="H139" i="2"/>
  <c r="E139" i="2"/>
  <c r="V136" i="2"/>
  <c r="S136" i="2"/>
  <c r="P136" i="2"/>
  <c r="M136" i="2"/>
  <c r="J136" i="2"/>
  <c r="G136" i="2"/>
  <c r="V135" i="2"/>
  <c r="S135" i="2"/>
  <c r="P135" i="2"/>
  <c r="M135" i="2"/>
  <c r="J135" i="2"/>
  <c r="G135" i="2"/>
  <c r="V134" i="2"/>
  <c r="S134" i="2"/>
  <c r="P134" i="2"/>
  <c r="M134" i="2"/>
  <c r="J134" i="2"/>
  <c r="G134" i="2"/>
  <c r="T133" i="2"/>
  <c r="Q133" i="2"/>
  <c r="N133" i="2"/>
  <c r="K133" i="2"/>
  <c r="H133" i="2"/>
  <c r="E133" i="2"/>
  <c r="V132" i="2"/>
  <c r="S132" i="2"/>
  <c r="P132" i="2"/>
  <c r="M132" i="2"/>
  <c r="J132" i="2"/>
  <c r="G132" i="2"/>
  <c r="V131" i="2"/>
  <c r="S131" i="2"/>
  <c r="P131" i="2"/>
  <c r="M131" i="2"/>
  <c r="J131" i="2"/>
  <c r="G131" i="2"/>
  <c r="V130" i="2"/>
  <c r="S130" i="2"/>
  <c r="P130" i="2"/>
  <c r="M130" i="2"/>
  <c r="J130" i="2"/>
  <c r="G130" i="2"/>
  <c r="T129" i="2"/>
  <c r="Q129" i="2"/>
  <c r="N129" i="2"/>
  <c r="K129" i="2"/>
  <c r="H129" i="2"/>
  <c r="E129" i="2"/>
  <c r="V128" i="2"/>
  <c r="S128" i="2"/>
  <c r="P128" i="2"/>
  <c r="M128" i="2"/>
  <c r="J128" i="2"/>
  <c r="G128" i="2"/>
  <c r="V127" i="2"/>
  <c r="S127" i="2"/>
  <c r="P127" i="2"/>
  <c r="M127" i="2"/>
  <c r="J127" i="2"/>
  <c r="G127" i="2"/>
  <c r="V126" i="2"/>
  <c r="S126" i="2"/>
  <c r="P126" i="2"/>
  <c r="M126" i="2"/>
  <c r="J126" i="2"/>
  <c r="G126" i="2"/>
  <c r="T125" i="2"/>
  <c r="Q125" i="2"/>
  <c r="N125" i="2"/>
  <c r="K125" i="2"/>
  <c r="H125" i="2"/>
  <c r="E125" i="2"/>
  <c r="V122" i="2"/>
  <c r="S122" i="2"/>
  <c r="P122" i="2"/>
  <c r="M122" i="2"/>
  <c r="J122" i="2"/>
  <c r="G122" i="2"/>
  <c r="V121" i="2"/>
  <c r="S121" i="2"/>
  <c r="P121" i="2"/>
  <c r="M121" i="2"/>
  <c r="J121" i="2"/>
  <c r="G121" i="2"/>
  <c r="V120" i="2"/>
  <c r="S120" i="2"/>
  <c r="P120" i="2"/>
  <c r="M120" i="2"/>
  <c r="J120" i="2"/>
  <c r="G120" i="2"/>
  <c r="T119" i="2"/>
  <c r="Q119" i="2"/>
  <c r="N119" i="2"/>
  <c r="K119" i="2"/>
  <c r="H119" i="2"/>
  <c r="E119" i="2"/>
  <c r="V118" i="2"/>
  <c r="S118" i="2"/>
  <c r="P118" i="2"/>
  <c r="M118" i="2"/>
  <c r="J118" i="2"/>
  <c r="G118" i="2"/>
  <c r="V117" i="2"/>
  <c r="S117" i="2"/>
  <c r="P117" i="2"/>
  <c r="M117" i="2"/>
  <c r="J117" i="2"/>
  <c r="G117" i="2"/>
  <c r="V116" i="2"/>
  <c r="S116" i="2"/>
  <c r="P116" i="2"/>
  <c r="M116" i="2"/>
  <c r="J116" i="2"/>
  <c r="G116" i="2"/>
  <c r="T115" i="2"/>
  <c r="Q115" i="2"/>
  <c r="N115" i="2"/>
  <c r="K115" i="2"/>
  <c r="H115" i="2"/>
  <c r="E115" i="2"/>
  <c r="V114" i="2"/>
  <c r="S114" i="2"/>
  <c r="P114" i="2"/>
  <c r="M114" i="2"/>
  <c r="V97" i="2"/>
  <c r="S97" i="2"/>
  <c r="P97" i="2"/>
  <c r="M97" i="2"/>
  <c r="V89" i="2"/>
  <c r="S89" i="2"/>
  <c r="P89" i="2"/>
  <c r="M89" i="2"/>
  <c r="G89" i="2"/>
  <c r="T88" i="2"/>
  <c r="Q88" i="2"/>
  <c r="N88" i="2"/>
  <c r="K88" i="2"/>
  <c r="E88" i="2"/>
  <c r="V67" i="2"/>
  <c r="S67" i="2"/>
  <c r="P67" i="2"/>
  <c r="M67" i="2"/>
  <c r="J67" i="2"/>
  <c r="V63" i="2"/>
  <c r="S63" i="2"/>
  <c r="P63" i="2"/>
  <c r="M63" i="2"/>
  <c r="J63" i="2"/>
  <c r="G63" i="2"/>
  <c r="T62" i="2"/>
  <c r="Q62" i="2"/>
  <c r="N62" i="2"/>
  <c r="K62" i="2"/>
  <c r="H62" i="2"/>
  <c r="E62" i="2"/>
  <c r="V61" i="2"/>
  <c r="S61" i="2"/>
  <c r="P61" i="2"/>
  <c r="M61" i="2"/>
  <c r="J61" i="2"/>
  <c r="G61" i="2"/>
  <c r="V60" i="2"/>
  <c r="S60" i="2"/>
  <c r="P60" i="2"/>
  <c r="M60" i="2"/>
  <c r="J60" i="2"/>
  <c r="G60" i="2"/>
  <c r="V59" i="2"/>
  <c r="S59" i="2"/>
  <c r="P59" i="2"/>
  <c r="M59" i="2"/>
  <c r="J59" i="2"/>
  <c r="G59" i="2"/>
  <c r="T58" i="2"/>
  <c r="Q58" i="2"/>
  <c r="N58" i="2"/>
  <c r="K58" i="2"/>
  <c r="H58" i="2"/>
  <c r="E58" i="2"/>
  <c r="V55" i="2"/>
  <c r="S55" i="2"/>
  <c r="P55" i="2"/>
  <c r="M55" i="2"/>
  <c r="V54" i="2"/>
  <c r="V53" i="2" s="1"/>
  <c r="S54" i="2"/>
  <c r="S53" i="2" s="1"/>
  <c r="P54" i="2"/>
  <c r="P53" i="2" s="1"/>
  <c r="M54" i="2"/>
  <c r="M53" i="2" s="1"/>
  <c r="T53" i="2"/>
  <c r="Q53" i="2"/>
  <c r="N53" i="2"/>
  <c r="K53" i="2"/>
  <c r="V52" i="2"/>
  <c r="S52" i="2"/>
  <c r="P52" i="2"/>
  <c r="M52" i="2"/>
  <c r="J52" i="2"/>
  <c r="G52" i="2"/>
  <c r="V51" i="2"/>
  <c r="S51" i="2"/>
  <c r="P51" i="2"/>
  <c r="M51" i="2"/>
  <c r="J51" i="2"/>
  <c r="G51" i="2"/>
  <c r="V50" i="2"/>
  <c r="S50" i="2"/>
  <c r="P50" i="2"/>
  <c r="M50" i="2"/>
  <c r="J50" i="2"/>
  <c r="G50" i="2"/>
  <c r="T49" i="2"/>
  <c r="Q49" i="2"/>
  <c r="N49" i="2"/>
  <c r="K49" i="2"/>
  <c r="H49" i="2"/>
  <c r="H56" i="2" s="1"/>
  <c r="E49" i="2"/>
  <c r="E56" i="2" s="1"/>
  <c r="V46" i="2"/>
  <c r="S46" i="2"/>
  <c r="P46" i="2"/>
  <c r="M46" i="2"/>
  <c r="J46" i="2"/>
  <c r="G46" i="2"/>
  <c r="V45" i="2"/>
  <c r="S45" i="2"/>
  <c r="P45" i="2"/>
  <c r="M45" i="2"/>
  <c r="J45" i="2"/>
  <c r="G45" i="2"/>
  <c r="V44" i="2"/>
  <c r="S44" i="2"/>
  <c r="P44" i="2"/>
  <c r="M44" i="2"/>
  <c r="J44" i="2"/>
  <c r="G44" i="2"/>
  <c r="T43" i="2"/>
  <c r="Q43" i="2"/>
  <c r="N43" i="2"/>
  <c r="K43" i="2"/>
  <c r="H43" i="2"/>
  <c r="E43" i="2"/>
  <c r="V42" i="2"/>
  <c r="S42" i="2"/>
  <c r="P42" i="2"/>
  <c r="M42" i="2"/>
  <c r="J42" i="2"/>
  <c r="G42" i="2"/>
  <c r="V41" i="2"/>
  <c r="S41" i="2"/>
  <c r="P41" i="2"/>
  <c r="M41" i="2"/>
  <c r="J41" i="2"/>
  <c r="G41" i="2"/>
  <c r="V40" i="2"/>
  <c r="S40" i="2"/>
  <c r="P40" i="2"/>
  <c r="M40" i="2"/>
  <c r="J40" i="2"/>
  <c r="G40" i="2"/>
  <c r="T39" i="2"/>
  <c r="Q39" i="2"/>
  <c r="N39" i="2"/>
  <c r="K39" i="2"/>
  <c r="H39" i="2"/>
  <c r="E39" i="2"/>
  <c r="V38" i="2"/>
  <c r="S38" i="2"/>
  <c r="P38" i="2"/>
  <c r="M38" i="2"/>
  <c r="J38" i="2"/>
  <c r="G38" i="2"/>
  <c r="V37" i="2"/>
  <c r="S37" i="2"/>
  <c r="P37" i="2"/>
  <c r="M37" i="2"/>
  <c r="J37" i="2"/>
  <c r="G37" i="2"/>
  <c r="V36" i="2"/>
  <c r="S36" i="2"/>
  <c r="P36" i="2"/>
  <c r="M36" i="2"/>
  <c r="J36" i="2"/>
  <c r="G36" i="2"/>
  <c r="T35" i="2"/>
  <c r="Q35" i="2"/>
  <c r="N35" i="2"/>
  <c r="K35" i="2"/>
  <c r="H35" i="2"/>
  <c r="E35" i="2"/>
  <c r="V32" i="2"/>
  <c r="S32" i="2"/>
  <c r="P32" i="2"/>
  <c r="M32" i="2"/>
  <c r="J32" i="2"/>
  <c r="G32" i="2"/>
  <c r="V31" i="2"/>
  <c r="S31" i="2"/>
  <c r="P31" i="2"/>
  <c r="M31" i="2"/>
  <c r="J31" i="2"/>
  <c r="G31" i="2"/>
  <c r="V30" i="2"/>
  <c r="S30" i="2"/>
  <c r="P30" i="2"/>
  <c r="M30" i="2"/>
  <c r="J30" i="2"/>
  <c r="G30" i="2"/>
  <c r="T29" i="2"/>
  <c r="Q29" i="2"/>
  <c r="N29" i="2"/>
  <c r="K29" i="2"/>
  <c r="H29" i="2"/>
  <c r="E29" i="2"/>
  <c r="V24" i="2"/>
  <c r="S24" i="2"/>
  <c r="P24" i="2"/>
  <c r="M24" i="2"/>
  <c r="J24" i="2"/>
  <c r="G24" i="2"/>
  <c r="V23" i="2"/>
  <c r="S23" i="2"/>
  <c r="P23" i="2"/>
  <c r="M23" i="2"/>
  <c r="J23" i="2"/>
  <c r="G23" i="2"/>
  <c r="V22" i="2"/>
  <c r="S22" i="2"/>
  <c r="P22" i="2"/>
  <c r="M22" i="2"/>
  <c r="J22" i="2"/>
  <c r="G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N29" i="1"/>
  <c r="J29" i="1"/>
  <c r="J28" i="1"/>
  <c r="J30" i="1" s="1"/>
  <c r="J27" i="1"/>
  <c r="Y222" i="2" l="1"/>
  <c r="Z222" i="2" s="1"/>
  <c r="Y224" i="2"/>
  <c r="Z224" i="2" s="1"/>
  <c r="Y223" i="2"/>
  <c r="Z223" i="2" s="1"/>
  <c r="Y108" i="2"/>
  <c r="Z108" i="2" s="1"/>
  <c r="Y103" i="2"/>
  <c r="Z103" i="2" s="1"/>
  <c r="Y98" i="2"/>
  <c r="Z98" i="2" s="1"/>
  <c r="Y92" i="2"/>
  <c r="Z92" i="2" s="1"/>
  <c r="Y226" i="2"/>
  <c r="Z226" i="2" s="1"/>
  <c r="Y112" i="2"/>
  <c r="Z112" i="2" s="1"/>
  <c r="Y107" i="2"/>
  <c r="Z107" i="2" s="1"/>
  <c r="Y101" i="2"/>
  <c r="Z101" i="2" s="1"/>
  <c r="Y91" i="2"/>
  <c r="Z91" i="2" s="1"/>
  <c r="Y225" i="2"/>
  <c r="Z225" i="2" s="1"/>
  <c r="Y109" i="2"/>
  <c r="Z109" i="2" s="1"/>
  <c r="Y105" i="2"/>
  <c r="Z105" i="2" s="1"/>
  <c r="Y99" i="2"/>
  <c r="Z99" i="2" s="1"/>
  <c r="X75" i="2"/>
  <c r="Y74" i="2"/>
  <c r="Z74" i="2" s="1"/>
  <c r="Y87" i="2"/>
  <c r="Z87" i="2" s="1"/>
  <c r="W97" i="2"/>
  <c r="X97" i="2"/>
  <c r="Y84" i="2"/>
  <c r="Z84" i="2" s="1"/>
  <c r="Y95" i="2"/>
  <c r="Z95" i="2" s="1"/>
  <c r="Y110" i="2"/>
  <c r="Z110" i="2" s="1"/>
  <c r="Y90" i="2"/>
  <c r="Z90" i="2" s="1"/>
  <c r="Y106" i="2"/>
  <c r="Z106" i="2" s="1"/>
  <c r="Y86" i="2"/>
  <c r="Z86" i="2" s="1"/>
  <c r="Y85" i="2"/>
  <c r="Z85" i="2" s="1"/>
  <c r="Y179" i="2"/>
  <c r="Z179" i="2" s="1"/>
  <c r="Y83" i="2"/>
  <c r="Z83" i="2" s="1"/>
  <c r="Y79" i="2"/>
  <c r="Z79" i="2" s="1"/>
  <c r="Y82" i="2"/>
  <c r="Z82" i="2" s="1"/>
  <c r="Y78" i="2"/>
  <c r="Z78" i="2" s="1"/>
  <c r="Y80" i="2"/>
  <c r="Z80" i="2" s="1"/>
  <c r="Y77" i="2"/>
  <c r="Z77" i="2" s="1"/>
  <c r="Y81" i="2"/>
  <c r="Z81" i="2" s="1"/>
  <c r="Y76" i="2"/>
  <c r="Z76" i="2" s="1"/>
  <c r="X67" i="2"/>
  <c r="W140" i="2"/>
  <c r="S139" i="2"/>
  <c r="W142" i="2"/>
  <c r="S143" i="2"/>
  <c r="W183" i="2"/>
  <c r="W184" i="2"/>
  <c r="W186" i="2"/>
  <c r="M192" i="2"/>
  <c r="S200" i="2"/>
  <c r="W204" i="2"/>
  <c r="M205" i="2"/>
  <c r="Y70" i="2"/>
  <c r="Z70" i="2" s="1"/>
  <c r="M39" i="2"/>
  <c r="V119" i="2"/>
  <c r="M125" i="2"/>
  <c r="Y71" i="2"/>
  <c r="Z71" i="2" s="1"/>
  <c r="Y69" i="2"/>
  <c r="Z69" i="2" s="1"/>
  <c r="Y72" i="2"/>
  <c r="Z72" i="2" s="1"/>
  <c r="Y68" i="2"/>
  <c r="Z68" i="2" s="1"/>
  <c r="Y66" i="2"/>
  <c r="Z66" i="2" s="1"/>
  <c r="W187" i="2"/>
  <c r="P13" i="2"/>
  <c r="N26" i="2" s="1"/>
  <c r="P26" i="2" s="1"/>
  <c r="V21" i="2"/>
  <c r="T28" i="2" s="1"/>
  <c r="V28" i="2" s="1"/>
  <c r="J35" i="2"/>
  <c r="V39" i="2"/>
  <c r="Y65" i="2"/>
  <c r="Z65" i="2" s="1"/>
  <c r="W194" i="2"/>
  <c r="M198" i="2"/>
  <c r="W196" i="2"/>
  <c r="W197" i="2"/>
  <c r="W18" i="2"/>
  <c r="S17" i="2"/>
  <c r="Q27" i="2" s="1"/>
  <c r="S27" i="2" s="1"/>
  <c r="P21" i="2"/>
  <c r="N28" i="2" s="1"/>
  <c r="P28" i="2" s="1"/>
  <c r="P29" i="2"/>
  <c r="Y64" i="2"/>
  <c r="Z64" i="2" s="1"/>
  <c r="X14" i="2"/>
  <c r="V13" i="2"/>
  <c r="T26" i="2" s="1"/>
  <c r="X16" i="2"/>
  <c r="J17" i="2"/>
  <c r="H27" i="2" s="1"/>
  <c r="J27" i="2" s="1"/>
  <c r="W30" i="2"/>
  <c r="S29" i="2"/>
  <c r="W31" i="2"/>
  <c r="W32" i="2"/>
  <c r="G49" i="2"/>
  <c r="G56" i="2" s="1"/>
  <c r="S49" i="2"/>
  <c r="S56" i="2" s="1"/>
  <c r="X55" i="2"/>
  <c r="P62" i="2"/>
  <c r="W156" i="2"/>
  <c r="W157" i="2"/>
  <c r="W158" i="2"/>
  <c r="W159" i="2"/>
  <c r="W162" i="2"/>
  <c r="W163" i="2"/>
  <c r="W174" i="2"/>
  <c r="W175" i="2"/>
  <c r="M210" i="2"/>
  <c r="W221" i="2"/>
  <c r="W227" i="2"/>
  <c r="W126" i="2"/>
  <c r="G13" i="2"/>
  <c r="E26" i="2" s="1"/>
  <c r="S13" i="2"/>
  <c r="Q26" i="2" s="1"/>
  <c r="M21" i="2"/>
  <c r="K28" i="2" s="1"/>
  <c r="M28" i="2" s="1"/>
  <c r="X30" i="2"/>
  <c r="V29" i="2"/>
  <c r="X32" i="2"/>
  <c r="P39" i="2"/>
  <c r="X41" i="2"/>
  <c r="P49" i="2"/>
  <c r="P56" i="2" s="1"/>
  <c r="M58" i="2"/>
  <c r="W89" i="2"/>
  <c r="M119" i="2"/>
  <c r="S119" i="2"/>
  <c r="W122" i="2"/>
  <c r="X126" i="2"/>
  <c r="X134" i="2"/>
  <c r="V133" i="2"/>
  <c r="X135" i="2"/>
  <c r="X136" i="2"/>
  <c r="X141" i="2"/>
  <c r="J172" i="2"/>
  <c r="X168" i="2"/>
  <c r="X169" i="2"/>
  <c r="X178" i="2"/>
  <c r="P188" i="2"/>
  <c r="X184" i="2"/>
  <c r="V214" i="2"/>
  <c r="X23" i="2"/>
  <c r="G129" i="2"/>
  <c r="Q56" i="2"/>
  <c r="W177" i="2"/>
  <c r="J13" i="2"/>
  <c r="H26" i="2" s="1"/>
  <c r="V43" i="2"/>
  <c r="X130" i="2"/>
  <c r="V129" i="2"/>
  <c r="H151" i="2"/>
  <c r="T151" i="2"/>
  <c r="P147" i="2"/>
  <c r="X149" i="2"/>
  <c r="X154" i="2"/>
  <c r="X156" i="2"/>
  <c r="X161" i="2"/>
  <c r="X180" i="2"/>
  <c r="X208" i="2"/>
  <c r="W41" i="2"/>
  <c r="W42" i="2"/>
  <c r="E47" i="2"/>
  <c r="W127" i="2"/>
  <c r="W128" i="2"/>
  <c r="M139" i="2"/>
  <c r="M143" i="2"/>
  <c r="W146" i="2"/>
  <c r="G147" i="2"/>
  <c r="T47" i="2"/>
  <c r="X18" i="2"/>
  <c r="V17" i="2"/>
  <c r="T27" i="2" s="1"/>
  <c r="V27" i="2" s="1"/>
  <c r="P17" i="2"/>
  <c r="N27" i="2" s="1"/>
  <c r="P27" i="2" s="1"/>
  <c r="X20" i="2"/>
  <c r="S21" i="2"/>
  <c r="Q28" i="2" s="1"/>
  <c r="S28" i="2" s="1"/>
  <c r="J29" i="2"/>
  <c r="X36" i="2"/>
  <c r="V35" i="2"/>
  <c r="P35" i="2"/>
  <c r="X38" i="2"/>
  <c r="P43" i="2"/>
  <c r="X45" i="2"/>
  <c r="X50" i="2"/>
  <c r="V49" i="2"/>
  <c r="V56" i="2" s="1"/>
  <c r="K123" i="2"/>
  <c r="W116" i="2"/>
  <c r="S115" i="2"/>
  <c r="W117" i="2"/>
  <c r="W118" i="2"/>
  <c r="X120" i="2"/>
  <c r="X121" i="2"/>
  <c r="X122" i="2"/>
  <c r="S129" i="2"/>
  <c r="J133" i="2"/>
  <c r="X163" i="2"/>
  <c r="X170" i="2"/>
  <c r="X177" i="2"/>
  <c r="S188" i="2"/>
  <c r="W190" i="2"/>
  <c r="S192" i="2"/>
  <c r="W191" i="2"/>
  <c r="V200" i="2"/>
  <c r="X203" i="2"/>
  <c r="X204" i="2"/>
  <c r="X207" i="2"/>
  <c r="S210" i="2"/>
  <c r="W212" i="2"/>
  <c r="W213" i="2"/>
  <c r="X215" i="2"/>
  <c r="X217" i="2"/>
  <c r="X218" i="2"/>
  <c r="X219" i="2"/>
  <c r="X220" i="2"/>
  <c r="X221" i="2"/>
  <c r="X227" i="2"/>
  <c r="M188" i="2"/>
  <c r="K151" i="2"/>
  <c r="M181" i="2"/>
  <c r="M17" i="2"/>
  <c r="K27" i="2" s="1"/>
  <c r="M27" i="2" s="1"/>
  <c r="M35" i="2"/>
  <c r="W44" i="2"/>
  <c r="S43" i="2"/>
  <c r="W45" i="2"/>
  <c r="W46" i="2"/>
  <c r="J49" i="2"/>
  <c r="J56" i="2" s="1"/>
  <c r="V88" i="2"/>
  <c r="P129" i="2"/>
  <c r="P143" i="2"/>
  <c r="M147" i="2"/>
  <c r="W149" i="2"/>
  <c r="S147" i="2"/>
  <c r="W150" i="2"/>
  <c r="W153" i="2"/>
  <c r="S164" i="2"/>
  <c r="W154" i="2"/>
  <c r="X155" i="2"/>
  <c r="X159" i="2"/>
  <c r="X160" i="2"/>
  <c r="W168" i="2"/>
  <c r="W169" i="2"/>
  <c r="W170" i="2"/>
  <c r="W171" i="2"/>
  <c r="G181" i="2"/>
  <c r="S181" i="2"/>
  <c r="X185" i="2"/>
  <c r="V192" i="2"/>
  <c r="X191" i="2"/>
  <c r="P198" i="2"/>
  <c r="W208" i="2"/>
  <c r="W209" i="2"/>
  <c r="V210" i="2"/>
  <c r="P210" i="2"/>
  <c r="X213" i="2"/>
  <c r="N228" i="2"/>
  <c r="V139" i="2"/>
  <c r="M164" i="2"/>
  <c r="N47" i="2"/>
  <c r="T56" i="2"/>
  <c r="S88" i="2"/>
  <c r="G125" i="2"/>
  <c r="V125" i="2"/>
  <c r="S125" i="2"/>
  <c r="X132" i="2"/>
  <c r="E151" i="2"/>
  <c r="X145" i="2"/>
  <c r="V143" i="2"/>
  <c r="W155" i="2"/>
  <c r="X158" i="2"/>
  <c r="W160" i="2"/>
  <c r="X176" i="2"/>
  <c r="W178" i="2"/>
  <c r="X187" i="2"/>
  <c r="V198" i="2"/>
  <c r="X195" i="2"/>
  <c r="X196" i="2"/>
  <c r="X197" i="2"/>
  <c r="G198" i="2"/>
  <c r="X209" i="2"/>
  <c r="P214" i="2"/>
  <c r="M13" i="2"/>
  <c r="K26" i="2" s="1"/>
  <c r="W15" i="2"/>
  <c r="W16" i="2"/>
  <c r="X19" i="2"/>
  <c r="X22" i="2"/>
  <c r="X24" i="2"/>
  <c r="M29" i="2"/>
  <c r="X37" i="2"/>
  <c r="H47" i="2"/>
  <c r="G39" i="2"/>
  <c r="S39" i="2"/>
  <c r="J43" i="2"/>
  <c r="Q47" i="2"/>
  <c r="X44" i="2"/>
  <c r="X46" i="2"/>
  <c r="M49" i="2"/>
  <c r="M56" i="2" s="1"/>
  <c r="W51" i="2"/>
  <c r="W52" i="2"/>
  <c r="K56" i="2"/>
  <c r="W59" i="2"/>
  <c r="S58" i="2"/>
  <c r="W60" i="2"/>
  <c r="W61" i="2"/>
  <c r="W63" i="2"/>
  <c r="S62" i="2"/>
  <c r="M62" i="2"/>
  <c r="P88" i="2"/>
  <c r="W114" i="2"/>
  <c r="E123" i="2"/>
  <c r="Q123" i="2"/>
  <c r="V115" i="2"/>
  <c r="P115" i="2"/>
  <c r="X118" i="2"/>
  <c r="P125" i="2"/>
  <c r="X128" i="2"/>
  <c r="M129" i="2"/>
  <c r="W131" i="2"/>
  <c r="W132" i="2"/>
  <c r="S133" i="2"/>
  <c r="W135" i="2"/>
  <c r="W136" i="2"/>
  <c r="Q151" i="2"/>
  <c r="N151" i="2"/>
  <c r="V147" i="2"/>
  <c r="X150" i="2"/>
  <c r="X157" i="2"/>
  <c r="W161" i="2"/>
  <c r="X162" i="2"/>
  <c r="X166" i="2"/>
  <c r="V172" i="2"/>
  <c r="J181" i="2"/>
  <c r="V181" i="2"/>
  <c r="X175" i="2"/>
  <c r="W180" i="2"/>
  <c r="W201" i="2"/>
  <c r="M200" i="2"/>
  <c r="W203" i="2"/>
  <c r="S205" i="2"/>
  <c r="W207" i="2"/>
  <c r="H228" i="2"/>
  <c r="X15" i="2"/>
  <c r="W19" i="2"/>
  <c r="W20" i="2"/>
  <c r="W23" i="2"/>
  <c r="X31" i="2"/>
  <c r="W36" i="2"/>
  <c r="S35" i="2"/>
  <c r="W37" i="2"/>
  <c r="W38" i="2"/>
  <c r="J39" i="2"/>
  <c r="X40" i="2"/>
  <c r="X42" i="2"/>
  <c r="K47" i="2"/>
  <c r="M43" i="2"/>
  <c r="X51" i="2"/>
  <c r="X52" i="2"/>
  <c r="N56" i="2"/>
  <c r="W55" i="2"/>
  <c r="X59" i="2"/>
  <c r="V58" i="2"/>
  <c r="P58" i="2"/>
  <c r="X61" i="2"/>
  <c r="X63" i="2"/>
  <c r="V62" i="2"/>
  <c r="M88" i="2"/>
  <c r="X114" i="2"/>
  <c r="P164" i="2"/>
  <c r="S172" i="2"/>
  <c r="P200" i="2"/>
  <c r="V205" i="2"/>
  <c r="T228" i="2"/>
  <c r="M214" i="2"/>
  <c r="S214" i="2"/>
  <c r="W217" i="2"/>
  <c r="W218" i="2"/>
  <c r="W219" i="2"/>
  <c r="W220" i="2"/>
  <c r="W24" i="2"/>
  <c r="J21" i="2"/>
  <c r="H28" i="2" s="1"/>
  <c r="J28" i="2" s="1"/>
  <c r="G21" i="2"/>
  <c r="E28" i="2" s="1"/>
  <c r="G28" i="2" s="1"/>
  <c r="W14" i="2"/>
  <c r="W54" i="2"/>
  <c r="W67" i="2"/>
  <c r="W206" i="2"/>
  <c r="G205" i="2"/>
  <c r="G17" i="2"/>
  <c r="E27" i="2" s="1"/>
  <c r="G27" i="2" s="1"/>
  <c r="G29" i="2"/>
  <c r="G35" i="2"/>
  <c r="G43" i="2"/>
  <c r="X54" i="2"/>
  <c r="G58" i="2"/>
  <c r="X60" i="2"/>
  <c r="J62" i="2"/>
  <c r="G88" i="2"/>
  <c r="M115" i="2"/>
  <c r="X116" i="2"/>
  <c r="J115" i="2"/>
  <c r="H123" i="2"/>
  <c r="P119" i="2"/>
  <c r="W120" i="2"/>
  <c r="X131" i="2"/>
  <c r="J129" i="2"/>
  <c r="W141" i="2"/>
  <c r="W145" i="2"/>
  <c r="J147" i="2"/>
  <c r="X148" i="2"/>
  <c r="J164" i="2"/>
  <c r="V164" i="2"/>
  <c r="P172" i="2"/>
  <c r="W176" i="2"/>
  <c r="W185" i="2"/>
  <c r="J198" i="2"/>
  <c r="X194" i="2"/>
  <c r="W211" i="2"/>
  <c r="G210" i="2"/>
  <c r="W22" i="2"/>
  <c r="W40" i="2"/>
  <c r="W50" i="2"/>
  <c r="N123" i="2"/>
  <c r="X89" i="2"/>
  <c r="G115" i="2"/>
  <c r="J119" i="2"/>
  <c r="P133" i="2"/>
  <c r="W134" i="2"/>
  <c r="G133" i="2"/>
  <c r="G164" i="2"/>
  <c r="I29" i="1"/>
  <c r="X174" i="2"/>
  <c r="P181" i="2"/>
  <c r="J192" i="2"/>
  <c r="X190" i="2"/>
  <c r="W195" i="2"/>
  <c r="K29" i="1"/>
  <c r="B29" i="1"/>
  <c r="J58" i="2"/>
  <c r="G62" i="2"/>
  <c r="X117" i="2"/>
  <c r="T123" i="2"/>
  <c r="G119" i="2"/>
  <c r="W121" i="2"/>
  <c r="W130" i="2"/>
  <c r="X140" i="2"/>
  <c r="P139" i="2"/>
  <c r="X142" i="2"/>
  <c r="J139" i="2"/>
  <c r="X146" i="2"/>
  <c r="J143" i="2"/>
  <c r="X183" i="2"/>
  <c r="X127" i="2"/>
  <c r="W148" i="2"/>
  <c r="W167" i="2"/>
  <c r="G172" i="2"/>
  <c r="W202" i="2"/>
  <c r="X211" i="2"/>
  <c r="J210" i="2"/>
  <c r="W215" i="2"/>
  <c r="M133" i="2"/>
  <c r="W144" i="2"/>
  <c r="G143" i="2"/>
  <c r="X153" i="2"/>
  <c r="X167" i="2"/>
  <c r="P192" i="2"/>
  <c r="G192" i="2"/>
  <c r="G200" i="2"/>
  <c r="X202" i="2"/>
  <c r="P205" i="2"/>
  <c r="E228" i="2"/>
  <c r="J125" i="2"/>
  <c r="G139" i="2"/>
  <c r="X144" i="2"/>
  <c r="M172" i="2"/>
  <c r="W166" i="2"/>
  <c r="X171" i="2"/>
  <c r="X186" i="2"/>
  <c r="S198" i="2"/>
  <c r="X216" i="2"/>
  <c r="J214" i="2"/>
  <c r="X206" i="2"/>
  <c r="J205" i="2"/>
  <c r="Q228" i="2"/>
  <c r="J188" i="2"/>
  <c r="V188" i="2"/>
  <c r="G188" i="2"/>
  <c r="X201" i="2"/>
  <c r="J200" i="2"/>
  <c r="X212" i="2"/>
  <c r="K228" i="2"/>
  <c r="G214" i="2"/>
  <c r="W216" i="2"/>
  <c r="Y97" i="2" l="1"/>
  <c r="Z97" i="2" s="1"/>
  <c r="Y75" i="2"/>
  <c r="Z75" i="2" s="1"/>
  <c r="Y142" i="2"/>
  <c r="Z142" i="2" s="1"/>
  <c r="Y183" i="2"/>
  <c r="Z183" i="2" s="1"/>
  <c r="Y184" i="2"/>
  <c r="Z184" i="2" s="1"/>
  <c r="Y186" i="2"/>
  <c r="Z186" i="2" s="1"/>
  <c r="S151" i="2"/>
  <c r="Y204" i="2"/>
  <c r="Z204" i="2" s="1"/>
  <c r="Y42" i="2"/>
  <c r="Z42" i="2" s="1"/>
  <c r="Y135" i="2"/>
  <c r="Z135" i="2" s="1"/>
  <c r="Y168" i="2"/>
  <c r="Z168" i="2" s="1"/>
  <c r="Y158" i="2"/>
  <c r="Z158" i="2" s="1"/>
  <c r="Y18" i="2"/>
  <c r="Z18" i="2" s="1"/>
  <c r="W188" i="2"/>
  <c r="Y187" i="2"/>
  <c r="Z187" i="2" s="1"/>
  <c r="N25" i="2"/>
  <c r="Y207" i="2"/>
  <c r="Z207" i="2" s="1"/>
  <c r="Y128" i="2"/>
  <c r="Z128" i="2" s="1"/>
  <c r="Y36" i="2"/>
  <c r="Z36" i="2" s="1"/>
  <c r="Y159" i="2"/>
  <c r="Z159" i="2" s="1"/>
  <c r="Y126" i="2"/>
  <c r="Z126" i="2" s="1"/>
  <c r="Y60" i="2"/>
  <c r="Z60" i="2" s="1"/>
  <c r="Y116" i="2"/>
  <c r="Z116" i="2" s="1"/>
  <c r="Y30" i="2"/>
  <c r="Z30" i="2" s="1"/>
  <c r="M228" i="2"/>
  <c r="X43" i="2"/>
  <c r="Y149" i="2"/>
  <c r="Z149" i="2" s="1"/>
  <c r="Y23" i="2"/>
  <c r="Z23" i="2" s="1"/>
  <c r="Y162" i="2"/>
  <c r="Z162" i="2" s="1"/>
  <c r="X28" i="2"/>
  <c r="X147" i="2"/>
  <c r="Y24" i="2"/>
  <c r="Z24" i="2" s="1"/>
  <c r="Y209" i="2"/>
  <c r="Z209" i="2" s="1"/>
  <c r="Y195" i="2"/>
  <c r="Z195" i="2" s="1"/>
  <c r="X39" i="2"/>
  <c r="Y37" i="2"/>
  <c r="Z37" i="2" s="1"/>
  <c r="Y46" i="2"/>
  <c r="Z46" i="2" s="1"/>
  <c r="W29" i="2"/>
  <c r="M47" i="2"/>
  <c r="Y157" i="2"/>
  <c r="Z157" i="2" s="1"/>
  <c r="Y16" i="2"/>
  <c r="Z16" i="2" s="1"/>
  <c r="X29" i="2"/>
  <c r="X13" i="2"/>
  <c r="Y136" i="2"/>
  <c r="Z136" i="2" s="1"/>
  <c r="X192" i="2"/>
  <c r="Y55" i="2"/>
  <c r="Z55" i="2" s="1"/>
  <c r="W43" i="2"/>
  <c r="Y163" i="2"/>
  <c r="Z163" i="2" s="1"/>
  <c r="Y176" i="2"/>
  <c r="Z176" i="2" s="1"/>
  <c r="Y197" i="2"/>
  <c r="Z197" i="2" s="1"/>
  <c r="Y32" i="2"/>
  <c r="Z32" i="2" s="1"/>
  <c r="Y196" i="2"/>
  <c r="Z196" i="2" s="1"/>
  <c r="Y178" i="2"/>
  <c r="Z178" i="2" s="1"/>
  <c r="Y208" i="2"/>
  <c r="Z208" i="2" s="1"/>
  <c r="Y190" i="2"/>
  <c r="Z190" i="2" s="1"/>
  <c r="Y141" i="2"/>
  <c r="Z141" i="2" s="1"/>
  <c r="M123" i="2"/>
  <c r="Y217" i="2"/>
  <c r="Z217" i="2" s="1"/>
  <c r="V228" i="2"/>
  <c r="Y180" i="2"/>
  <c r="Z180" i="2" s="1"/>
  <c r="Y132" i="2"/>
  <c r="Z132" i="2" s="1"/>
  <c r="Y169" i="2"/>
  <c r="Z169" i="2" s="1"/>
  <c r="Y177" i="2"/>
  <c r="Z177" i="2" s="1"/>
  <c r="X129" i="2"/>
  <c r="X133" i="2"/>
  <c r="W88" i="2"/>
  <c r="Y171" i="2"/>
  <c r="Z171" i="2" s="1"/>
  <c r="M137" i="2"/>
  <c r="Y175" i="2"/>
  <c r="Z175" i="2" s="1"/>
  <c r="Y213" i="2"/>
  <c r="Z213" i="2" s="1"/>
  <c r="W115" i="2"/>
  <c r="W125" i="2"/>
  <c r="Y41" i="2"/>
  <c r="Z41" i="2" s="1"/>
  <c r="Y156" i="2"/>
  <c r="Z156" i="2" s="1"/>
  <c r="Y221" i="2"/>
  <c r="Z221" i="2" s="1"/>
  <c r="Y122" i="2"/>
  <c r="Z122" i="2" s="1"/>
  <c r="Y170" i="2"/>
  <c r="Z170" i="2" s="1"/>
  <c r="Y227" i="2"/>
  <c r="Z227" i="2" s="1"/>
  <c r="W27" i="2"/>
  <c r="V123" i="2"/>
  <c r="G137" i="2"/>
  <c r="Y45" i="2"/>
  <c r="Z45" i="2" s="1"/>
  <c r="Y38" i="2"/>
  <c r="Z38" i="2" s="1"/>
  <c r="X53" i="2"/>
  <c r="Y219" i="2"/>
  <c r="Z219" i="2" s="1"/>
  <c r="P137" i="2"/>
  <c r="Y131" i="2"/>
  <c r="Z131" i="2" s="1"/>
  <c r="Y20" i="2"/>
  <c r="Z20" i="2" s="1"/>
  <c r="V151" i="2"/>
  <c r="Y160" i="2"/>
  <c r="Z160" i="2" s="1"/>
  <c r="V137" i="2"/>
  <c r="Y154" i="2"/>
  <c r="Z154" i="2" s="1"/>
  <c r="Y150" i="2"/>
  <c r="Z150" i="2" s="1"/>
  <c r="Y44" i="2"/>
  <c r="Z44" i="2" s="1"/>
  <c r="S123" i="2"/>
  <c r="X17" i="2"/>
  <c r="V47" i="2"/>
  <c r="Y117" i="2"/>
  <c r="Z117" i="2" s="1"/>
  <c r="Y146" i="2"/>
  <c r="Z146" i="2" s="1"/>
  <c r="S228" i="2"/>
  <c r="Y19" i="2"/>
  <c r="Z19" i="2" s="1"/>
  <c r="Y161" i="2"/>
  <c r="Z161" i="2" s="1"/>
  <c r="Y63" i="2"/>
  <c r="Z63" i="2" s="1"/>
  <c r="Y59" i="2"/>
  <c r="Z59" i="2" s="1"/>
  <c r="X21" i="2"/>
  <c r="P151" i="2"/>
  <c r="W28" i="2"/>
  <c r="X62" i="2"/>
  <c r="Y121" i="2"/>
  <c r="Z121" i="2" s="1"/>
  <c r="W164" i="2"/>
  <c r="P123" i="2"/>
  <c r="Y218" i="2"/>
  <c r="Z218" i="2" s="1"/>
  <c r="Y203" i="2"/>
  <c r="Z203" i="2" s="1"/>
  <c r="Y155" i="2"/>
  <c r="Z155" i="2" s="1"/>
  <c r="Y191" i="2"/>
  <c r="Z191" i="2" s="1"/>
  <c r="P47" i="2"/>
  <c r="X35" i="2"/>
  <c r="X27" i="2"/>
  <c r="Y212" i="2"/>
  <c r="Z212" i="2" s="1"/>
  <c r="W17" i="2"/>
  <c r="M151" i="2"/>
  <c r="S47" i="2"/>
  <c r="X143" i="2"/>
  <c r="W198" i="2"/>
  <c r="X181" i="2"/>
  <c r="W139" i="2"/>
  <c r="W35" i="2"/>
  <c r="P25" i="2"/>
  <c r="P33" i="2" s="1"/>
  <c r="W58" i="2"/>
  <c r="Y220" i="2"/>
  <c r="Z220" i="2" s="1"/>
  <c r="X214" i="2"/>
  <c r="W181" i="2"/>
  <c r="P228" i="2"/>
  <c r="X164" i="2"/>
  <c r="Y15" i="2"/>
  <c r="Z15" i="2" s="1"/>
  <c r="X49" i="2"/>
  <c r="Y118" i="2"/>
  <c r="Z118" i="2" s="1"/>
  <c r="W192" i="2"/>
  <c r="X205" i="2"/>
  <c r="X125" i="2"/>
  <c r="Y185" i="2"/>
  <c r="Z185" i="2" s="1"/>
  <c r="Y145" i="2"/>
  <c r="Z145" i="2" s="1"/>
  <c r="X119" i="2"/>
  <c r="Y216" i="2"/>
  <c r="Z216" i="2" s="1"/>
  <c r="G151" i="2"/>
  <c r="G47" i="2"/>
  <c r="Y51" i="2"/>
  <c r="Z51" i="2" s="1"/>
  <c r="Y31" i="2"/>
  <c r="Z31" i="2" s="1"/>
  <c r="X172" i="2"/>
  <c r="Y61" i="2"/>
  <c r="Z61" i="2" s="1"/>
  <c r="J47" i="2"/>
  <c r="Y114" i="2"/>
  <c r="Z114" i="2" s="1"/>
  <c r="Y52" i="2"/>
  <c r="Z52" i="2" s="1"/>
  <c r="S137" i="2"/>
  <c r="J151" i="2"/>
  <c r="W143" i="2"/>
  <c r="Y144" i="2"/>
  <c r="Z144" i="2" s="1"/>
  <c r="Y167" i="2"/>
  <c r="Z167" i="2" s="1"/>
  <c r="X139" i="2"/>
  <c r="Y140" i="2"/>
  <c r="Z140" i="2" s="1"/>
  <c r="Y40" i="2"/>
  <c r="Z40" i="2" s="1"/>
  <c r="W39" i="2"/>
  <c r="Y211" i="2"/>
  <c r="Z211" i="2" s="1"/>
  <c r="W210" i="2"/>
  <c r="Y153" i="2"/>
  <c r="Z153" i="2" s="1"/>
  <c r="Y54" i="2"/>
  <c r="Z54" i="2" s="1"/>
  <c r="W53" i="2"/>
  <c r="E25" i="2"/>
  <c r="G26" i="2"/>
  <c r="Y130" i="2"/>
  <c r="Z130" i="2" s="1"/>
  <c r="W129" i="2"/>
  <c r="Y50" i="2"/>
  <c r="Z50" i="2" s="1"/>
  <c r="W49" i="2"/>
  <c r="G228" i="2"/>
  <c r="J137" i="2"/>
  <c r="X210" i="2"/>
  <c r="J123" i="2"/>
  <c r="V26" i="2"/>
  <c r="V25" i="2" s="1"/>
  <c r="V33" i="2" s="1"/>
  <c r="T25" i="2"/>
  <c r="Y22" i="2"/>
  <c r="Z22" i="2" s="1"/>
  <c r="W21" i="2"/>
  <c r="Y194" i="2"/>
  <c r="Z194" i="2" s="1"/>
  <c r="X198" i="2"/>
  <c r="Y120" i="2"/>
  <c r="Z120" i="2" s="1"/>
  <c r="W119" i="2"/>
  <c r="X115" i="2"/>
  <c r="Y14" i="2"/>
  <c r="Z14" i="2" s="1"/>
  <c r="W13" i="2"/>
  <c r="X58" i="2"/>
  <c r="Y127" i="2"/>
  <c r="Z127" i="2" s="1"/>
  <c r="M26" i="2"/>
  <c r="M25" i="2" s="1"/>
  <c r="M33" i="2" s="1"/>
  <c r="K25" i="2"/>
  <c r="Y134" i="2"/>
  <c r="Z134" i="2" s="1"/>
  <c r="W133" i="2"/>
  <c r="Y67" i="2"/>
  <c r="Z67" i="2" s="1"/>
  <c r="W62" i="2"/>
  <c r="J228" i="2"/>
  <c r="X200" i="2"/>
  <c r="Y201" i="2"/>
  <c r="Z201" i="2" s="1"/>
  <c r="W172" i="2"/>
  <c r="Y166" i="2"/>
  <c r="Z166" i="2" s="1"/>
  <c r="Y174" i="2"/>
  <c r="Z174" i="2" s="1"/>
  <c r="Y215" i="2"/>
  <c r="Z215" i="2" s="1"/>
  <c r="W214" i="2"/>
  <c r="Y202" i="2"/>
  <c r="Z202" i="2" s="1"/>
  <c r="W200" i="2"/>
  <c r="Y148" i="2"/>
  <c r="Z148" i="2" s="1"/>
  <c r="W147" i="2"/>
  <c r="X188" i="2"/>
  <c r="G123" i="2"/>
  <c r="J26" i="2"/>
  <c r="H25" i="2"/>
  <c r="Y206" i="2"/>
  <c r="Z206" i="2" s="1"/>
  <c r="W205" i="2"/>
  <c r="Q25" i="2"/>
  <c r="S26" i="2"/>
  <c r="S25" i="2" s="1"/>
  <c r="S33" i="2" s="1"/>
  <c r="Y89" i="2"/>
  <c r="Z89" i="2" s="1"/>
  <c r="Y200" i="2" l="1"/>
  <c r="Z200" i="2" s="1"/>
  <c r="Y188" i="2"/>
  <c r="Z188" i="2" s="1"/>
  <c r="Y39" i="2"/>
  <c r="Z39" i="2" s="1"/>
  <c r="Y129" i="2"/>
  <c r="Z129" i="2" s="1"/>
  <c r="Y62" i="2"/>
  <c r="Z62" i="2" s="1"/>
  <c r="Y88" i="2"/>
  <c r="Z88" i="2" s="1"/>
  <c r="Y29" i="2"/>
  <c r="Z29" i="2" s="1"/>
  <c r="Y198" i="2"/>
  <c r="Z198" i="2" s="1"/>
  <c r="Y28" i="2"/>
  <c r="Z28" i="2" s="1"/>
  <c r="Y133" i="2"/>
  <c r="Z133" i="2" s="1"/>
  <c r="Y43" i="2"/>
  <c r="Z43" i="2" s="1"/>
  <c r="W47" i="2"/>
  <c r="X47" i="2"/>
  <c r="Y205" i="2"/>
  <c r="Z205" i="2" s="1"/>
  <c r="Y143" i="2"/>
  <c r="Z143" i="2" s="1"/>
  <c r="X137" i="2"/>
  <c r="X56" i="2"/>
  <c r="Y192" i="2"/>
  <c r="Z192" i="2" s="1"/>
  <c r="Y164" i="2"/>
  <c r="Z164" i="2" s="1"/>
  <c r="Y27" i="2"/>
  <c r="Z27" i="2" s="1"/>
  <c r="Y58" i="2"/>
  <c r="Z58" i="2" s="1"/>
  <c r="Y181" i="2"/>
  <c r="Z181" i="2" s="1"/>
  <c r="V229" i="2"/>
  <c r="L28" i="1" s="1"/>
  <c r="V231" i="2" s="1"/>
  <c r="Y21" i="2"/>
  <c r="Z21" i="2" s="1"/>
  <c r="Y17" i="2"/>
  <c r="Z17" i="2" s="1"/>
  <c r="X228" i="2"/>
  <c r="X151" i="2"/>
  <c r="Y172" i="2"/>
  <c r="Z172" i="2" s="1"/>
  <c r="M229" i="2"/>
  <c r="M231" i="2" s="1"/>
  <c r="Y35" i="2"/>
  <c r="Z35" i="2" s="1"/>
  <c r="S229" i="2"/>
  <c r="L27" i="1" s="1"/>
  <c r="S231" i="2" s="1"/>
  <c r="Y49" i="2"/>
  <c r="Z49" i="2" s="1"/>
  <c r="Y125" i="2"/>
  <c r="Z125" i="2" s="1"/>
  <c r="P229" i="2"/>
  <c r="P231" i="2" s="1"/>
  <c r="X123" i="2"/>
  <c r="W151" i="2"/>
  <c r="Y147" i="2"/>
  <c r="Z147" i="2" s="1"/>
  <c r="W56" i="2"/>
  <c r="Y53" i="2"/>
  <c r="Z53" i="2" s="1"/>
  <c r="Y115" i="2"/>
  <c r="Z115" i="2" s="1"/>
  <c r="W123" i="2"/>
  <c r="Y119" i="2"/>
  <c r="Z119" i="2" s="1"/>
  <c r="Y139" i="2"/>
  <c r="Z139" i="2" s="1"/>
  <c r="Y210" i="2"/>
  <c r="Z210" i="2" s="1"/>
  <c r="J25" i="2"/>
  <c r="J33" i="2" s="1"/>
  <c r="J229" i="2" s="1"/>
  <c r="X26" i="2"/>
  <c r="X25" i="2" s="1"/>
  <c r="X33" i="2" s="1"/>
  <c r="W228" i="2"/>
  <c r="Y214" i="2"/>
  <c r="Z214" i="2" s="1"/>
  <c r="W137" i="2"/>
  <c r="Y13" i="2"/>
  <c r="Z13" i="2" s="1"/>
  <c r="W26" i="2"/>
  <c r="G25" i="2"/>
  <c r="G33" i="2" s="1"/>
  <c r="G229" i="2" s="1"/>
  <c r="C27" i="1" s="1"/>
  <c r="Y47" i="2" l="1"/>
  <c r="Z47" i="2" s="1"/>
  <c r="Y56" i="2"/>
  <c r="Z56" i="2" s="1"/>
  <c r="Y228" i="2"/>
  <c r="Z228" i="2" s="1"/>
  <c r="Y137" i="2"/>
  <c r="Z137" i="2" s="1"/>
  <c r="L30" i="1"/>
  <c r="Y151" i="2"/>
  <c r="Z151" i="2" s="1"/>
  <c r="X229" i="2"/>
  <c r="Y123" i="2"/>
  <c r="Z123" i="2" s="1"/>
  <c r="G231" i="2"/>
  <c r="N27" i="1"/>
  <c r="B27" i="1" s="1"/>
  <c r="Y26" i="2"/>
  <c r="Z26" i="2" s="1"/>
  <c r="W25" i="2"/>
  <c r="J231" i="2"/>
  <c r="C30" i="1"/>
  <c r="N28" i="1"/>
  <c r="X231" i="2" l="1"/>
  <c r="I28" i="1"/>
  <c r="I30" i="1" s="1"/>
  <c r="N30" i="1"/>
  <c r="M29" i="1"/>
  <c r="M30" i="1" s="1"/>
  <c r="K28" i="1"/>
  <c r="K30" i="1" s="1"/>
  <c r="I27" i="1"/>
  <c r="K27" i="1"/>
  <c r="B28" i="1"/>
  <c r="B30" i="1" s="1"/>
  <c r="Y25" i="2"/>
  <c r="Z25" i="2" s="1"/>
  <c r="W33" i="2"/>
  <c r="W229" i="2" l="1"/>
  <c r="W231" i="2" s="1"/>
  <c r="Y33" i="2"/>
  <c r="Y229" i="2" l="1"/>
  <c r="Z229" i="2" s="1"/>
  <c r="Z33" i="2"/>
</calcChain>
</file>

<file path=xl/sharedStrings.xml><?xml version="1.0" encoding="utf-8"?>
<sst xmlns="http://schemas.openxmlformats.org/spreadsheetml/2006/main" count="1190" uniqueCount="694">
  <si>
    <t xml:space="preserve">
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</si>
  <si>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</si>
  <si>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</si>
  <si>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</si>
  <si>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</si>
  <si>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</si>
  <si>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</si>
  <si>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</si>
  <si>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</si>
  <si>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</si>
  <si>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</si>
  <si>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</si>
  <si>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</si>
  <si>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</si>
  <si>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</si>
  <si>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</si>
  <si>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</si>
  <si>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</si>
  <si>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</si>
  <si>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</si>
  <si>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</si>
  <si>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</si>
  <si>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</si>
  <si>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</si>
  <si>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</si>
  <si>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</si>
  <si>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</si>
  <si>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</si>
  <si>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</si>
  <si>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</si>
  <si>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</si>
  <si>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</si>
  <si>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</si>
  <si>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</si>
  <si>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</si>
  <si>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</si>
  <si>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</si>
  <si>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</si>
  <si>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</si>
  <si>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</si>
  <si>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</si>
  <si>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</si>
  <si>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</si>
  <si>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</si>
  <si>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</si>
  <si>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</si>
  <si>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</si>
  <si>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</si>
  <si>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</si>
  <si>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</si>
  <si>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</si>
  <si>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</si>
  <si>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</si>
  <si>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</si>
  <si>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</si>
  <si>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</si>
  <si>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</si>
  <si>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</si>
  <si>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</si>
  <si>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</si>
  <si>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</si>
  <si>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</si>
  <si>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</si>
  <si>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</si>
  <si>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</si>
  <si>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</si>
  <si>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</si>
  <si>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</si>
  <si>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</si>
  <si>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</si>
  <si>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</si>
  <si>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</si>
  <si>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</si>
  <si>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</si>
  <si>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</si>
  <si>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</si>
  <si>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</si>
  <si>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</si>
  <si>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</si>
  <si>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</si>
  <si>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</si>
  <si>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</si>
  <si>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</si>
  <si>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</si>
  <si>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</si>
  <si>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</si>
  <si>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</si>
  <si>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</si>
  <si>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</si>
  <si>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</si>
  <si>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</si>
  <si>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</si>
  <si>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</si>
  <si>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</si>
  <si>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</si>
  <si>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</si>
  <si>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</si>
  <si>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</si>
  <si>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</si>
  <si>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</si>
  <si>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</si>
  <si>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</si>
  <si>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</si>
  <si>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</si>
  <si>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</si>
  <si>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</si>
  <si>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</si>
  <si>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</si>
  <si>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</si>
  <si>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</si>
  <si>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</si>
  <si>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</si>
  <si>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</si>
  <si>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</si>
  <si>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</si>
  <si>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</si>
  <si>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</si>
  <si>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</si>
  <si>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</si>
  <si>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</si>
  <si>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</si>
  <si>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</si>
  <si>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</si>
  <si>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</si>
  <si>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</si>
  <si>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</si>
  <si>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</si>
  <si>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</si>
  <si>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</si>
  <si>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</si>
  <si>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</si>
  <si>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</si>
  <si>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</si>
  <si>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</si>
  <si>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</si>
  <si>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</si>
  <si>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</si>
  <si>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</si>
  <si>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</si>
  <si>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</si>
  <si>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</si>
  <si>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</si>
  <si>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</si>
  <si>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</si>
  <si>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</si>
  <si>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</si>
  <si>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</si>
  <si>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</si>
  <si>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</si>
  <si>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</si>
  <si>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</si>
  <si>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</si>
  <si>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</si>
  <si>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</si>
  <si>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</si>
  <si>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</si>
  <si>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</si>
  <si>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</si>
  <si>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шт. (діб)</t>
  </si>
  <si>
    <t>4.2.2</t>
  </si>
  <si>
    <t>4.2.3</t>
  </si>
  <si>
    <t>4.3</t>
  </si>
  <si>
    <t>Оренда транспорту</t>
  </si>
  <si>
    <t>4.3.1</t>
  </si>
  <si>
    <t>км (годин)</t>
  </si>
  <si>
    <t>4.3.2</t>
  </si>
  <si>
    <t>4.3.3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</si>
  <si>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</si>
  <si>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</si>
  <si>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</si>
  <si>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</si>
  <si>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</si>
  <si>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</si>
  <si>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</si>
  <si>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</si>
  <si>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</si>
  <si>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</si>
  <si>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</si>
  <si>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</si>
  <si>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</si>
  <si>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</si>
  <si>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</si>
  <si>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</si>
  <si>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</si>
  <si>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</si>
  <si>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</si>
  <si>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</si>
  <si>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</si>
  <si>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</si>
  <si>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</si>
  <si>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</si>
  <si>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</si>
  <si>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</si>
  <si>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</si>
  <si>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</si>
  <si>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</si>
  <si>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</si>
  <si>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</si>
  <si>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</si>
  <si>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</si>
  <si>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</si>
  <si>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</si>
  <si>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</si>
  <si>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</si>
  <si>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</si>
  <si>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</si>
  <si>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</si>
  <si>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</si>
  <si>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</si>
  <si>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</si>
  <si>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</si>
  <si>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</si>
  <si>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</si>
  <si>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</si>
  <si>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</si>
  <si>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</si>
  <si>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</si>
  <si>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</si>
  <si>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</si>
  <si>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</si>
  <si>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</si>
  <si>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</si>
  <si>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</si>
  <si>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</si>
  <si>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</si>
  <si>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</si>
  <si>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</si>
  <si>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</si>
  <si>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</si>
  <si>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</si>
  <si>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</si>
  <si>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</si>
  <si>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</si>
  <si>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</si>
  <si>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</si>
  <si>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</si>
  <si>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</si>
  <si>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</si>
  <si>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</si>
  <si>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</si>
  <si>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</si>
  <si>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</si>
  <si>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</si>
  <si>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</si>
  <si>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</si>
  <si>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</si>
  <si>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</si>
  <si>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</si>
  <si>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</si>
  <si>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</si>
  <si>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</si>
  <si>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</si>
  <si>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</si>
  <si>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</si>
  <si>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</si>
  <si>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</si>
  <si>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</si>
  <si>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</si>
  <si>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</si>
  <si>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</si>
  <si>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</si>
  <si>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</si>
  <si>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</si>
  <si>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</si>
  <si>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</si>
  <si>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</si>
  <si>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</si>
  <si>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</si>
  <si>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</si>
  <si>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</si>
  <si>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</si>
  <si>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</si>
  <si>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</si>
  <si>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</si>
  <si>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</si>
  <si>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</si>
  <si>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</si>
  <si>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</si>
  <si>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</si>
  <si>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</si>
  <si>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</si>
  <si>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</si>
  <si>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</si>
  <si>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</si>
  <si>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</si>
  <si>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</si>
  <si>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</si>
  <si>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</si>
  <si>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</si>
  <si>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</si>
  <si>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</si>
  <si>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</si>
  <si>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</si>
  <si>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</si>
  <si>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</si>
  <si>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</si>
  <si>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</si>
  <si>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</si>
  <si>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</si>
  <si>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</si>
  <si>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</si>
  <si>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</si>
  <si>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</si>
  <si>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</si>
  <si>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</si>
  <si>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</si>
  <si>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</si>
  <si>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</si>
  <si>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</si>
  <si>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</si>
  <si>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</si>
  <si>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</si>
  <si>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</si>
  <si>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</si>
  <si>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</si>
  <si>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</si>
  <si>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</si>
  <si>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</si>
  <si>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</si>
  <si>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</si>
  <si>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</si>
  <si>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</si>
  <si>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</si>
  <si>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</si>
  <si>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</si>
  <si>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</si>
  <si>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</si>
  <si>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</si>
  <si>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Розділ/
Підрозділ/
Стаття/
Пункт</t>
  </si>
  <si>
    <t>Сума, грн.</t>
  </si>
  <si>
    <t>Назва контрагента (код ЄДРПОУ) /    Виконавець (ІПН)</t>
  </si>
  <si>
    <t>Сума оплати, грн.</t>
  </si>
  <si>
    <t>Платіжне доручення (номер п/д, дата списання коштів з рахунку)</t>
  </si>
  <si>
    <t>ЗАГАЛЬНА СУМА:</t>
  </si>
  <si>
    <t xml:space="preserve"> Повне ПІБ, зазначити конкретну назву послуги/виконання робіт                                            Ромадіна Олена Андріївна, керівник проекту</t>
  </si>
  <si>
    <t xml:space="preserve"> Повне ПІБ, зазначити конкретну назву послуги/виконання робіт                                           Первухін Олександр Сергійович, менеджер з маркетингу</t>
  </si>
  <si>
    <t xml:space="preserve"> Повне ПІБ, зазначити конкретну назву послуги/виконання робіт                                                Костів Василь Данилович рroject manager, менеджер по роботі з підрядниками (світло, звук), менеджер з логістики </t>
  </si>
  <si>
    <t xml:space="preserve"> Повне ПІБ, зазначити конкретну назву послуги/виконання робіт                                                 Черевко Станіслав Юрійович менеджер по роботі з підрядниками (відеопродукт), монтажер</t>
  </si>
  <si>
    <t>Найменування техніки (з деталізацією технічних характеристик)                                                              Базовий комплект сценічного звуку</t>
  </si>
  <si>
    <t>4.2.1.1</t>
  </si>
  <si>
    <t xml:space="preserve">Модуль лінійного масиву RCF HDL-20a </t>
  </si>
  <si>
    <t>шт</t>
  </si>
  <si>
    <t xml:space="preserve">Активний сабвуфер RCF 8004-AS </t>
  </si>
  <si>
    <t>4.2.1.2</t>
  </si>
  <si>
    <t>4.2.1.3</t>
  </si>
  <si>
    <t>Мікшерний пульт Bheringer X32 rack</t>
  </si>
  <si>
    <t xml:space="preserve">Найменування (з деталізацією технічних характеристик)                                              </t>
  </si>
  <si>
    <t xml:space="preserve">Найменування обладнання (з деталізацією технічних характеристик)                                                            Базовий комплект світла </t>
  </si>
  <si>
    <t>4.2.2.1</t>
  </si>
  <si>
    <t>4.2.2.2</t>
  </si>
  <si>
    <t>4.2.2.3</t>
  </si>
  <si>
    <t>4.2.2.4</t>
  </si>
  <si>
    <t>4.2.2.5</t>
  </si>
  <si>
    <t>Прожектор лінійний Fractal Lights LED BAR 24x3W</t>
  </si>
  <si>
    <t xml:space="preserve">Прожектор діодний Martin RUSH Par1 </t>
  </si>
  <si>
    <t>Інтерфейс DMX 512 SunLite Suite 2 BC</t>
  </si>
  <si>
    <t>Сценічний подіум Prolyte StageDex 200x100см 4x3</t>
  </si>
  <si>
    <t>монтаж, налаштування</t>
  </si>
  <si>
    <t>днів</t>
  </si>
  <si>
    <t>4.2.3.1</t>
  </si>
  <si>
    <t>4.2.3.2</t>
  </si>
  <si>
    <t>4.2.3.3</t>
  </si>
  <si>
    <t xml:space="preserve">Найменування інструменту (з деталізацією технічних характеристик) Базовий комплект діджейського обладнання </t>
  </si>
  <si>
    <t xml:space="preserve">Дека Pioneer CDJ-2000NXS2 </t>
  </si>
  <si>
    <t>Вініловий програвач Technics-1210MK5</t>
  </si>
  <si>
    <t>Пересувна телевізійна станція, для забеспечення прямого ефіру(без урахування камер та забезпечення інтернетом)</t>
  </si>
  <si>
    <t>4.2.4</t>
  </si>
  <si>
    <t>4.2.5</t>
  </si>
  <si>
    <t xml:space="preserve">Точка зйомки, 5 точок </t>
  </si>
  <si>
    <t xml:space="preserve">Камера Sony A7RII </t>
  </si>
  <si>
    <t>4.2.5.1</t>
  </si>
  <si>
    <t>4.2.5.2</t>
  </si>
  <si>
    <t>4.2.5.3</t>
  </si>
  <si>
    <t>4.2.5.4</t>
  </si>
  <si>
    <t>4.2.6</t>
  </si>
  <si>
    <t>Об'єктив Sony FE</t>
  </si>
  <si>
    <t>Стабілізатор  Dji Ronin</t>
  </si>
  <si>
    <t>Накамерний монітор Small HD</t>
  </si>
  <si>
    <t>Аерозйомка Квадрокоптер</t>
  </si>
  <si>
    <t>4.2.6.1</t>
  </si>
  <si>
    <t>4.2.6.2</t>
  </si>
  <si>
    <t>Квадрокоптер DjI Phantom4 Pro+ V2.0</t>
  </si>
  <si>
    <t>Квадрокоптер DjI Mavic 2 Zoom</t>
  </si>
  <si>
    <t>4.2.7</t>
  </si>
  <si>
    <t>4.2.8</t>
  </si>
  <si>
    <t xml:space="preserve">Мобільна, супутникова установка 20/5 мб/с </t>
  </si>
  <si>
    <t>Генератор</t>
  </si>
  <si>
    <t>Оренда легкового автомобіля (із зазначенням маршруту, кілометражу/кількості годин) Оренда автотранспорту  (послуги автоперевезення для учасників команди проекту для тестування знімальних локацій за межами міста)</t>
  </si>
  <si>
    <t>4.3.1.1</t>
  </si>
  <si>
    <t>4.3.1.2</t>
  </si>
  <si>
    <t>4.3.1.3</t>
  </si>
  <si>
    <t>4.3.1.4</t>
  </si>
  <si>
    <t>Оренда автотранспорту  (послуги автоперевезення для учасників команди проекту для тестування знімальних локацій за межами міста): м. Львів - гора Піп Іван Чорногорський, Івано-Франківська область Верховинський район - м. Львів310 км + 310 км = 620 км</t>
  </si>
  <si>
    <t>Оренда автотранспорту  (послуги автоперевезення для учасників команди проекту для тестування знімальних локацій за межами міста): м. Львів - Рожеве озеро, Приозерне, Херсонська область  - м. Львів 1100 км + 1100 км = 2200 км</t>
  </si>
  <si>
    <t>Оренда автотранспорту  (автоперевезення для учасників команди проекту для тестування знімальних локацій за межами міста): м. Львів - Бакота, смт Стара Ушиця, Кам'янець-Подільський  - м. Львів 320 км + 320 км = 640 км</t>
  </si>
  <si>
    <t>4.3.1.5</t>
  </si>
  <si>
    <t>Оренда автотранспорту  (автоперевезення для учасників команди проекту для тестування знімальних локацій за межами міста): м. Львів - Печера Оптимістична, Борщівський район, Тернопільської області, с.Королівка - м. Львів 250 км + 250 км = 500 км</t>
  </si>
  <si>
    <t>Оренда автотранспорту  (автоперевезення для учасників команди проекту для тестування знімальних локацій за межами міста): м. Львів -о.Джарилгач, Херсонська обл.-м.Львів 1000км+1000км=2000км</t>
  </si>
  <si>
    <t xml:space="preserve">км </t>
  </si>
  <si>
    <t>км</t>
  </si>
  <si>
    <t>Оренда вантажного автомобіля (із зазначенням маршруту, кілометражу/кількості годин) Оренда мікроавтобус, Мерседес Спринтер (послуги автоперевезення для виїзду команди проекту на локації за межами міста)</t>
  </si>
  <si>
    <t>4.3.2.1</t>
  </si>
  <si>
    <t>4.3.2.2</t>
  </si>
  <si>
    <t>4.3.2.3</t>
  </si>
  <si>
    <t>4.3.2.4</t>
  </si>
  <si>
    <t>4.3.2.5</t>
  </si>
  <si>
    <t>Оренда мікроавтобус, Мерседес Спринтер (послуги автоперевезення для виїзду команди проекту на локації за межами міста) м. Львів - гора Піп Іван Чорногорський, Івано-Франківська область Верховинський район - м. Львів310 км + 310 км = 620 км</t>
  </si>
  <si>
    <t>Оренда мікроавтобус, Мерседес Спринтер (послуги автоперевезення для виїзду команди проекту на локації за межами міста)м. Львів - Рожеве озеро, Приозерне, Херсонська область  - м. Львів 1100 км + 1100 км = 2200 км</t>
  </si>
  <si>
    <t>Оренда мікроавтобус, Мерседес Спринтер (послуги автоперевезення для виїзду команди проекту на локації за межами міста) м. Львів - Бакота, смт Стара Ушиця, Кам'янець-Подільський  - м. Львів 320 км + 320 км = 640 км</t>
  </si>
  <si>
    <t>Оренда мікроавтобус, Мерседес Спринтер (послуги автоперевезення для виїзду команди проекту на локації за межами міста) м. Львів - Печера Оптимістична, Борщівський район, Тернопільської області, с.Королівка - м. Львів 250 км + 250 км = 500 км</t>
  </si>
  <si>
    <t>Оренда мікроавтобус, Мерседес Спринтер (послуги автоперевезення для виїзду команди проекту на локації за межами міста) м. Львів -о.Джарилгач, Херсонська обл.-м.Львів 1000км+1000км=2000км</t>
  </si>
  <si>
    <t>Оренда вантажного автотранспорту (2 машини, послуги автоперевезення) для перевезення обладнання, техніки, реквізиту тощо на локації за межами міста для проведення івентів</t>
  </si>
  <si>
    <t>4.3.3.1</t>
  </si>
  <si>
    <t>4.3.3.2</t>
  </si>
  <si>
    <t>4.3.3.3</t>
  </si>
  <si>
    <t>4.3.3.4</t>
  </si>
  <si>
    <t>4.3.3.5</t>
  </si>
  <si>
    <t>4.3.3.6</t>
  </si>
  <si>
    <t>4.3.3.7</t>
  </si>
  <si>
    <t>Оренда вантажного автотранспорту (2 машини, послуги автоперевезення) для перевезення обладнання, техніки, реквізиту тощо на локації за межами міста для проведення івентів м. Львів - гора Піп Іван Чорногорський, Івано-Франківська область Верховинський район - м. Львів310 км + 310 км = 620 км*2машини=1240км</t>
  </si>
  <si>
    <t>Оренда вантажного автотранспорту (1 машини, послуги автоперевезення) для перевезення обладнання, техніки, реквізиту тощо на локації за межами міста для проведення івентів м. Львів - Рожеве озеро, Приозерне, Херсонська область  - м. Львів 1100 км + 1100 км = 2200 км</t>
  </si>
  <si>
    <t>Оренда вантажного автотранспорту (1 машини, послуги автоперевезення) для перевезення обладнання, техніки, реквізиту тощо на локації за межами міста для проведення івентів м.Дніпро - Рожеве озеро, Приозерне, Херсонська область  - м. Дніпро 350 км + 350 км = 700 км</t>
  </si>
  <si>
    <t>Оренда вантажного автотранспорту (2 машини, послуги автоперевезення) для перевезення обладнання, техніки, реквізиту тощо на локації за межами міста для проведення івентів м. Львів - Бакота, смт Стара Ушиця, Кам'янець-Подільський  - м. Львів 320 км + 320 км = 640 км*2машини=1248</t>
  </si>
  <si>
    <t xml:space="preserve">Оренда вантажного автотранспорту (2 машини, послуги автоперевезення) для перевезення обладнання, техніки, реквізиту тощо на локації за межами міста для проведення івентів м. Львів - Печера Оптимістична, Борщівський район, Тернопільської області, с.Королівка - м. Львів 250 км + 250 км = 500 км*2машини=1000км </t>
  </si>
  <si>
    <t>Оренда вантажного автотранспорту (1 машини, послуги автоперевезення) для перевезення обладнання, техніки, реквізиту тощо на локації за межами міста для проведення івентів м. Львів -о.Джарилгач, Херсонська обл.-м.Львів 1000км+1000км=2000км</t>
  </si>
  <si>
    <t>Оренда вантажного автотранспорту (1 машини, послуги автоперевезення) для перевезення обладнання, техніки, реквізиту тощо на локації за межами міста для проведення івентів м. Херсон -о.Джарилгач, Херсонська обл.-Херсон 110км+110км=220км</t>
  </si>
  <si>
    <t>Найменування Зовнішній жорсткий диск Western Digital 2.5" 2TB (WDBU6Y0020BBK-WESN)</t>
  </si>
  <si>
    <t>Найменування Антисептики</t>
  </si>
  <si>
    <t>Найменування Одноразові рукавички</t>
  </si>
  <si>
    <t>упаковка</t>
  </si>
  <si>
    <t>Нанесення логотопів мерч на засоби особистого захисту (маски)</t>
  </si>
  <si>
    <t>SMM, SO (SEO) (Facebook,YouTube,Instagram)</t>
  </si>
  <si>
    <t>Інші послуги    послуги з налаштування таргетингу (Facebook,YouTube,Instagram)</t>
  </si>
  <si>
    <t>9.6</t>
  </si>
  <si>
    <t>9.7</t>
  </si>
  <si>
    <t>публікацій в ЗМІ</t>
  </si>
  <si>
    <t>Зазначити конкретну назву послуги відповідно до технічного завдання Монтаж автер-муві роликів</t>
  </si>
  <si>
    <t>Зазначити конкретну назву послуги відповідно до технічного завдання  Розробка комп'ютерної графіки для інфоролику</t>
  </si>
  <si>
    <t>роликів</t>
  </si>
  <si>
    <t>Послуги інтернет-провайдера (вказати період надання послуг)  Послуги Internet (супутниковий інтернет)</t>
  </si>
  <si>
    <t>подій</t>
  </si>
  <si>
    <t>Інші прямі витрати (деталізувати кожний вид витрат)      Забезпечення індивідуальної мистецької д-ті</t>
  </si>
  <si>
    <t>заходи</t>
  </si>
  <si>
    <t>13.4.9</t>
  </si>
  <si>
    <t>13.4.10</t>
  </si>
  <si>
    <t>13.4.11</t>
  </si>
  <si>
    <t>Режисер прямого ефіру</t>
  </si>
  <si>
    <t>Інші прямі витрати (деталізувати кожний вид витрат)                         Режисер прямого ефіру</t>
  </si>
  <si>
    <t xml:space="preserve">Інші прямі витрати (деталізувати кожний вид витрат)                            Дрон оператор     </t>
  </si>
  <si>
    <t>Інші прямі витрати (деталізувати кожний вид витрат)              Відеооператор</t>
  </si>
  <si>
    <t>Інші прямі витрати (деталізувати кожний вид витрат)      Звукорежисер, інженер прямого ефіру</t>
  </si>
  <si>
    <t>13.4.12</t>
  </si>
  <si>
    <t>Інші прямі витрати (деталізувати кожний вид витрат)                           Світлорежисер</t>
  </si>
  <si>
    <t>Інші прямі витрати (деталізувати кожний вид витрат)           Звукорежисер на майданчику</t>
  </si>
  <si>
    <t>Оренда автотранспорту  (автоперевезення для учасників команди проекту для тестування знімальних локацій за межами міста): м. Львів - острів Березань Миколаївська  область - м. Львів 250 км + 250 км = 500 км</t>
  </si>
  <si>
    <t xml:space="preserve">4.3.1.4 </t>
  </si>
  <si>
    <t>Оренда автотранспорту  (автоперевезення для учасників команди проекту для тестування знімальних локацій за межами міста): м. Львів - с. Станіслав (Станіславські кручі) Херсонська обл.-м.Львів 1000км+1000км=2000км</t>
  </si>
  <si>
    <t>Оренда мікроавтобус, Мерседес Спринтер (послуги автоперевезення для виїзду команди проекту на локації за межами міста) м. Львів - острів Березань Миколаївська  область - м. Львів 900 км + 900 км = 1800 км</t>
  </si>
  <si>
    <t>Оренда мікроавтобус, Мерседес Спринтер (послуги автоперевезення для виїзду команди проекту на локації за межами міста) м. Львів -с Станіслав, Херсонська обл.-м.Львів 1000км+1000км=2000км</t>
  </si>
  <si>
    <t>Оренда вантажного автотранспорту (2 машини, послуги автоперевезення) для перевезення обладнання, техніки, реквізиту тощо на локації за межами міста для проведення івентів: перша машина  м. Львів - о. Березань Очаківський район, Миколаївська  область - м. Львів 900 км + 900 км = 1800 км; друга  машина м. Одеса - о. Березань Очаківський район, Миколаївська  область - м. Одеса 135 км+135 км = 270км</t>
  </si>
  <si>
    <t>Оренда вантажного автотранспорту (2 машини, послуги автоперевезення) для перевезення обладнання, техніки, реквізиту тощо на локації за межами міста для проведення івентів: перша машина  м. Львів - с, Станіслав Херсонська  область - м. Львів 1000 км + 1000 км = 2000 км; друга  машина м. Херсон - с. Станіслав Херсонська  область - м. Херсон 110 км+110 км = 220 км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</si>
  <si>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</si>
  <si>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r>
      <t>за проектом ___</t>
    </r>
    <r>
      <rPr>
        <b/>
        <u/>
        <sz val="14"/>
        <color theme="1"/>
        <rFont val="Calibri"/>
        <family val="2"/>
        <charset val="204"/>
      </rPr>
      <t>культурно-мистецький проект "EVE8"</t>
    </r>
    <r>
      <rPr>
        <b/>
        <sz val="14"/>
        <color theme="1"/>
        <rFont val="Calibri"/>
        <family val="2"/>
        <charset val="204"/>
      </rPr>
      <t>________________________</t>
    </r>
  </si>
  <si>
    <t>у період з 25.06.2021 року по 30.10.2021 року</t>
  </si>
  <si>
    <t>Договір, додатки до договору   (номер та дата)</t>
  </si>
  <si>
    <t>Акт/Видаткова накладна/Акт списання (номер, дата)</t>
  </si>
  <si>
    <t>Оплата праці за договорами ЦПХ, Ромадіна Олена Андріївна, керівник проекту</t>
  </si>
  <si>
    <t>Ромадіна Олена Андріївна, 3061305385</t>
  </si>
  <si>
    <t>Договір ЦПХ № 1/06-2021 від 25.06.2021</t>
  </si>
  <si>
    <t>Акт б/н прийому-передачі наданих послуг від 29.10.2021 до договору № 1/06-2021 від 25.06.2021</t>
  </si>
  <si>
    <t>Оплата праці за договорами ЦПХ, Первухін Олександр Сергійович, менеджер з маркетингу</t>
  </si>
  <si>
    <t>Первухін Олександр Сергійович, 3142806598</t>
  </si>
  <si>
    <t>Договір ЦПХ № 2/06-2021 від 25.06.2021</t>
  </si>
  <si>
    <t>Акт б/н прийому-передачі наданих послуг від 29.10.2021 до договору № 2/06-2021 від 25.06.2021</t>
  </si>
  <si>
    <t>Костів Василь Данилович рroject manager, менеджер по роботі з підрядниками (світло, звук), менеджер з логістики</t>
  </si>
  <si>
    <t>Костів Василь Данилович, 3105905837</t>
  </si>
  <si>
    <t>Договір ЦПХ № 3/06-2021 від 25.06.2021</t>
  </si>
  <si>
    <t>Акт б/н прийому-передачі наданих послуг від 29.10.2021 до договору № 3/06-2021 від 25.06.2021</t>
  </si>
  <si>
    <t>Соціальні внески з оплати праці ЄСВ 22%</t>
  </si>
  <si>
    <t>Філіал ГУ ДПС у Львівській області, 43968090</t>
  </si>
  <si>
    <t xml:space="preserve">Розрахункова відомість № 1 від 30.06.2021 р. по угодах ЦПХ </t>
  </si>
  <si>
    <t>п/д № 187 від 09.07.2021;             п/д № 188 від 09.07.2021;             п/д № 189 від 09.07.2021</t>
  </si>
  <si>
    <t xml:space="preserve">Розрахункова відомість № 2 від 31.07.2021 р. по угодах ЦПХ </t>
  </si>
  <si>
    <t>п/д № 199 від 23.07.2021;             п/д № 203 від 23.07.2021;            п/д № 207 від 23.07.2021</t>
  </si>
  <si>
    <t xml:space="preserve">Розрахункова відомість № 3 від 31.08.2021 р. по угодах ЦПХ </t>
  </si>
  <si>
    <t>п/д № 224 від 31.08.2021;            п/д № 228 від 31.082021;             п/д № 226 від 31.08.2021</t>
  </si>
  <si>
    <t xml:space="preserve">Розрахункова відомість № 4 від 30.09.2021 р. по угодах ЦПХ </t>
  </si>
  <si>
    <t>П/д № 250 від 20.09.2021;           п/д № 252 від 20.09.2021;                    п/д № 247 від 20.09.2021</t>
  </si>
  <si>
    <t xml:space="preserve">Розрахункова відомість № 5 від 29.10.2021 р. по угодах ЦПХ </t>
  </si>
  <si>
    <t>П/д № 263 від 04.10.2021;           п/д № 269 від 04.10.2021;                    п/д № 271 від 04.10.2021</t>
  </si>
  <si>
    <t>Оплата праці за договорами з ФОП, ФОП Черевко Станіслав Юрійович менеджер по роботі з підрядниками (відеопродукт), монтажер</t>
  </si>
  <si>
    <t>ФОП Черевко Станіслав Юрійович, 3437507350</t>
  </si>
  <si>
    <t>Договір ЦПХ № 4/06-2021 від 25.06.2021</t>
  </si>
  <si>
    <t>Акт б/н прийому-передачі наданих послуг від 29.10.2021 до договору № 4/06-2021 від 25.06.2021</t>
  </si>
  <si>
    <t>ТзОВ "Фетсаунд", код ЄДРПОУ 42577483</t>
  </si>
  <si>
    <t>Договір про надання послуг № 7/06-2021 від 26.06.2021</t>
  </si>
  <si>
    <t xml:space="preserve">Акт б/н прийому-передачі наданих послуг від 04.07.2021,                                Акт б/н прийому-передачі наданих послуг від 18.07.2021,                                 Акт б/н прийому-передачі наданих послуг від 08.08.2021,                           Акт б/н прийому-передачі наданих послуг від 12.09.2021,                           Акт б/н прийому-передачі наданих послуг від 26.09.2021 </t>
  </si>
  <si>
    <t>П/д № 223 від 31.08.2021</t>
  </si>
  <si>
    <t xml:space="preserve">                                                          Прожектор лінійний Fractal Lights LED BAR 24x3W</t>
  </si>
  <si>
    <t xml:space="preserve">                                                           Прожектор діодний Martin RUSH Par1 </t>
  </si>
  <si>
    <t xml:space="preserve">                                                           Сценічний подіум Prolyte StageDex 200x100см 4x3</t>
  </si>
  <si>
    <t>Пересувна телевізійна станція, для забеспечення прямого ефіру (без урахування камер та забезпечення інтернетом)</t>
  </si>
  <si>
    <t>ТзОВ "ЕТЕР ГРУП", код ЄДРПОУ 42586896</t>
  </si>
  <si>
    <t>Договір про надання послуг № 8/06-2021 від 26.06.2021</t>
  </si>
  <si>
    <t>ФОП Мостовик Андрій Ігорович,  2743116898</t>
  </si>
  <si>
    <t>Договір № 1/08-2021 від 09.08.2021, додаток № 1 до договору</t>
  </si>
  <si>
    <t>Акт б/н від 29.08.2021</t>
  </si>
  <si>
    <t>Договір № 9/06-2021 від 30.06.2021, додаток № 1 до договору</t>
  </si>
  <si>
    <t>Акт б/н від 12.07.2021</t>
  </si>
  <si>
    <t>Договір № 8/06-2021 від 26.06.2021, додаток № 1 до договору</t>
  </si>
  <si>
    <t>Акт б/н від 28.06.2021</t>
  </si>
  <si>
    <t>Договір № 2/08-2021 від 09.08.2021, додаток № 1 до договору</t>
  </si>
  <si>
    <t>Акт б/н від 19.09.2021</t>
  </si>
  <si>
    <t>Договір № 8/07-2021 від 26.07.2021, додаток № 1 до договору</t>
  </si>
  <si>
    <t>Акт б/н від 01.08.2021</t>
  </si>
  <si>
    <t>Договір № 1/09-2021 від 01.09.2021, додаток № 1 до договору</t>
  </si>
  <si>
    <t>Акт б/н від 13.09.2021</t>
  </si>
  <si>
    <t>п/д № 239 від 08.09.2021</t>
  </si>
  <si>
    <t>ФОП Петришин Андрій Йосипович 2594016556</t>
  </si>
  <si>
    <t>Договір № 1/07-2021 від 01.07.2021, додаток № 1 до договору</t>
  </si>
  <si>
    <t>Акт б/н від 19.07.2021</t>
  </si>
  <si>
    <t>п/д № 180 від 09.07.2021</t>
  </si>
  <si>
    <t>Договір № 5/06-2021 від 26.06.2021, додаток № 1 до договору</t>
  </si>
  <si>
    <t>Акт б/н від 05.07.2021</t>
  </si>
  <si>
    <t>п/д № 177 від 09.07.2021</t>
  </si>
  <si>
    <t>Договір № 2/09-2021 від 07.09.2021, додаток № 1 до договору</t>
  </si>
  <si>
    <t>Акт б/н від 27.09.2021</t>
  </si>
  <si>
    <t>п/д № 261 від 23.09.2021</t>
  </si>
  <si>
    <t>Договір № 9/07-2021 від 30.07.2021, додаток № 1 до договору</t>
  </si>
  <si>
    <t>Акт б/н від 09.08.2021</t>
  </si>
  <si>
    <t>п/д № 218 від 04.08.2021</t>
  </si>
  <si>
    <t xml:space="preserve">Оренда вантажного автотранспорту (2 машини, послуги автоперевезення) для перевезення обладнання, техніки, реквізиту тощо на локації за межами міста для проведення івентів м. Львів - гора Піп Іван Чорногорський, Івано-Франківська область Верховинський район - м. Львів310 км + 310 км = 620 км*2машини=1240км         </t>
  </si>
  <si>
    <t>ФОП Олянишен Віктор Олександрович, 2617213296</t>
  </si>
  <si>
    <t>Договір № 3/09-2021 від 07.09.2021, додаток № 1 до договору</t>
  </si>
  <si>
    <t>пд № 238 від 08.09.2021</t>
  </si>
  <si>
    <t>Договір № 2/07-2021 від 07.07.2021, додаток № 1 до договору</t>
  </si>
  <si>
    <t>п/д № 195 від 12.07.2021</t>
  </si>
  <si>
    <t>п/д № 197 від 12.07.2021</t>
  </si>
  <si>
    <t>Договір № 10/06-2021 від 30.06.2021, додаток № 1 до договору</t>
  </si>
  <si>
    <t>п/д № 196 від 12.07.2021</t>
  </si>
  <si>
    <t>Договір № 4/09-2021 від 17.09.2021, додаток № 1 до договору</t>
  </si>
  <si>
    <t>Акт б/н від 27.09.2021                      Акт б/н від 28.09.2021</t>
  </si>
  <si>
    <t>п/д № 260 від 23.09.2021</t>
  </si>
  <si>
    <t>Договір № 7/07-2021 від 26.07.2021, додаток № 1 до договору</t>
  </si>
  <si>
    <t>Акт б/н від 09.08.2021               Акт б/н від 10.08.2021</t>
  </si>
  <si>
    <t>п/д № 216 від 02.08.2021</t>
  </si>
  <si>
    <t>Нанесення логотопів, мерч на засоби особистого захисту (маски)</t>
  </si>
  <si>
    <t>ФОП Романів Ігор Васильович, 1826357133</t>
  </si>
  <si>
    <t>п/д № 194 від 12.07.2021</t>
  </si>
  <si>
    <t>рекламні витрати, (Facebook,YouTube,Instagram)</t>
  </si>
  <si>
    <t>послуги з налаштування таргетингу (Facebook,YouTube,Instagram)</t>
  </si>
  <si>
    <t>Витрати з обслуговування сайту</t>
  </si>
  <si>
    <t>Договір № 6/06-2021 від 26.06.2021</t>
  </si>
  <si>
    <t>Монтаж автер-муві роликів</t>
  </si>
  <si>
    <t>ФОП Астапчук О.-Л.С., ід.номер 3356901343</t>
  </si>
  <si>
    <t>Договір № 10/06 від 29.06.2021</t>
  </si>
  <si>
    <t>Акт б/н прийому-передачі наданих послуг від 30.09.2021</t>
  </si>
  <si>
    <t>див. ст. 97-100</t>
  </si>
  <si>
    <t>Послуги Internet (супутниковий інтернет)</t>
  </si>
  <si>
    <t>Розрахунково-касове обслуговування</t>
  </si>
  <si>
    <t>АТ КБ  "Приватбанк" Західне ГРУ</t>
  </si>
  <si>
    <t>Договір приєднання, який укладається в порядку, встановленому ст.634 Цивільного кодексу України.</t>
  </si>
  <si>
    <t>Забезпечення індивідуальної мистецької д-ті</t>
  </si>
  <si>
    <t>ФОП Вішневський Ю.В., ід. номер 3217018834</t>
  </si>
  <si>
    <t>П/д № 219 від 03.08.2021              п/д № 243 від 08.09.2021</t>
  </si>
  <si>
    <t>П/д № 220 від 03.08.2021              п/д № 244 від 08.09.2021</t>
  </si>
  <si>
    <t>Дрон оператор</t>
  </si>
  <si>
    <t>Відеооператор</t>
  </si>
  <si>
    <t>Звукорежисер, інженер прямого ефіру</t>
  </si>
  <si>
    <t>Звукорежисер на майданчику</t>
  </si>
  <si>
    <t>Світлорежисер</t>
  </si>
  <si>
    <t>Мікшерний пульт Allen&amp;Heath Xone96</t>
  </si>
  <si>
    <r>
      <t>до Договору про надання гранту №__</t>
    </r>
    <r>
      <rPr>
        <u/>
        <sz val="10"/>
        <color theme="1"/>
        <rFont val="Arial"/>
        <family val="2"/>
        <charset val="204"/>
      </rPr>
      <t>4AVS31-05508</t>
    </r>
    <r>
      <rPr>
        <sz val="10"/>
        <color theme="1"/>
        <rFont val="Arial"/>
        <family val="2"/>
        <charset val="204"/>
      </rPr>
      <t>____</t>
    </r>
  </si>
  <si>
    <t>від "25" червня 2021 року</t>
  </si>
  <si>
    <t>Громадська організація “Фонд сприяння молоді та спорту «Олімп”</t>
  </si>
  <si>
    <t>Культурно-мистецький проект "EVE8"</t>
  </si>
  <si>
    <t xml:space="preserve">Бухгалтер проекту </t>
  </si>
  <si>
    <t>ЛОТ 3. Відеоконтент для медіаплатформ</t>
  </si>
  <si>
    <t>Аудіовізуальне мистецтво</t>
  </si>
  <si>
    <t>Додаток №___4___</t>
  </si>
  <si>
    <t>ФОП Швабська Л.В., ід.номер 2568822166</t>
  </si>
  <si>
    <t>ФОП Черниш К.А., ід.номер 3187015615</t>
  </si>
  <si>
    <t>Договір № 010721 від 01.07.2021</t>
  </si>
  <si>
    <t>Акт б/н прийому-передачі наданих послуг від 31.07.2021                           Акт б/н прийому-передачі наданих послуг від 31.08.2021                              Акт б/н прийому-передачі наданих послуг від 30.09.2021                               Акт б/н прийому-передачі наданих послуг від 29.10.2021</t>
  </si>
  <si>
    <t>ФОП Турко Н. Є., ід.номер 3290303505</t>
  </si>
  <si>
    <t>Договір № 11/07 від 01.07.2021</t>
  </si>
  <si>
    <t>Договір № 12/07 від 01.07.2021</t>
  </si>
  <si>
    <r>
      <rPr>
        <sz val="11"/>
        <rFont val="Calibri"/>
        <family val="2"/>
        <charset val="204"/>
      </rPr>
      <t xml:space="preserve">Акт б/н прийому-передачі наданих послуг від 29.10.2021 до договору № 11/07 від 01.07.2021       </t>
    </r>
    <r>
      <rPr>
        <sz val="11"/>
        <color rgb="FFFF0000"/>
        <rFont val="Calibri"/>
        <family val="2"/>
        <charset val="204"/>
      </rPr>
      <t xml:space="preserve">   </t>
    </r>
  </si>
  <si>
    <r>
      <rPr>
        <sz val="11"/>
        <rFont val="Calibri"/>
        <family val="2"/>
        <charset val="204"/>
      </rPr>
      <t xml:space="preserve">Акт б/н прийому-передачі наданих послуг від 29.10.2021 до договору № 12/07 від 01.07.2021 </t>
    </r>
    <r>
      <rPr>
        <sz val="11"/>
        <color rgb="FFFF0000"/>
        <rFont val="Calibri"/>
        <family val="2"/>
        <charset val="204"/>
      </rPr>
      <t xml:space="preserve">     </t>
    </r>
  </si>
  <si>
    <t>ФОП Соболь О.І., ід.номер 3215906562</t>
  </si>
  <si>
    <t>Акт прийому-передачі наданих послуг від 29.10.2021</t>
  </si>
  <si>
    <t>ТОВ "Сьогодні мультимедіа", код ЄДРПОУ  24916531</t>
  </si>
  <si>
    <t>Договір № AV 103/21 від 11/10.2021, додаток № 1  до  договору</t>
  </si>
  <si>
    <t>Договір № 5/09-2021 від 24.09.2021, додаток № 1 до договору</t>
  </si>
  <si>
    <t>Акт виконаних робіт № КВ-00000292 від 29.10.2021</t>
  </si>
  <si>
    <t>Акт б/н прийому-передачі наданих послуг від 29.10.2021</t>
  </si>
  <si>
    <t xml:space="preserve"> п/д 202 від 23.07.2021                       п/д 237 від 08.09.2021                             п/д 258 від 18.09.2021                    п/д 280 від 21.10.2021</t>
  </si>
  <si>
    <t>ФОП Бондаренко О.І.</t>
  </si>
  <si>
    <t>Договір № 89 від 29.06.2021 р. , додаток № 1 до договору</t>
  </si>
  <si>
    <t>П/д 241 від 18.09.2021</t>
  </si>
  <si>
    <t>П/д 281 від 21.10.2021</t>
  </si>
  <si>
    <t xml:space="preserve">ФОП Алексєєва Є.А., ід.номер 3066108644 </t>
  </si>
  <si>
    <t>Договір № 07/06/01-2021 від 26.06.2021</t>
  </si>
  <si>
    <t>п/д № 175 від 08.07.2021                      п/д № 215 від 30.07.2021                            п/д № 240 від 08.09.2021                        п/д № 275 від 14.10.2021</t>
  </si>
  <si>
    <t>Банківскі виписки за період з 25.06.2021 по 29.10.2021</t>
  </si>
  <si>
    <t xml:space="preserve">ТОВ "Квиткова агенція" </t>
  </si>
  <si>
    <t>п/д № 286 від 23.10.2021</t>
  </si>
  <si>
    <t>пд № 214 від 27.07.2021                      пд № 221 від 19.08.2021                         пд № 262 від 04.10.2021                         пд № 282 від 21.10.2021</t>
  </si>
  <si>
    <t>Оренда автотранспорту  (автоперевезення для учасників команди проекту для тестування знімальних локацій за межами міста): м. Львів - острів Березань Миколаївська  область - м. Львів 900 км + 900 км = 500 км</t>
  </si>
  <si>
    <t>п/д № 217 від 02.08.2021                              п/д № 259  від 21.09.2021</t>
  </si>
  <si>
    <t>П/д 283 від 22.10.2021</t>
  </si>
  <si>
    <t>п/д № 223 від 23.08.2021              п/д № 285 від 22.10.2021</t>
  </si>
  <si>
    <t>меморіальні ордери за період з 25.06.2021 по 29.10.2021;                              ПД № 277 від 18.10.2021 (на суму 446,04)</t>
  </si>
  <si>
    <t>Голова правління</t>
  </si>
  <si>
    <t>Холявінський В.Я.</t>
  </si>
  <si>
    <t>ФОП Швабська Л.В.</t>
  </si>
  <si>
    <t>25.06.2021</t>
  </si>
  <si>
    <t>за період з 25.06.2021 р.  по 30.10.2021 року</t>
  </si>
  <si>
    <t>Пункт 9.6</t>
  </si>
  <si>
    <t xml:space="preserve">
Пункт 13.4.12</t>
  </si>
  <si>
    <t xml:space="preserve">
Пункт 13.4.11</t>
  </si>
  <si>
    <t xml:space="preserve">
Пункт 13.4.10</t>
  </si>
  <si>
    <t xml:space="preserve">
Пункт 13.4.9</t>
  </si>
  <si>
    <t xml:space="preserve">
Пункт 13.4.8</t>
  </si>
  <si>
    <t xml:space="preserve">
Пункт 13.4.7</t>
  </si>
  <si>
    <t xml:space="preserve">
Пункт 13.4.5</t>
  </si>
  <si>
    <t xml:space="preserve">
Пункт 13.4.3</t>
  </si>
  <si>
    <t xml:space="preserve">
Пункт 13.4.1</t>
  </si>
  <si>
    <t xml:space="preserve">
Пункт 13.2.1</t>
  </si>
  <si>
    <t xml:space="preserve">
Пункт 13.1.2</t>
  </si>
  <si>
    <t xml:space="preserve">
Пункт 13.1.1</t>
  </si>
  <si>
    <t xml:space="preserve">
Пункт 10.4</t>
  </si>
  <si>
    <t>П/д № 181 від 09.07.2021;           п/д № 184 від 09.07.2021;            п/д № 190 від 09.07.2021;   П/д № 201 від 23.07.2021;             п/д № 200 від 23.07.2021;            п/д № 210 від 24.07.2021                      П/д № 229 від 31.08.2021;           п/д № 231 від 31.08.2021;                    п/д № 234 від 02.09.2021;        П/д № 256 від 20.09.2021;            п/д № 251 від 20.09.2021;                    п/д № 248 від 20.09.2021;      П/д № 272 від 05.10.2021;           п/д № 267 від 04.10.2021;                    п/д № 264 від 04.10.2021</t>
  </si>
  <si>
    <t xml:space="preserve">
Пункт 1.3.1</t>
  </si>
  <si>
    <t xml:space="preserve">
Пункт 1.3.2</t>
  </si>
  <si>
    <t>П/д № 182 від 09.07.2021;           п/д № 185 від 09.07.2021;            п/д № 198 від 13.07.2021      П/д № 206 від 23.07.2021;           п/д № 205 від 23.07.2021;             п/д № 213 від 26.07.2021     П/д № 227 від 31.08.2021;            п/д № 225 від 31.08.2021;                    п/д № 233 від 02.09.2021;      П/д № 254 від 20.09.2021;           п/д № 253 від 20.09.2021;                    п/д № 245 від 20.09.2021;      П/д № 274 від 05.10.2021;           п/д № 268 від 04.10.2021;                    п/д № 270 від 04.10.2021</t>
  </si>
  <si>
    <t>П/д № 183 від 09.07.2021;               п/д № 186 від 09.07.2021;             п/д № 192 від 09.07.2021;    П/д № 208 від 23.07.2021;           п/д № 209 від 23.07.2021;            п/д № 211 від 26.07.2021;       П/д № 230 від 31.08.2021;                  п/д № 232 від 31.08.2021;                    п/д № 235 від 02.09.2021;           П/д № 255 від 20.09.2021;           п/д № 249 від 20.09.2021;                    п/д № 246 від 20.09.2021;       П/д № 273 від 05.10.2021;           п/д № 265 від 04.10.2021;                    п/д № 266 від 04.10.2021</t>
  </si>
  <si>
    <t xml:space="preserve">
Пункт 1.3.3</t>
  </si>
  <si>
    <t xml:space="preserve">
Пункт 1.4.3</t>
  </si>
  <si>
    <t xml:space="preserve">       монтаж, налаштування </t>
  </si>
  <si>
    <t xml:space="preserve">       Інтерфейс DMX 512 SunLite Suite 2 BC</t>
  </si>
  <si>
    <t xml:space="preserve">
Пункт 4.3.3.1</t>
  </si>
  <si>
    <t xml:space="preserve">
Пункт 4.3.3.6, пункт 4.3.3.7</t>
  </si>
  <si>
    <t xml:space="preserve">
Пункт 1.5.1</t>
  </si>
  <si>
    <t xml:space="preserve">
Пункт 4.2.1.1</t>
  </si>
  <si>
    <t xml:space="preserve">
Пункт 4.2.1.2</t>
  </si>
  <si>
    <t xml:space="preserve">
Пункт 4.2.1.3</t>
  </si>
  <si>
    <t xml:space="preserve">
Пункт 4.2.2.1</t>
  </si>
  <si>
    <t xml:space="preserve">
Пункт 4.2.2.2</t>
  </si>
  <si>
    <t xml:space="preserve">
Пункт 4.2.2.3</t>
  </si>
  <si>
    <t xml:space="preserve">
Пункт 4.2.2.4</t>
  </si>
  <si>
    <t xml:space="preserve">
Пункт 4.2.2.5</t>
  </si>
  <si>
    <t xml:space="preserve">
Пункт 4.2.3.1</t>
  </si>
  <si>
    <t xml:space="preserve">
Пункт 4.2.4</t>
  </si>
  <si>
    <t xml:space="preserve">
Пункт 4.2.5.1</t>
  </si>
  <si>
    <t xml:space="preserve">
Пункт 4.2.5.2</t>
  </si>
  <si>
    <t xml:space="preserve">
Пункт 4.2.5.3</t>
  </si>
  <si>
    <t xml:space="preserve">
Пункт 4.2.5.4</t>
  </si>
  <si>
    <t xml:space="preserve">
Пункт 4.2.6.1</t>
  </si>
  <si>
    <t xml:space="preserve">
Пункт 4.2.6.2</t>
  </si>
  <si>
    <t xml:space="preserve">
Пункт 4.2.7</t>
  </si>
  <si>
    <t xml:space="preserve">
Пункт 4.2.8</t>
  </si>
  <si>
    <t xml:space="preserve">
Пункт 4.3.1.1</t>
  </si>
  <si>
    <t xml:space="preserve">
Пункт 4.3.1.3</t>
  </si>
  <si>
    <t xml:space="preserve">
Пункт 4.3.1.4</t>
  </si>
  <si>
    <t xml:space="preserve">
Пункт 4.3.1.5</t>
  </si>
  <si>
    <t xml:space="preserve">
Пункт 4.3.2.1 </t>
  </si>
  <si>
    <t xml:space="preserve">
Пункт 4.3.2.2</t>
  </si>
  <si>
    <t xml:space="preserve">
Пункт 4.3.2.3</t>
  </si>
  <si>
    <t xml:space="preserve">
Пункт 4.3.2.4</t>
  </si>
  <si>
    <t xml:space="preserve">
Пункт 4.3.2.5</t>
  </si>
  <si>
    <t xml:space="preserve">
Пункт 4.3.3.2</t>
  </si>
  <si>
    <t xml:space="preserve">
Пункт 4.3.3.3</t>
  </si>
  <si>
    <t xml:space="preserve">
Пункт 4.3.3.4</t>
  </si>
  <si>
    <t xml:space="preserve">
Пункт 4.3.3.5</t>
  </si>
  <si>
    <t xml:space="preserve">
Пункт 9.5</t>
  </si>
  <si>
    <t xml:space="preserve">
Пункт 9.4</t>
  </si>
  <si>
    <t xml:space="preserve">
Пункт 9.3</t>
  </si>
  <si>
    <t>див. ст. 45-53</t>
  </si>
  <si>
    <t>П/д № 193 від 09.07.2021, П/д № 204 від 23.07.2021, П/д № 236 від 02.09.2021,   П/д № 257 від 20.09.2021, П/д № 278 від 20.10.2021</t>
  </si>
  <si>
    <t>див. ст. 36-44</t>
  </si>
  <si>
    <t>Договір укладено в усній формі, рахунок  № 1 від 01.07.2021</t>
  </si>
  <si>
    <t xml:space="preserve">
Пункт 7.2</t>
  </si>
  <si>
    <t xml:space="preserve">Видаткова накладна № 1 від 01.07.2021 </t>
  </si>
  <si>
    <t xml:space="preserve">
Пункт 4.3.1.2</t>
  </si>
  <si>
    <t>Оренда автотранспорту  (послуги автоперевезення для учасників команди проекту для тестування знімальних локацій за межами міста): м. Львів - Рожеве озеро, с. Іванівка, Херсонська область  - м. Львів 1100 км + 1100 км = 2200 км</t>
  </si>
  <si>
    <t>Оренда мікроавтобус, Мерседес Спринтер (послуги автоперевезення для виїзду команди проекту на локації за межами міста)м. Львів - Рожеве озеро, с. Іванівка, Херсонська область  - м. Львів 1100 км + 1100 км = 2200 км</t>
  </si>
  <si>
    <t>Оренда вантажного автотранспорту (1 машини, послуги автоперевезення) для перевезення обладнання, техніки, реквізиту тощо на локації за межами міста для проведення івентів м. Львів - Рожеве озеро, Іванівка, Херсонська область  - м. Львів 1100 км + 1100 км = 2200 км</t>
  </si>
  <si>
    <t>Оренда вантажного автотранспорту (1 машини, послуги автоперевезення) для перевезення обладнання, техніки, реквізиту тощо на локації за межами міста для проведення івентів м.Дніпро - Рожеве озеро, с. Іванівка, Херсонська область  - м. Дніпро 350 км + 350 км = 700 км</t>
  </si>
  <si>
    <t>Наказ по організації № 1/06-2021 від 06.07.2021</t>
  </si>
  <si>
    <t xml:space="preserve">Звіт з кабінету  фейсбука, авансові звіти за період липень-жовтень 2021 р. </t>
  </si>
  <si>
    <t>Договір № 01072021 від 01.07.2021 р., додаток до договору</t>
  </si>
  <si>
    <t>Акт наданих послуг від 29.10.2021</t>
  </si>
  <si>
    <t>через Ромадіну О.А., 3061305385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</si>
</sst>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_-* #,##0.00\ _₴_-;\-* #,##0.00\ _₴_-;_-* &quot;-&quot;??\ _₴_-;_-@"/>
    <numFmt numFmtId="166" formatCode="d\.m"/>
  </numFmts>
  <fonts count="47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u/>
      <sz val="14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rgb="FFFF0000"/>
      <name val="Calibri"/>
      <family val="2"/>
      <charset val="204"/>
    </font>
    <font>
      <b/>
      <sz val="11"/>
      <name val="Calibri"/>
      <family val="2"/>
      <charset val="204"/>
    </font>
    <font>
      <u/>
      <sz val="10"/>
      <color theme="1"/>
      <name val="Arial"/>
      <family val="2"/>
      <charset val="204"/>
    </font>
    <font>
      <sz val="11"/>
      <color theme="3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4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3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164" fontId="2" fillId="2" borderId="45" xfId="0" applyNumberFormat="1" applyFont="1" applyFill="1" applyBorder="1" applyAlignment="1">
      <alignment horizontal="center" vertical="center" wrapText="1"/>
    </xf>
    <xf numFmtId="164" fontId="2" fillId="2" borderId="46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3" fontId="2" fillId="3" borderId="42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vertical="center" wrapText="1"/>
    </xf>
    <xf numFmtId="0" fontId="0" fillId="4" borderId="49" xfId="0" applyFont="1" applyFill="1" applyBorder="1" applyAlignment="1">
      <alignment horizontal="center" vertical="center"/>
    </xf>
    <xf numFmtId="4" fontId="0" fillId="4" borderId="49" xfId="0" applyNumberFormat="1" applyFont="1" applyFill="1" applyBorder="1" applyAlignment="1">
      <alignment horizontal="right" vertical="center"/>
    </xf>
    <xf numFmtId="4" fontId="18" fillId="4" borderId="49" xfId="0" applyNumberFormat="1" applyFont="1" applyFill="1" applyBorder="1" applyAlignment="1">
      <alignment horizontal="right" vertical="center"/>
    </xf>
    <xf numFmtId="0" fontId="0" fillId="4" borderId="4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5" borderId="43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vertical="center"/>
    </xf>
    <xf numFmtId="0" fontId="1" fillId="5" borderId="48" xfId="0" applyFont="1" applyFill="1" applyBorder="1" applyAlignment="1">
      <alignment horizontal="center" vertical="center"/>
    </xf>
    <xf numFmtId="4" fontId="1" fillId="5" borderId="48" xfId="0" applyNumberFormat="1" applyFont="1" applyFill="1" applyBorder="1" applyAlignment="1">
      <alignment horizontal="right" vertical="center"/>
    </xf>
    <xf numFmtId="4" fontId="14" fillId="5" borderId="48" xfId="0" applyNumberFormat="1" applyFont="1" applyFill="1" applyBorder="1" applyAlignment="1">
      <alignment horizontal="right" vertical="center"/>
    </xf>
    <xf numFmtId="0" fontId="1" fillId="5" borderId="51" xfId="0" applyFont="1" applyFill="1" applyBorder="1" applyAlignment="1">
      <alignment vertical="center"/>
    </xf>
    <xf numFmtId="165" fontId="2" fillId="6" borderId="52" xfId="0" applyNumberFormat="1" applyFont="1" applyFill="1" applyBorder="1" applyAlignment="1">
      <alignment vertical="top"/>
    </xf>
    <xf numFmtId="49" fontId="2" fillId="6" borderId="53" xfId="0" applyNumberFormat="1" applyFont="1" applyFill="1" applyBorder="1" applyAlignment="1">
      <alignment horizontal="center" vertical="top"/>
    </xf>
    <xf numFmtId="0" fontId="19" fillId="6" borderId="54" xfId="0" applyFont="1" applyFill="1" applyBorder="1" applyAlignment="1">
      <alignment vertical="top" wrapText="1"/>
    </xf>
    <xf numFmtId="0" fontId="2" fillId="6" borderId="55" xfId="0" applyFont="1" applyFill="1" applyBorder="1" applyAlignment="1">
      <alignment horizontal="center" vertical="top"/>
    </xf>
    <xf numFmtId="4" fontId="2" fillId="6" borderId="56" xfId="0" applyNumberFormat="1" applyFont="1" applyFill="1" applyBorder="1" applyAlignment="1">
      <alignment horizontal="right" vertical="top"/>
    </xf>
    <xf numFmtId="4" fontId="2" fillId="6" borderId="57" xfId="0" applyNumberFormat="1" applyFont="1" applyFill="1" applyBorder="1" applyAlignment="1">
      <alignment horizontal="right" vertical="top"/>
    </xf>
    <xf numFmtId="4" fontId="2" fillId="6" borderId="58" xfId="0" applyNumberFormat="1" applyFont="1" applyFill="1" applyBorder="1" applyAlignment="1">
      <alignment horizontal="right" vertical="top"/>
    </xf>
    <xf numFmtId="4" fontId="14" fillId="6" borderId="59" xfId="0" applyNumberFormat="1" applyFont="1" applyFill="1" applyBorder="1" applyAlignment="1">
      <alignment horizontal="right" vertical="top"/>
    </xf>
    <xf numFmtId="10" fontId="14" fillId="6" borderId="59" xfId="0" applyNumberFormat="1" applyFont="1" applyFill="1" applyBorder="1" applyAlignment="1">
      <alignment horizontal="right" vertical="top"/>
    </xf>
    <xf numFmtId="0" fontId="2" fillId="6" borderId="58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4" fillId="0" borderId="61" xfId="0" applyFont="1" applyBorder="1" applyAlignment="1">
      <alignment vertical="top" wrapText="1"/>
    </xf>
    <xf numFmtId="0" fontId="1" fillId="0" borderId="60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4" fillId="0" borderId="62" xfId="0" applyNumberFormat="1" applyFont="1" applyBorder="1" applyAlignment="1">
      <alignment horizontal="right" vertical="top"/>
    </xf>
    <xf numFmtId="4" fontId="14" fillId="0" borderId="63" xfId="0" applyNumberFormat="1" applyFont="1" applyBorder="1" applyAlignment="1">
      <alignment horizontal="right" vertical="top"/>
    </xf>
    <xf numFmtId="10" fontId="14" fillId="0" borderId="63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4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4" fillId="0" borderId="68" xfId="0" applyNumberFormat="1" applyFont="1" applyBorder="1" applyAlignment="1">
      <alignment horizontal="right" vertical="top"/>
    </xf>
    <xf numFmtId="0" fontId="1" fillId="0" borderId="67" xfId="0" applyFont="1" applyBorder="1" applyAlignment="1">
      <alignment vertical="top" wrapText="1"/>
    </xf>
    <xf numFmtId="0" fontId="19" fillId="6" borderId="69" xfId="0" applyFont="1" applyFill="1" applyBorder="1" applyAlignment="1">
      <alignment vertical="top" wrapText="1"/>
    </xf>
    <xf numFmtId="0" fontId="2" fillId="6" borderId="52" xfId="0" applyFont="1" applyFill="1" applyBorder="1" applyAlignment="1">
      <alignment horizontal="center" vertical="top"/>
    </xf>
    <xf numFmtId="4" fontId="2" fillId="6" borderId="70" xfId="0" applyNumberFormat="1" applyFont="1" applyFill="1" applyBorder="1" applyAlignment="1">
      <alignment horizontal="right" vertical="top"/>
    </xf>
    <xf numFmtId="4" fontId="2" fillId="6" borderId="71" xfId="0" applyNumberFormat="1" applyFont="1" applyFill="1" applyBorder="1" applyAlignment="1">
      <alignment horizontal="right" vertical="top"/>
    </xf>
    <xf numFmtId="4" fontId="2" fillId="6" borderId="72" xfId="0" applyNumberFormat="1" applyFont="1" applyFill="1" applyBorder="1" applyAlignment="1">
      <alignment horizontal="right" vertical="top"/>
    </xf>
    <xf numFmtId="4" fontId="1" fillId="6" borderId="72" xfId="0" applyNumberFormat="1" applyFont="1" applyFill="1" applyBorder="1" applyAlignment="1">
      <alignment horizontal="right" vertical="top"/>
    </xf>
    <xf numFmtId="0" fontId="2" fillId="6" borderId="72" xfId="0" applyFont="1" applyFill="1" applyBorder="1" applyAlignment="1">
      <alignment vertical="top" wrapText="1"/>
    </xf>
    <xf numFmtId="165" fontId="2" fillId="0" borderId="73" xfId="0" applyNumberFormat="1" applyFont="1" applyBorder="1" applyAlignment="1">
      <alignment vertical="top"/>
    </xf>
    <xf numFmtId="0" fontId="1" fillId="0" borderId="73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0" fillId="6" borderId="69" xfId="0" applyFont="1" applyFill="1" applyBorder="1" applyAlignment="1">
      <alignment vertical="top" wrapText="1"/>
    </xf>
    <xf numFmtId="49" fontId="3" fillId="0" borderId="74" xfId="0" applyNumberFormat="1" applyFont="1" applyBorder="1" applyAlignment="1">
      <alignment horizontal="center" vertical="top"/>
    </xf>
    <xf numFmtId="49" fontId="3" fillId="6" borderId="53" xfId="0" applyNumberFormat="1" applyFont="1" applyFill="1" applyBorder="1" applyAlignment="1">
      <alignment horizontal="center" vertical="top"/>
    </xf>
    <xf numFmtId="165" fontId="2" fillId="0" borderId="75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5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4" fillId="0" borderId="61" xfId="0" applyFont="1" applyBorder="1" applyAlignment="1">
      <alignment vertical="top" wrapText="1"/>
    </xf>
    <xf numFmtId="0" fontId="1" fillId="0" borderId="76" xfId="0" applyFont="1" applyBorder="1" applyAlignment="1">
      <alignment vertical="top" wrapText="1"/>
    </xf>
    <xf numFmtId="0" fontId="4" fillId="0" borderId="76" xfId="0" applyFont="1" applyBorder="1" applyAlignment="1">
      <alignment vertical="top" wrapText="1"/>
    </xf>
    <xf numFmtId="4" fontId="14" fillId="0" borderId="77" xfId="0" applyNumberFormat="1" applyFont="1" applyBorder="1" applyAlignment="1">
      <alignment horizontal="right" vertical="top"/>
    </xf>
    <xf numFmtId="165" fontId="19" fillId="7" borderId="47" xfId="0" applyNumberFormat="1" applyFont="1" applyFill="1" applyBorder="1" applyAlignment="1">
      <alignment vertical="center"/>
    </xf>
    <xf numFmtId="165" fontId="2" fillId="7" borderId="48" xfId="0" applyNumberFormat="1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vertical="center" wrapText="1"/>
    </xf>
    <xf numFmtId="0" fontId="2" fillId="7" borderId="51" xfId="0" applyFont="1" applyFill="1" applyBorder="1" applyAlignment="1">
      <alignment horizontal="center" vertical="center"/>
    </xf>
    <xf numFmtId="4" fontId="2" fillId="2" borderId="49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79" xfId="0" applyNumberFormat="1" applyFont="1" applyFill="1" applyBorder="1" applyAlignment="1">
      <alignment horizontal="right" vertical="center"/>
    </xf>
    <xf numFmtId="4" fontId="2" fillId="7" borderId="80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4" xfId="0" applyNumberFormat="1" applyFont="1" applyFill="1" applyBorder="1" applyAlignment="1">
      <alignment horizontal="right" vertical="center"/>
    </xf>
    <xf numFmtId="0" fontId="2" fillId="7" borderId="43" xfId="0" applyFont="1" applyFill="1" applyBorder="1" applyAlignment="1">
      <alignment vertical="center" wrapText="1"/>
    </xf>
    <xf numFmtId="0" fontId="2" fillId="5" borderId="81" xfId="0" applyFont="1" applyFill="1" applyBorder="1" applyAlignment="1">
      <alignment vertical="center"/>
    </xf>
    <xf numFmtId="0" fontId="3" fillId="5" borderId="82" xfId="0" applyFont="1" applyFill="1" applyBorder="1" applyAlignment="1">
      <alignment horizontal="center" vertical="center"/>
    </xf>
    <xf numFmtId="0" fontId="2" fillId="5" borderId="83" xfId="0" applyFont="1" applyFill="1" applyBorder="1" applyAlignment="1">
      <alignment vertical="center"/>
    </xf>
    <xf numFmtId="0" fontId="1" fillId="5" borderId="83" xfId="0" applyFont="1" applyFill="1" applyBorder="1" applyAlignment="1">
      <alignment horizontal="center" vertical="center"/>
    </xf>
    <xf numFmtId="4" fontId="14" fillId="5" borderId="8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2" fillId="6" borderId="86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4" fillId="6" borderId="7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4" fillId="0" borderId="87" xfId="0" applyFont="1" applyBorder="1" applyAlignment="1">
      <alignment vertical="top" wrapText="1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89" xfId="0" applyNumberFormat="1" applyFont="1" applyFill="1" applyBorder="1" applyAlignment="1">
      <alignment horizontal="right" vertical="center"/>
    </xf>
    <xf numFmtId="4" fontId="14" fillId="7" borderId="44" xfId="0" applyNumberFormat="1" applyFont="1" applyFill="1" applyBorder="1" applyAlignment="1">
      <alignment horizontal="right" vertical="center"/>
    </xf>
    <xf numFmtId="0" fontId="20" fillId="6" borderId="54" xfId="0" applyFont="1" applyFill="1" applyBorder="1" applyAlignment="1">
      <alignment vertical="top" wrapText="1"/>
    </xf>
    <xf numFmtId="4" fontId="14" fillId="6" borderId="24" xfId="0" applyNumberFormat="1" applyFont="1" applyFill="1" applyBorder="1" applyAlignment="1">
      <alignment horizontal="right" vertical="top"/>
    </xf>
    <xf numFmtId="0" fontId="4" fillId="0" borderId="60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4" fontId="1" fillId="0" borderId="67" xfId="0" applyNumberFormat="1" applyFont="1" applyBorder="1" applyAlignment="1">
      <alignment horizontal="right" vertical="top" wrapText="1"/>
    </xf>
    <xf numFmtId="0" fontId="1" fillId="0" borderId="61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center" vertical="top"/>
    </xf>
    <xf numFmtId="0" fontId="1" fillId="0" borderId="76" xfId="0" applyFont="1" applyBorder="1" applyAlignment="1">
      <alignment horizontal="left" vertical="top" wrapText="1"/>
    </xf>
    <xf numFmtId="0" fontId="4" fillId="0" borderId="64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4" fontId="14" fillId="7" borderId="49" xfId="0" applyNumberFormat="1" applyFont="1" applyFill="1" applyBorder="1" applyAlignment="1">
      <alignment horizontal="right" vertical="center"/>
    </xf>
    <xf numFmtId="4" fontId="14" fillId="7" borderId="15" xfId="0" applyNumberFormat="1" applyFont="1" applyFill="1" applyBorder="1" applyAlignment="1">
      <alignment horizontal="right" vertical="top"/>
    </xf>
    <xf numFmtId="0" fontId="2" fillId="5" borderId="47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vertical="center"/>
    </xf>
    <xf numFmtId="4" fontId="14" fillId="5" borderId="59" xfId="0" applyNumberFormat="1" applyFont="1" applyFill="1" applyBorder="1" applyAlignment="1">
      <alignment horizontal="right" vertical="top"/>
    </xf>
    <xf numFmtId="4" fontId="14" fillId="6" borderId="92" xfId="0" applyNumberFormat="1" applyFont="1" applyFill="1" applyBorder="1" applyAlignment="1">
      <alignment horizontal="right" vertical="top"/>
    </xf>
    <xf numFmtId="0" fontId="4" fillId="0" borderId="93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2" xfId="0" applyNumberFormat="1" applyFont="1" applyFill="1" applyBorder="1" applyAlignment="1">
      <alignment horizontal="right" vertical="top"/>
    </xf>
    <xf numFmtId="0" fontId="4" fillId="0" borderId="75" xfId="0" applyFont="1" applyBorder="1" applyAlignment="1">
      <alignment horizontal="center" vertical="top"/>
    </xf>
    <xf numFmtId="0" fontId="19" fillId="6" borderId="53" xfId="0" applyFont="1" applyFill="1" applyBorder="1" applyAlignment="1">
      <alignment vertical="top" wrapText="1"/>
    </xf>
    <xf numFmtId="0" fontId="2" fillId="6" borderId="69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4" fillId="0" borderId="61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0" fillId="6" borderId="54" xfId="0" applyFont="1" applyFill="1" applyBorder="1" applyAlignment="1">
      <alignment horizontal="left" vertical="top" wrapText="1"/>
    </xf>
    <xf numFmtId="0" fontId="20" fillId="6" borderId="69" xfId="0" applyFont="1" applyFill="1" applyBorder="1" applyAlignment="1">
      <alignment horizontal="left" vertical="top" wrapText="1"/>
    </xf>
    <xf numFmtId="10" fontId="14" fillId="0" borderId="77" xfId="0" applyNumberFormat="1" applyFont="1" applyBorder="1" applyAlignment="1">
      <alignment horizontal="right" vertical="top"/>
    </xf>
    <xf numFmtId="4" fontId="14" fillId="7" borderId="15" xfId="0" applyNumberFormat="1" applyFont="1" applyFill="1" applyBorder="1" applyAlignment="1">
      <alignment horizontal="right" vertical="center"/>
    </xf>
    <xf numFmtId="4" fontId="14" fillId="7" borderId="51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4" fillId="5" borderId="46" xfId="0" applyNumberFormat="1" applyFont="1" applyFill="1" applyBorder="1" applyAlignment="1">
      <alignment horizontal="right" vertical="center"/>
    </xf>
    <xf numFmtId="0" fontId="1" fillId="5" borderId="45" xfId="0" applyFont="1" applyFill="1" applyBorder="1" applyAlignment="1">
      <alignment vertical="center"/>
    </xf>
    <xf numFmtId="4" fontId="1" fillId="0" borderId="93" xfId="0" applyNumberFormat="1" applyFont="1" applyBorder="1" applyAlignment="1">
      <alignment horizontal="right" vertical="top"/>
    </xf>
    <xf numFmtId="4" fontId="14" fillId="0" borderId="70" xfId="0" applyNumberFormat="1" applyFont="1" applyBorder="1" applyAlignment="1">
      <alignment horizontal="right" vertical="top"/>
    </xf>
    <xf numFmtId="4" fontId="14" fillId="0" borderId="94" xfId="0" applyNumberFormat="1" applyFont="1" applyBorder="1" applyAlignment="1">
      <alignment horizontal="right" vertical="top"/>
    </xf>
    <xf numFmtId="10" fontId="14" fillId="0" borderId="94" xfId="0" applyNumberFormat="1" applyFont="1" applyBorder="1" applyAlignment="1">
      <alignment horizontal="right" vertical="top"/>
    </xf>
    <xf numFmtId="0" fontId="1" fillId="0" borderId="72" xfId="0" applyFont="1" applyBorder="1" applyAlignment="1">
      <alignment vertical="top" wrapText="1"/>
    </xf>
    <xf numFmtId="4" fontId="14" fillId="0" borderId="24" xfId="0" applyNumberFormat="1" applyFont="1" applyBorder="1" applyAlignment="1">
      <alignment horizontal="right" vertical="top"/>
    </xf>
    <xf numFmtId="0" fontId="4" fillId="0" borderId="95" xfId="0" applyFont="1" applyBorder="1" applyAlignment="1">
      <alignment vertical="top" wrapText="1"/>
    </xf>
    <xf numFmtId="4" fontId="1" fillId="0" borderId="96" xfId="0" applyNumberFormat="1" applyFont="1" applyBorder="1" applyAlignment="1">
      <alignment horizontal="right" vertical="top"/>
    </xf>
    <xf numFmtId="4" fontId="14" fillId="0" borderId="28" xfId="0" applyNumberFormat="1" applyFont="1" applyBorder="1" applyAlignment="1">
      <alignment horizontal="right" vertical="top"/>
    </xf>
    <xf numFmtId="4" fontId="14" fillId="0" borderId="97" xfId="0" applyNumberFormat="1" applyFont="1" applyBorder="1" applyAlignment="1">
      <alignment horizontal="right" vertical="top"/>
    </xf>
    <xf numFmtId="10" fontId="14" fillId="0" borderId="97" xfId="0" applyNumberFormat="1" applyFont="1" applyBorder="1" applyAlignment="1">
      <alignment horizontal="right" vertical="top"/>
    </xf>
    <xf numFmtId="165" fontId="2" fillId="7" borderId="98" xfId="0" applyNumberFormat="1" applyFont="1" applyFill="1" applyBorder="1" applyAlignment="1">
      <alignment horizontal="center" vertical="center"/>
    </xf>
    <xf numFmtId="0" fontId="2" fillId="5" borderId="99" xfId="0" applyFont="1" applyFill="1" applyBorder="1" applyAlignment="1">
      <alignment vertical="center"/>
    </xf>
    <xf numFmtId="0" fontId="3" fillId="5" borderId="100" xfId="0" applyFont="1" applyFill="1" applyBorder="1" applyAlignment="1">
      <alignment vertical="center"/>
    </xf>
    <xf numFmtId="4" fontId="4" fillId="0" borderId="24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4" fontId="14" fillId="0" borderId="65" xfId="0" applyNumberFormat="1" applyFont="1" applyBorder="1" applyAlignment="1">
      <alignment horizontal="right" vertical="top"/>
    </xf>
    <xf numFmtId="165" fontId="2" fillId="7" borderId="101" xfId="0" applyNumberFormat="1" applyFont="1" applyFill="1" applyBorder="1" applyAlignment="1">
      <alignment horizontal="center" vertical="center"/>
    </xf>
    <xf numFmtId="4" fontId="2" fillId="7" borderId="49" xfId="0" applyNumberFormat="1" applyFont="1" applyFill="1" applyBorder="1" applyAlignment="1">
      <alignment horizontal="right" vertical="center"/>
    </xf>
    <xf numFmtId="4" fontId="14" fillId="5" borderId="83" xfId="0" applyNumberFormat="1" applyFont="1" applyFill="1" applyBorder="1" applyAlignment="1">
      <alignment horizontal="right" vertical="center"/>
    </xf>
    <xf numFmtId="0" fontId="1" fillId="5" borderId="102" xfId="0" applyFont="1" applyFill="1" applyBorder="1" applyAlignment="1">
      <alignment vertical="center"/>
    </xf>
    <xf numFmtId="165" fontId="2" fillId="0" borderId="103" xfId="0" applyNumberFormat="1" applyFont="1" applyBorder="1" applyAlignment="1">
      <alignment vertical="top"/>
    </xf>
    <xf numFmtId="166" fontId="3" fillId="0" borderId="53" xfId="0" applyNumberFormat="1" applyFont="1" applyBorder="1" applyAlignment="1">
      <alignment horizontal="center" vertical="top"/>
    </xf>
    <xf numFmtId="0" fontId="1" fillId="0" borderId="104" xfId="0" applyFont="1" applyBorder="1" applyAlignment="1">
      <alignment vertical="top" wrapText="1"/>
    </xf>
    <xf numFmtId="0" fontId="1" fillId="0" borderId="53" xfId="0" applyFont="1" applyBorder="1" applyAlignment="1">
      <alignment horizontal="center" vertical="top"/>
    </xf>
    <xf numFmtId="4" fontId="1" fillId="0" borderId="94" xfId="0" applyNumberFormat="1" applyFont="1" applyBorder="1" applyAlignment="1">
      <alignment horizontal="right" vertical="top"/>
    </xf>
    <xf numFmtId="4" fontId="1" fillId="0" borderId="71" xfId="0" applyNumberFormat="1" applyFont="1" applyBorder="1" applyAlignment="1">
      <alignment horizontal="right" vertical="top"/>
    </xf>
    <xf numFmtId="4" fontId="1" fillId="0" borderId="72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2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8" xfId="0" applyNumberFormat="1" applyFont="1" applyBorder="1" applyAlignment="1">
      <alignment horizontal="right" vertical="top"/>
    </xf>
    <xf numFmtId="0" fontId="3" fillId="5" borderId="83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" fillId="0" borderId="105" xfId="0" applyNumberFormat="1" applyFont="1" applyBorder="1" applyAlignment="1">
      <alignment horizontal="right" vertical="top"/>
    </xf>
    <xf numFmtId="4" fontId="14" fillId="0" borderId="53" xfId="0" applyNumberFormat="1" applyFont="1" applyBorder="1" applyAlignment="1">
      <alignment horizontal="right" vertical="top"/>
    </xf>
    <xf numFmtId="0" fontId="1" fillId="0" borderId="53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4" fillId="0" borderId="27" xfId="0" applyNumberFormat="1" applyFont="1" applyBorder="1" applyAlignment="1">
      <alignment horizontal="right" vertical="top"/>
    </xf>
    <xf numFmtId="166" fontId="3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4" fillId="0" borderId="74" xfId="0" applyNumberFormat="1" applyFont="1" applyBorder="1" applyAlignment="1">
      <alignment horizontal="right" vertical="top"/>
    </xf>
    <xf numFmtId="0" fontId="1" fillId="5" borderId="49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103" xfId="0" applyFont="1" applyBorder="1" applyAlignment="1">
      <alignment vertical="top" wrapText="1"/>
    </xf>
    <xf numFmtId="0" fontId="1" fillId="0" borderId="109" xfId="0" applyFont="1" applyBorder="1" applyAlignment="1">
      <alignment vertical="top" wrapText="1"/>
    </xf>
    <xf numFmtId="4" fontId="14" fillId="0" borderId="23" xfId="0" applyNumberFormat="1" applyFont="1" applyBorder="1" applyAlignment="1">
      <alignment horizontal="right" vertical="top"/>
    </xf>
    <xf numFmtId="0" fontId="1" fillId="0" borderId="110" xfId="0" applyFont="1" applyBorder="1" applyAlignment="1">
      <alignment vertical="top" wrapText="1"/>
    </xf>
    <xf numFmtId="0" fontId="1" fillId="0" borderId="90" xfId="0" applyFont="1" applyBorder="1" applyAlignment="1">
      <alignment vertical="top" wrapText="1"/>
    </xf>
    <xf numFmtId="0" fontId="2" fillId="7" borderId="102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49" fontId="3" fillId="6" borderId="53" xfId="0" applyNumberFormat="1" applyFont="1" applyFill="1" applyBorder="1" applyAlignment="1">
      <alignment horizontal="center" vertical="top"/>
    </xf>
    <xf numFmtId="0" fontId="20" fillId="6" borderId="111" xfId="0" applyFont="1" applyFill="1" applyBorder="1" applyAlignment="1">
      <alignment horizontal="left" vertical="top" wrapText="1"/>
    </xf>
    <xf numFmtId="4" fontId="2" fillId="6" borderId="11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4" fontId="1" fillId="0" borderId="95" xfId="0" applyNumberFormat="1" applyFont="1" applyBorder="1" applyAlignment="1">
      <alignment horizontal="right" vertical="top"/>
    </xf>
    <xf numFmtId="165" fontId="2" fillId="6" borderId="55" xfId="0" applyNumberFormat="1" applyFont="1" applyFill="1" applyBorder="1" applyAlignment="1">
      <alignment vertical="top"/>
    </xf>
    <xf numFmtId="49" fontId="3" fillId="6" borderId="113" xfId="0" applyNumberFormat="1" applyFont="1" applyFill="1" applyBorder="1" applyAlignment="1">
      <alignment horizontal="center" vertical="top"/>
    </xf>
    <xf numFmtId="0" fontId="2" fillId="6" borderId="111" xfId="0" applyFont="1" applyFill="1" applyBorder="1" applyAlignment="1">
      <alignment vertical="top" wrapText="1"/>
    </xf>
    <xf numFmtId="0" fontId="19" fillId="6" borderId="69" xfId="0" applyFont="1" applyFill="1" applyBorder="1" applyAlignment="1">
      <alignment horizontal="left" vertical="top" wrapText="1"/>
    </xf>
    <xf numFmtId="165" fontId="19" fillId="7" borderId="42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vertical="center" wrapText="1"/>
    </xf>
    <xf numFmtId="0" fontId="2" fillId="7" borderId="44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7" xfId="0" applyNumberFormat="1" applyFont="1" applyFill="1" applyBorder="1" applyAlignment="1">
      <alignment vertical="center"/>
    </xf>
    <xf numFmtId="165" fontId="2" fillId="4" borderId="48" xfId="0" applyNumberFormat="1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horizontal="center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51" xfId="0" applyNumberFormat="1" applyFont="1" applyFill="1" applyBorder="1" applyAlignment="1">
      <alignment horizontal="right" vertical="center"/>
    </xf>
    <xf numFmtId="4" fontId="2" fillId="4" borderId="102" xfId="0" applyNumberFormat="1" applyFont="1" applyFill="1" applyBorder="1" applyAlignment="1">
      <alignment horizontal="right" vertical="center"/>
    </xf>
    <xf numFmtId="10" fontId="14" fillId="4" borderId="59" xfId="0" applyNumberFormat="1" applyFont="1" applyFill="1" applyBorder="1" applyAlignment="1">
      <alignment horizontal="right" vertical="top"/>
    </xf>
    <xf numFmtId="0" fontId="2" fillId="4" borderId="82" xfId="0" applyFont="1" applyFill="1" applyBorder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2" fillId="4" borderId="51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left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4" fontId="31" fillId="0" borderId="0" xfId="0" applyNumberFormat="1" applyFont="1" applyAlignment="1">
      <alignment horizontal="right"/>
    </xf>
    <xf numFmtId="0" fontId="32" fillId="0" borderId="0" xfId="0" applyFont="1" applyAlignment="1">
      <alignment horizontal="right"/>
    </xf>
    <xf numFmtId="0" fontId="0" fillId="0" borderId="0" xfId="0" applyFont="1" applyAlignment="1"/>
    <xf numFmtId="0" fontId="1" fillId="0" borderId="99" xfId="0" applyFont="1" applyBorder="1" applyAlignment="1">
      <alignment horizontal="center" vertical="top"/>
    </xf>
    <xf numFmtId="0" fontId="1" fillId="0" borderId="115" xfId="0" applyFont="1" applyBorder="1" applyAlignment="1">
      <alignment horizontal="center" vertical="top"/>
    </xf>
    <xf numFmtId="0" fontId="7" fillId="0" borderId="0" xfId="0" applyFont="1" applyAlignment="1">
      <alignment wrapText="1"/>
    </xf>
    <xf numFmtId="0" fontId="37" fillId="0" borderId="66" xfId="0" applyFont="1" applyBorder="1" applyAlignment="1">
      <alignment horizontal="center" vertical="center" wrapText="1"/>
    </xf>
    <xf numFmtId="4" fontId="37" fillId="0" borderId="66" xfId="0" applyNumberFormat="1" applyFont="1" applyBorder="1" applyAlignment="1">
      <alignment horizontal="center" vertical="center" wrapText="1"/>
    </xf>
    <xf numFmtId="0" fontId="37" fillId="0" borderId="117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right" wrapText="1"/>
    </xf>
    <xf numFmtId="0" fontId="10" fillId="0" borderId="46" xfId="0" applyFont="1" applyBorder="1"/>
    <xf numFmtId="4" fontId="8" fillId="0" borderId="46" xfId="0" applyNumberFormat="1" applyFont="1" applyBorder="1" applyAlignment="1">
      <alignment wrapText="1"/>
    </xf>
    <xf numFmtId="0" fontId="8" fillId="0" borderId="46" xfId="0" applyFont="1" applyBorder="1" applyAlignment="1">
      <alignment wrapText="1"/>
    </xf>
    <xf numFmtId="4" fontId="8" fillId="0" borderId="46" xfId="0" applyNumberFormat="1" applyFont="1" applyBorder="1"/>
    <xf numFmtId="0" fontId="0" fillId="0" borderId="0" xfId="0" applyFont="1" applyAlignment="1"/>
    <xf numFmtId="0" fontId="41" fillId="0" borderId="76" xfId="0" applyFont="1" applyBorder="1" applyAlignment="1">
      <alignment horizontal="left" vertical="top" wrapText="1"/>
    </xf>
    <xf numFmtId="49" fontId="1" fillId="0" borderId="0" xfId="0" applyNumberFormat="1" applyFont="1"/>
    <xf numFmtId="14" fontId="1" fillId="0" borderId="0" xfId="0" applyNumberFormat="1" applyFont="1" applyAlignment="1">
      <alignment horizontal="left"/>
    </xf>
    <xf numFmtId="4" fontId="0" fillId="0" borderId="0" xfId="0" applyNumberFormat="1" applyFont="1" applyAlignment="1"/>
    <xf numFmtId="0" fontId="39" fillId="0" borderId="119" xfId="0" applyFont="1" applyFill="1" applyBorder="1" applyAlignment="1">
      <alignment horizontal="center" vertical="center" wrapText="1"/>
    </xf>
    <xf numFmtId="4" fontId="39" fillId="0" borderId="119" xfId="0" applyNumberFormat="1" applyFont="1" applyFill="1" applyBorder="1" applyAlignment="1">
      <alignment horizontal="center" vertical="center" wrapText="1"/>
    </xf>
    <xf numFmtId="0" fontId="39" fillId="0" borderId="120" xfId="0" applyFont="1" applyFill="1" applyBorder="1" applyAlignment="1">
      <alignment horizontal="center" vertical="center" wrapText="1"/>
    </xf>
    <xf numFmtId="0" fontId="39" fillId="0" borderId="115" xfId="0" applyFont="1" applyFill="1" applyBorder="1" applyAlignment="1">
      <alignment horizontal="center" vertical="center" wrapText="1"/>
    </xf>
    <xf numFmtId="4" fontId="39" fillId="0" borderId="115" xfId="0" applyNumberFormat="1" applyFont="1" applyFill="1" applyBorder="1" applyAlignment="1">
      <alignment horizontal="center" vertical="center"/>
    </xf>
    <xf numFmtId="4" fontId="39" fillId="0" borderId="115" xfId="0" applyNumberFormat="1" applyFont="1" applyFill="1" applyBorder="1" applyAlignment="1">
      <alignment horizontal="center" vertical="center" wrapText="1"/>
    </xf>
    <xf numFmtId="0" fontId="39" fillId="0" borderId="122" xfId="0" applyFont="1" applyFill="1" applyBorder="1" applyAlignment="1">
      <alignment horizontal="center" vertical="center" wrapText="1"/>
    </xf>
    <xf numFmtId="0" fontId="39" fillId="0" borderId="127" xfId="0" applyFont="1" applyFill="1" applyBorder="1" applyAlignment="1">
      <alignment horizontal="center" vertical="center" wrapText="1"/>
    </xf>
    <xf numFmtId="4" fontId="39" fillId="0" borderId="127" xfId="0" applyNumberFormat="1" applyFont="1" applyFill="1" applyBorder="1" applyAlignment="1">
      <alignment horizontal="center" vertical="center"/>
    </xf>
    <xf numFmtId="0" fontId="39" fillId="0" borderId="128" xfId="0" applyFont="1" applyFill="1" applyBorder="1" applyAlignment="1">
      <alignment horizontal="center" vertical="center" wrapText="1"/>
    </xf>
    <xf numFmtId="49" fontId="40" fillId="0" borderId="115" xfId="0" applyNumberFormat="1" applyFont="1" applyFill="1" applyBorder="1" applyAlignment="1">
      <alignment horizontal="center" vertical="center" wrapText="1"/>
    </xf>
    <xf numFmtId="0" fontId="41" fillId="0" borderId="115" xfId="0" applyFont="1" applyFill="1" applyBorder="1" applyAlignment="1">
      <alignment horizontal="center" vertical="center" wrapText="1"/>
    </xf>
    <xf numFmtId="4" fontId="40" fillId="0" borderId="115" xfId="0" applyNumberFormat="1" applyFont="1" applyFill="1" applyBorder="1" applyAlignment="1">
      <alignment horizontal="center" vertical="center"/>
    </xf>
    <xf numFmtId="0" fontId="40" fillId="0" borderId="115" xfId="0" applyFont="1" applyFill="1" applyBorder="1" applyAlignment="1">
      <alignment horizontal="center" vertical="center" wrapText="1"/>
    </xf>
    <xf numFmtId="4" fontId="40" fillId="0" borderId="115" xfId="0" applyNumberFormat="1" applyFont="1" applyFill="1" applyBorder="1" applyAlignment="1">
      <alignment horizontal="center" vertical="center" wrapText="1"/>
    </xf>
    <xf numFmtId="165" fontId="41" fillId="0" borderId="115" xfId="0" applyNumberFormat="1" applyFont="1" applyFill="1" applyBorder="1" applyAlignment="1">
      <alignment horizontal="center" vertical="center" wrapText="1"/>
    </xf>
    <xf numFmtId="0" fontId="43" fillId="0" borderId="115" xfId="0" applyFont="1" applyFill="1" applyBorder="1" applyAlignment="1">
      <alignment horizontal="center" vertical="center" wrapText="1"/>
    </xf>
    <xf numFmtId="0" fontId="41" fillId="0" borderId="115" xfId="0" applyFont="1" applyFill="1" applyBorder="1" applyAlignment="1">
      <alignment horizontal="center" vertical="center"/>
    </xf>
    <xf numFmtId="0" fontId="42" fillId="0" borderId="115" xfId="0" applyFont="1" applyFill="1" applyBorder="1" applyAlignment="1">
      <alignment horizontal="center" vertical="center" wrapText="1"/>
    </xf>
    <xf numFmtId="0" fontId="42" fillId="0" borderId="127" xfId="0" applyFont="1" applyFill="1" applyBorder="1" applyAlignment="1">
      <alignment horizontal="center" vertical="center" wrapText="1"/>
    </xf>
    <xf numFmtId="0" fontId="10" fillId="0" borderId="115" xfId="0" applyFont="1" applyFill="1" applyBorder="1" applyAlignment="1">
      <alignment horizontal="center" vertical="center" wrapText="1"/>
    </xf>
    <xf numFmtId="2" fontId="10" fillId="0" borderId="127" xfId="0" applyNumberFormat="1" applyFont="1" applyFill="1" applyBorder="1" applyAlignment="1">
      <alignment horizontal="center" vertical="center"/>
    </xf>
    <xf numFmtId="165" fontId="41" fillId="0" borderId="115" xfId="0" applyNumberFormat="1" applyFont="1" applyFill="1" applyBorder="1" applyAlignment="1">
      <alignment horizontal="left" vertical="top" wrapText="1"/>
    </xf>
    <xf numFmtId="2" fontId="10" fillId="0" borderId="115" xfId="0" applyNumberFormat="1" applyFont="1" applyFill="1" applyBorder="1" applyAlignment="1">
      <alignment horizontal="center" vertical="center"/>
    </xf>
    <xf numFmtId="49" fontId="41" fillId="0" borderId="115" xfId="0" applyNumberFormat="1" applyFont="1" applyFill="1" applyBorder="1" applyAlignment="1">
      <alignment horizontal="center" vertical="top" wrapText="1"/>
    </xf>
    <xf numFmtId="49" fontId="41" fillId="0" borderId="115" xfId="0" applyNumberFormat="1" applyFont="1" applyFill="1" applyBorder="1" applyAlignment="1">
      <alignment vertical="top" wrapText="1"/>
    </xf>
    <xf numFmtId="49" fontId="41" fillId="0" borderId="115" xfId="0" applyNumberFormat="1" applyFont="1" applyFill="1" applyBorder="1" applyAlignment="1">
      <alignment horizontal="left" vertical="top" wrapText="1"/>
    </xf>
    <xf numFmtId="2" fontId="10" fillId="0" borderId="129" xfId="0" applyNumberFormat="1" applyFont="1" applyFill="1" applyBorder="1" applyAlignment="1">
      <alignment horizontal="center" vertical="center"/>
    </xf>
    <xf numFmtId="0" fontId="10" fillId="0" borderId="129" xfId="0" applyFont="1" applyFill="1" applyBorder="1" applyAlignment="1">
      <alignment horizontal="center" vertical="center" wrapText="1"/>
    </xf>
    <xf numFmtId="165" fontId="41" fillId="0" borderId="115" xfId="0" applyNumberFormat="1" applyFont="1" applyFill="1" applyBorder="1" applyAlignment="1">
      <alignment vertical="top" wrapText="1"/>
    </xf>
    <xf numFmtId="0" fontId="40" fillId="0" borderId="115" xfId="0" applyFont="1" applyFill="1" applyBorder="1" applyAlignment="1">
      <alignment vertical="center" wrapText="1"/>
    </xf>
    <xf numFmtId="49" fontId="40" fillId="0" borderId="121" xfId="0" applyNumberFormat="1" applyFont="1" applyFill="1" applyBorder="1" applyAlignment="1">
      <alignment horizontal="center" vertical="center" wrapText="1"/>
    </xf>
    <xf numFmtId="49" fontId="40" fillId="0" borderId="126" xfId="0" applyNumberFormat="1" applyFont="1" applyFill="1" applyBorder="1" applyAlignment="1">
      <alignment horizontal="center" vertical="center" wrapText="1"/>
    </xf>
    <xf numFmtId="165" fontId="41" fillId="0" borderId="127" xfId="0" applyNumberFormat="1" applyFont="1" applyFill="1" applyBorder="1" applyAlignment="1">
      <alignment horizontal="center" vertical="center" wrapText="1"/>
    </xf>
    <xf numFmtId="4" fontId="40" fillId="0" borderId="127" xfId="0" applyNumberFormat="1" applyFont="1" applyFill="1" applyBorder="1" applyAlignment="1">
      <alignment horizontal="center" vertical="center"/>
    </xf>
    <xf numFmtId="0" fontId="40" fillId="0" borderId="127" xfId="0" applyFont="1" applyFill="1" applyBorder="1" applyAlignment="1">
      <alignment horizontal="center" vertical="center" wrapText="1"/>
    </xf>
    <xf numFmtId="0" fontId="10" fillId="0" borderId="127" xfId="0" applyFont="1" applyFill="1" applyBorder="1" applyAlignment="1">
      <alignment horizontal="center" vertical="center" wrapText="1"/>
    </xf>
    <xf numFmtId="49" fontId="40" fillId="0" borderId="136" xfId="0" applyNumberFormat="1" applyFont="1" applyFill="1" applyBorder="1" applyAlignment="1">
      <alignment horizontal="center" vertical="center" wrapText="1"/>
    </xf>
    <xf numFmtId="4" fontId="44" fillId="0" borderId="115" xfId="0" applyNumberFormat="1" applyFont="1" applyFill="1" applyBorder="1" applyAlignment="1">
      <alignment wrapText="1"/>
    </xf>
    <xf numFmtId="0" fontId="44" fillId="0" borderId="115" xfId="0" applyFont="1" applyFill="1" applyBorder="1" applyAlignment="1">
      <alignment wrapText="1"/>
    </xf>
    <xf numFmtId="4" fontId="44" fillId="0" borderId="115" xfId="0" applyNumberFormat="1" applyFont="1" applyFill="1" applyBorder="1"/>
    <xf numFmtId="166" fontId="3" fillId="0" borderId="23" xfId="0" applyNumberFormat="1" applyFont="1" applyFill="1" applyBorder="1" applyAlignment="1">
      <alignment horizontal="center" vertical="top"/>
    </xf>
    <xf numFmtId="49" fontId="3" fillId="0" borderId="23" xfId="0" applyNumberFormat="1" applyFont="1" applyFill="1" applyBorder="1" applyAlignment="1">
      <alignment horizontal="center" vertical="top"/>
    </xf>
    <xf numFmtId="166" fontId="3" fillId="0" borderId="27" xfId="0" applyNumberFormat="1" applyFont="1" applyFill="1" applyBorder="1" applyAlignment="1">
      <alignment horizontal="center" vertical="top"/>
    </xf>
    <xf numFmtId="0" fontId="40" fillId="0" borderId="115" xfId="0" applyFont="1" applyFill="1" applyBorder="1" applyAlignment="1">
      <alignment horizontal="center" vertical="center" wrapText="1"/>
    </xf>
    <xf numFmtId="4" fontId="40" fillId="0" borderId="115" xfId="0" applyNumberFormat="1" applyFont="1" applyFill="1" applyBorder="1" applyAlignment="1">
      <alignment horizontal="center" vertical="center"/>
    </xf>
    <xf numFmtId="0" fontId="10" fillId="0" borderId="115" xfId="0" applyFont="1" applyFill="1" applyBorder="1" applyAlignment="1">
      <alignment horizontal="center" vertical="center"/>
    </xf>
    <xf numFmtId="2" fontId="10" fillId="0" borderId="133" xfId="0" applyNumberFormat="1" applyFont="1" applyFill="1" applyBorder="1" applyAlignment="1">
      <alignment horizontal="center" vertical="center"/>
    </xf>
    <xf numFmtId="0" fontId="10" fillId="0" borderId="129" xfId="0" applyFont="1" applyFill="1" applyBorder="1" applyAlignment="1">
      <alignment horizontal="center" vertical="center" wrapText="1"/>
    </xf>
    <xf numFmtId="49" fontId="40" fillId="0" borderId="129" xfId="0" applyNumberFormat="1" applyFont="1" applyFill="1" applyBorder="1" applyAlignment="1">
      <alignment horizontal="center" vertical="center" wrapText="1"/>
    </xf>
    <xf numFmtId="0" fontId="41" fillId="0" borderId="129" xfId="0" applyFont="1" applyFill="1" applyBorder="1" applyAlignment="1">
      <alignment horizontal="center" vertical="center" wrapText="1"/>
    </xf>
    <xf numFmtId="4" fontId="40" fillId="0" borderId="129" xfId="0" applyNumberFormat="1" applyFont="1" applyFill="1" applyBorder="1" applyAlignment="1">
      <alignment horizontal="center" vertical="center"/>
    </xf>
    <xf numFmtId="0" fontId="40" fillId="0" borderId="129" xfId="0" applyFont="1" applyFill="1" applyBorder="1" applyAlignment="1">
      <alignment horizontal="center" vertical="center" wrapText="1"/>
    </xf>
    <xf numFmtId="49" fontId="40" fillId="0" borderId="118" xfId="0" applyNumberFormat="1" applyFont="1" applyFill="1" applyBorder="1" applyAlignment="1">
      <alignment horizontal="center" vertical="center" wrapText="1"/>
    </xf>
    <xf numFmtId="0" fontId="41" fillId="0" borderId="119" xfId="0" applyFont="1" applyFill="1" applyBorder="1" applyAlignment="1">
      <alignment horizontal="center" vertical="center" wrapText="1"/>
    </xf>
    <xf numFmtId="4" fontId="40" fillId="0" borderId="119" xfId="0" applyNumberFormat="1" applyFont="1" applyFill="1" applyBorder="1" applyAlignment="1">
      <alignment horizontal="center" vertical="center"/>
    </xf>
    <xf numFmtId="0" fontId="40" fillId="0" borderId="119" xfId="0" applyFont="1" applyFill="1" applyBorder="1" applyAlignment="1">
      <alignment horizontal="center" vertical="center" wrapText="1"/>
    </xf>
    <xf numFmtId="49" fontId="40" fillId="0" borderId="140" xfId="0" applyNumberFormat="1" applyFont="1" applyFill="1" applyBorder="1" applyAlignment="1">
      <alignment horizontal="center" vertical="center" wrapText="1"/>
    </xf>
    <xf numFmtId="165" fontId="41" fillId="0" borderId="141" xfId="0" applyNumberFormat="1" applyFont="1" applyFill="1" applyBorder="1" applyAlignment="1">
      <alignment horizontal="center" vertical="center" wrapText="1"/>
    </xf>
    <xf numFmtId="4" fontId="40" fillId="0" borderId="141" xfId="0" applyNumberFormat="1" applyFont="1" applyFill="1" applyBorder="1" applyAlignment="1">
      <alignment horizontal="center" vertical="center"/>
    </xf>
    <xf numFmtId="0" fontId="39" fillId="0" borderId="141" xfId="0" applyFont="1" applyFill="1" applyBorder="1" applyAlignment="1">
      <alignment horizontal="center" vertical="center" wrapText="1"/>
    </xf>
    <xf numFmtId="0" fontId="40" fillId="0" borderId="141" xfId="0" applyFont="1" applyFill="1" applyBorder="1" applyAlignment="1">
      <alignment horizontal="center" vertical="center" wrapText="1"/>
    </xf>
    <xf numFmtId="0" fontId="42" fillId="0" borderId="133" xfId="0" applyFont="1" applyFill="1" applyBorder="1" applyAlignment="1">
      <alignment horizontal="center" vertical="center" wrapText="1"/>
    </xf>
    <xf numFmtId="0" fontId="41" fillId="0" borderId="141" xfId="0" applyFont="1" applyFill="1" applyBorder="1" applyAlignment="1">
      <alignment horizontal="center" vertical="center" wrapText="1"/>
    </xf>
    <xf numFmtId="0" fontId="46" fillId="0" borderId="115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0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165" fontId="19" fillId="7" borderId="106" xfId="0" applyNumberFormat="1" applyFont="1" applyFill="1" applyBorder="1" applyAlignment="1">
      <alignment horizontal="left" vertical="center" wrapText="1"/>
    </xf>
    <xf numFmtId="0" fontId="10" fillId="0" borderId="107" xfId="0" applyFont="1" applyBorder="1"/>
    <xf numFmtId="0" fontId="10" fillId="0" borderId="108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0" fillId="0" borderId="114" xfId="0" applyFont="1" applyBorder="1"/>
    <xf numFmtId="4" fontId="4" fillId="0" borderId="64" xfId="0" applyNumberFormat="1" applyFont="1" applyBorder="1" applyAlignment="1">
      <alignment horizontal="right" vertical="center"/>
    </xf>
    <xf numFmtId="0" fontId="10" fillId="0" borderId="76" xfId="0" applyFont="1" applyBorder="1"/>
    <xf numFmtId="0" fontId="10" fillId="0" borderId="90" xfId="0" applyFont="1" applyBorder="1"/>
    <xf numFmtId="0" fontId="10" fillId="0" borderId="91" xfId="0" applyFont="1" applyBorder="1"/>
    <xf numFmtId="165" fontId="19" fillId="7" borderId="4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2" fillId="2" borderId="33" xfId="0" applyFont="1" applyFill="1" applyBorder="1" applyAlignment="1">
      <alignment horizontal="center" vertical="center"/>
    </xf>
    <xf numFmtId="0" fontId="10" fillId="0" borderId="35" xfId="0" applyFont="1" applyBorder="1"/>
    <xf numFmtId="0" fontId="10" fillId="0" borderId="39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0" borderId="40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10" fillId="0" borderId="41" xfId="0" applyFont="1" applyBorder="1"/>
    <xf numFmtId="49" fontId="39" fillId="0" borderId="123" xfId="0" applyNumberFormat="1" applyFont="1" applyFill="1" applyBorder="1" applyAlignment="1">
      <alignment horizontal="center" vertical="center" wrapText="1"/>
    </xf>
    <xf numFmtId="0" fontId="0" fillId="0" borderId="139" xfId="0" applyFont="1" applyBorder="1" applyAlignment="1">
      <alignment horizontal="center" vertical="center" wrapText="1"/>
    </xf>
    <xf numFmtId="0" fontId="0" fillId="0" borderId="130" xfId="0" applyFont="1" applyBorder="1" applyAlignment="1">
      <alignment horizontal="center" vertical="center" wrapText="1"/>
    </xf>
    <xf numFmtId="4" fontId="39" fillId="0" borderId="124" xfId="0" applyNumberFormat="1" applyFont="1" applyFill="1" applyBorder="1" applyAlignment="1">
      <alignment horizontal="center" vertical="center"/>
    </xf>
    <xf numFmtId="0" fontId="0" fillId="0" borderId="133" xfId="0" applyFont="1" applyBorder="1" applyAlignment="1">
      <alignment horizontal="center" vertical="center"/>
    </xf>
    <xf numFmtId="0" fontId="0" fillId="0" borderId="131" xfId="0" applyFont="1" applyBorder="1" applyAlignment="1">
      <alignment horizontal="center" vertical="center"/>
    </xf>
    <xf numFmtId="0" fontId="39" fillId="0" borderId="124" xfId="0" applyFont="1" applyFill="1" applyBorder="1" applyAlignment="1">
      <alignment horizontal="center" vertical="center" wrapText="1"/>
    </xf>
    <xf numFmtId="0" fontId="0" fillId="0" borderId="133" xfId="0" applyFont="1" applyBorder="1" applyAlignment="1">
      <alignment horizontal="center" vertical="center" wrapText="1"/>
    </xf>
    <xf numFmtId="0" fontId="0" fillId="0" borderId="131" xfId="0" applyFont="1" applyBorder="1" applyAlignment="1">
      <alignment horizontal="center" vertical="center" wrapText="1"/>
    </xf>
    <xf numFmtId="4" fontId="39" fillId="0" borderId="124" xfId="0" applyNumberFormat="1" applyFont="1" applyFill="1" applyBorder="1" applyAlignment="1">
      <alignment horizontal="center" vertical="center" wrapText="1"/>
    </xf>
    <xf numFmtId="0" fontId="39" fillId="0" borderId="125" xfId="0" applyFont="1" applyFill="1" applyBorder="1" applyAlignment="1">
      <alignment horizontal="center" vertical="center" wrapText="1"/>
    </xf>
    <xf numFmtId="0" fontId="0" fillId="0" borderId="138" xfId="0" applyFont="1" applyBorder="1" applyAlignment="1">
      <alignment horizontal="center" vertical="center" wrapText="1"/>
    </xf>
    <xf numFmtId="0" fontId="0" fillId="0" borderId="132" xfId="0" applyFont="1" applyBorder="1" applyAlignment="1">
      <alignment horizontal="center" vertical="center" wrapText="1"/>
    </xf>
    <xf numFmtId="0" fontId="44" fillId="0" borderId="115" xfId="0" applyFont="1" applyFill="1" applyBorder="1" applyAlignment="1">
      <alignment horizontal="right" wrapText="1"/>
    </xf>
    <xf numFmtId="0" fontId="10" fillId="0" borderId="115" xfId="0" applyFont="1" applyFill="1" applyBorder="1"/>
    <xf numFmtId="0" fontId="40" fillId="0" borderId="119" xfId="0" applyFont="1" applyFill="1" applyBorder="1" applyAlignment="1">
      <alignment horizontal="center" vertical="center" wrapText="1"/>
    </xf>
    <xf numFmtId="0" fontId="42" fillId="0" borderId="115" xfId="0" applyFont="1" applyFill="1" applyBorder="1" applyAlignment="1">
      <alignment horizontal="center" vertical="center" wrapText="1"/>
    </xf>
    <xf numFmtId="0" fontId="42" fillId="0" borderId="141" xfId="0" applyFont="1" applyFill="1" applyBorder="1" applyAlignment="1">
      <alignment horizontal="center" vertical="center" wrapText="1"/>
    </xf>
    <xf numFmtId="4" fontId="40" fillId="0" borderId="119" xfId="0" applyNumberFormat="1" applyFont="1" applyFill="1" applyBorder="1" applyAlignment="1">
      <alignment horizontal="center" vertical="center"/>
    </xf>
    <xf numFmtId="0" fontId="10" fillId="0" borderId="115" xfId="0" applyFont="1" applyFill="1" applyBorder="1" applyAlignment="1">
      <alignment horizontal="center" vertical="center"/>
    </xf>
    <xf numFmtId="0" fontId="10" fillId="0" borderId="141" xfId="0" applyFont="1" applyFill="1" applyBorder="1" applyAlignment="1">
      <alignment horizontal="center" vertical="center"/>
    </xf>
    <xf numFmtId="0" fontId="40" fillId="0" borderId="120" xfId="0" applyFont="1" applyFill="1" applyBorder="1" applyAlignment="1">
      <alignment horizontal="center" vertical="center" wrapText="1"/>
    </xf>
    <xf numFmtId="0" fontId="42" fillId="0" borderId="122" xfId="0" applyFont="1" applyFill="1" applyBorder="1" applyAlignment="1">
      <alignment horizontal="center" vertical="center" wrapText="1"/>
    </xf>
    <xf numFmtId="0" fontId="42" fillId="0" borderId="142" xfId="0" applyFont="1" applyFill="1" applyBorder="1" applyAlignment="1">
      <alignment horizontal="center" vertical="center" wrapText="1"/>
    </xf>
    <xf numFmtId="0" fontId="40" fillId="0" borderId="124" xfId="0" applyFont="1" applyFill="1" applyBorder="1" applyAlignment="1">
      <alignment horizontal="center" vertical="center" wrapText="1"/>
    </xf>
    <xf numFmtId="0" fontId="0" fillId="0" borderId="133" xfId="0" applyFill="1" applyBorder="1" applyAlignment="1">
      <alignment horizontal="center" vertical="center" wrapText="1"/>
    </xf>
    <xf numFmtId="0" fontId="0" fillId="0" borderId="131" xfId="0" applyFill="1" applyBorder="1" applyAlignment="1">
      <alignment horizontal="center" vertical="center" wrapText="1"/>
    </xf>
    <xf numFmtId="4" fontId="43" fillId="0" borderId="119" xfId="0" applyNumberFormat="1" applyFont="1" applyFill="1" applyBorder="1" applyAlignment="1">
      <alignment horizontal="center" vertical="center"/>
    </xf>
    <xf numFmtId="0" fontId="42" fillId="0" borderId="115" xfId="0" applyFont="1" applyFill="1" applyBorder="1" applyAlignment="1">
      <alignment horizontal="center" vertical="center"/>
    </xf>
    <xf numFmtId="0" fontId="42" fillId="0" borderId="141" xfId="0" applyFont="1" applyFill="1" applyBorder="1" applyAlignment="1">
      <alignment horizontal="center" vertical="center"/>
    </xf>
    <xf numFmtId="0" fontId="43" fillId="0" borderId="120" xfId="0" applyFont="1" applyFill="1" applyBorder="1" applyAlignment="1">
      <alignment horizontal="center" vertical="center" wrapText="1"/>
    </xf>
    <xf numFmtId="2" fontId="10" fillId="0" borderId="127" xfId="0" applyNumberFormat="1" applyFont="1" applyFill="1" applyBorder="1" applyAlignment="1">
      <alignment horizontal="center" vertical="center"/>
    </xf>
    <xf numFmtId="2" fontId="10" fillId="0" borderId="133" xfId="0" applyNumberFormat="1" applyFont="1" applyFill="1" applyBorder="1" applyAlignment="1">
      <alignment horizontal="center" vertical="center"/>
    </xf>
    <xf numFmtId="2" fontId="10" fillId="0" borderId="129" xfId="0" applyNumberFormat="1" applyFont="1" applyFill="1" applyBorder="1" applyAlignment="1">
      <alignment horizontal="center" vertical="center"/>
    </xf>
    <xf numFmtId="0" fontId="10" fillId="0" borderId="134" xfId="0" applyFont="1" applyFill="1" applyBorder="1" applyAlignment="1">
      <alignment horizontal="center" vertical="center" wrapText="1"/>
    </xf>
    <xf numFmtId="0" fontId="10" fillId="0" borderId="135" xfId="0" applyFont="1" applyFill="1" applyBorder="1" applyAlignment="1">
      <alignment horizontal="center" vertical="center" wrapText="1"/>
    </xf>
    <xf numFmtId="0" fontId="10" fillId="0" borderId="137" xfId="0" applyFont="1" applyFill="1" applyBorder="1" applyAlignment="1">
      <alignment horizontal="center" vertical="center" wrapText="1"/>
    </xf>
    <xf numFmtId="0" fontId="40" fillId="0" borderId="127" xfId="0" applyFont="1" applyFill="1" applyBorder="1" applyAlignment="1">
      <alignment horizontal="center" vertical="center" wrapText="1"/>
    </xf>
    <xf numFmtId="0" fontId="10" fillId="0" borderId="129" xfId="0" applyFont="1" applyFill="1" applyBorder="1" applyAlignment="1">
      <alignment horizontal="center" vertical="center" wrapText="1"/>
    </xf>
    <xf numFmtId="4" fontId="40" fillId="0" borderId="127" xfId="0" applyNumberFormat="1" applyFont="1" applyFill="1" applyBorder="1" applyAlignment="1">
      <alignment horizontal="center" vertical="center"/>
    </xf>
    <xf numFmtId="0" fontId="0" fillId="0" borderId="129" xfId="0" applyFill="1" applyBorder="1" applyAlignment="1">
      <alignment horizontal="center" vertical="center"/>
    </xf>
    <xf numFmtId="0" fontId="0" fillId="0" borderId="129" xfId="0" applyFill="1" applyBorder="1" applyAlignment="1">
      <alignment horizontal="center" vertical="center" wrapText="1"/>
    </xf>
    <xf numFmtId="0" fontId="35" fillId="0" borderId="0" xfId="0" applyFont="1" applyAlignment="1">
      <alignment horizontal="right" wrapText="1"/>
    </xf>
    <xf numFmtId="0" fontId="0" fillId="0" borderId="0" xfId="0"/>
    <xf numFmtId="0" fontId="33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8" fillId="0" borderId="93" xfId="0" applyFont="1" applyBorder="1" applyAlignment="1">
      <alignment horizontal="center" vertical="center" wrapText="1"/>
    </xf>
    <xf numFmtId="0" fontId="10" fillId="0" borderId="61" xfId="0" applyFont="1" applyBorder="1"/>
    <xf numFmtId="0" fontId="10" fillId="0" borderId="62" xfId="0" applyFont="1" applyBorder="1"/>
    <xf numFmtId="4" fontId="8" fillId="0" borderId="93" xfId="0" applyNumberFormat="1" applyFont="1" applyBorder="1" applyAlignment="1">
      <alignment horizontal="center" vertical="center" wrapText="1"/>
    </xf>
    <xf numFmtId="0" fontId="10" fillId="0" borderId="116" xfId="0" applyFont="1" applyBorder="1"/>
    <xf numFmtId="4" fontId="38" fillId="0" borderId="124" xfId="0" applyNumberFormat="1" applyFont="1" applyFill="1" applyBorder="1" applyAlignment="1">
      <alignment horizontal="center" vertical="center"/>
    </xf>
    <xf numFmtId="0" fontId="38" fillId="0" borderId="124" xfId="0" applyFont="1" applyFill="1" applyBorder="1" applyAlignment="1">
      <alignment horizontal="center" vertical="center" wrapText="1"/>
    </xf>
    <xf numFmtId="49" fontId="38" fillId="0" borderId="123" xfId="0" applyNumberFormat="1" applyFont="1" applyFill="1" applyBorder="1" applyAlignment="1">
      <alignment horizontal="center" vertical="center" wrapText="1"/>
    </xf>
    <xf numFmtId="0" fontId="0" fillId="0" borderId="12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abSelected="1" topLeftCell="A4" workbookViewId="0">
      <selection activeCell="C15" sqref="C15"/>
    </sheetView>
  </sheetViews>
  <sheetFormatPr defaultColWidth="12.59765625" defaultRowHeight="15" customHeight="1" x14ac:dyDescent="0.25"/>
  <cols>
    <col min="1" max="1" width="14" customWidth="1"/>
    <col min="2" max="2" width="11" customWidth="1"/>
    <col min="3" max="8" width="17.8984375" customWidth="1"/>
    <col min="9" max="9" width="11" customWidth="1"/>
    <col min="10" max="10" width="17.8984375" customWidth="1"/>
    <col min="11" max="11" width="11" customWidth="1"/>
    <col min="12" max="12" width="17.8984375" customWidth="1"/>
    <col min="13" max="13" width="11" customWidth="1"/>
    <col min="14" max="14" width="17.8984375" customWidth="1"/>
    <col min="15" max="23" width="4.19921875" customWidth="1"/>
    <col min="24" max="26" width="8.3984375" customWidth="1"/>
    <col min="27" max="31" width="9.59765625" customWidth="1"/>
  </cols>
  <sheetData>
    <row r="1" spans="1:31" ht="15" customHeight="1" x14ac:dyDescent="0.25">
      <c r="A1" s="429" t="s">
        <v>0</v>
      </c>
      <c r="B1" s="424"/>
      <c r="C1" s="1"/>
      <c r="D1" s="2"/>
      <c r="E1" s="1"/>
      <c r="F1" s="1"/>
      <c r="G1" s="1"/>
      <c r="H1" s="2" t="s">
        <v>579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5">
      <c r="A2" s="3"/>
      <c r="B2" s="1"/>
      <c r="C2" s="1"/>
      <c r="D2" s="2"/>
      <c r="E2" s="1"/>
      <c r="F2" s="1"/>
      <c r="G2" s="1"/>
      <c r="H2" s="429" t="s">
        <v>572</v>
      </c>
      <c r="I2" s="424"/>
      <c r="J2" s="42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5">
      <c r="A3" s="3"/>
      <c r="B3" s="1"/>
      <c r="C3" s="1"/>
      <c r="D3" s="2"/>
      <c r="E3" s="1"/>
      <c r="F3" s="1"/>
      <c r="G3" s="1"/>
      <c r="H3" s="429" t="s">
        <v>573</v>
      </c>
      <c r="I3" s="424"/>
      <c r="J3" s="42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3.8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3.8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3.8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5">
      <c r="A10" s="4" t="s">
        <v>1</v>
      </c>
      <c r="B10" s="1"/>
      <c r="C10" s="1" t="s">
        <v>578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5">
      <c r="A11" s="3" t="s">
        <v>2</v>
      </c>
      <c r="B11" s="1"/>
      <c r="C11" s="1" t="s">
        <v>577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5">
      <c r="A12" s="3" t="s">
        <v>3</v>
      </c>
      <c r="B12" s="1"/>
      <c r="C12" s="1" t="s">
        <v>574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5">
      <c r="A13" s="3" t="s">
        <v>4</v>
      </c>
      <c r="B13" s="1"/>
      <c r="C13" s="1" t="s">
        <v>575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5">
      <c r="A14" s="3" t="s">
        <v>5</v>
      </c>
      <c r="B14" s="1"/>
      <c r="C14" s="354" t="s">
        <v>616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5">
      <c r="A15" s="3" t="s">
        <v>6</v>
      </c>
      <c r="B15" s="1"/>
      <c r="C15" s="355">
        <v>44499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5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6" x14ac:dyDescent="0.3">
      <c r="A18" s="8"/>
      <c r="B18" s="430" t="s">
        <v>7</v>
      </c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6" x14ac:dyDescent="0.3">
      <c r="A19" s="8"/>
      <c r="B19" s="430" t="s">
        <v>8</v>
      </c>
      <c r="C19" s="424"/>
      <c r="D19" s="424"/>
      <c r="E19" s="424"/>
      <c r="F19" s="424"/>
      <c r="G19" s="424"/>
      <c r="H19" s="424"/>
      <c r="I19" s="424"/>
      <c r="J19" s="424"/>
      <c r="K19" s="424"/>
      <c r="L19" s="424"/>
      <c r="M19" s="424"/>
      <c r="N19" s="424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6" x14ac:dyDescent="0.3">
      <c r="A20" s="8"/>
      <c r="B20" s="431" t="s">
        <v>617</v>
      </c>
      <c r="C20" s="424"/>
      <c r="D20" s="424"/>
      <c r="E20" s="424"/>
      <c r="F20" s="424"/>
      <c r="G20" s="424"/>
      <c r="H20" s="424"/>
      <c r="I20" s="424"/>
      <c r="J20" s="424"/>
      <c r="K20" s="424"/>
      <c r="L20" s="424"/>
      <c r="M20" s="424"/>
      <c r="N20" s="424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3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3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5">
      <c r="A23" s="432"/>
      <c r="B23" s="425" t="s">
        <v>9</v>
      </c>
      <c r="C23" s="426"/>
      <c r="D23" s="435" t="s">
        <v>10</v>
      </c>
      <c r="E23" s="436"/>
      <c r="F23" s="436"/>
      <c r="G23" s="436"/>
      <c r="H23" s="436"/>
      <c r="I23" s="436"/>
      <c r="J23" s="437"/>
      <c r="K23" s="425" t="s">
        <v>11</v>
      </c>
      <c r="L23" s="426"/>
      <c r="M23" s="425" t="s">
        <v>12</v>
      </c>
      <c r="N23" s="426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5">
      <c r="A24" s="433"/>
      <c r="B24" s="427"/>
      <c r="C24" s="428"/>
      <c r="D24" s="16" t="s">
        <v>13</v>
      </c>
      <c r="E24" s="17" t="s">
        <v>14</v>
      </c>
      <c r="F24" s="17" t="s">
        <v>15</v>
      </c>
      <c r="G24" s="17" t="s">
        <v>16</v>
      </c>
      <c r="H24" s="17" t="s">
        <v>17</v>
      </c>
      <c r="I24" s="438" t="s">
        <v>18</v>
      </c>
      <c r="J24" s="428"/>
      <c r="K24" s="427"/>
      <c r="L24" s="428"/>
      <c r="M24" s="427"/>
      <c r="N24" s="428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5">
      <c r="A25" s="434"/>
      <c r="B25" s="19" t="s">
        <v>19</v>
      </c>
      <c r="C25" s="20" t="s">
        <v>20</v>
      </c>
      <c r="D25" s="19" t="s">
        <v>20</v>
      </c>
      <c r="E25" s="21" t="s">
        <v>20</v>
      </c>
      <c r="F25" s="21" t="s">
        <v>20</v>
      </c>
      <c r="G25" s="21" t="s">
        <v>20</v>
      </c>
      <c r="H25" s="21" t="s">
        <v>20</v>
      </c>
      <c r="I25" s="21" t="s">
        <v>19</v>
      </c>
      <c r="J25" s="22" t="s">
        <v>21</v>
      </c>
      <c r="K25" s="19" t="s">
        <v>19</v>
      </c>
      <c r="L25" s="20" t="s">
        <v>20</v>
      </c>
      <c r="M25" s="23" t="s">
        <v>19</v>
      </c>
      <c r="N25" s="24" t="s">
        <v>20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5">
      <c r="A26" s="26" t="s">
        <v>22</v>
      </c>
      <c r="B26" s="27" t="s">
        <v>23</v>
      </c>
      <c r="C26" s="28" t="s">
        <v>24</v>
      </c>
      <c r="D26" s="27" t="s">
        <v>25</v>
      </c>
      <c r="E26" s="29" t="s">
        <v>26</v>
      </c>
      <c r="F26" s="29" t="s">
        <v>27</v>
      </c>
      <c r="G26" s="29" t="s">
        <v>28</v>
      </c>
      <c r="H26" s="29" t="s">
        <v>29</v>
      </c>
      <c r="I26" s="29" t="s">
        <v>30</v>
      </c>
      <c r="J26" s="28" t="s">
        <v>31</v>
      </c>
      <c r="K26" s="27" t="s">
        <v>32</v>
      </c>
      <c r="L26" s="28" t="s">
        <v>33</v>
      </c>
      <c r="M26" s="27" t="s">
        <v>34</v>
      </c>
      <c r="N26" s="28" t="s">
        <v>35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5">
      <c r="A27" s="32" t="s">
        <v>36</v>
      </c>
      <c r="B27" s="33">
        <f t="shared" ref="B27:B29" si="0">C27/N27</f>
        <v>1</v>
      </c>
      <c r="C27" s="34">
        <f>'Кошторис  витрат'!G229</f>
        <v>1958615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37">
        <f t="shared" ref="I27:I29" si="1">J27/N27</f>
        <v>0</v>
      </c>
      <c r="J27" s="34">
        <f t="shared" ref="J27:J29" si="2">D27+E27+F27+G27+H27</f>
        <v>0</v>
      </c>
      <c r="K27" s="33">
        <f t="shared" ref="K27:K29" si="3">L27/N27</f>
        <v>0</v>
      </c>
      <c r="L27" s="34">
        <f>'Кошторис  витрат'!S229</f>
        <v>0</v>
      </c>
      <c r="M27" s="38">
        <v>1</v>
      </c>
      <c r="N27" s="39">
        <f t="shared" ref="N27:N29" si="4">C27+J27+L27</f>
        <v>1958615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5">
      <c r="A28" s="40" t="s">
        <v>37</v>
      </c>
      <c r="B28" s="41">
        <f t="shared" si="0"/>
        <v>1</v>
      </c>
      <c r="C28" s="42">
        <v>1958615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>
        <f t="shared" si="1"/>
        <v>0</v>
      </c>
      <c r="J28" s="42">
        <f t="shared" si="2"/>
        <v>0</v>
      </c>
      <c r="K28" s="41">
        <f t="shared" si="3"/>
        <v>0</v>
      </c>
      <c r="L28" s="42">
        <f>'Кошторис  витрат'!V229</f>
        <v>0</v>
      </c>
      <c r="M28" s="46">
        <v>1</v>
      </c>
      <c r="N28" s="47">
        <f t="shared" si="4"/>
        <v>1958615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25">
      <c r="A29" s="48" t="s">
        <v>38</v>
      </c>
      <c r="B29" s="49">
        <f t="shared" si="0"/>
        <v>1</v>
      </c>
      <c r="C29" s="50">
        <v>1468960</v>
      </c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3">
        <f t="shared" si="1"/>
        <v>0</v>
      </c>
      <c r="J29" s="50">
        <f t="shared" si="2"/>
        <v>0</v>
      </c>
      <c r="K29" s="49">
        <f t="shared" si="3"/>
        <v>0</v>
      </c>
      <c r="L29" s="50">
        <v>0</v>
      </c>
      <c r="M29" s="54">
        <f>(N29*M28)/N28</f>
        <v>0.74999936179392068</v>
      </c>
      <c r="N29" s="55">
        <f t="shared" si="4"/>
        <v>1468960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25">
      <c r="A30" s="56" t="s">
        <v>39</v>
      </c>
      <c r="B30" s="57">
        <f t="shared" ref="B30:N30" si="5">B28-B29</f>
        <v>0</v>
      </c>
      <c r="C30" s="58">
        <f t="shared" si="5"/>
        <v>489655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0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0.25000063820607932</v>
      </c>
      <c r="N30" s="64">
        <f t="shared" si="5"/>
        <v>489655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3">
      <c r="A32" s="65"/>
      <c r="B32" s="65" t="s">
        <v>40</v>
      </c>
      <c r="C32" s="439" t="s">
        <v>576</v>
      </c>
      <c r="D32" s="440"/>
      <c r="E32" s="440"/>
      <c r="F32" s="65"/>
      <c r="G32" s="66"/>
      <c r="H32" s="66"/>
      <c r="I32" s="67"/>
      <c r="J32" s="439" t="s">
        <v>615</v>
      </c>
      <c r="K32" s="440"/>
      <c r="L32" s="440"/>
      <c r="M32" s="440"/>
      <c r="N32" s="440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3">
      <c r="A33" s="5"/>
      <c r="B33" s="5"/>
      <c r="C33" s="5"/>
      <c r="D33" s="68" t="s">
        <v>41</v>
      </c>
      <c r="E33" s="5"/>
      <c r="F33" s="69"/>
      <c r="G33" s="423" t="s">
        <v>42</v>
      </c>
      <c r="H33" s="424"/>
      <c r="I33" s="13"/>
      <c r="J33" s="423" t="s">
        <v>43</v>
      </c>
      <c r="K33" s="424"/>
      <c r="L33" s="424"/>
      <c r="M33" s="424"/>
      <c r="N33" s="424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1051"/>
  <sheetViews>
    <sheetView topLeftCell="A37" zoomScale="79" zoomScaleNormal="79" workbookViewId="0">
      <selection sqref="A1:E1"/>
    </sheetView>
  </sheetViews>
  <sheetFormatPr defaultColWidth="12.59765625" defaultRowHeight="15" customHeight="1" outlineLevelCol="1" x14ac:dyDescent="0.25"/>
  <cols>
    <col min="1" max="1" width="11.59765625" customWidth="1"/>
    <col min="2" max="2" width="8.69921875" customWidth="1"/>
    <col min="3" max="3" width="42.8984375" customWidth="1"/>
    <col min="4" max="4" width="11.09765625" customWidth="1"/>
    <col min="5" max="5" width="10.3984375" customWidth="1"/>
    <col min="6" max="6" width="11.3984375" customWidth="1"/>
    <col min="7" max="7" width="15.5" customWidth="1"/>
    <col min="8" max="8" width="10.3984375" customWidth="1"/>
    <col min="9" max="9" width="11.3984375" customWidth="1"/>
    <col min="10" max="10" width="15.5" customWidth="1"/>
    <col min="11" max="11" width="10.3984375" hidden="1" customWidth="1" outlineLevel="1"/>
    <col min="12" max="12" width="11.3984375" hidden="1" customWidth="1" outlineLevel="1"/>
    <col min="13" max="13" width="15.5" hidden="1" customWidth="1" outlineLevel="1"/>
    <col min="14" max="14" width="10.59765625" hidden="1" customWidth="1" outlineLevel="1"/>
    <col min="15" max="15" width="11.3984375" hidden="1" customWidth="1" outlineLevel="1"/>
    <col min="16" max="16" width="14.59765625" hidden="1" customWidth="1" outlineLevel="1"/>
    <col min="17" max="17" width="10.59765625" hidden="1" customWidth="1" outlineLevel="1"/>
    <col min="18" max="18" width="11.3984375" hidden="1" customWidth="1" outlineLevel="1"/>
    <col min="19" max="19" width="14.59765625" hidden="1" customWidth="1" outlineLevel="1"/>
    <col min="20" max="20" width="10.59765625" hidden="1" customWidth="1" outlineLevel="1"/>
    <col min="21" max="21" width="11.3984375" hidden="1" customWidth="1" outlineLevel="1"/>
    <col min="22" max="22" width="14.59765625" hidden="1" customWidth="1" outlineLevel="1"/>
    <col min="23" max="23" width="14.59765625" customWidth="1" collapsed="1"/>
    <col min="24" max="24" width="14.59765625" customWidth="1"/>
    <col min="25" max="25" width="11.8984375" customWidth="1"/>
    <col min="26" max="26" width="10.3984375" customWidth="1"/>
    <col min="27" max="27" width="14.59765625" customWidth="1"/>
    <col min="28" max="28" width="12.19921875" customWidth="1"/>
    <col min="29" max="33" width="4.5" customWidth="1"/>
  </cols>
  <sheetData>
    <row r="1" spans="1:33" ht="18" customHeight="1" x14ac:dyDescent="0.3">
      <c r="A1" s="456" t="s">
        <v>44</v>
      </c>
      <c r="B1" s="424"/>
      <c r="C1" s="424"/>
      <c r="D1" s="424"/>
      <c r="E1" s="424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 x14ac:dyDescent="0.25">
      <c r="A2" s="72" t="str">
        <f>Фінансування!A12</f>
        <v>Назва Грантоотримувача:</v>
      </c>
      <c r="B2" s="73"/>
      <c r="C2" s="72" t="s">
        <v>574</v>
      </c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 x14ac:dyDescent="0.25">
      <c r="A3" s="3" t="str">
        <f>Фінансування!A13</f>
        <v>Назва проєкту:</v>
      </c>
      <c r="B3" s="73"/>
      <c r="C3" s="72" t="s">
        <v>575</v>
      </c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25">
      <c r="A4" s="3" t="str">
        <f>Фінансування!A14</f>
        <v>Дата початку проєкту:</v>
      </c>
      <c r="B4" s="1"/>
      <c r="C4" s="422">
        <v>44372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5">
      <c r="A5" s="3" t="str">
        <f>Фінансування!A15</f>
        <v>Дата завершення проєкту:</v>
      </c>
      <c r="B5" s="1"/>
      <c r="C5" s="422">
        <v>44499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4" thickBot="1" x14ac:dyDescent="0.3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25">
      <c r="A7" s="457" t="s">
        <v>45</v>
      </c>
      <c r="B7" s="459" t="s">
        <v>46</v>
      </c>
      <c r="C7" s="462" t="s">
        <v>47</v>
      </c>
      <c r="D7" s="465" t="s">
        <v>48</v>
      </c>
      <c r="E7" s="441" t="s">
        <v>49</v>
      </c>
      <c r="F7" s="436"/>
      <c r="G7" s="436"/>
      <c r="H7" s="436"/>
      <c r="I7" s="436"/>
      <c r="J7" s="437"/>
      <c r="K7" s="441" t="s">
        <v>50</v>
      </c>
      <c r="L7" s="436"/>
      <c r="M7" s="436"/>
      <c r="N7" s="436"/>
      <c r="O7" s="436"/>
      <c r="P7" s="437"/>
      <c r="Q7" s="441" t="s">
        <v>51</v>
      </c>
      <c r="R7" s="436"/>
      <c r="S7" s="436"/>
      <c r="T7" s="436"/>
      <c r="U7" s="436"/>
      <c r="V7" s="437"/>
      <c r="W7" s="442" t="s">
        <v>52</v>
      </c>
      <c r="X7" s="436"/>
      <c r="Y7" s="436"/>
      <c r="Z7" s="437"/>
      <c r="AA7" s="443" t="s">
        <v>53</v>
      </c>
      <c r="AB7" s="1"/>
      <c r="AC7" s="1"/>
      <c r="AD7" s="1"/>
      <c r="AE7" s="1"/>
      <c r="AF7" s="1"/>
      <c r="AG7" s="1"/>
    </row>
    <row r="8" spans="1:33" ht="42" customHeight="1" x14ac:dyDescent="0.25">
      <c r="A8" s="433"/>
      <c r="B8" s="460"/>
      <c r="C8" s="463"/>
      <c r="D8" s="466"/>
      <c r="E8" s="444" t="s">
        <v>54</v>
      </c>
      <c r="F8" s="436"/>
      <c r="G8" s="437"/>
      <c r="H8" s="444" t="s">
        <v>55</v>
      </c>
      <c r="I8" s="436"/>
      <c r="J8" s="437"/>
      <c r="K8" s="444" t="s">
        <v>54</v>
      </c>
      <c r="L8" s="436"/>
      <c r="M8" s="437"/>
      <c r="N8" s="444" t="s">
        <v>55</v>
      </c>
      <c r="O8" s="436"/>
      <c r="P8" s="437"/>
      <c r="Q8" s="444" t="s">
        <v>54</v>
      </c>
      <c r="R8" s="436"/>
      <c r="S8" s="437"/>
      <c r="T8" s="444" t="s">
        <v>55</v>
      </c>
      <c r="U8" s="436"/>
      <c r="V8" s="437"/>
      <c r="W8" s="443" t="s">
        <v>56</v>
      </c>
      <c r="X8" s="443" t="s">
        <v>57</v>
      </c>
      <c r="Y8" s="442" t="s">
        <v>58</v>
      </c>
      <c r="Z8" s="437"/>
      <c r="AA8" s="433"/>
      <c r="AB8" s="1"/>
      <c r="AC8" s="1"/>
      <c r="AD8" s="1"/>
      <c r="AE8" s="1"/>
      <c r="AF8" s="1"/>
      <c r="AG8" s="1"/>
    </row>
    <row r="9" spans="1:33" ht="30" customHeight="1" x14ac:dyDescent="0.25">
      <c r="A9" s="458"/>
      <c r="B9" s="461"/>
      <c r="C9" s="464"/>
      <c r="D9" s="467"/>
      <c r="E9" s="84" t="s">
        <v>59</v>
      </c>
      <c r="F9" s="85" t="s">
        <v>60</v>
      </c>
      <c r="G9" s="86" t="s">
        <v>61</v>
      </c>
      <c r="H9" s="84" t="s">
        <v>59</v>
      </c>
      <c r="I9" s="85" t="s">
        <v>60</v>
      </c>
      <c r="J9" s="86" t="s">
        <v>62</v>
      </c>
      <c r="K9" s="84" t="s">
        <v>59</v>
      </c>
      <c r="L9" s="85" t="s">
        <v>63</v>
      </c>
      <c r="M9" s="86" t="s">
        <v>64</v>
      </c>
      <c r="N9" s="84" t="s">
        <v>59</v>
      </c>
      <c r="O9" s="85" t="s">
        <v>63</v>
      </c>
      <c r="P9" s="86" t="s">
        <v>65</v>
      </c>
      <c r="Q9" s="84" t="s">
        <v>59</v>
      </c>
      <c r="R9" s="85" t="s">
        <v>63</v>
      </c>
      <c r="S9" s="86" t="s">
        <v>66</v>
      </c>
      <c r="T9" s="84" t="s">
        <v>59</v>
      </c>
      <c r="U9" s="85" t="s">
        <v>63</v>
      </c>
      <c r="V9" s="86" t="s">
        <v>67</v>
      </c>
      <c r="W9" s="434"/>
      <c r="X9" s="434"/>
      <c r="Y9" s="87" t="s">
        <v>68</v>
      </c>
      <c r="Z9" s="88" t="s">
        <v>19</v>
      </c>
      <c r="AA9" s="434"/>
      <c r="AB9" s="1"/>
      <c r="AC9" s="1"/>
      <c r="AD9" s="1"/>
      <c r="AE9" s="1"/>
      <c r="AF9" s="1"/>
      <c r="AG9" s="1"/>
    </row>
    <row r="10" spans="1:33" ht="24.75" customHeight="1" x14ac:dyDescent="0.25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x14ac:dyDescent="0.25">
      <c r="A11" s="93" t="s">
        <v>69</v>
      </c>
      <c r="B11" s="94"/>
      <c r="C11" s="95" t="s">
        <v>70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x14ac:dyDescent="0.25">
      <c r="A12" s="101" t="s">
        <v>71</v>
      </c>
      <c r="B12" s="102">
        <v>1</v>
      </c>
      <c r="C12" s="103" t="s">
        <v>72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 x14ac:dyDescent="0.25">
      <c r="A13" s="108" t="s">
        <v>73</v>
      </c>
      <c r="B13" s="109" t="s">
        <v>74</v>
      </c>
      <c r="C13" s="110" t="s">
        <v>75</v>
      </c>
      <c r="D13" s="111"/>
      <c r="E13" s="112">
        <f>SUM(E14:E16)</f>
        <v>0</v>
      </c>
      <c r="F13" s="113"/>
      <c r="G13" s="114">
        <f t="shared" ref="G13:H13" si="0">SUM(G14:G16)</f>
        <v>0</v>
      </c>
      <c r="H13" s="112">
        <f t="shared" si="0"/>
        <v>0</v>
      </c>
      <c r="I13" s="113"/>
      <c r="J13" s="114">
        <f t="shared" ref="J13:K13" si="1">SUM(J14:J16)</f>
        <v>0</v>
      </c>
      <c r="K13" s="112">
        <f t="shared" si="1"/>
        <v>0</v>
      </c>
      <c r="L13" s="113"/>
      <c r="M13" s="114">
        <f t="shared" ref="M13:N13" si="2">SUM(M14:M16)</f>
        <v>0</v>
      </c>
      <c r="N13" s="112">
        <f t="shared" si="2"/>
        <v>0</v>
      </c>
      <c r="O13" s="113"/>
      <c r="P13" s="114">
        <f t="shared" ref="P13:Q13" si="3">SUM(P14:P16)</f>
        <v>0</v>
      </c>
      <c r="Q13" s="112">
        <f t="shared" si="3"/>
        <v>0</v>
      </c>
      <c r="R13" s="113"/>
      <c r="S13" s="114">
        <f t="shared" ref="S13:T13" si="4">SUM(S14:S16)</f>
        <v>0</v>
      </c>
      <c r="T13" s="112">
        <f t="shared" si="4"/>
        <v>0</v>
      </c>
      <c r="U13" s="113"/>
      <c r="V13" s="114">
        <f t="shared" ref="V13:X13" si="5">SUM(V14:V16)</f>
        <v>0</v>
      </c>
      <c r="W13" s="114">
        <f t="shared" si="5"/>
        <v>0</v>
      </c>
      <c r="X13" s="114">
        <f t="shared" si="5"/>
        <v>0</v>
      </c>
      <c r="Y13" s="115">
        <f t="shared" ref="Y13:Y33" si="6">W13-X13</f>
        <v>0</v>
      </c>
      <c r="Z13" s="116" t="e">
        <f t="shared" ref="Z13:Z33" si="7">Y13/W13</f>
        <v>#DIV/0!</v>
      </c>
      <c r="AA13" s="117"/>
      <c r="AB13" s="118"/>
      <c r="AC13" s="118"/>
      <c r="AD13" s="118"/>
      <c r="AE13" s="118"/>
      <c r="AF13" s="118"/>
      <c r="AG13" s="118"/>
    </row>
    <row r="14" spans="1:33" ht="30" customHeight="1" x14ac:dyDescent="0.25">
      <c r="A14" s="119" t="s">
        <v>76</v>
      </c>
      <c r="B14" s="120" t="s">
        <v>77</v>
      </c>
      <c r="C14" s="121" t="s">
        <v>78</v>
      </c>
      <c r="D14" s="122" t="s">
        <v>79</v>
      </c>
      <c r="E14" s="123"/>
      <c r="F14" s="124"/>
      <c r="G14" s="125">
        <f t="shared" ref="G14:G16" si="8">E14*F14</f>
        <v>0</v>
      </c>
      <c r="H14" s="123"/>
      <c r="I14" s="124"/>
      <c r="J14" s="125">
        <f t="shared" ref="J14:J16" si="9">H14*I14</f>
        <v>0</v>
      </c>
      <c r="K14" s="123"/>
      <c r="L14" s="124"/>
      <c r="M14" s="125">
        <f t="shared" ref="M14:M16" si="10">K14*L14</f>
        <v>0</v>
      </c>
      <c r="N14" s="123"/>
      <c r="O14" s="124"/>
      <c r="P14" s="125">
        <f t="shared" ref="P14:P16" si="11">N14*O14</f>
        <v>0</v>
      </c>
      <c r="Q14" s="123"/>
      <c r="R14" s="124"/>
      <c r="S14" s="125">
        <f t="shared" ref="S14:S16" si="12">Q14*R14</f>
        <v>0</v>
      </c>
      <c r="T14" s="123"/>
      <c r="U14" s="124"/>
      <c r="V14" s="125">
        <f t="shared" ref="V14:V16" si="13">T14*U14</f>
        <v>0</v>
      </c>
      <c r="W14" s="126">
        <f t="shared" ref="W14:W16" si="14">G14+M14+S14</f>
        <v>0</v>
      </c>
      <c r="X14" s="127">
        <f t="shared" ref="X14:X16" si="15">J14+P14+V14</f>
        <v>0</v>
      </c>
      <c r="Y14" s="127">
        <f t="shared" si="6"/>
        <v>0</v>
      </c>
      <c r="Z14" s="128" t="e">
        <f t="shared" si="7"/>
        <v>#DIV/0!</v>
      </c>
      <c r="AA14" s="129"/>
      <c r="AB14" s="130"/>
      <c r="AC14" s="131"/>
      <c r="AD14" s="131"/>
      <c r="AE14" s="131"/>
      <c r="AF14" s="131"/>
      <c r="AG14" s="131"/>
    </row>
    <row r="15" spans="1:33" ht="30" customHeight="1" x14ac:dyDescent="0.25">
      <c r="A15" s="119" t="s">
        <v>76</v>
      </c>
      <c r="B15" s="120" t="s">
        <v>80</v>
      </c>
      <c r="C15" s="121" t="s">
        <v>78</v>
      </c>
      <c r="D15" s="122" t="s">
        <v>79</v>
      </c>
      <c r="E15" s="123"/>
      <c r="F15" s="124"/>
      <c r="G15" s="125">
        <f t="shared" si="8"/>
        <v>0</v>
      </c>
      <c r="H15" s="123"/>
      <c r="I15" s="124"/>
      <c r="J15" s="125">
        <f t="shared" si="9"/>
        <v>0</v>
      </c>
      <c r="K15" s="123"/>
      <c r="L15" s="124"/>
      <c r="M15" s="125">
        <f t="shared" si="10"/>
        <v>0</v>
      </c>
      <c r="N15" s="123"/>
      <c r="O15" s="124"/>
      <c r="P15" s="125">
        <f t="shared" si="11"/>
        <v>0</v>
      </c>
      <c r="Q15" s="123"/>
      <c r="R15" s="124"/>
      <c r="S15" s="125">
        <f t="shared" si="12"/>
        <v>0</v>
      </c>
      <c r="T15" s="123"/>
      <c r="U15" s="124"/>
      <c r="V15" s="125">
        <f t="shared" si="13"/>
        <v>0</v>
      </c>
      <c r="W15" s="126">
        <f t="shared" si="14"/>
        <v>0</v>
      </c>
      <c r="X15" s="127">
        <f t="shared" si="15"/>
        <v>0</v>
      </c>
      <c r="Y15" s="127">
        <f t="shared" si="6"/>
        <v>0</v>
      </c>
      <c r="Z15" s="128" t="e">
        <f t="shared" si="7"/>
        <v>#DIV/0!</v>
      </c>
      <c r="AA15" s="129"/>
      <c r="AB15" s="131"/>
      <c r="AC15" s="131"/>
      <c r="AD15" s="131"/>
      <c r="AE15" s="131"/>
      <c r="AF15" s="131"/>
      <c r="AG15" s="131"/>
    </row>
    <row r="16" spans="1:33" ht="30" customHeight="1" x14ac:dyDescent="0.25">
      <c r="A16" s="132" t="s">
        <v>76</v>
      </c>
      <c r="B16" s="133" t="s">
        <v>81</v>
      </c>
      <c r="C16" s="121" t="s">
        <v>78</v>
      </c>
      <c r="D16" s="134" t="s">
        <v>79</v>
      </c>
      <c r="E16" s="135"/>
      <c r="F16" s="136"/>
      <c r="G16" s="137">
        <f t="shared" si="8"/>
        <v>0</v>
      </c>
      <c r="H16" s="135"/>
      <c r="I16" s="136"/>
      <c r="J16" s="137">
        <f t="shared" si="9"/>
        <v>0</v>
      </c>
      <c r="K16" s="135"/>
      <c r="L16" s="136"/>
      <c r="M16" s="137">
        <f t="shared" si="10"/>
        <v>0</v>
      </c>
      <c r="N16" s="135"/>
      <c r="O16" s="136"/>
      <c r="P16" s="137">
        <f t="shared" si="11"/>
        <v>0</v>
      </c>
      <c r="Q16" s="135"/>
      <c r="R16" s="124"/>
      <c r="S16" s="137">
        <f t="shared" si="12"/>
        <v>0</v>
      </c>
      <c r="T16" s="135"/>
      <c r="U16" s="124"/>
      <c r="V16" s="137">
        <f t="shared" si="13"/>
        <v>0</v>
      </c>
      <c r="W16" s="138">
        <f t="shared" si="14"/>
        <v>0</v>
      </c>
      <c r="X16" s="127">
        <f t="shared" si="15"/>
        <v>0</v>
      </c>
      <c r="Y16" s="127">
        <f t="shared" si="6"/>
        <v>0</v>
      </c>
      <c r="Z16" s="128" t="e">
        <f t="shared" si="7"/>
        <v>#DIV/0!</v>
      </c>
      <c r="AA16" s="139"/>
      <c r="AB16" s="131"/>
      <c r="AC16" s="131"/>
      <c r="AD16" s="131"/>
      <c r="AE16" s="131"/>
      <c r="AF16" s="131"/>
      <c r="AG16" s="131"/>
    </row>
    <row r="17" spans="1:33" ht="30" customHeight="1" x14ac:dyDescent="0.25">
      <c r="A17" s="108" t="s">
        <v>73</v>
      </c>
      <c r="B17" s="109" t="s">
        <v>82</v>
      </c>
      <c r="C17" s="140" t="s">
        <v>83</v>
      </c>
      <c r="D17" s="141"/>
      <c r="E17" s="142">
        <f>SUM(E18:E20)</f>
        <v>0</v>
      </c>
      <c r="F17" s="143"/>
      <c r="G17" s="144">
        <f t="shared" ref="G17:H17" si="16">SUM(G18:G20)</f>
        <v>0</v>
      </c>
      <c r="H17" s="142">
        <f t="shared" si="16"/>
        <v>0</v>
      </c>
      <c r="I17" s="143"/>
      <c r="J17" s="144">
        <f t="shared" ref="J17:K17" si="17">SUM(J18:J20)</f>
        <v>0</v>
      </c>
      <c r="K17" s="142">
        <f t="shared" si="17"/>
        <v>0</v>
      </c>
      <c r="L17" s="143"/>
      <c r="M17" s="144">
        <f t="shared" ref="M17:N17" si="18">SUM(M18:M20)</f>
        <v>0</v>
      </c>
      <c r="N17" s="142">
        <f t="shared" si="18"/>
        <v>0</v>
      </c>
      <c r="O17" s="143"/>
      <c r="P17" s="144">
        <f t="shared" ref="P17:Q17" si="19">SUM(P18:P20)</f>
        <v>0</v>
      </c>
      <c r="Q17" s="142">
        <f t="shared" si="19"/>
        <v>0</v>
      </c>
      <c r="R17" s="143"/>
      <c r="S17" s="144">
        <f t="shared" ref="S17:T17" si="20">SUM(S18:S20)</f>
        <v>0</v>
      </c>
      <c r="T17" s="142">
        <f t="shared" si="20"/>
        <v>0</v>
      </c>
      <c r="U17" s="143"/>
      <c r="V17" s="144">
        <f t="shared" ref="V17:X17" si="21">SUM(V18:V20)</f>
        <v>0</v>
      </c>
      <c r="W17" s="144">
        <f t="shared" si="21"/>
        <v>0</v>
      </c>
      <c r="X17" s="145">
        <f t="shared" si="21"/>
        <v>0</v>
      </c>
      <c r="Y17" s="145">
        <f t="shared" si="6"/>
        <v>0</v>
      </c>
      <c r="Z17" s="145" t="e">
        <f t="shared" si="7"/>
        <v>#DIV/0!</v>
      </c>
      <c r="AA17" s="146"/>
      <c r="AB17" s="118"/>
      <c r="AC17" s="118"/>
      <c r="AD17" s="118"/>
      <c r="AE17" s="118"/>
      <c r="AF17" s="118"/>
      <c r="AG17" s="118"/>
    </row>
    <row r="18" spans="1:33" ht="30" customHeight="1" x14ac:dyDescent="0.25">
      <c r="A18" s="119" t="s">
        <v>76</v>
      </c>
      <c r="B18" s="120" t="s">
        <v>84</v>
      </c>
      <c r="C18" s="121" t="s">
        <v>78</v>
      </c>
      <c r="D18" s="122" t="s">
        <v>79</v>
      </c>
      <c r="E18" s="123"/>
      <c r="F18" s="124"/>
      <c r="G18" s="125">
        <f t="shared" ref="G18:G20" si="22">E18*F18</f>
        <v>0</v>
      </c>
      <c r="H18" s="123"/>
      <c r="I18" s="124"/>
      <c r="J18" s="125">
        <f t="shared" ref="J18:J20" si="23">H18*I18</f>
        <v>0</v>
      </c>
      <c r="K18" s="123"/>
      <c r="L18" s="124"/>
      <c r="M18" s="125">
        <f t="shared" ref="M18:M20" si="24">K18*L18</f>
        <v>0</v>
      </c>
      <c r="N18" s="123"/>
      <c r="O18" s="124"/>
      <c r="P18" s="125">
        <f t="shared" ref="P18:P20" si="25">N18*O18</f>
        <v>0</v>
      </c>
      <c r="Q18" s="123"/>
      <c r="R18" s="124"/>
      <c r="S18" s="125">
        <f t="shared" ref="S18:S20" si="26">Q18*R18</f>
        <v>0</v>
      </c>
      <c r="T18" s="123"/>
      <c r="U18" s="124"/>
      <c r="V18" s="125">
        <f t="shared" ref="V18:V20" si="27">T18*U18</f>
        <v>0</v>
      </c>
      <c r="W18" s="126">
        <f t="shared" ref="W18:W20" si="28">G18+M18+S18</f>
        <v>0</v>
      </c>
      <c r="X18" s="127">
        <f t="shared" ref="X18:X20" si="29">J18+P18+V18</f>
        <v>0</v>
      </c>
      <c r="Y18" s="127">
        <f t="shared" si="6"/>
        <v>0</v>
      </c>
      <c r="Z18" s="128" t="e">
        <f t="shared" si="7"/>
        <v>#DIV/0!</v>
      </c>
      <c r="AA18" s="129"/>
      <c r="AB18" s="131"/>
      <c r="AC18" s="131"/>
      <c r="AD18" s="131"/>
      <c r="AE18" s="131"/>
      <c r="AF18" s="131"/>
      <c r="AG18" s="131"/>
    </row>
    <row r="19" spans="1:33" ht="30" customHeight="1" x14ac:dyDescent="0.25">
      <c r="A19" s="119" t="s">
        <v>76</v>
      </c>
      <c r="B19" s="120" t="s">
        <v>85</v>
      </c>
      <c r="C19" s="121" t="s">
        <v>78</v>
      </c>
      <c r="D19" s="122" t="s">
        <v>79</v>
      </c>
      <c r="E19" s="123"/>
      <c r="F19" s="124"/>
      <c r="G19" s="125">
        <f t="shared" si="22"/>
        <v>0</v>
      </c>
      <c r="H19" s="123"/>
      <c r="I19" s="124"/>
      <c r="J19" s="125">
        <f t="shared" si="23"/>
        <v>0</v>
      </c>
      <c r="K19" s="123"/>
      <c r="L19" s="124"/>
      <c r="M19" s="125">
        <f t="shared" si="24"/>
        <v>0</v>
      </c>
      <c r="N19" s="123"/>
      <c r="O19" s="124"/>
      <c r="P19" s="125">
        <f t="shared" si="25"/>
        <v>0</v>
      </c>
      <c r="Q19" s="123"/>
      <c r="R19" s="124"/>
      <c r="S19" s="125">
        <f t="shared" si="26"/>
        <v>0</v>
      </c>
      <c r="T19" s="123"/>
      <c r="U19" s="124"/>
      <c r="V19" s="125">
        <f t="shared" si="27"/>
        <v>0</v>
      </c>
      <c r="W19" s="126">
        <f t="shared" si="28"/>
        <v>0</v>
      </c>
      <c r="X19" s="127">
        <f t="shared" si="29"/>
        <v>0</v>
      </c>
      <c r="Y19" s="127">
        <f t="shared" si="6"/>
        <v>0</v>
      </c>
      <c r="Z19" s="128" t="e">
        <f t="shared" si="7"/>
        <v>#DIV/0!</v>
      </c>
      <c r="AA19" s="129"/>
      <c r="AB19" s="131"/>
      <c r="AC19" s="131"/>
      <c r="AD19" s="131"/>
      <c r="AE19" s="131"/>
      <c r="AF19" s="131"/>
      <c r="AG19" s="131"/>
    </row>
    <row r="20" spans="1:33" ht="30" customHeight="1" x14ac:dyDescent="0.25">
      <c r="A20" s="147" t="s">
        <v>76</v>
      </c>
      <c r="B20" s="133" t="s">
        <v>86</v>
      </c>
      <c r="C20" s="121" t="s">
        <v>78</v>
      </c>
      <c r="D20" s="148" t="s">
        <v>79</v>
      </c>
      <c r="E20" s="149"/>
      <c r="F20" s="150"/>
      <c r="G20" s="151">
        <f t="shared" si="22"/>
        <v>0</v>
      </c>
      <c r="H20" s="149"/>
      <c r="I20" s="150"/>
      <c r="J20" s="151">
        <f t="shared" si="23"/>
        <v>0</v>
      </c>
      <c r="K20" s="149"/>
      <c r="L20" s="150"/>
      <c r="M20" s="151">
        <f t="shared" si="24"/>
        <v>0</v>
      </c>
      <c r="N20" s="149"/>
      <c r="O20" s="150"/>
      <c r="P20" s="151">
        <f t="shared" si="25"/>
        <v>0</v>
      </c>
      <c r="Q20" s="149"/>
      <c r="R20" s="150"/>
      <c r="S20" s="151">
        <f t="shared" si="26"/>
        <v>0</v>
      </c>
      <c r="T20" s="149"/>
      <c r="U20" s="150"/>
      <c r="V20" s="151">
        <f t="shared" si="27"/>
        <v>0</v>
      </c>
      <c r="W20" s="138">
        <f t="shared" si="28"/>
        <v>0</v>
      </c>
      <c r="X20" s="127">
        <f t="shared" si="29"/>
        <v>0</v>
      </c>
      <c r="Y20" s="127">
        <f t="shared" si="6"/>
        <v>0</v>
      </c>
      <c r="Z20" s="128" t="e">
        <f t="shared" si="7"/>
        <v>#DIV/0!</v>
      </c>
      <c r="AA20" s="152"/>
      <c r="AB20" s="131"/>
      <c r="AC20" s="131"/>
      <c r="AD20" s="131"/>
      <c r="AE20" s="131"/>
      <c r="AF20" s="131"/>
      <c r="AG20" s="131"/>
    </row>
    <row r="21" spans="1:33" ht="30" customHeight="1" x14ac:dyDescent="0.25">
      <c r="A21" s="108" t="s">
        <v>73</v>
      </c>
      <c r="B21" s="109" t="s">
        <v>87</v>
      </c>
      <c r="C21" s="153" t="s">
        <v>88</v>
      </c>
      <c r="D21" s="141"/>
      <c r="E21" s="142">
        <f>SUM(E22:E24)</f>
        <v>15</v>
      </c>
      <c r="F21" s="143"/>
      <c r="G21" s="144">
        <f t="shared" ref="G21:H21" si="30">SUM(G22:G24)</f>
        <v>205000</v>
      </c>
      <c r="H21" s="142">
        <f t="shared" si="30"/>
        <v>15</v>
      </c>
      <c r="I21" s="143"/>
      <c r="J21" s="144">
        <f t="shared" ref="J21:K21" si="31">SUM(J22:J24)</f>
        <v>205000</v>
      </c>
      <c r="K21" s="142">
        <f t="shared" si="31"/>
        <v>0</v>
      </c>
      <c r="L21" s="143"/>
      <c r="M21" s="144">
        <f t="shared" ref="M21:N21" si="32">SUM(M22:M24)</f>
        <v>0</v>
      </c>
      <c r="N21" s="142">
        <f t="shared" si="32"/>
        <v>0</v>
      </c>
      <c r="O21" s="143"/>
      <c r="P21" s="144">
        <f t="shared" ref="P21:Q21" si="33">SUM(P22:P24)</f>
        <v>0</v>
      </c>
      <c r="Q21" s="142">
        <f t="shared" si="33"/>
        <v>0</v>
      </c>
      <c r="R21" s="143"/>
      <c r="S21" s="144">
        <f t="shared" ref="S21:T21" si="34">SUM(S22:S24)</f>
        <v>0</v>
      </c>
      <c r="T21" s="142">
        <f t="shared" si="34"/>
        <v>0</v>
      </c>
      <c r="U21" s="143"/>
      <c r="V21" s="144">
        <f t="shared" ref="V21:X21" si="35">SUM(V22:V24)</f>
        <v>0</v>
      </c>
      <c r="W21" s="144">
        <f t="shared" si="35"/>
        <v>205000</v>
      </c>
      <c r="X21" s="144">
        <f t="shared" si="35"/>
        <v>205000</v>
      </c>
      <c r="Y21" s="115">
        <f t="shared" si="6"/>
        <v>0</v>
      </c>
      <c r="Z21" s="116">
        <f t="shared" si="7"/>
        <v>0</v>
      </c>
      <c r="AA21" s="146"/>
      <c r="AB21" s="118"/>
      <c r="AC21" s="118"/>
      <c r="AD21" s="118"/>
      <c r="AE21" s="118"/>
      <c r="AF21" s="118"/>
      <c r="AG21" s="118"/>
    </row>
    <row r="22" spans="1:33" ht="42" customHeight="1" x14ac:dyDescent="0.25">
      <c r="A22" s="119" t="s">
        <v>76</v>
      </c>
      <c r="B22" s="120" t="s">
        <v>89</v>
      </c>
      <c r="C22" s="121" t="s">
        <v>334</v>
      </c>
      <c r="D22" s="122" t="s">
        <v>79</v>
      </c>
      <c r="E22" s="123">
        <v>5</v>
      </c>
      <c r="F22" s="124">
        <v>18000</v>
      </c>
      <c r="G22" s="125">
        <f t="shared" ref="G22:G24" si="36">E22*F22</f>
        <v>90000</v>
      </c>
      <c r="H22" s="123">
        <v>5</v>
      </c>
      <c r="I22" s="124">
        <v>18000</v>
      </c>
      <c r="J22" s="125">
        <f t="shared" ref="J22:J24" si="37">H22*I22</f>
        <v>90000</v>
      </c>
      <c r="K22" s="123"/>
      <c r="L22" s="124"/>
      <c r="M22" s="125">
        <f t="shared" ref="M22:M24" si="38">K22*L22</f>
        <v>0</v>
      </c>
      <c r="N22" s="123"/>
      <c r="O22" s="124"/>
      <c r="P22" s="125">
        <f t="shared" ref="P22:P24" si="39">N22*O22</f>
        <v>0</v>
      </c>
      <c r="Q22" s="123"/>
      <c r="R22" s="124"/>
      <c r="S22" s="125">
        <f t="shared" ref="S22:S24" si="40">Q22*R22</f>
        <v>0</v>
      </c>
      <c r="T22" s="123"/>
      <c r="U22" s="124"/>
      <c r="V22" s="125">
        <f t="shared" ref="V22:V24" si="41">T22*U22</f>
        <v>0</v>
      </c>
      <c r="W22" s="126">
        <f t="shared" ref="W22:W24" si="42">G22+M22+S22</f>
        <v>90000</v>
      </c>
      <c r="X22" s="127">
        <f t="shared" ref="X22:X24" si="43">J22+P22+V22</f>
        <v>90000</v>
      </c>
      <c r="Y22" s="127">
        <f t="shared" si="6"/>
        <v>0</v>
      </c>
      <c r="Z22" s="128">
        <f t="shared" si="7"/>
        <v>0</v>
      </c>
      <c r="AA22" s="129"/>
      <c r="AB22" s="131"/>
      <c r="AC22" s="131"/>
      <c r="AD22" s="131"/>
      <c r="AE22" s="131"/>
      <c r="AF22" s="131"/>
      <c r="AG22" s="131"/>
    </row>
    <row r="23" spans="1:33" ht="54.6" customHeight="1" x14ac:dyDescent="0.25">
      <c r="A23" s="119" t="s">
        <v>76</v>
      </c>
      <c r="B23" s="120" t="s">
        <v>91</v>
      </c>
      <c r="C23" s="121" t="s">
        <v>335</v>
      </c>
      <c r="D23" s="122" t="s">
        <v>79</v>
      </c>
      <c r="E23" s="123">
        <v>5</v>
      </c>
      <c r="F23" s="124">
        <v>11000</v>
      </c>
      <c r="G23" s="125">
        <f t="shared" si="36"/>
        <v>55000</v>
      </c>
      <c r="H23" s="123">
        <v>5</v>
      </c>
      <c r="I23" s="124">
        <v>11000</v>
      </c>
      <c r="J23" s="125">
        <f t="shared" si="37"/>
        <v>55000</v>
      </c>
      <c r="K23" s="123"/>
      <c r="L23" s="124"/>
      <c r="M23" s="125">
        <f t="shared" si="38"/>
        <v>0</v>
      </c>
      <c r="N23" s="123"/>
      <c r="O23" s="124"/>
      <c r="P23" s="125">
        <f t="shared" si="39"/>
        <v>0</v>
      </c>
      <c r="Q23" s="123"/>
      <c r="R23" s="124"/>
      <c r="S23" s="125">
        <f t="shared" si="40"/>
        <v>0</v>
      </c>
      <c r="T23" s="123"/>
      <c r="U23" s="124"/>
      <c r="V23" s="125">
        <f t="shared" si="41"/>
        <v>0</v>
      </c>
      <c r="W23" s="126">
        <f t="shared" si="42"/>
        <v>55000</v>
      </c>
      <c r="X23" s="127">
        <f t="shared" si="43"/>
        <v>55000</v>
      </c>
      <c r="Y23" s="127">
        <f t="shared" si="6"/>
        <v>0</v>
      </c>
      <c r="Z23" s="128">
        <f t="shared" si="7"/>
        <v>0</v>
      </c>
      <c r="AA23" s="129"/>
      <c r="AB23" s="131"/>
      <c r="AC23" s="131"/>
      <c r="AD23" s="131"/>
      <c r="AE23" s="131"/>
      <c r="AF23" s="131"/>
      <c r="AG23" s="131"/>
    </row>
    <row r="24" spans="1:33" ht="67.2" customHeight="1" x14ac:dyDescent="0.25">
      <c r="A24" s="132" t="s">
        <v>76</v>
      </c>
      <c r="B24" s="154" t="s">
        <v>92</v>
      </c>
      <c r="C24" s="121" t="s">
        <v>336</v>
      </c>
      <c r="D24" s="134" t="s">
        <v>79</v>
      </c>
      <c r="E24" s="135">
        <v>5</v>
      </c>
      <c r="F24" s="136">
        <v>12000</v>
      </c>
      <c r="G24" s="137">
        <f t="shared" si="36"/>
        <v>60000</v>
      </c>
      <c r="H24" s="135">
        <v>5</v>
      </c>
      <c r="I24" s="136">
        <v>12000</v>
      </c>
      <c r="J24" s="137">
        <f t="shared" si="37"/>
        <v>60000</v>
      </c>
      <c r="K24" s="149"/>
      <c r="L24" s="150"/>
      <c r="M24" s="151">
        <f t="shared" si="38"/>
        <v>0</v>
      </c>
      <c r="N24" s="149"/>
      <c r="O24" s="150"/>
      <c r="P24" s="151">
        <f t="shared" si="39"/>
        <v>0</v>
      </c>
      <c r="Q24" s="149"/>
      <c r="R24" s="150"/>
      <c r="S24" s="151">
        <f t="shared" si="40"/>
        <v>0</v>
      </c>
      <c r="T24" s="149"/>
      <c r="U24" s="150"/>
      <c r="V24" s="151">
        <f t="shared" si="41"/>
        <v>0</v>
      </c>
      <c r="W24" s="138">
        <f t="shared" si="42"/>
        <v>60000</v>
      </c>
      <c r="X24" s="127">
        <f t="shared" si="43"/>
        <v>60000</v>
      </c>
      <c r="Y24" s="127">
        <f t="shared" si="6"/>
        <v>0</v>
      </c>
      <c r="Z24" s="128">
        <f t="shared" si="7"/>
        <v>0</v>
      </c>
      <c r="AA24" s="152"/>
      <c r="AB24" s="131"/>
      <c r="AC24" s="131"/>
      <c r="AD24" s="131"/>
      <c r="AE24" s="131"/>
      <c r="AF24" s="131"/>
      <c r="AG24" s="131"/>
    </row>
    <row r="25" spans="1:33" ht="30" customHeight="1" x14ac:dyDescent="0.25">
      <c r="A25" s="108" t="s">
        <v>71</v>
      </c>
      <c r="B25" s="155" t="s">
        <v>93</v>
      </c>
      <c r="C25" s="140" t="s">
        <v>94</v>
      </c>
      <c r="D25" s="141"/>
      <c r="E25" s="142">
        <f>SUM(E26:E28)</f>
        <v>205000</v>
      </c>
      <c r="F25" s="143"/>
      <c r="G25" s="144">
        <f t="shared" ref="G25:H25" si="44">SUM(G26:G28)</f>
        <v>45100</v>
      </c>
      <c r="H25" s="142">
        <f t="shared" si="44"/>
        <v>205000</v>
      </c>
      <c r="I25" s="143"/>
      <c r="J25" s="144">
        <f t="shared" ref="J25:K25" si="45">SUM(J26:J28)</f>
        <v>45100</v>
      </c>
      <c r="K25" s="142">
        <f t="shared" si="45"/>
        <v>0</v>
      </c>
      <c r="L25" s="143"/>
      <c r="M25" s="144">
        <f t="shared" ref="M25:N25" si="46">SUM(M26:M28)</f>
        <v>0</v>
      </c>
      <c r="N25" s="142">
        <f t="shared" si="46"/>
        <v>0</v>
      </c>
      <c r="O25" s="143"/>
      <c r="P25" s="144">
        <f t="shared" ref="P25:Q25" si="47">SUM(P26:P28)</f>
        <v>0</v>
      </c>
      <c r="Q25" s="142">
        <f t="shared" si="47"/>
        <v>0</v>
      </c>
      <c r="R25" s="143"/>
      <c r="S25" s="144">
        <f t="shared" ref="S25:T25" si="48">SUM(S26:S28)</f>
        <v>0</v>
      </c>
      <c r="T25" s="142">
        <f t="shared" si="48"/>
        <v>0</v>
      </c>
      <c r="U25" s="143"/>
      <c r="V25" s="144">
        <f t="shared" ref="V25:X25" si="49">SUM(V26:V28)</f>
        <v>0</v>
      </c>
      <c r="W25" s="144">
        <f t="shared" si="49"/>
        <v>45100</v>
      </c>
      <c r="X25" s="144">
        <f t="shared" si="49"/>
        <v>45100</v>
      </c>
      <c r="Y25" s="115">
        <f t="shared" si="6"/>
        <v>0</v>
      </c>
      <c r="Z25" s="116">
        <f t="shared" si="7"/>
        <v>0</v>
      </c>
      <c r="AA25" s="146"/>
      <c r="AB25" s="7"/>
      <c r="AC25" s="7"/>
      <c r="AD25" s="7"/>
      <c r="AE25" s="7"/>
      <c r="AF25" s="7"/>
      <c r="AG25" s="7"/>
    </row>
    <row r="26" spans="1:33" ht="30" customHeight="1" x14ac:dyDescent="0.25">
      <c r="A26" s="156" t="s">
        <v>76</v>
      </c>
      <c r="B26" s="157" t="s">
        <v>95</v>
      </c>
      <c r="C26" s="121" t="s">
        <v>96</v>
      </c>
      <c r="D26" s="158"/>
      <c r="E26" s="159">
        <f>G13</f>
        <v>0</v>
      </c>
      <c r="F26" s="160">
        <v>0.22</v>
      </c>
      <c r="G26" s="161">
        <f t="shared" ref="G26:G28" si="50">E26*F26</f>
        <v>0</v>
      </c>
      <c r="H26" s="159">
        <f>J13</f>
        <v>0</v>
      </c>
      <c r="I26" s="160">
        <v>0.22</v>
      </c>
      <c r="J26" s="161">
        <f t="shared" ref="J26:J28" si="51">H26*I26</f>
        <v>0</v>
      </c>
      <c r="K26" s="159">
        <f>M13</f>
        <v>0</v>
      </c>
      <c r="L26" s="160">
        <v>0.22</v>
      </c>
      <c r="M26" s="161">
        <f t="shared" ref="M26:M28" si="52">K26*L26</f>
        <v>0</v>
      </c>
      <c r="N26" s="159">
        <f>P13</f>
        <v>0</v>
      </c>
      <c r="O26" s="160">
        <v>0.22</v>
      </c>
      <c r="P26" s="161">
        <f t="shared" ref="P26:P28" si="53">N26*O26</f>
        <v>0</v>
      </c>
      <c r="Q26" s="159">
        <f>S13</f>
        <v>0</v>
      </c>
      <c r="R26" s="160">
        <v>0.22</v>
      </c>
      <c r="S26" s="161">
        <f t="shared" ref="S26:S28" si="54">Q26*R26</f>
        <v>0</v>
      </c>
      <c r="T26" s="159">
        <f>V13</f>
        <v>0</v>
      </c>
      <c r="U26" s="160">
        <v>0.22</v>
      </c>
      <c r="V26" s="161">
        <f t="shared" ref="V26:V28" si="55">T26*U26</f>
        <v>0</v>
      </c>
      <c r="W26" s="127">
        <f t="shared" ref="W26:W28" si="56">G26+M26+S26</f>
        <v>0</v>
      </c>
      <c r="X26" s="127">
        <f t="shared" ref="X26:X28" si="57">J26+P26+V26</f>
        <v>0</v>
      </c>
      <c r="Y26" s="127">
        <f t="shared" si="6"/>
        <v>0</v>
      </c>
      <c r="Z26" s="128" t="e">
        <f t="shared" si="7"/>
        <v>#DIV/0!</v>
      </c>
      <c r="AA26" s="162"/>
      <c r="AB26" s="130"/>
      <c r="AC26" s="131"/>
      <c r="AD26" s="131"/>
      <c r="AE26" s="131"/>
      <c r="AF26" s="131"/>
      <c r="AG26" s="131"/>
    </row>
    <row r="27" spans="1:33" ht="30" customHeight="1" x14ac:dyDescent="0.25">
      <c r="A27" s="119" t="s">
        <v>76</v>
      </c>
      <c r="B27" s="120" t="s">
        <v>97</v>
      </c>
      <c r="C27" s="163" t="s">
        <v>98</v>
      </c>
      <c r="D27" s="122"/>
      <c r="E27" s="123">
        <f>G17</f>
        <v>0</v>
      </c>
      <c r="F27" s="124">
        <v>0.22</v>
      </c>
      <c r="G27" s="125">
        <f t="shared" si="50"/>
        <v>0</v>
      </c>
      <c r="H27" s="123">
        <f>J17</f>
        <v>0</v>
      </c>
      <c r="I27" s="124">
        <v>0.22</v>
      </c>
      <c r="J27" s="125">
        <f t="shared" si="51"/>
        <v>0</v>
      </c>
      <c r="K27" s="123">
        <f>M17</f>
        <v>0</v>
      </c>
      <c r="L27" s="124">
        <v>0.22</v>
      </c>
      <c r="M27" s="125">
        <f t="shared" si="52"/>
        <v>0</v>
      </c>
      <c r="N27" s="123">
        <f>P17</f>
        <v>0</v>
      </c>
      <c r="O27" s="124">
        <v>0.22</v>
      </c>
      <c r="P27" s="125">
        <f t="shared" si="53"/>
        <v>0</v>
      </c>
      <c r="Q27" s="123">
        <f>S17</f>
        <v>0</v>
      </c>
      <c r="R27" s="124">
        <v>0.22</v>
      </c>
      <c r="S27" s="125">
        <f t="shared" si="54"/>
        <v>0</v>
      </c>
      <c r="T27" s="123">
        <f>V17</f>
        <v>0</v>
      </c>
      <c r="U27" s="124">
        <v>0.22</v>
      </c>
      <c r="V27" s="125">
        <f t="shared" si="55"/>
        <v>0</v>
      </c>
      <c r="W27" s="126">
        <f t="shared" si="56"/>
        <v>0</v>
      </c>
      <c r="X27" s="127">
        <f t="shared" si="57"/>
        <v>0</v>
      </c>
      <c r="Y27" s="127">
        <f t="shared" si="6"/>
        <v>0</v>
      </c>
      <c r="Z27" s="128" t="e">
        <f t="shared" si="7"/>
        <v>#DIV/0!</v>
      </c>
      <c r="AA27" s="129"/>
      <c r="AB27" s="131"/>
      <c r="AC27" s="131"/>
      <c r="AD27" s="131"/>
      <c r="AE27" s="131"/>
      <c r="AF27" s="131"/>
      <c r="AG27" s="131"/>
    </row>
    <row r="28" spans="1:33" ht="30" customHeight="1" x14ac:dyDescent="0.25">
      <c r="A28" s="132" t="s">
        <v>76</v>
      </c>
      <c r="B28" s="154" t="s">
        <v>99</v>
      </c>
      <c r="C28" s="164" t="s">
        <v>88</v>
      </c>
      <c r="D28" s="134"/>
      <c r="E28" s="135">
        <f>G21</f>
        <v>205000</v>
      </c>
      <c r="F28" s="136">
        <v>0.22</v>
      </c>
      <c r="G28" s="137">
        <f t="shared" si="50"/>
        <v>45100</v>
      </c>
      <c r="H28" s="135">
        <f>J21</f>
        <v>205000</v>
      </c>
      <c r="I28" s="136">
        <v>0.22</v>
      </c>
      <c r="J28" s="137">
        <f t="shared" si="51"/>
        <v>45100</v>
      </c>
      <c r="K28" s="135">
        <f>M21</f>
        <v>0</v>
      </c>
      <c r="L28" s="136">
        <v>0.22</v>
      </c>
      <c r="M28" s="137">
        <f t="shared" si="52"/>
        <v>0</v>
      </c>
      <c r="N28" s="135">
        <f>P21</f>
        <v>0</v>
      </c>
      <c r="O28" s="136">
        <v>0.22</v>
      </c>
      <c r="P28" s="137">
        <f t="shared" si="53"/>
        <v>0</v>
      </c>
      <c r="Q28" s="135">
        <f>S21</f>
        <v>0</v>
      </c>
      <c r="R28" s="136">
        <v>0.22</v>
      </c>
      <c r="S28" s="137">
        <f t="shared" si="54"/>
        <v>0</v>
      </c>
      <c r="T28" s="135">
        <f>V21</f>
        <v>0</v>
      </c>
      <c r="U28" s="136">
        <v>0.22</v>
      </c>
      <c r="V28" s="137">
        <f t="shared" si="55"/>
        <v>0</v>
      </c>
      <c r="W28" s="138">
        <f t="shared" si="56"/>
        <v>45100</v>
      </c>
      <c r="X28" s="127">
        <f t="shared" si="57"/>
        <v>45100</v>
      </c>
      <c r="Y28" s="127">
        <f t="shared" si="6"/>
        <v>0</v>
      </c>
      <c r="Z28" s="128">
        <f t="shared" si="7"/>
        <v>0</v>
      </c>
      <c r="AA28" s="139"/>
      <c r="AB28" s="131"/>
      <c r="AC28" s="131"/>
      <c r="AD28" s="131"/>
      <c r="AE28" s="131"/>
      <c r="AF28" s="131"/>
      <c r="AG28" s="131"/>
    </row>
    <row r="29" spans="1:33" ht="30" customHeight="1" x14ac:dyDescent="0.25">
      <c r="A29" s="108" t="s">
        <v>73</v>
      </c>
      <c r="B29" s="155" t="s">
        <v>100</v>
      </c>
      <c r="C29" s="140" t="s">
        <v>101</v>
      </c>
      <c r="D29" s="141"/>
      <c r="E29" s="142">
        <f>SUM(E30:E32)</f>
        <v>5</v>
      </c>
      <c r="F29" s="143"/>
      <c r="G29" s="144">
        <f t="shared" ref="G29:H29" si="58">SUM(G30:G32)</f>
        <v>80000</v>
      </c>
      <c r="H29" s="142">
        <f t="shared" si="58"/>
        <v>5</v>
      </c>
      <c r="I29" s="143"/>
      <c r="J29" s="144">
        <f t="shared" ref="J29:K29" si="59">SUM(J30:J32)</f>
        <v>80000</v>
      </c>
      <c r="K29" s="142">
        <f t="shared" si="59"/>
        <v>0</v>
      </c>
      <c r="L29" s="143"/>
      <c r="M29" s="144">
        <f t="shared" ref="M29:N29" si="60">SUM(M30:M32)</f>
        <v>0</v>
      </c>
      <c r="N29" s="142">
        <f t="shared" si="60"/>
        <v>0</v>
      </c>
      <c r="O29" s="143"/>
      <c r="P29" s="144">
        <f t="shared" ref="P29:Q29" si="61">SUM(P30:P32)</f>
        <v>0</v>
      </c>
      <c r="Q29" s="142">
        <f t="shared" si="61"/>
        <v>0</v>
      </c>
      <c r="R29" s="143"/>
      <c r="S29" s="144">
        <f t="shared" ref="S29:T29" si="62">SUM(S30:S32)</f>
        <v>0</v>
      </c>
      <c r="T29" s="142">
        <f t="shared" si="62"/>
        <v>0</v>
      </c>
      <c r="U29" s="143"/>
      <c r="V29" s="144">
        <f t="shared" ref="V29:X29" si="63">SUM(V30:V32)</f>
        <v>0</v>
      </c>
      <c r="W29" s="144">
        <f t="shared" si="63"/>
        <v>80000</v>
      </c>
      <c r="X29" s="144">
        <f t="shared" si="63"/>
        <v>80000</v>
      </c>
      <c r="Y29" s="144">
        <f t="shared" si="6"/>
        <v>0</v>
      </c>
      <c r="Z29" s="144">
        <f t="shared" si="7"/>
        <v>0</v>
      </c>
      <c r="AA29" s="146"/>
      <c r="AB29" s="7"/>
      <c r="AC29" s="7"/>
      <c r="AD29" s="7"/>
      <c r="AE29" s="7"/>
      <c r="AF29" s="7"/>
      <c r="AG29" s="7"/>
    </row>
    <row r="30" spans="1:33" ht="57" customHeight="1" x14ac:dyDescent="0.25">
      <c r="A30" s="119" t="s">
        <v>76</v>
      </c>
      <c r="B30" s="157" t="s">
        <v>102</v>
      </c>
      <c r="C30" s="121" t="s">
        <v>337</v>
      </c>
      <c r="D30" s="122" t="s">
        <v>79</v>
      </c>
      <c r="E30" s="123">
        <v>5</v>
      </c>
      <c r="F30" s="124">
        <v>16000</v>
      </c>
      <c r="G30" s="125">
        <f t="shared" ref="G30:G32" si="64">E30*F30</f>
        <v>80000</v>
      </c>
      <c r="H30" s="123">
        <v>5</v>
      </c>
      <c r="I30" s="124">
        <v>16000</v>
      </c>
      <c r="J30" s="125">
        <f t="shared" ref="J30:J32" si="65">H30*I30</f>
        <v>80000</v>
      </c>
      <c r="K30" s="123"/>
      <c r="L30" s="124"/>
      <c r="M30" s="125">
        <f t="shared" ref="M30:M32" si="66">K30*L30</f>
        <v>0</v>
      </c>
      <c r="N30" s="123"/>
      <c r="O30" s="124"/>
      <c r="P30" s="125">
        <f t="shared" ref="P30:P32" si="67">N30*O30</f>
        <v>0</v>
      </c>
      <c r="Q30" s="123"/>
      <c r="R30" s="124"/>
      <c r="S30" s="125">
        <f t="shared" ref="S30:S32" si="68">Q30*R30</f>
        <v>0</v>
      </c>
      <c r="T30" s="123"/>
      <c r="U30" s="124"/>
      <c r="V30" s="125">
        <f t="shared" ref="V30:V32" si="69">T30*U30</f>
        <v>0</v>
      </c>
      <c r="W30" s="126">
        <f t="shared" ref="W30:W32" si="70">G30+M30+S30</f>
        <v>80000</v>
      </c>
      <c r="X30" s="127">
        <f t="shared" ref="X30:X32" si="71">J30+P30+V30</f>
        <v>80000</v>
      </c>
      <c r="Y30" s="127">
        <f t="shared" si="6"/>
        <v>0</v>
      </c>
      <c r="Z30" s="128">
        <f t="shared" si="7"/>
        <v>0</v>
      </c>
      <c r="AA30" s="129"/>
      <c r="AB30" s="7"/>
      <c r="AC30" s="7"/>
      <c r="AD30" s="7"/>
      <c r="AE30" s="7"/>
      <c r="AF30" s="7"/>
      <c r="AG30" s="7"/>
    </row>
    <row r="31" spans="1:33" ht="30" customHeight="1" x14ac:dyDescent="0.25">
      <c r="A31" s="119" t="s">
        <v>76</v>
      </c>
      <c r="B31" s="120" t="s">
        <v>103</v>
      </c>
      <c r="C31" s="121" t="s">
        <v>90</v>
      </c>
      <c r="D31" s="122" t="s">
        <v>79</v>
      </c>
      <c r="E31" s="123"/>
      <c r="F31" s="124"/>
      <c r="G31" s="125">
        <f t="shared" si="64"/>
        <v>0</v>
      </c>
      <c r="H31" s="123"/>
      <c r="I31" s="124"/>
      <c r="J31" s="125">
        <f t="shared" si="65"/>
        <v>0</v>
      </c>
      <c r="K31" s="123"/>
      <c r="L31" s="124"/>
      <c r="M31" s="125">
        <f t="shared" si="66"/>
        <v>0</v>
      </c>
      <c r="N31" s="123"/>
      <c r="O31" s="124"/>
      <c r="P31" s="125">
        <f t="shared" si="67"/>
        <v>0</v>
      </c>
      <c r="Q31" s="123"/>
      <c r="R31" s="124"/>
      <c r="S31" s="125">
        <f t="shared" si="68"/>
        <v>0</v>
      </c>
      <c r="T31" s="123"/>
      <c r="U31" s="124"/>
      <c r="V31" s="125">
        <f t="shared" si="69"/>
        <v>0</v>
      </c>
      <c r="W31" s="126">
        <f t="shared" si="70"/>
        <v>0</v>
      </c>
      <c r="X31" s="127">
        <f t="shared" si="71"/>
        <v>0</v>
      </c>
      <c r="Y31" s="127">
        <f t="shared" si="6"/>
        <v>0</v>
      </c>
      <c r="Z31" s="128" t="e">
        <f t="shared" si="7"/>
        <v>#DIV/0!</v>
      </c>
      <c r="AA31" s="129"/>
      <c r="AB31" s="7"/>
      <c r="AC31" s="7"/>
      <c r="AD31" s="7"/>
      <c r="AE31" s="7"/>
      <c r="AF31" s="7"/>
      <c r="AG31" s="7"/>
    </row>
    <row r="32" spans="1:33" ht="30" customHeight="1" x14ac:dyDescent="0.25">
      <c r="A32" s="132" t="s">
        <v>76</v>
      </c>
      <c r="B32" s="133" t="s">
        <v>104</v>
      </c>
      <c r="C32" s="165" t="s">
        <v>90</v>
      </c>
      <c r="D32" s="134" t="s">
        <v>79</v>
      </c>
      <c r="E32" s="135"/>
      <c r="F32" s="136"/>
      <c r="G32" s="137">
        <f t="shared" si="64"/>
        <v>0</v>
      </c>
      <c r="H32" s="135"/>
      <c r="I32" s="136"/>
      <c r="J32" s="137">
        <f t="shared" si="65"/>
        <v>0</v>
      </c>
      <c r="K32" s="149"/>
      <c r="L32" s="150"/>
      <c r="M32" s="151">
        <f t="shared" si="66"/>
        <v>0</v>
      </c>
      <c r="N32" s="149"/>
      <c r="O32" s="150"/>
      <c r="P32" s="151">
        <f t="shared" si="67"/>
        <v>0</v>
      </c>
      <c r="Q32" s="149"/>
      <c r="R32" s="150"/>
      <c r="S32" s="151">
        <f t="shared" si="68"/>
        <v>0</v>
      </c>
      <c r="T32" s="149"/>
      <c r="U32" s="150"/>
      <c r="V32" s="151">
        <f t="shared" si="69"/>
        <v>0</v>
      </c>
      <c r="W32" s="138">
        <f t="shared" si="70"/>
        <v>0</v>
      </c>
      <c r="X32" s="127">
        <f t="shared" si="71"/>
        <v>0</v>
      </c>
      <c r="Y32" s="166">
        <f t="shared" si="6"/>
        <v>0</v>
      </c>
      <c r="Z32" s="128" t="e">
        <f t="shared" si="7"/>
        <v>#DIV/0!</v>
      </c>
      <c r="AA32" s="152"/>
      <c r="AB32" s="7"/>
      <c r="AC32" s="7"/>
      <c r="AD32" s="7"/>
      <c r="AE32" s="7"/>
      <c r="AF32" s="7"/>
      <c r="AG32" s="7"/>
    </row>
    <row r="33" spans="1:33" ht="30" customHeight="1" x14ac:dyDescent="0.25">
      <c r="A33" s="167" t="s">
        <v>105</v>
      </c>
      <c r="B33" s="168"/>
      <c r="C33" s="169"/>
      <c r="D33" s="170"/>
      <c r="E33" s="171"/>
      <c r="F33" s="172"/>
      <c r="G33" s="173">
        <f>G13+G17+G21+G25+G29</f>
        <v>330100</v>
      </c>
      <c r="H33" s="171"/>
      <c r="I33" s="172"/>
      <c r="J33" s="173">
        <f>J13+J17+J21+J25+J29</f>
        <v>330100</v>
      </c>
      <c r="K33" s="171"/>
      <c r="L33" s="174"/>
      <c r="M33" s="173">
        <f>M13+M17+M21+M25+M29</f>
        <v>0</v>
      </c>
      <c r="N33" s="171"/>
      <c r="O33" s="174"/>
      <c r="P33" s="173">
        <f>P13+P17+P21+P25+P29</f>
        <v>0</v>
      </c>
      <c r="Q33" s="171"/>
      <c r="R33" s="174"/>
      <c r="S33" s="173">
        <f>S13+S17+S21+S25+S29</f>
        <v>0</v>
      </c>
      <c r="T33" s="171"/>
      <c r="U33" s="174"/>
      <c r="V33" s="173">
        <f t="shared" ref="V33:X33" si="72">V13+V17+V21+V25+V29</f>
        <v>0</v>
      </c>
      <c r="W33" s="173">
        <f t="shared" si="72"/>
        <v>330100</v>
      </c>
      <c r="X33" s="175">
        <f t="shared" si="72"/>
        <v>330100</v>
      </c>
      <c r="Y33" s="176">
        <f t="shared" si="6"/>
        <v>0</v>
      </c>
      <c r="Z33" s="177">
        <f t="shared" si="7"/>
        <v>0</v>
      </c>
      <c r="AA33" s="178"/>
      <c r="AB33" s="6"/>
      <c r="AC33" s="7"/>
      <c r="AD33" s="7"/>
      <c r="AE33" s="7"/>
      <c r="AF33" s="7"/>
      <c r="AG33" s="7"/>
    </row>
    <row r="34" spans="1:33" ht="30" customHeight="1" x14ac:dyDescent="0.25">
      <c r="A34" s="179" t="s">
        <v>71</v>
      </c>
      <c r="B34" s="180">
        <v>2</v>
      </c>
      <c r="C34" s="181" t="s">
        <v>106</v>
      </c>
      <c r="D34" s="182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6"/>
      <c r="X34" s="106"/>
      <c r="Y34" s="183"/>
      <c r="Z34" s="106"/>
      <c r="AA34" s="107"/>
      <c r="AB34" s="7"/>
      <c r="AC34" s="7"/>
      <c r="AD34" s="7"/>
      <c r="AE34" s="7"/>
      <c r="AF34" s="7"/>
      <c r="AG34" s="7"/>
    </row>
    <row r="35" spans="1:33" ht="30" customHeight="1" x14ac:dyDescent="0.25">
      <c r="A35" s="108" t="s">
        <v>73</v>
      </c>
      <c r="B35" s="155" t="s">
        <v>107</v>
      </c>
      <c r="C35" s="110" t="s">
        <v>108</v>
      </c>
      <c r="D35" s="111"/>
      <c r="E35" s="112">
        <f>SUM(E36:E38)</f>
        <v>0</v>
      </c>
      <c r="F35" s="113"/>
      <c r="G35" s="114">
        <f t="shared" ref="G35:H35" si="73">SUM(G36:G38)</f>
        <v>0</v>
      </c>
      <c r="H35" s="112">
        <f t="shared" si="73"/>
        <v>0</v>
      </c>
      <c r="I35" s="113"/>
      <c r="J35" s="114">
        <f t="shared" ref="J35:K35" si="74">SUM(J36:J38)</f>
        <v>0</v>
      </c>
      <c r="K35" s="112">
        <f t="shared" si="74"/>
        <v>0</v>
      </c>
      <c r="L35" s="113"/>
      <c r="M35" s="114">
        <f t="shared" ref="M35:N35" si="75">SUM(M36:M38)</f>
        <v>0</v>
      </c>
      <c r="N35" s="112">
        <f t="shared" si="75"/>
        <v>0</v>
      </c>
      <c r="O35" s="113"/>
      <c r="P35" s="114">
        <f t="shared" ref="P35:Q35" si="76">SUM(P36:P38)</f>
        <v>0</v>
      </c>
      <c r="Q35" s="112">
        <f t="shared" si="76"/>
        <v>0</v>
      </c>
      <c r="R35" s="113"/>
      <c r="S35" s="114">
        <f t="shared" ref="S35:T35" si="77">SUM(S36:S38)</f>
        <v>0</v>
      </c>
      <c r="T35" s="112">
        <f t="shared" si="77"/>
        <v>0</v>
      </c>
      <c r="U35" s="113"/>
      <c r="V35" s="114">
        <f t="shared" ref="V35:X35" si="78">SUM(V36:V38)</f>
        <v>0</v>
      </c>
      <c r="W35" s="114">
        <f t="shared" si="78"/>
        <v>0</v>
      </c>
      <c r="X35" s="184">
        <f t="shared" si="78"/>
        <v>0</v>
      </c>
      <c r="Y35" s="143">
        <f t="shared" ref="Y35:Y47" si="79">W35-X35</f>
        <v>0</v>
      </c>
      <c r="Z35" s="185" t="e">
        <f t="shared" ref="Z35:Z47" si="80">Y35/W35</f>
        <v>#DIV/0!</v>
      </c>
      <c r="AA35" s="117"/>
      <c r="AB35" s="186"/>
      <c r="AC35" s="118"/>
      <c r="AD35" s="118"/>
      <c r="AE35" s="118"/>
      <c r="AF35" s="118"/>
      <c r="AG35" s="118"/>
    </row>
    <row r="36" spans="1:33" ht="30" customHeight="1" x14ac:dyDescent="0.25">
      <c r="A36" s="119" t="s">
        <v>76</v>
      </c>
      <c r="B36" s="120" t="s">
        <v>109</v>
      </c>
      <c r="C36" s="121" t="s">
        <v>110</v>
      </c>
      <c r="D36" s="122" t="s">
        <v>111</v>
      </c>
      <c r="E36" s="123"/>
      <c r="F36" s="124"/>
      <c r="G36" s="125">
        <f t="shared" ref="G36:G38" si="81">E36*F36</f>
        <v>0</v>
      </c>
      <c r="H36" s="123"/>
      <c r="I36" s="124"/>
      <c r="J36" s="125">
        <f t="shared" ref="J36:J38" si="82">H36*I36</f>
        <v>0</v>
      </c>
      <c r="K36" s="123"/>
      <c r="L36" s="124"/>
      <c r="M36" s="125">
        <f t="shared" ref="M36:M38" si="83">K36*L36</f>
        <v>0</v>
      </c>
      <c r="N36" s="123"/>
      <c r="O36" s="124"/>
      <c r="P36" s="125">
        <f t="shared" ref="P36:P38" si="84">N36*O36</f>
        <v>0</v>
      </c>
      <c r="Q36" s="123"/>
      <c r="R36" s="124"/>
      <c r="S36" s="125">
        <f t="shared" ref="S36:S38" si="85">Q36*R36</f>
        <v>0</v>
      </c>
      <c r="T36" s="123"/>
      <c r="U36" s="124"/>
      <c r="V36" s="125">
        <f t="shared" ref="V36:V38" si="86">T36*U36</f>
        <v>0</v>
      </c>
      <c r="W36" s="126">
        <f t="shared" ref="W36:W38" si="87">G36+M36+S36</f>
        <v>0</v>
      </c>
      <c r="X36" s="127">
        <f t="shared" ref="X36:X38" si="88">J36+P36+V36</f>
        <v>0</v>
      </c>
      <c r="Y36" s="127">
        <f t="shared" si="79"/>
        <v>0</v>
      </c>
      <c r="Z36" s="128" t="e">
        <f t="shared" si="80"/>
        <v>#DIV/0!</v>
      </c>
      <c r="AA36" s="129"/>
      <c r="AB36" s="131"/>
      <c r="AC36" s="131"/>
      <c r="AD36" s="131"/>
      <c r="AE36" s="131"/>
      <c r="AF36" s="131"/>
      <c r="AG36" s="131"/>
    </row>
    <row r="37" spans="1:33" ht="30" customHeight="1" x14ac:dyDescent="0.25">
      <c r="A37" s="119" t="s">
        <v>76</v>
      </c>
      <c r="B37" s="120" t="s">
        <v>112</v>
      </c>
      <c r="C37" s="121" t="s">
        <v>110</v>
      </c>
      <c r="D37" s="122" t="s">
        <v>111</v>
      </c>
      <c r="E37" s="123"/>
      <c r="F37" s="124"/>
      <c r="G37" s="125">
        <f t="shared" si="81"/>
        <v>0</v>
      </c>
      <c r="H37" s="123"/>
      <c r="I37" s="124"/>
      <c r="J37" s="125">
        <f t="shared" si="82"/>
        <v>0</v>
      </c>
      <c r="K37" s="123"/>
      <c r="L37" s="124"/>
      <c r="M37" s="125">
        <f t="shared" si="83"/>
        <v>0</v>
      </c>
      <c r="N37" s="123"/>
      <c r="O37" s="124"/>
      <c r="P37" s="125">
        <f t="shared" si="84"/>
        <v>0</v>
      </c>
      <c r="Q37" s="123"/>
      <c r="R37" s="124"/>
      <c r="S37" s="125">
        <f t="shared" si="85"/>
        <v>0</v>
      </c>
      <c r="T37" s="123"/>
      <c r="U37" s="124"/>
      <c r="V37" s="125">
        <f t="shared" si="86"/>
        <v>0</v>
      </c>
      <c r="W37" s="126">
        <f t="shared" si="87"/>
        <v>0</v>
      </c>
      <c r="X37" s="127">
        <f t="shared" si="88"/>
        <v>0</v>
      </c>
      <c r="Y37" s="127">
        <f t="shared" si="79"/>
        <v>0</v>
      </c>
      <c r="Z37" s="128" t="e">
        <f t="shared" si="80"/>
        <v>#DIV/0!</v>
      </c>
      <c r="AA37" s="129"/>
      <c r="AB37" s="131"/>
      <c r="AC37" s="131"/>
      <c r="AD37" s="131"/>
      <c r="AE37" s="131"/>
      <c r="AF37" s="131"/>
      <c r="AG37" s="131"/>
    </row>
    <row r="38" spans="1:33" ht="30" customHeight="1" x14ac:dyDescent="0.25">
      <c r="A38" s="147" t="s">
        <v>76</v>
      </c>
      <c r="B38" s="154" t="s">
        <v>113</v>
      </c>
      <c r="C38" s="121" t="s">
        <v>110</v>
      </c>
      <c r="D38" s="148" t="s">
        <v>111</v>
      </c>
      <c r="E38" s="149"/>
      <c r="F38" s="150"/>
      <c r="G38" s="151">
        <f t="shared" si="81"/>
        <v>0</v>
      </c>
      <c r="H38" s="149"/>
      <c r="I38" s="150"/>
      <c r="J38" s="151">
        <f t="shared" si="82"/>
        <v>0</v>
      </c>
      <c r="K38" s="149"/>
      <c r="L38" s="150"/>
      <c r="M38" s="151">
        <f t="shared" si="83"/>
        <v>0</v>
      </c>
      <c r="N38" s="149"/>
      <c r="O38" s="150"/>
      <c r="P38" s="151">
        <f t="shared" si="84"/>
        <v>0</v>
      </c>
      <c r="Q38" s="149"/>
      <c r="R38" s="150"/>
      <c r="S38" s="151">
        <f t="shared" si="85"/>
        <v>0</v>
      </c>
      <c r="T38" s="149"/>
      <c r="U38" s="150"/>
      <c r="V38" s="151">
        <f t="shared" si="86"/>
        <v>0</v>
      </c>
      <c r="W38" s="138">
        <f t="shared" si="87"/>
        <v>0</v>
      </c>
      <c r="X38" s="127">
        <f t="shared" si="88"/>
        <v>0</v>
      </c>
      <c r="Y38" s="127">
        <f t="shared" si="79"/>
        <v>0</v>
      </c>
      <c r="Z38" s="128" t="e">
        <f t="shared" si="80"/>
        <v>#DIV/0!</v>
      </c>
      <c r="AA38" s="152"/>
      <c r="AB38" s="131"/>
      <c r="AC38" s="131"/>
      <c r="AD38" s="131"/>
      <c r="AE38" s="131"/>
      <c r="AF38" s="131"/>
      <c r="AG38" s="131"/>
    </row>
    <row r="39" spans="1:33" ht="30" customHeight="1" x14ac:dyDescent="0.25">
      <c r="A39" s="108" t="s">
        <v>73</v>
      </c>
      <c r="B39" s="155" t="s">
        <v>114</v>
      </c>
      <c r="C39" s="153" t="s">
        <v>115</v>
      </c>
      <c r="D39" s="141"/>
      <c r="E39" s="142">
        <f>SUM(E40:E42)</f>
        <v>0</v>
      </c>
      <c r="F39" s="143"/>
      <c r="G39" s="144">
        <f t="shared" ref="G39:H39" si="89">SUM(G40:G42)</f>
        <v>0</v>
      </c>
      <c r="H39" s="142">
        <f t="shared" si="89"/>
        <v>0</v>
      </c>
      <c r="I39" s="143"/>
      <c r="J39" s="144">
        <f t="shared" ref="J39:K39" si="90">SUM(J40:J42)</f>
        <v>0</v>
      </c>
      <c r="K39" s="142">
        <f t="shared" si="90"/>
        <v>0</v>
      </c>
      <c r="L39" s="143"/>
      <c r="M39" s="144">
        <f t="shared" ref="M39:N39" si="91">SUM(M40:M42)</f>
        <v>0</v>
      </c>
      <c r="N39" s="142">
        <f t="shared" si="91"/>
        <v>0</v>
      </c>
      <c r="O39" s="143"/>
      <c r="P39" s="144">
        <f t="shared" ref="P39:Q39" si="92">SUM(P40:P42)</f>
        <v>0</v>
      </c>
      <c r="Q39" s="142">
        <f t="shared" si="92"/>
        <v>0</v>
      </c>
      <c r="R39" s="143"/>
      <c r="S39" s="144">
        <f t="shared" ref="S39:T39" si="93">SUM(S40:S42)</f>
        <v>0</v>
      </c>
      <c r="T39" s="142">
        <f t="shared" si="93"/>
        <v>0</v>
      </c>
      <c r="U39" s="143"/>
      <c r="V39" s="144">
        <f t="shared" ref="V39:X39" si="94">SUM(V40:V42)</f>
        <v>0</v>
      </c>
      <c r="W39" s="144">
        <f t="shared" si="94"/>
        <v>0</v>
      </c>
      <c r="X39" s="144">
        <f t="shared" si="94"/>
        <v>0</v>
      </c>
      <c r="Y39" s="187">
        <f t="shared" si="79"/>
        <v>0</v>
      </c>
      <c r="Z39" s="187" t="e">
        <f t="shared" si="80"/>
        <v>#DIV/0!</v>
      </c>
      <c r="AA39" s="146"/>
      <c r="AB39" s="118"/>
      <c r="AC39" s="118"/>
      <c r="AD39" s="118"/>
      <c r="AE39" s="118"/>
      <c r="AF39" s="118"/>
      <c r="AG39" s="118"/>
    </row>
    <row r="40" spans="1:33" ht="30" customHeight="1" x14ac:dyDescent="0.25">
      <c r="A40" s="119" t="s">
        <v>76</v>
      </c>
      <c r="B40" s="120" t="s">
        <v>116</v>
      </c>
      <c r="C40" s="121" t="s">
        <v>117</v>
      </c>
      <c r="D40" s="122" t="s">
        <v>118</v>
      </c>
      <c r="E40" s="123"/>
      <c r="F40" s="124"/>
      <c r="G40" s="125">
        <f t="shared" ref="G40:G42" si="95">E40*F40</f>
        <v>0</v>
      </c>
      <c r="H40" s="123"/>
      <c r="I40" s="124"/>
      <c r="J40" s="125">
        <f t="shared" ref="J40:J42" si="96">H40*I40</f>
        <v>0</v>
      </c>
      <c r="K40" s="123"/>
      <c r="L40" s="124"/>
      <c r="M40" s="125">
        <f t="shared" ref="M40:M42" si="97">K40*L40</f>
        <v>0</v>
      </c>
      <c r="N40" s="123"/>
      <c r="O40" s="124"/>
      <c r="P40" s="125">
        <f t="shared" ref="P40:P42" si="98">N40*O40</f>
        <v>0</v>
      </c>
      <c r="Q40" s="123"/>
      <c r="R40" s="124"/>
      <c r="S40" s="125">
        <f t="shared" ref="S40:S42" si="99">Q40*R40</f>
        <v>0</v>
      </c>
      <c r="T40" s="123"/>
      <c r="U40" s="124"/>
      <c r="V40" s="125">
        <f t="shared" ref="V40:V42" si="100">T40*U40</f>
        <v>0</v>
      </c>
      <c r="W40" s="126">
        <f t="shared" ref="W40:W42" si="101">G40+M40+S40</f>
        <v>0</v>
      </c>
      <c r="X40" s="127">
        <f t="shared" ref="X40:X42" si="102">J40+P40+V40</f>
        <v>0</v>
      </c>
      <c r="Y40" s="127">
        <f t="shared" si="79"/>
        <v>0</v>
      </c>
      <c r="Z40" s="128" t="e">
        <f t="shared" si="80"/>
        <v>#DIV/0!</v>
      </c>
      <c r="AA40" s="129"/>
      <c r="AB40" s="131"/>
      <c r="AC40" s="131"/>
      <c r="AD40" s="131"/>
      <c r="AE40" s="131"/>
      <c r="AF40" s="131"/>
      <c r="AG40" s="131"/>
    </row>
    <row r="41" spans="1:33" ht="30" customHeight="1" x14ac:dyDescent="0.25">
      <c r="A41" s="119" t="s">
        <v>76</v>
      </c>
      <c r="B41" s="120" t="s">
        <v>119</v>
      </c>
      <c r="C41" s="188" t="s">
        <v>117</v>
      </c>
      <c r="D41" s="122" t="s">
        <v>118</v>
      </c>
      <c r="E41" s="123"/>
      <c r="F41" s="124"/>
      <c r="G41" s="125">
        <f t="shared" si="95"/>
        <v>0</v>
      </c>
      <c r="H41" s="123"/>
      <c r="I41" s="124"/>
      <c r="J41" s="125">
        <f t="shared" si="96"/>
        <v>0</v>
      </c>
      <c r="K41" s="123"/>
      <c r="L41" s="124"/>
      <c r="M41" s="125">
        <f t="shared" si="97"/>
        <v>0</v>
      </c>
      <c r="N41" s="123"/>
      <c r="O41" s="124"/>
      <c r="P41" s="125">
        <f t="shared" si="98"/>
        <v>0</v>
      </c>
      <c r="Q41" s="123"/>
      <c r="R41" s="124"/>
      <c r="S41" s="125">
        <f t="shared" si="99"/>
        <v>0</v>
      </c>
      <c r="T41" s="123"/>
      <c r="U41" s="124"/>
      <c r="V41" s="125">
        <f t="shared" si="100"/>
        <v>0</v>
      </c>
      <c r="W41" s="126">
        <f t="shared" si="101"/>
        <v>0</v>
      </c>
      <c r="X41" s="127">
        <f t="shared" si="102"/>
        <v>0</v>
      </c>
      <c r="Y41" s="127">
        <f t="shared" si="79"/>
        <v>0</v>
      </c>
      <c r="Z41" s="128" t="e">
        <f t="shared" si="80"/>
        <v>#DIV/0!</v>
      </c>
      <c r="AA41" s="129"/>
      <c r="AB41" s="131"/>
      <c r="AC41" s="131"/>
      <c r="AD41" s="131"/>
      <c r="AE41" s="131"/>
      <c r="AF41" s="131"/>
      <c r="AG41" s="131"/>
    </row>
    <row r="42" spans="1:33" ht="30" customHeight="1" x14ac:dyDescent="0.25">
      <c r="A42" s="147" t="s">
        <v>76</v>
      </c>
      <c r="B42" s="154" t="s">
        <v>120</v>
      </c>
      <c r="C42" s="189" t="s">
        <v>117</v>
      </c>
      <c r="D42" s="148" t="s">
        <v>118</v>
      </c>
      <c r="E42" s="149"/>
      <c r="F42" s="150"/>
      <c r="G42" s="151">
        <f t="shared" si="95"/>
        <v>0</v>
      </c>
      <c r="H42" s="149"/>
      <c r="I42" s="150"/>
      <c r="J42" s="151">
        <f t="shared" si="96"/>
        <v>0</v>
      </c>
      <c r="K42" s="149"/>
      <c r="L42" s="150"/>
      <c r="M42" s="151">
        <f t="shared" si="97"/>
        <v>0</v>
      </c>
      <c r="N42" s="149"/>
      <c r="O42" s="150"/>
      <c r="P42" s="151">
        <f t="shared" si="98"/>
        <v>0</v>
      </c>
      <c r="Q42" s="149"/>
      <c r="R42" s="150"/>
      <c r="S42" s="151">
        <f t="shared" si="99"/>
        <v>0</v>
      </c>
      <c r="T42" s="149"/>
      <c r="U42" s="150"/>
      <c r="V42" s="151">
        <f t="shared" si="100"/>
        <v>0</v>
      </c>
      <c r="W42" s="138">
        <f t="shared" si="101"/>
        <v>0</v>
      </c>
      <c r="X42" s="127">
        <f t="shared" si="102"/>
        <v>0</v>
      </c>
      <c r="Y42" s="127">
        <f t="shared" si="79"/>
        <v>0</v>
      </c>
      <c r="Z42" s="128" t="e">
        <f t="shared" si="80"/>
        <v>#DIV/0!</v>
      </c>
      <c r="AA42" s="152"/>
      <c r="AB42" s="131"/>
      <c r="AC42" s="131"/>
      <c r="AD42" s="131"/>
      <c r="AE42" s="131"/>
      <c r="AF42" s="131"/>
      <c r="AG42" s="131"/>
    </row>
    <row r="43" spans="1:33" ht="30" customHeight="1" x14ac:dyDescent="0.25">
      <c r="A43" s="108" t="s">
        <v>73</v>
      </c>
      <c r="B43" s="155" t="s">
        <v>121</v>
      </c>
      <c r="C43" s="153" t="s">
        <v>122</v>
      </c>
      <c r="D43" s="141"/>
      <c r="E43" s="142">
        <f>SUM(E44:E46)</f>
        <v>0</v>
      </c>
      <c r="F43" s="143"/>
      <c r="G43" s="144">
        <f t="shared" ref="G43:H43" si="103">SUM(G44:G46)</f>
        <v>0</v>
      </c>
      <c r="H43" s="142">
        <f t="shared" si="103"/>
        <v>0</v>
      </c>
      <c r="I43" s="143"/>
      <c r="J43" s="144">
        <f t="shared" ref="J43:K43" si="104">SUM(J44:J46)</f>
        <v>0</v>
      </c>
      <c r="K43" s="142">
        <f t="shared" si="104"/>
        <v>0</v>
      </c>
      <c r="L43" s="143"/>
      <c r="M43" s="144">
        <f t="shared" ref="M43:N43" si="105">SUM(M44:M46)</f>
        <v>0</v>
      </c>
      <c r="N43" s="142">
        <f t="shared" si="105"/>
        <v>0</v>
      </c>
      <c r="O43" s="143"/>
      <c r="P43" s="144">
        <f t="shared" ref="P43:Q43" si="106">SUM(P44:P46)</f>
        <v>0</v>
      </c>
      <c r="Q43" s="142">
        <f t="shared" si="106"/>
        <v>0</v>
      </c>
      <c r="R43" s="143"/>
      <c r="S43" s="144">
        <f t="shared" ref="S43:T43" si="107">SUM(S44:S46)</f>
        <v>0</v>
      </c>
      <c r="T43" s="142">
        <f t="shared" si="107"/>
        <v>0</v>
      </c>
      <c r="U43" s="143"/>
      <c r="V43" s="144">
        <f t="shared" ref="V43:X43" si="108">SUM(V44:V46)</f>
        <v>0</v>
      </c>
      <c r="W43" s="144">
        <f t="shared" si="108"/>
        <v>0</v>
      </c>
      <c r="X43" s="144">
        <f t="shared" si="108"/>
        <v>0</v>
      </c>
      <c r="Y43" s="143">
        <f t="shared" si="79"/>
        <v>0</v>
      </c>
      <c r="Z43" s="143" t="e">
        <f t="shared" si="80"/>
        <v>#DIV/0!</v>
      </c>
      <c r="AA43" s="146"/>
      <c r="AB43" s="118"/>
      <c r="AC43" s="118"/>
      <c r="AD43" s="118"/>
      <c r="AE43" s="118"/>
      <c r="AF43" s="118"/>
      <c r="AG43" s="118"/>
    </row>
    <row r="44" spans="1:33" ht="30" customHeight="1" x14ac:dyDescent="0.25">
      <c r="A44" s="119" t="s">
        <v>76</v>
      </c>
      <c r="B44" s="120" t="s">
        <v>123</v>
      </c>
      <c r="C44" s="121" t="s">
        <v>124</v>
      </c>
      <c r="D44" s="122" t="s">
        <v>118</v>
      </c>
      <c r="E44" s="123"/>
      <c r="F44" s="124"/>
      <c r="G44" s="125">
        <f t="shared" ref="G44:G46" si="109">E44*F44</f>
        <v>0</v>
      </c>
      <c r="H44" s="123"/>
      <c r="I44" s="124"/>
      <c r="J44" s="125">
        <f t="shared" ref="J44:J46" si="110">H44*I44</f>
        <v>0</v>
      </c>
      <c r="K44" s="123"/>
      <c r="L44" s="124"/>
      <c r="M44" s="125">
        <f t="shared" ref="M44:M46" si="111">K44*L44</f>
        <v>0</v>
      </c>
      <c r="N44" s="123"/>
      <c r="O44" s="124"/>
      <c r="P44" s="125">
        <f t="shared" ref="P44:P46" si="112">N44*O44</f>
        <v>0</v>
      </c>
      <c r="Q44" s="123"/>
      <c r="R44" s="124"/>
      <c r="S44" s="125">
        <f t="shared" ref="S44:S46" si="113">Q44*R44</f>
        <v>0</v>
      </c>
      <c r="T44" s="123"/>
      <c r="U44" s="124"/>
      <c r="V44" s="125">
        <f t="shared" ref="V44:V46" si="114">T44*U44</f>
        <v>0</v>
      </c>
      <c r="W44" s="126">
        <f t="shared" ref="W44:W46" si="115">G44+M44+S44</f>
        <v>0</v>
      </c>
      <c r="X44" s="127">
        <f t="shared" ref="X44:X46" si="116">J44+P44+V44</f>
        <v>0</v>
      </c>
      <c r="Y44" s="127">
        <f t="shared" si="79"/>
        <v>0</v>
      </c>
      <c r="Z44" s="128" t="e">
        <f t="shared" si="80"/>
        <v>#DIV/0!</v>
      </c>
      <c r="AA44" s="129"/>
      <c r="AB44" s="130"/>
      <c r="AC44" s="131"/>
      <c r="AD44" s="131"/>
      <c r="AE44" s="131"/>
      <c r="AF44" s="131"/>
      <c r="AG44" s="131"/>
    </row>
    <row r="45" spans="1:33" ht="30" customHeight="1" x14ac:dyDescent="0.25">
      <c r="A45" s="119" t="s">
        <v>76</v>
      </c>
      <c r="B45" s="120" t="s">
        <v>125</v>
      </c>
      <c r="C45" s="121" t="s">
        <v>126</v>
      </c>
      <c r="D45" s="122" t="s">
        <v>118</v>
      </c>
      <c r="E45" s="123"/>
      <c r="F45" s="124"/>
      <c r="G45" s="125">
        <f t="shared" si="109"/>
        <v>0</v>
      </c>
      <c r="H45" s="123"/>
      <c r="I45" s="124"/>
      <c r="J45" s="125">
        <f t="shared" si="110"/>
        <v>0</v>
      </c>
      <c r="K45" s="123"/>
      <c r="L45" s="124"/>
      <c r="M45" s="125">
        <f t="shared" si="111"/>
        <v>0</v>
      </c>
      <c r="N45" s="123"/>
      <c r="O45" s="124"/>
      <c r="P45" s="125">
        <f t="shared" si="112"/>
        <v>0</v>
      </c>
      <c r="Q45" s="123"/>
      <c r="R45" s="124"/>
      <c r="S45" s="125">
        <f t="shared" si="113"/>
        <v>0</v>
      </c>
      <c r="T45" s="123"/>
      <c r="U45" s="124"/>
      <c r="V45" s="125">
        <f t="shared" si="114"/>
        <v>0</v>
      </c>
      <c r="W45" s="126">
        <f t="shared" si="115"/>
        <v>0</v>
      </c>
      <c r="X45" s="127">
        <f t="shared" si="116"/>
        <v>0</v>
      </c>
      <c r="Y45" s="127">
        <f t="shared" si="79"/>
        <v>0</v>
      </c>
      <c r="Z45" s="128" t="e">
        <f t="shared" si="80"/>
        <v>#DIV/0!</v>
      </c>
      <c r="AA45" s="129"/>
      <c r="AB45" s="131"/>
      <c r="AC45" s="131"/>
      <c r="AD45" s="131"/>
      <c r="AE45" s="131"/>
      <c r="AF45" s="131"/>
      <c r="AG45" s="131"/>
    </row>
    <row r="46" spans="1:33" ht="30" customHeight="1" x14ac:dyDescent="0.25">
      <c r="A46" s="132" t="s">
        <v>76</v>
      </c>
      <c r="B46" s="133" t="s">
        <v>127</v>
      </c>
      <c r="C46" s="165" t="s">
        <v>124</v>
      </c>
      <c r="D46" s="134" t="s">
        <v>118</v>
      </c>
      <c r="E46" s="149"/>
      <c r="F46" s="150"/>
      <c r="G46" s="151">
        <f t="shared" si="109"/>
        <v>0</v>
      </c>
      <c r="H46" s="149"/>
      <c r="I46" s="150"/>
      <c r="J46" s="151">
        <f t="shared" si="110"/>
        <v>0</v>
      </c>
      <c r="K46" s="149"/>
      <c r="L46" s="150"/>
      <c r="M46" s="151">
        <f t="shared" si="111"/>
        <v>0</v>
      </c>
      <c r="N46" s="149"/>
      <c r="O46" s="150"/>
      <c r="P46" s="151">
        <f t="shared" si="112"/>
        <v>0</v>
      </c>
      <c r="Q46" s="149"/>
      <c r="R46" s="150"/>
      <c r="S46" s="151">
        <f t="shared" si="113"/>
        <v>0</v>
      </c>
      <c r="T46" s="149"/>
      <c r="U46" s="150"/>
      <c r="V46" s="151">
        <f t="shared" si="114"/>
        <v>0</v>
      </c>
      <c r="W46" s="138">
        <f t="shared" si="115"/>
        <v>0</v>
      </c>
      <c r="X46" s="127">
        <f t="shared" si="116"/>
        <v>0</v>
      </c>
      <c r="Y46" s="127">
        <f t="shared" si="79"/>
        <v>0</v>
      </c>
      <c r="Z46" s="128" t="e">
        <f t="shared" si="80"/>
        <v>#DIV/0!</v>
      </c>
      <c r="AA46" s="152"/>
      <c r="AB46" s="131"/>
      <c r="AC46" s="131"/>
      <c r="AD46" s="131"/>
      <c r="AE46" s="131"/>
      <c r="AF46" s="131"/>
      <c r="AG46" s="131"/>
    </row>
    <row r="47" spans="1:33" ht="30" customHeight="1" x14ac:dyDescent="0.25">
      <c r="A47" s="167" t="s">
        <v>128</v>
      </c>
      <c r="B47" s="168"/>
      <c r="C47" s="169"/>
      <c r="D47" s="170"/>
      <c r="E47" s="174">
        <f>E43+E39+E35</f>
        <v>0</v>
      </c>
      <c r="F47" s="190"/>
      <c r="G47" s="173">
        <f t="shared" ref="G47:H47" si="117">G43+G39+G35</f>
        <v>0</v>
      </c>
      <c r="H47" s="174">
        <f t="shared" si="117"/>
        <v>0</v>
      </c>
      <c r="I47" s="190"/>
      <c r="J47" s="173">
        <f t="shared" ref="J47:K47" si="118">J43+J39+J35</f>
        <v>0</v>
      </c>
      <c r="K47" s="191">
        <f t="shared" si="118"/>
        <v>0</v>
      </c>
      <c r="L47" s="190"/>
      <c r="M47" s="173">
        <f t="shared" ref="M47:N47" si="119">M43+M39+M35</f>
        <v>0</v>
      </c>
      <c r="N47" s="191">
        <f t="shared" si="119"/>
        <v>0</v>
      </c>
      <c r="O47" s="190"/>
      <c r="P47" s="173">
        <f t="shared" ref="P47:Q47" si="120">P43+P39+P35</f>
        <v>0</v>
      </c>
      <c r="Q47" s="191">
        <f t="shared" si="120"/>
        <v>0</v>
      </c>
      <c r="R47" s="190"/>
      <c r="S47" s="173">
        <f t="shared" ref="S47:T47" si="121">S43+S39+S35</f>
        <v>0</v>
      </c>
      <c r="T47" s="191">
        <f t="shared" si="121"/>
        <v>0</v>
      </c>
      <c r="U47" s="190"/>
      <c r="V47" s="173">
        <f t="shared" ref="V47:X47" si="122">V43+V39+V35</f>
        <v>0</v>
      </c>
      <c r="W47" s="192">
        <f t="shared" si="122"/>
        <v>0</v>
      </c>
      <c r="X47" s="192">
        <f t="shared" si="122"/>
        <v>0</v>
      </c>
      <c r="Y47" s="192">
        <f t="shared" si="79"/>
        <v>0</v>
      </c>
      <c r="Z47" s="192" t="e">
        <f t="shared" si="80"/>
        <v>#DIV/0!</v>
      </c>
      <c r="AA47" s="178"/>
      <c r="AB47" s="7"/>
      <c r="AC47" s="7"/>
      <c r="AD47" s="7"/>
      <c r="AE47" s="7"/>
      <c r="AF47" s="7"/>
      <c r="AG47" s="7"/>
    </row>
    <row r="48" spans="1:33" ht="30" customHeight="1" x14ac:dyDescent="0.25">
      <c r="A48" s="179" t="s">
        <v>71</v>
      </c>
      <c r="B48" s="180">
        <v>3</v>
      </c>
      <c r="C48" s="181" t="s">
        <v>129</v>
      </c>
      <c r="D48" s="182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6"/>
      <c r="X48" s="106"/>
      <c r="Y48" s="106"/>
      <c r="Z48" s="106"/>
      <c r="AA48" s="107"/>
      <c r="AB48" s="7"/>
      <c r="AC48" s="7"/>
      <c r="AD48" s="7"/>
      <c r="AE48" s="7"/>
      <c r="AF48" s="7"/>
      <c r="AG48" s="7"/>
    </row>
    <row r="49" spans="1:33" ht="45" customHeight="1" x14ac:dyDescent="0.25">
      <c r="A49" s="108" t="s">
        <v>73</v>
      </c>
      <c r="B49" s="155" t="s">
        <v>130</v>
      </c>
      <c r="C49" s="110" t="s">
        <v>131</v>
      </c>
      <c r="D49" s="111"/>
      <c r="E49" s="112">
        <f>SUM(E50:E52)</f>
        <v>0</v>
      </c>
      <c r="F49" s="113"/>
      <c r="G49" s="114">
        <f t="shared" ref="G49:H49" si="123">SUM(G50:G52)</f>
        <v>0</v>
      </c>
      <c r="H49" s="112">
        <f t="shared" si="123"/>
        <v>0</v>
      </c>
      <c r="I49" s="113"/>
      <c r="J49" s="114">
        <f t="shared" ref="J49:K49" si="124">SUM(J50:J52)</f>
        <v>0</v>
      </c>
      <c r="K49" s="112">
        <f t="shared" si="124"/>
        <v>0</v>
      </c>
      <c r="L49" s="113"/>
      <c r="M49" s="114">
        <f t="shared" ref="M49:N49" si="125">SUM(M50:M52)</f>
        <v>0</v>
      </c>
      <c r="N49" s="112">
        <f t="shared" si="125"/>
        <v>0</v>
      </c>
      <c r="O49" s="113"/>
      <c r="P49" s="114">
        <f t="shared" ref="P49:Q49" si="126">SUM(P50:P52)</f>
        <v>0</v>
      </c>
      <c r="Q49" s="112">
        <f t="shared" si="126"/>
        <v>0</v>
      </c>
      <c r="R49" s="113"/>
      <c r="S49" s="114">
        <f t="shared" ref="S49:T49" si="127">SUM(S50:S52)</f>
        <v>0</v>
      </c>
      <c r="T49" s="112">
        <f t="shared" si="127"/>
        <v>0</v>
      </c>
      <c r="U49" s="113"/>
      <c r="V49" s="114">
        <f t="shared" ref="V49:X49" si="128">SUM(V50:V52)</f>
        <v>0</v>
      </c>
      <c r="W49" s="114">
        <f t="shared" si="128"/>
        <v>0</v>
      </c>
      <c r="X49" s="114">
        <f t="shared" si="128"/>
        <v>0</v>
      </c>
      <c r="Y49" s="115">
        <f t="shared" ref="Y49:Y56" si="129">W49-X49</f>
        <v>0</v>
      </c>
      <c r="Z49" s="116" t="e">
        <f t="shared" ref="Z49:Z56" si="130">Y49/W49</f>
        <v>#DIV/0!</v>
      </c>
      <c r="AA49" s="117"/>
      <c r="AB49" s="118"/>
      <c r="AC49" s="118"/>
      <c r="AD49" s="118"/>
      <c r="AE49" s="118"/>
      <c r="AF49" s="118"/>
      <c r="AG49" s="118"/>
    </row>
    <row r="50" spans="1:33" ht="30" customHeight="1" x14ac:dyDescent="0.25">
      <c r="A50" s="119" t="s">
        <v>76</v>
      </c>
      <c r="B50" s="120" t="s">
        <v>132</v>
      </c>
      <c r="C50" s="188" t="s">
        <v>133</v>
      </c>
      <c r="D50" s="122" t="s">
        <v>111</v>
      </c>
      <c r="E50" s="123"/>
      <c r="F50" s="124"/>
      <c r="G50" s="125">
        <f t="shared" ref="G50:G52" si="131">E50*F50</f>
        <v>0</v>
      </c>
      <c r="H50" s="123"/>
      <c r="I50" s="124"/>
      <c r="J50" s="125">
        <f t="shared" ref="J50:J52" si="132">H50*I50</f>
        <v>0</v>
      </c>
      <c r="K50" s="123"/>
      <c r="L50" s="124"/>
      <c r="M50" s="125">
        <f t="shared" ref="M50:M52" si="133">K50*L50</f>
        <v>0</v>
      </c>
      <c r="N50" s="123"/>
      <c r="O50" s="124"/>
      <c r="P50" s="125">
        <f t="shared" ref="P50:P52" si="134">N50*O50</f>
        <v>0</v>
      </c>
      <c r="Q50" s="123"/>
      <c r="R50" s="124"/>
      <c r="S50" s="125">
        <f t="shared" ref="S50:S52" si="135">Q50*R50</f>
        <v>0</v>
      </c>
      <c r="T50" s="123"/>
      <c r="U50" s="124"/>
      <c r="V50" s="125">
        <f t="shared" ref="V50:V52" si="136">T50*U50</f>
        <v>0</v>
      </c>
      <c r="W50" s="126">
        <f t="shared" ref="W50:W52" si="137">G50+M50+S50</f>
        <v>0</v>
      </c>
      <c r="X50" s="127">
        <f t="shared" ref="X50:X52" si="138">J50+P50+V50</f>
        <v>0</v>
      </c>
      <c r="Y50" s="127">
        <f t="shared" si="129"/>
        <v>0</v>
      </c>
      <c r="Z50" s="128" t="e">
        <f t="shared" si="130"/>
        <v>#DIV/0!</v>
      </c>
      <c r="AA50" s="129"/>
      <c r="AB50" s="131"/>
      <c r="AC50" s="131"/>
      <c r="AD50" s="131"/>
      <c r="AE50" s="131"/>
      <c r="AF50" s="131"/>
      <c r="AG50" s="131"/>
    </row>
    <row r="51" spans="1:33" ht="30" customHeight="1" x14ac:dyDescent="0.25">
      <c r="A51" s="119" t="s">
        <v>76</v>
      </c>
      <c r="B51" s="120" t="s">
        <v>134</v>
      </c>
      <c r="C51" s="188" t="s">
        <v>135</v>
      </c>
      <c r="D51" s="122" t="s">
        <v>111</v>
      </c>
      <c r="E51" s="123"/>
      <c r="F51" s="124"/>
      <c r="G51" s="125">
        <f t="shared" si="131"/>
        <v>0</v>
      </c>
      <c r="H51" s="123"/>
      <c r="I51" s="124"/>
      <c r="J51" s="125">
        <f t="shared" si="132"/>
        <v>0</v>
      </c>
      <c r="K51" s="123"/>
      <c r="L51" s="124"/>
      <c r="M51" s="125">
        <f t="shared" si="133"/>
        <v>0</v>
      </c>
      <c r="N51" s="123"/>
      <c r="O51" s="124"/>
      <c r="P51" s="125">
        <f t="shared" si="134"/>
        <v>0</v>
      </c>
      <c r="Q51" s="123"/>
      <c r="R51" s="124"/>
      <c r="S51" s="125">
        <f t="shared" si="135"/>
        <v>0</v>
      </c>
      <c r="T51" s="123"/>
      <c r="U51" s="124"/>
      <c r="V51" s="125">
        <f t="shared" si="136"/>
        <v>0</v>
      </c>
      <c r="W51" s="126">
        <f t="shared" si="137"/>
        <v>0</v>
      </c>
      <c r="X51" s="127">
        <f t="shared" si="138"/>
        <v>0</v>
      </c>
      <c r="Y51" s="127">
        <f t="shared" si="129"/>
        <v>0</v>
      </c>
      <c r="Z51" s="128" t="e">
        <f t="shared" si="130"/>
        <v>#DIV/0!</v>
      </c>
      <c r="AA51" s="129"/>
      <c r="AB51" s="131"/>
      <c r="AC51" s="131"/>
      <c r="AD51" s="131"/>
      <c r="AE51" s="131"/>
      <c r="AF51" s="131"/>
      <c r="AG51" s="131"/>
    </row>
    <row r="52" spans="1:33" ht="30" customHeight="1" x14ac:dyDescent="0.25">
      <c r="A52" s="132" t="s">
        <v>76</v>
      </c>
      <c r="B52" s="133" t="s">
        <v>136</v>
      </c>
      <c r="C52" s="164" t="s">
        <v>137</v>
      </c>
      <c r="D52" s="134" t="s">
        <v>111</v>
      </c>
      <c r="E52" s="135"/>
      <c r="F52" s="136"/>
      <c r="G52" s="137">
        <f t="shared" si="131"/>
        <v>0</v>
      </c>
      <c r="H52" s="135"/>
      <c r="I52" s="136"/>
      <c r="J52" s="137">
        <f t="shared" si="132"/>
        <v>0</v>
      </c>
      <c r="K52" s="135"/>
      <c r="L52" s="136"/>
      <c r="M52" s="137">
        <f t="shared" si="133"/>
        <v>0</v>
      </c>
      <c r="N52" s="135"/>
      <c r="O52" s="136"/>
      <c r="P52" s="137">
        <f t="shared" si="134"/>
        <v>0</v>
      </c>
      <c r="Q52" s="135"/>
      <c r="R52" s="136"/>
      <c r="S52" s="137">
        <f t="shared" si="135"/>
        <v>0</v>
      </c>
      <c r="T52" s="135"/>
      <c r="U52" s="136"/>
      <c r="V52" s="137">
        <f t="shared" si="136"/>
        <v>0</v>
      </c>
      <c r="W52" s="138">
        <f t="shared" si="137"/>
        <v>0</v>
      </c>
      <c r="X52" s="127">
        <f t="shared" si="138"/>
        <v>0</v>
      </c>
      <c r="Y52" s="127">
        <f t="shared" si="129"/>
        <v>0</v>
      </c>
      <c r="Z52" s="128" t="e">
        <f t="shared" si="130"/>
        <v>#DIV/0!</v>
      </c>
      <c r="AA52" s="139"/>
      <c r="AB52" s="131"/>
      <c r="AC52" s="131"/>
      <c r="AD52" s="131"/>
      <c r="AE52" s="131"/>
      <c r="AF52" s="131"/>
      <c r="AG52" s="131"/>
    </row>
    <row r="53" spans="1:33" ht="47.25" customHeight="1" x14ac:dyDescent="0.25">
      <c r="A53" s="108" t="s">
        <v>73</v>
      </c>
      <c r="B53" s="155" t="s">
        <v>138</v>
      </c>
      <c r="C53" s="140" t="s">
        <v>139</v>
      </c>
      <c r="D53" s="141"/>
      <c r="E53" s="142"/>
      <c r="F53" s="143"/>
      <c r="G53" s="144"/>
      <c r="H53" s="142"/>
      <c r="I53" s="143"/>
      <c r="J53" s="144"/>
      <c r="K53" s="142">
        <f>SUM(K54:K55)</f>
        <v>0</v>
      </c>
      <c r="L53" s="143"/>
      <c r="M53" s="144">
        <f t="shared" ref="M53:N53" si="139">SUM(M54:M55)</f>
        <v>0</v>
      </c>
      <c r="N53" s="142">
        <f t="shared" si="139"/>
        <v>0</v>
      </c>
      <c r="O53" s="143"/>
      <c r="P53" s="144">
        <f t="shared" ref="P53:Q53" si="140">SUM(P54:P55)</f>
        <v>0</v>
      </c>
      <c r="Q53" s="142">
        <f t="shared" si="140"/>
        <v>0</v>
      </c>
      <c r="R53" s="143"/>
      <c r="S53" s="144">
        <f t="shared" ref="S53:T53" si="141">SUM(S54:S55)</f>
        <v>0</v>
      </c>
      <c r="T53" s="142">
        <f t="shared" si="141"/>
        <v>0</v>
      </c>
      <c r="U53" s="143"/>
      <c r="V53" s="144">
        <f t="shared" ref="V53:X53" si="142">SUM(V54:V55)</f>
        <v>0</v>
      </c>
      <c r="W53" s="144">
        <f t="shared" si="142"/>
        <v>0</v>
      </c>
      <c r="X53" s="144">
        <f t="shared" si="142"/>
        <v>0</v>
      </c>
      <c r="Y53" s="144">
        <f t="shared" si="129"/>
        <v>0</v>
      </c>
      <c r="Z53" s="144" t="e">
        <f t="shared" si="130"/>
        <v>#DIV/0!</v>
      </c>
      <c r="AA53" s="146"/>
      <c r="AB53" s="118"/>
      <c r="AC53" s="118"/>
      <c r="AD53" s="118"/>
      <c r="AE53" s="118"/>
      <c r="AF53" s="118"/>
      <c r="AG53" s="118"/>
    </row>
    <row r="54" spans="1:33" ht="30" customHeight="1" x14ac:dyDescent="0.25">
      <c r="A54" s="119" t="s">
        <v>76</v>
      </c>
      <c r="B54" s="120" t="s">
        <v>140</v>
      </c>
      <c r="C54" s="188" t="s">
        <v>141</v>
      </c>
      <c r="D54" s="122" t="s">
        <v>142</v>
      </c>
      <c r="E54" s="451" t="s">
        <v>143</v>
      </c>
      <c r="F54" s="452"/>
      <c r="G54" s="453"/>
      <c r="H54" s="451" t="s">
        <v>143</v>
      </c>
      <c r="I54" s="452"/>
      <c r="J54" s="453"/>
      <c r="K54" s="123"/>
      <c r="L54" s="124"/>
      <c r="M54" s="125">
        <f t="shared" ref="M54:M55" si="143">K54*L54</f>
        <v>0</v>
      </c>
      <c r="N54" s="123"/>
      <c r="O54" s="124"/>
      <c r="P54" s="125">
        <f t="shared" ref="P54:P55" si="144">N54*O54</f>
        <v>0</v>
      </c>
      <c r="Q54" s="123"/>
      <c r="R54" s="124"/>
      <c r="S54" s="125">
        <f t="shared" ref="S54:S55" si="145">Q54*R54</f>
        <v>0</v>
      </c>
      <c r="T54" s="123"/>
      <c r="U54" s="124"/>
      <c r="V54" s="125">
        <f t="shared" ref="V54:V55" si="146">T54*U54</f>
        <v>0</v>
      </c>
      <c r="W54" s="138">
        <f t="shared" ref="W54:W55" si="147">G54+M54+S54</f>
        <v>0</v>
      </c>
      <c r="X54" s="127">
        <f t="shared" ref="X54:X55" si="148">J54+P54+V54</f>
        <v>0</v>
      </c>
      <c r="Y54" s="127">
        <f t="shared" si="129"/>
        <v>0</v>
      </c>
      <c r="Z54" s="128" t="e">
        <f t="shared" si="130"/>
        <v>#DIV/0!</v>
      </c>
      <c r="AA54" s="129"/>
      <c r="AB54" s="131"/>
      <c r="AC54" s="131"/>
      <c r="AD54" s="131"/>
      <c r="AE54" s="131"/>
      <c r="AF54" s="131"/>
      <c r="AG54" s="131"/>
    </row>
    <row r="55" spans="1:33" ht="30" customHeight="1" x14ac:dyDescent="0.25">
      <c r="A55" s="132" t="s">
        <v>76</v>
      </c>
      <c r="B55" s="133" t="s">
        <v>144</v>
      </c>
      <c r="C55" s="164" t="s">
        <v>145</v>
      </c>
      <c r="D55" s="134" t="s">
        <v>142</v>
      </c>
      <c r="E55" s="427"/>
      <c r="F55" s="454"/>
      <c r="G55" s="428"/>
      <c r="H55" s="427"/>
      <c r="I55" s="454"/>
      <c r="J55" s="428"/>
      <c r="K55" s="149"/>
      <c r="L55" s="150"/>
      <c r="M55" s="151">
        <f t="shared" si="143"/>
        <v>0</v>
      </c>
      <c r="N55" s="149"/>
      <c r="O55" s="150"/>
      <c r="P55" s="151">
        <f t="shared" si="144"/>
        <v>0</v>
      </c>
      <c r="Q55" s="149"/>
      <c r="R55" s="150"/>
      <c r="S55" s="151">
        <f t="shared" si="145"/>
        <v>0</v>
      </c>
      <c r="T55" s="149"/>
      <c r="U55" s="150"/>
      <c r="V55" s="151">
        <f t="shared" si="146"/>
        <v>0</v>
      </c>
      <c r="W55" s="138">
        <f t="shared" si="147"/>
        <v>0</v>
      </c>
      <c r="X55" s="127">
        <f t="shared" si="148"/>
        <v>0</v>
      </c>
      <c r="Y55" s="166">
        <f t="shared" si="129"/>
        <v>0</v>
      </c>
      <c r="Z55" s="128" t="e">
        <f t="shared" si="130"/>
        <v>#DIV/0!</v>
      </c>
      <c r="AA55" s="152"/>
      <c r="AB55" s="131"/>
      <c r="AC55" s="131"/>
      <c r="AD55" s="131"/>
      <c r="AE55" s="131"/>
      <c r="AF55" s="131"/>
      <c r="AG55" s="131"/>
    </row>
    <row r="56" spans="1:33" ht="30" customHeight="1" x14ac:dyDescent="0.25">
      <c r="A56" s="167" t="s">
        <v>146</v>
      </c>
      <c r="B56" s="168"/>
      <c r="C56" s="169"/>
      <c r="D56" s="170"/>
      <c r="E56" s="174">
        <f>E49</f>
        <v>0</v>
      </c>
      <c r="F56" s="190"/>
      <c r="G56" s="173">
        <f t="shared" ref="G56:H56" si="149">G49</f>
        <v>0</v>
      </c>
      <c r="H56" s="174">
        <f t="shared" si="149"/>
        <v>0</v>
      </c>
      <c r="I56" s="190"/>
      <c r="J56" s="173">
        <f>J49</f>
        <v>0</v>
      </c>
      <c r="K56" s="191">
        <f>K53+K49</f>
        <v>0</v>
      </c>
      <c r="L56" s="190"/>
      <c r="M56" s="173">
        <f t="shared" ref="M56:N56" si="150">M53+M49</f>
        <v>0</v>
      </c>
      <c r="N56" s="191">
        <f t="shared" si="150"/>
        <v>0</v>
      </c>
      <c r="O56" s="190"/>
      <c r="P56" s="173">
        <f t="shared" ref="P56:Q56" si="151">P53+P49</f>
        <v>0</v>
      </c>
      <c r="Q56" s="191">
        <f t="shared" si="151"/>
        <v>0</v>
      </c>
      <c r="R56" s="190"/>
      <c r="S56" s="173">
        <f t="shared" ref="S56:T56" si="152">S53+S49</f>
        <v>0</v>
      </c>
      <c r="T56" s="191">
        <f t="shared" si="152"/>
        <v>0</v>
      </c>
      <c r="U56" s="190"/>
      <c r="V56" s="173">
        <f t="shared" ref="V56:X56" si="153">V53+V49</f>
        <v>0</v>
      </c>
      <c r="W56" s="192">
        <f t="shared" si="153"/>
        <v>0</v>
      </c>
      <c r="X56" s="192">
        <f t="shared" si="153"/>
        <v>0</v>
      </c>
      <c r="Y56" s="192">
        <f t="shared" si="129"/>
        <v>0</v>
      </c>
      <c r="Z56" s="192" t="e">
        <f t="shared" si="130"/>
        <v>#DIV/0!</v>
      </c>
      <c r="AA56" s="178"/>
      <c r="AB56" s="131"/>
      <c r="AC56" s="131"/>
      <c r="AD56" s="131"/>
      <c r="AE56" s="7"/>
      <c r="AF56" s="7"/>
      <c r="AG56" s="7"/>
    </row>
    <row r="57" spans="1:33" ht="30" customHeight="1" x14ac:dyDescent="0.25">
      <c r="A57" s="179" t="s">
        <v>71</v>
      </c>
      <c r="B57" s="180">
        <v>4</v>
      </c>
      <c r="C57" s="181" t="s">
        <v>147</v>
      </c>
      <c r="D57" s="182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6"/>
      <c r="X57" s="106"/>
      <c r="Y57" s="183"/>
      <c r="Z57" s="106"/>
      <c r="AA57" s="107"/>
      <c r="AB57" s="7"/>
      <c r="AC57" s="7"/>
      <c r="AD57" s="7"/>
      <c r="AE57" s="7"/>
      <c r="AF57" s="7"/>
      <c r="AG57" s="7"/>
    </row>
    <row r="58" spans="1:33" ht="30" customHeight="1" x14ac:dyDescent="0.25">
      <c r="A58" s="108" t="s">
        <v>73</v>
      </c>
      <c r="B58" s="155" t="s">
        <v>148</v>
      </c>
      <c r="C58" s="193" t="s">
        <v>149</v>
      </c>
      <c r="D58" s="111"/>
      <c r="E58" s="112">
        <f>SUM(E59:E61)</f>
        <v>0</v>
      </c>
      <c r="F58" s="113"/>
      <c r="G58" s="114">
        <f t="shared" ref="G58:H58" si="154">SUM(G59:G61)</f>
        <v>0</v>
      </c>
      <c r="H58" s="112">
        <f t="shared" si="154"/>
        <v>0</v>
      </c>
      <c r="I58" s="113"/>
      <c r="J58" s="114">
        <f t="shared" ref="J58:K58" si="155">SUM(J59:J61)</f>
        <v>0</v>
      </c>
      <c r="K58" s="112">
        <f t="shared" si="155"/>
        <v>0</v>
      </c>
      <c r="L58" s="113"/>
      <c r="M58" s="114">
        <f t="shared" ref="M58:N58" si="156">SUM(M59:M61)</f>
        <v>0</v>
      </c>
      <c r="N58" s="112">
        <f t="shared" si="156"/>
        <v>0</v>
      </c>
      <c r="O58" s="113"/>
      <c r="P58" s="114">
        <f t="shared" ref="P58:Q58" si="157">SUM(P59:P61)</f>
        <v>0</v>
      </c>
      <c r="Q58" s="112">
        <f t="shared" si="157"/>
        <v>0</v>
      </c>
      <c r="R58" s="113"/>
      <c r="S58" s="114">
        <f t="shared" ref="S58:T58" si="158">SUM(S59:S61)</f>
        <v>0</v>
      </c>
      <c r="T58" s="112">
        <f t="shared" si="158"/>
        <v>0</v>
      </c>
      <c r="U58" s="113"/>
      <c r="V58" s="114">
        <f t="shared" ref="V58:X58" si="159">SUM(V59:V61)</f>
        <v>0</v>
      </c>
      <c r="W58" s="114">
        <f t="shared" si="159"/>
        <v>0</v>
      </c>
      <c r="X58" s="114">
        <f t="shared" si="159"/>
        <v>0</v>
      </c>
      <c r="Y58" s="194">
        <f t="shared" ref="Y58:Y123" si="160">W58-X58</f>
        <v>0</v>
      </c>
      <c r="Z58" s="116" t="e">
        <f t="shared" ref="Z58:Z123" si="161">Y58/W58</f>
        <v>#DIV/0!</v>
      </c>
      <c r="AA58" s="117"/>
      <c r="AB58" s="118"/>
      <c r="AC58" s="118"/>
      <c r="AD58" s="118"/>
      <c r="AE58" s="118"/>
      <c r="AF58" s="118"/>
      <c r="AG58" s="118"/>
    </row>
    <row r="59" spans="1:33" ht="30" customHeight="1" x14ac:dyDescent="0.25">
      <c r="A59" s="119" t="s">
        <v>76</v>
      </c>
      <c r="B59" s="120" t="s">
        <v>150</v>
      </c>
      <c r="C59" s="188" t="s">
        <v>151</v>
      </c>
      <c r="D59" s="195" t="s">
        <v>152</v>
      </c>
      <c r="E59" s="196"/>
      <c r="F59" s="197"/>
      <c r="G59" s="198">
        <f t="shared" ref="G59:G61" si="162">E59*F59</f>
        <v>0</v>
      </c>
      <c r="H59" s="196"/>
      <c r="I59" s="197"/>
      <c r="J59" s="198">
        <f t="shared" ref="J59:J61" si="163">H59*I59</f>
        <v>0</v>
      </c>
      <c r="K59" s="123"/>
      <c r="L59" s="197"/>
      <c r="M59" s="125">
        <f t="shared" ref="M59:M61" si="164">K59*L59</f>
        <v>0</v>
      </c>
      <c r="N59" s="123"/>
      <c r="O59" s="197"/>
      <c r="P59" s="125">
        <f t="shared" ref="P59:P61" si="165">N59*O59</f>
        <v>0</v>
      </c>
      <c r="Q59" s="123"/>
      <c r="R59" s="197"/>
      <c r="S59" s="125">
        <f t="shared" ref="S59:S61" si="166">Q59*R59</f>
        <v>0</v>
      </c>
      <c r="T59" s="123"/>
      <c r="U59" s="197"/>
      <c r="V59" s="125">
        <f t="shared" ref="V59:V61" si="167">T59*U59</f>
        <v>0</v>
      </c>
      <c r="W59" s="126">
        <f t="shared" ref="W59:W61" si="168">G59+M59+S59</f>
        <v>0</v>
      </c>
      <c r="X59" s="127">
        <f t="shared" ref="X59:X61" si="169">J59+P59+V59</f>
        <v>0</v>
      </c>
      <c r="Y59" s="127">
        <f t="shared" si="160"/>
        <v>0</v>
      </c>
      <c r="Z59" s="128" t="e">
        <f t="shared" si="161"/>
        <v>#DIV/0!</v>
      </c>
      <c r="AA59" s="129"/>
      <c r="AB59" s="131"/>
      <c r="AC59" s="131"/>
      <c r="AD59" s="131"/>
      <c r="AE59" s="131"/>
      <c r="AF59" s="131"/>
      <c r="AG59" s="131"/>
    </row>
    <row r="60" spans="1:33" ht="30" customHeight="1" x14ac:dyDescent="0.25">
      <c r="A60" s="119" t="s">
        <v>76</v>
      </c>
      <c r="B60" s="120" t="s">
        <v>153</v>
      </c>
      <c r="C60" s="188" t="s">
        <v>151</v>
      </c>
      <c r="D60" s="195" t="s">
        <v>152</v>
      </c>
      <c r="E60" s="196"/>
      <c r="F60" s="197"/>
      <c r="G60" s="198">
        <f t="shared" si="162"/>
        <v>0</v>
      </c>
      <c r="H60" s="196"/>
      <c r="I60" s="197"/>
      <c r="J60" s="198">
        <f t="shared" si="163"/>
        <v>0</v>
      </c>
      <c r="K60" s="123"/>
      <c r="L60" s="197"/>
      <c r="M60" s="125">
        <f t="shared" si="164"/>
        <v>0</v>
      </c>
      <c r="N60" s="123"/>
      <c r="O60" s="197"/>
      <c r="P60" s="125">
        <f t="shared" si="165"/>
        <v>0</v>
      </c>
      <c r="Q60" s="123"/>
      <c r="R60" s="197"/>
      <c r="S60" s="125">
        <f t="shared" si="166"/>
        <v>0</v>
      </c>
      <c r="T60" s="123"/>
      <c r="U60" s="197"/>
      <c r="V60" s="125">
        <f t="shared" si="167"/>
        <v>0</v>
      </c>
      <c r="W60" s="126">
        <f t="shared" si="168"/>
        <v>0</v>
      </c>
      <c r="X60" s="127">
        <f t="shared" si="169"/>
        <v>0</v>
      </c>
      <c r="Y60" s="127">
        <f t="shared" si="160"/>
        <v>0</v>
      </c>
      <c r="Z60" s="128" t="e">
        <f t="shared" si="161"/>
        <v>#DIV/0!</v>
      </c>
      <c r="AA60" s="129"/>
      <c r="AB60" s="131"/>
      <c r="AC60" s="131"/>
      <c r="AD60" s="131"/>
      <c r="AE60" s="131"/>
      <c r="AF60" s="131"/>
      <c r="AG60" s="131"/>
    </row>
    <row r="61" spans="1:33" ht="30" customHeight="1" x14ac:dyDescent="0.25">
      <c r="A61" s="147" t="s">
        <v>76</v>
      </c>
      <c r="B61" s="133" t="s">
        <v>154</v>
      </c>
      <c r="C61" s="164" t="s">
        <v>151</v>
      </c>
      <c r="D61" s="195" t="s">
        <v>152</v>
      </c>
      <c r="E61" s="199"/>
      <c r="F61" s="200"/>
      <c r="G61" s="201">
        <f t="shared" si="162"/>
        <v>0</v>
      </c>
      <c r="H61" s="199"/>
      <c r="I61" s="200"/>
      <c r="J61" s="201">
        <f t="shared" si="163"/>
        <v>0</v>
      </c>
      <c r="K61" s="135"/>
      <c r="L61" s="200"/>
      <c r="M61" s="137">
        <f t="shared" si="164"/>
        <v>0</v>
      </c>
      <c r="N61" s="135"/>
      <c r="O61" s="200"/>
      <c r="P61" s="137">
        <f t="shared" si="165"/>
        <v>0</v>
      </c>
      <c r="Q61" s="135"/>
      <c r="R61" s="200"/>
      <c r="S61" s="137">
        <f t="shared" si="166"/>
        <v>0</v>
      </c>
      <c r="T61" s="135"/>
      <c r="U61" s="200"/>
      <c r="V61" s="137">
        <f t="shared" si="167"/>
        <v>0</v>
      </c>
      <c r="W61" s="138">
        <f t="shared" si="168"/>
        <v>0</v>
      </c>
      <c r="X61" s="127">
        <f t="shared" si="169"/>
        <v>0</v>
      </c>
      <c r="Y61" s="127">
        <f t="shared" si="160"/>
        <v>0</v>
      </c>
      <c r="Z61" s="128" t="e">
        <f t="shared" si="161"/>
        <v>#DIV/0!</v>
      </c>
      <c r="AA61" s="139"/>
      <c r="AB61" s="131"/>
      <c r="AC61" s="131"/>
      <c r="AD61" s="131"/>
      <c r="AE61" s="131"/>
      <c r="AF61" s="131"/>
      <c r="AG61" s="131"/>
    </row>
    <row r="62" spans="1:33" ht="30" customHeight="1" x14ac:dyDescent="0.25">
      <c r="A62" s="108" t="s">
        <v>73</v>
      </c>
      <c r="B62" s="155" t="s">
        <v>155</v>
      </c>
      <c r="C62" s="153" t="s">
        <v>156</v>
      </c>
      <c r="D62" s="141"/>
      <c r="E62" s="142">
        <f>SUM(E63:E87)</f>
        <v>280</v>
      </c>
      <c r="F62" s="143"/>
      <c r="G62" s="144">
        <f>SUM(G63:G87)</f>
        <v>323775</v>
      </c>
      <c r="H62" s="142">
        <f>SUM(H63:H87)</f>
        <v>205</v>
      </c>
      <c r="I62" s="143"/>
      <c r="J62" s="144">
        <f>SUM(J63:J87)</f>
        <v>283655</v>
      </c>
      <c r="K62" s="142">
        <f>SUM(K63:K87)</f>
        <v>0</v>
      </c>
      <c r="L62" s="143"/>
      <c r="M62" s="144">
        <f>SUM(M63:M87)</f>
        <v>0</v>
      </c>
      <c r="N62" s="142">
        <f>SUM(N63:N87)</f>
        <v>0</v>
      </c>
      <c r="O62" s="143"/>
      <c r="P62" s="144">
        <f>SUM(P63:P87)</f>
        <v>0</v>
      </c>
      <c r="Q62" s="142">
        <f>SUM(Q63:Q87)</f>
        <v>0</v>
      </c>
      <c r="R62" s="143"/>
      <c r="S62" s="144">
        <f>SUM(S63:S87)</f>
        <v>0</v>
      </c>
      <c r="T62" s="142">
        <f>SUM(T63:T87)</f>
        <v>0</v>
      </c>
      <c r="U62" s="143"/>
      <c r="V62" s="144">
        <f>SUM(V63:V87)</f>
        <v>0</v>
      </c>
      <c r="W62" s="144">
        <f>SUM(W63:W87)</f>
        <v>323775</v>
      </c>
      <c r="X62" s="144">
        <f>SUM(X63:X87)</f>
        <v>283655</v>
      </c>
      <c r="Y62" s="144">
        <f t="shared" si="160"/>
        <v>40120</v>
      </c>
      <c r="Z62" s="144">
        <f t="shared" si="161"/>
        <v>0.12391321133503204</v>
      </c>
      <c r="AA62" s="146"/>
      <c r="AB62" s="118"/>
      <c r="AC62" s="118"/>
      <c r="AD62" s="118"/>
      <c r="AE62" s="118"/>
      <c r="AF62" s="118"/>
      <c r="AG62" s="118"/>
    </row>
    <row r="63" spans="1:33" ht="42" customHeight="1" x14ac:dyDescent="0.25">
      <c r="A63" s="119" t="s">
        <v>76</v>
      </c>
      <c r="B63" s="120" t="s">
        <v>157</v>
      </c>
      <c r="C63" s="202" t="s">
        <v>338</v>
      </c>
      <c r="D63" s="203" t="s">
        <v>158</v>
      </c>
      <c r="E63" s="123"/>
      <c r="F63" s="124"/>
      <c r="G63" s="125">
        <f t="shared" ref="G63:G87" si="170">E63*F63</f>
        <v>0</v>
      </c>
      <c r="H63" s="123"/>
      <c r="I63" s="124"/>
      <c r="J63" s="125">
        <f t="shared" ref="J63:J87" si="171">H63*I63</f>
        <v>0</v>
      </c>
      <c r="K63" s="123"/>
      <c r="L63" s="124"/>
      <c r="M63" s="125">
        <f t="shared" ref="M63:M67" si="172">K63*L63</f>
        <v>0</v>
      </c>
      <c r="N63" s="123"/>
      <c r="O63" s="124"/>
      <c r="P63" s="125">
        <f t="shared" ref="P63:P67" si="173">N63*O63</f>
        <v>0</v>
      </c>
      <c r="Q63" s="123"/>
      <c r="R63" s="124"/>
      <c r="S63" s="125">
        <f t="shared" ref="S63:S67" si="174">Q63*R63</f>
        <v>0</v>
      </c>
      <c r="T63" s="123"/>
      <c r="U63" s="124"/>
      <c r="V63" s="125">
        <f t="shared" ref="V63:V67" si="175">T63*U63</f>
        <v>0</v>
      </c>
      <c r="W63" s="126">
        <f t="shared" ref="W63:W87" si="176">G63+M63+S63</f>
        <v>0</v>
      </c>
      <c r="X63" s="127">
        <f>J63+P63+V63</f>
        <v>0</v>
      </c>
      <c r="Y63" s="127">
        <f>W63-X63</f>
        <v>0</v>
      </c>
      <c r="Z63" s="128" t="e">
        <f t="shared" si="161"/>
        <v>#DIV/0!</v>
      </c>
      <c r="AA63" s="129"/>
      <c r="AB63" s="131"/>
      <c r="AC63" s="131"/>
      <c r="AD63" s="131"/>
      <c r="AE63" s="131"/>
      <c r="AF63" s="131"/>
      <c r="AG63" s="131"/>
    </row>
    <row r="64" spans="1:33" s="340" customFormat="1" ht="19.8" customHeight="1" x14ac:dyDescent="0.25">
      <c r="A64" s="119" t="s">
        <v>76</v>
      </c>
      <c r="B64" s="206" t="s">
        <v>339</v>
      </c>
      <c r="C64" s="202" t="s">
        <v>340</v>
      </c>
      <c r="D64" s="203" t="s">
        <v>341</v>
      </c>
      <c r="E64" s="123">
        <v>30</v>
      </c>
      <c r="F64" s="124">
        <v>750</v>
      </c>
      <c r="G64" s="125">
        <f t="shared" si="170"/>
        <v>22500</v>
      </c>
      <c r="H64" s="123">
        <v>20</v>
      </c>
      <c r="I64" s="124">
        <v>750</v>
      </c>
      <c r="J64" s="125">
        <f t="shared" si="171"/>
        <v>15000</v>
      </c>
      <c r="K64" s="123"/>
      <c r="L64" s="124"/>
      <c r="M64" s="125"/>
      <c r="N64" s="123"/>
      <c r="O64" s="124"/>
      <c r="P64" s="125"/>
      <c r="Q64" s="123"/>
      <c r="R64" s="124"/>
      <c r="S64" s="125"/>
      <c r="T64" s="123"/>
      <c r="U64" s="124"/>
      <c r="V64" s="125"/>
      <c r="W64" s="126">
        <f t="shared" si="176"/>
        <v>22500</v>
      </c>
      <c r="X64" s="127">
        <f t="shared" ref="X64:X87" si="177">J64+P64+V64</f>
        <v>15000</v>
      </c>
      <c r="Y64" s="127">
        <f t="shared" ref="Y64:Y66" si="178">W64-X64</f>
        <v>7500</v>
      </c>
      <c r="Z64" s="128">
        <f t="shared" si="161"/>
        <v>0.33333333333333331</v>
      </c>
      <c r="AA64" s="129"/>
      <c r="AB64" s="131"/>
      <c r="AC64" s="131"/>
      <c r="AD64" s="131"/>
      <c r="AE64" s="131"/>
      <c r="AF64" s="131"/>
      <c r="AG64" s="131"/>
    </row>
    <row r="65" spans="1:33" s="340" customFormat="1" ht="19.2" customHeight="1" x14ac:dyDescent="0.25">
      <c r="A65" s="119" t="s">
        <v>76</v>
      </c>
      <c r="B65" s="206" t="s">
        <v>343</v>
      </c>
      <c r="C65" s="202" t="s">
        <v>342</v>
      </c>
      <c r="D65" s="203" t="s">
        <v>111</v>
      </c>
      <c r="E65" s="123">
        <v>10</v>
      </c>
      <c r="F65" s="124">
        <v>750</v>
      </c>
      <c r="G65" s="125">
        <f t="shared" si="170"/>
        <v>7500</v>
      </c>
      <c r="H65" s="123">
        <v>4</v>
      </c>
      <c r="I65" s="124">
        <v>750</v>
      </c>
      <c r="J65" s="125">
        <f t="shared" si="171"/>
        <v>3000</v>
      </c>
      <c r="K65" s="123"/>
      <c r="L65" s="124"/>
      <c r="M65" s="125"/>
      <c r="N65" s="123"/>
      <c r="O65" s="124"/>
      <c r="P65" s="125"/>
      <c r="Q65" s="123"/>
      <c r="R65" s="124"/>
      <c r="S65" s="125"/>
      <c r="T65" s="123"/>
      <c r="U65" s="124"/>
      <c r="V65" s="125"/>
      <c r="W65" s="126">
        <f t="shared" si="176"/>
        <v>7500</v>
      </c>
      <c r="X65" s="127">
        <f t="shared" si="177"/>
        <v>3000</v>
      </c>
      <c r="Y65" s="127">
        <f t="shared" si="178"/>
        <v>4500</v>
      </c>
      <c r="Z65" s="128">
        <f t="shared" si="161"/>
        <v>0.6</v>
      </c>
      <c r="AA65" s="129"/>
      <c r="AB65" s="131"/>
      <c r="AC65" s="131"/>
      <c r="AD65" s="131"/>
      <c r="AE65" s="131"/>
      <c r="AF65" s="131"/>
      <c r="AG65" s="131"/>
    </row>
    <row r="66" spans="1:33" s="340" customFormat="1" ht="19.2" customHeight="1" x14ac:dyDescent="0.25">
      <c r="A66" s="119" t="s">
        <v>76</v>
      </c>
      <c r="B66" s="206" t="s">
        <v>344</v>
      </c>
      <c r="C66" s="202" t="s">
        <v>345</v>
      </c>
      <c r="D66" s="203" t="s">
        <v>341</v>
      </c>
      <c r="E66" s="123">
        <v>5</v>
      </c>
      <c r="F66" s="124">
        <v>1290</v>
      </c>
      <c r="G66" s="125">
        <f t="shared" si="170"/>
        <v>6450</v>
      </c>
      <c r="H66" s="123">
        <v>5</v>
      </c>
      <c r="I66" s="124">
        <v>1292</v>
      </c>
      <c r="J66" s="125">
        <f t="shared" si="171"/>
        <v>6460</v>
      </c>
      <c r="K66" s="123"/>
      <c r="L66" s="124"/>
      <c r="M66" s="125"/>
      <c r="N66" s="123"/>
      <c r="O66" s="124"/>
      <c r="P66" s="125"/>
      <c r="Q66" s="123"/>
      <c r="R66" s="124"/>
      <c r="S66" s="125"/>
      <c r="T66" s="123"/>
      <c r="U66" s="124"/>
      <c r="V66" s="125"/>
      <c r="W66" s="126">
        <f t="shared" si="176"/>
        <v>6450</v>
      </c>
      <c r="X66" s="127">
        <f t="shared" si="177"/>
        <v>6460</v>
      </c>
      <c r="Y66" s="127">
        <f t="shared" si="178"/>
        <v>-10</v>
      </c>
      <c r="Z66" s="128">
        <f t="shared" si="161"/>
        <v>-1.5503875968992248E-3</v>
      </c>
      <c r="AA66" s="129"/>
      <c r="AB66" s="131"/>
      <c r="AC66" s="131"/>
      <c r="AD66" s="131"/>
      <c r="AE66" s="131"/>
      <c r="AF66" s="131"/>
      <c r="AG66" s="131"/>
    </row>
    <row r="67" spans="1:33" ht="43.8" customHeight="1" x14ac:dyDescent="0.25">
      <c r="A67" s="119" t="s">
        <v>76</v>
      </c>
      <c r="B67" s="120" t="s">
        <v>159</v>
      </c>
      <c r="C67" s="202" t="s">
        <v>347</v>
      </c>
      <c r="D67" s="203" t="s">
        <v>158</v>
      </c>
      <c r="E67" s="123"/>
      <c r="F67" s="124"/>
      <c r="G67" s="125">
        <f t="shared" si="170"/>
        <v>0</v>
      </c>
      <c r="H67" s="123"/>
      <c r="I67" s="124"/>
      <c r="J67" s="125">
        <f t="shared" si="171"/>
        <v>0</v>
      </c>
      <c r="K67" s="123"/>
      <c r="L67" s="124"/>
      <c r="M67" s="125">
        <f t="shared" si="172"/>
        <v>0</v>
      </c>
      <c r="N67" s="123"/>
      <c r="O67" s="124"/>
      <c r="P67" s="125">
        <f t="shared" si="173"/>
        <v>0</v>
      </c>
      <c r="Q67" s="123"/>
      <c r="R67" s="124"/>
      <c r="S67" s="125">
        <f t="shared" si="174"/>
        <v>0</v>
      </c>
      <c r="T67" s="123"/>
      <c r="U67" s="124"/>
      <c r="V67" s="125">
        <f t="shared" si="175"/>
        <v>0</v>
      </c>
      <c r="W67" s="126">
        <f t="shared" si="176"/>
        <v>0</v>
      </c>
      <c r="X67" s="127">
        <f t="shared" si="177"/>
        <v>0</v>
      </c>
      <c r="Y67" s="127">
        <f t="shared" si="160"/>
        <v>0</v>
      </c>
      <c r="Z67" s="128" t="e">
        <f t="shared" si="161"/>
        <v>#DIV/0!</v>
      </c>
      <c r="AA67" s="129"/>
      <c r="AB67" s="131"/>
      <c r="AC67" s="131"/>
      <c r="AD67" s="131"/>
      <c r="AE67" s="131"/>
      <c r="AF67" s="131"/>
      <c r="AG67" s="131"/>
    </row>
    <row r="68" spans="1:33" s="340" customFormat="1" ht="19.2" customHeight="1" x14ac:dyDescent="0.25">
      <c r="A68" s="132" t="s">
        <v>76</v>
      </c>
      <c r="B68" s="207" t="s">
        <v>348</v>
      </c>
      <c r="C68" s="204" t="s">
        <v>353</v>
      </c>
      <c r="D68" s="203" t="s">
        <v>341</v>
      </c>
      <c r="E68" s="135">
        <v>10</v>
      </c>
      <c r="F68" s="136">
        <v>160</v>
      </c>
      <c r="G68" s="125">
        <f t="shared" si="170"/>
        <v>1600</v>
      </c>
      <c r="H68" s="135">
        <v>10</v>
      </c>
      <c r="I68" s="136">
        <v>160</v>
      </c>
      <c r="J68" s="125">
        <f t="shared" si="171"/>
        <v>1600</v>
      </c>
      <c r="K68" s="135"/>
      <c r="L68" s="136"/>
      <c r="M68" s="137"/>
      <c r="N68" s="135"/>
      <c r="O68" s="136"/>
      <c r="P68" s="137"/>
      <c r="Q68" s="135"/>
      <c r="R68" s="136"/>
      <c r="S68" s="137"/>
      <c r="T68" s="135"/>
      <c r="U68" s="136"/>
      <c r="V68" s="137"/>
      <c r="W68" s="126">
        <f t="shared" si="176"/>
        <v>1600</v>
      </c>
      <c r="X68" s="127">
        <f t="shared" si="177"/>
        <v>1600</v>
      </c>
      <c r="Y68" s="127">
        <f t="shared" si="160"/>
        <v>0</v>
      </c>
      <c r="Z68" s="128">
        <f t="shared" si="161"/>
        <v>0</v>
      </c>
      <c r="AA68" s="139"/>
      <c r="AB68" s="131"/>
      <c r="AC68" s="131"/>
      <c r="AD68" s="131"/>
      <c r="AE68" s="131"/>
      <c r="AF68" s="131"/>
      <c r="AG68" s="131"/>
    </row>
    <row r="69" spans="1:33" s="340" customFormat="1" ht="19.2" customHeight="1" x14ac:dyDescent="0.25">
      <c r="A69" s="132" t="s">
        <v>76</v>
      </c>
      <c r="B69" s="207" t="s">
        <v>349</v>
      </c>
      <c r="C69" s="204" t="s">
        <v>354</v>
      </c>
      <c r="D69" s="203" t="s">
        <v>341</v>
      </c>
      <c r="E69" s="135">
        <v>20</v>
      </c>
      <c r="F69" s="136">
        <v>160</v>
      </c>
      <c r="G69" s="125">
        <f t="shared" si="170"/>
        <v>3200</v>
      </c>
      <c r="H69" s="135">
        <v>20</v>
      </c>
      <c r="I69" s="136">
        <v>160</v>
      </c>
      <c r="J69" s="125">
        <f t="shared" si="171"/>
        <v>3200</v>
      </c>
      <c r="K69" s="135"/>
      <c r="L69" s="136"/>
      <c r="M69" s="137"/>
      <c r="N69" s="135"/>
      <c r="O69" s="136"/>
      <c r="P69" s="137"/>
      <c r="Q69" s="135"/>
      <c r="R69" s="136"/>
      <c r="S69" s="137"/>
      <c r="T69" s="135"/>
      <c r="U69" s="136"/>
      <c r="V69" s="137"/>
      <c r="W69" s="126">
        <f t="shared" si="176"/>
        <v>3200</v>
      </c>
      <c r="X69" s="127">
        <f t="shared" si="177"/>
        <v>3200</v>
      </c>
      <c r="Y69" s="127">
        <f t="shared" si="160"/>
        <v>0</v>
      </c>
      <c r="Z69" s="128">
        <f t="shared" si="161"/>
        <v>0</v>
      </c>
      <c r="AA69" s="139"/>
      <c r="AB69" s="131"/>
      <c r="AC69" s="131"/>
      <c r="AD69" s="131"/>
      <c r="AE69" s="131"/>
      <c r="AF69" s="131"/>
      <c r="AG69" s="131"/>
    </row>
    <row r="70" spans="1:33" s="340" customFormat="1" ht="19.2" customHeight="1" x14ac:dyDescent="0.25">
      <c r="A70" s="132" t="s">
        <v>76</v>
      </c>
      <c r="B70" s="207" t="s">
        <v>350</v>
      </c>
      <c r="C70" s="204" t="s">
        <v>355</v>
      </c>
      <c r="D70" s="203" t="s">
        <v>341</v>
      </c>
      <c r="E70" s="135">
        <v>5</v>
      </c>
      <c r="F70" s="136">
        <v>430</v>
      </c>
      <c r="G70" s="125">
        <f t="shared" si="170"/>
        <v>2150</v>
      </c>
      <c r="H70" s="135">
        <v>5</v>
      </c>
      <c r="I70" s="136">
        <v>400</v>
      </c>
      <c r="J70" s="125">
        <f t="shared" si="171"/>
        <v>2000</v>
      </c>
      <c r="K70" s="135"/>
      <c r="L70" s="136"/>
      <c r="M70" s="137"/>
      <c r="N70" s="135"/>
      <c r="O70" s="136"/>
      <c r="P70" s="137"/>
      <c r="Q70" s="135"/>
      <c r="R70" s="136"/>
      <c r="S70" s="137"/>
      <c r="T70" s="135"/>
      <c r="U70" s="136"/>
      <c r="V70" s="137"/>
      <c r="W70" s="126">
        <f t="shared" si="176"/>
        <v>2150</v>
      </c>
      <c r="X70" s="127">
        <f t="shared" si="177"/>
        <v>2000</v>
      </c>
      <c r="Y70" s="127">
        <f t="shared" si="160"/>
        <v>150</v>
      </c>
      <c r="Z70" s="128">
        <f t="shared" si="161"/>
        <v>6.9767441860465115E-2</v>
      </c>
      <c r="AA70" s="139"/>
      <c r="AB70" s="131"/>
      <c r="AC70" s="131"/>
      <c r="AD70" s="131"/>
      <c r="AE70" s="131"/>
      <c r="AF70" s="131"/>
      <c r="AG70" s="131"/>
    </row>
    <row r="71" spans="1:33" s="340" customFormat="1" ht="19.2" customHeight="1" x14ac:dyDescent="0.25">
      <c r="A71" s="132" t="s">
        <v>76</v>
      </c>
      <c r="B71" s="207" t="s">
        <v>351</v>
      </c>
      <c r="C71" s="204" t="s">
        <v>356</v>
      </c>
      <c r="D71" s="203" t="s">
        <v>341</v>
      </c>
      <c r="E71" s="135">
        <v>25</v>
      </c>
      <c r="F71" s="136">
        <v>375</v>
      </c>
      <c r="G71" s="125">
        <f t="shared" si="170"/>
        <v>9375</v>
      </c>
      <c r="H71" s="135">
        <v>16</v>
      </c>
      <c r="I71" s="136">
        <v>370</v>
      </c>
      <c r="J71" s="125">
        <f t="shared" si="171"/>
        <v>5920</v>
      </c>
      <c r="K71" s="135"/>
      <c r="L71" s="136"/>
      <c r="M71" s="137"/>
      <c r="N71" s="135"/>
      <c r="O71" s="136"/>
      <c r="P71" s="137"/>
      <c r="Q71" s="135"/>
      <c r="R71" s="136"/>
      <c r="S71" s="137"/>
      <c r="T71" s="135"/>
      <c r="U71" s="136"/>
      <c r="V71" s="137"/>
      <c r="W71" s="126">
        <f t="shared" si="176"/>
        <v>9375</v>
      </c>
      <c r="X71" s="127">
        <f t="shared" si="177"/>
        <v>5920</v>
      </c>
      <c r="Y71" s="127">
        <f t="shared" si="160"/>
        <v>3455</v>
      </c>
      <c r="Z71" s="128">
        <f t="shared" si="161"/>
        <v>0.36853333333333332</v>
      </c>
      <c r="AA71" s="139"/>
      <c r="AB71" s="131"/>
      <c r="AC71" s="131"/>
      <c r="AD71" s="131"/>
      <c r="AE71" s="131"/>
      <c r="AF71" s="131"/>
      <c r="AG71" s="131"/>
    </row>
    <row r="72" spans="1:33" s="340" customFormat="1" ht="19.2" customHeight="1" x14ac:dyDescent="0.25">
      <c r="A72" s="132" t="s">
        <v>76</v>
      </c>
      <c r="B72" s="207" t="s">
        <v>352</v>
      </c>
      <c r="C72" s="204" t="s">
        <v>357</v>
      </c>
      <c r="D72" s="203" t="s">
        <v>358</v>
      </c>
      <c r="E72" s="135">
        <v>5</v>
      </c>
      <c r="F72" s="136">
        <v>4280</v>
      </c>
      <c r="G72" s="125">
        <f t="shared" si="170"/>
        <v>21400</v>
      </c>
      <c r="H72" s="135">
        <v>5</v>
      </c>
      <c r="I72" s="136">
        <v>4280</v>
      </c>
      <c r="J72" s="125">
        <f t="shared" si="171"/>
        <v>21400</v>
      </c>
      <c r="K72" s="135"/>
      <c r="L72" s="136"/>
      <c r="M72" s="137"/>
      <c r="N72" s="135"/>
      <c r="O72" s="136"/>
      <c r="P72" s="137"/>
      <c r="Q72" s="135"/>
      <c r="R72" s="136"/>
      <c r="S72" s="137"/>
      <c r="T72" s="135"/>
      <c r="U72" s="136"/>
      <c r="V72" s="137"/>
      <c r="W72" s="126">
        <f t="shared" si="176"/>
        <v>21400</v>
      </c>
      <c r="X72" s="127">
        <f t="shared" si="177"/>
        <v>21400</v>
      </c>
      <c r="Y72" s="127">
        <f t="shared" si="160"/>
        <v>0</v>
      </c>
      <c r="Z72" s="128">
        <f t="shared" si="161"/>
        <v>0</v>
      </c>
      <c r="AA72" s="139"/>
      <c r="AB72" s="131"/>
      <c r="AC72" s="131"/>
      <c r="AD72" s="131"/>
      <c r="AE72" s="131"/>
      <c r="AF72" s="131"/>
      <c r="AG72" s="131"/>
    </row>
    <row r="73" spans="1:33" s="340" customFormat="1" ht="42.6" customHeight="1" x14ac:dyDescent="0.25">
      <c r="A73" s="132" t="s">
        <v>76</v>
      </c>
      <c r="B73" s="207" t="s">
        <v>160</v>
      </c>
      <c r="C73" s="204" t="s">
        <v>362</v>
      </c>
      <c r="D73" s="203"/>
      <c r="E73" s="135"/>
      <c r="F73" s="136"/>
      <c r="G73" s="125">
        <f t="shared" si="170"/>
        <v>0</v>
      </c>
      <c r="H73" s="135"/>
      <c r="I73" s="136"/>
      <c r="J73" s="125">
        <f t="shared" si="171"/>
        <v>0</v>
      </c>
      <c r="K73" s="135"/>
      <c r="L73" s="136"/>
      <c r="M73" s="137"/>
      <c r="N73" s="135"/>
      <c r="O73" s="136"/>
      <c r="P73" s="137"/>
      <c r="Q73" s="135"/>
      <c r="R73" s="136"/>
      <c r="S73" s="137"/>
      <c r="T73" s="135"/>
      <c r="U73" s="136"/>
      <c r="V73" s="137"/>
      <c r="W73" s="126">
        <f t="shared" si="176"/>
        <v>0</v>
      </c>
      <c r="X73" s="127">
        <f t="shared" si="177"/>
        <v>0</v>
      </c>
      <c r="Y73" s="127">
        <f t="shared" si="160"/>
        <v>0</v>
      </c>
      <c r="Z73" s="128" t="e">
        <f t="shared" si="161"/>
        <v>#DIV/0!</v>
      </c>
      <c r="AA73" s="139"/>
      <c r="AB73" s="131"/>
      <c r="AC73" s="131"/>
      <c r="AD73" s="131"/>
      <c r="AE73" s="131"/>
      <c r="AF73" s="131"/>
      <c r="AG73" s="131"/>
    </row>
    <row r="74" spans="1:33" s="340" customFormat="1" ht="16.2" customHeight="1" x14ac:dyDescent="0.25">
      <c r="A74" s="132" t="s">
        <v>76</v>
      </c>
      <c r="B74" s="207" t="s">
        <v>359</v>
      </c>
      <c r="C74" s="353" t="s">
        <v>571</v>
      </c>
      <c r="D74" s="203" t="s">
        <v>341</v>
      </c>
      <c r="E74" s="135">
        <v>5</v>
      </c>
      <c r="F74" s="136">
        <v>1000</v>
      </c>
      <c r="G74" s="125">
        <f t="shared" si="170"/>
        <v>5000</v>
      </c>
      <c r="H74" s="135">
        <v>5</v>
      </c>
      <c r="I74" s="136">
        <v>5400</v>
      </c>
      <c r="J74" s="125">
        <f t="shared" si="171"/>
        <v>27000</v>
      </c>
      <c r="K74" s="135"/>
      <c r="L74" s="136"/>
      <c r="M74" s="137"/>
      <c r="N74" s="135"/>
      <c r="O74" s="136"/>
      <c r="P74" s="137"/>
      <c r="Q74" s="135"/>
      <c r="R74" s="136"/>
      <c r="S74" s="137"/>
      <c r="T74" s="135"/>
      <c r="U74" s="136"/>
      <c r="V74" s="137"/>
      <c r="W74" s="126">
        <f t="shared" si="176"/>
        <v>5000</v>
      </c>
      <c r="X74" s="127">
        <f t="shared" si="177"/>
        <v>27000</v>
      </c>
      <c r="Y74" s="127">
        <f t="shared" si="160"/>
        <v>-22000</v>
      </c>
      <c r="Z74" s="128">
        <f t="shared" si="161"/>
        <v>-4.4000000000000004</v>
      </c>
      <c r="AA74" s="139"/>
      <c r="AB74" s="131"/>
      <c r="AC74" s="131"/>
      <c r="AD74" s="131"/>
      <c r="AE74" s="131"/>
      <c r="AF74" s="131"/>
      <c r="AG74" s="131"/>
    </row>
    <row r="75" spans="1:33" s="340" customFormat="1" ht="16.2" customHeight="1" x14ac:dyDescent="0.25">
      <c r="A75" s="132" t="s">
        <v>76</v>
      </c>
      <c r="B75" s="207" t="s">
        <v>360</v>
      </c>
      <c r="C75" s="204" t="s">
        <v>363</v>
      </c>
      <c r="D75" s="203" t="s">
        <v>341</v>
      </c>
      <c r="E75" s="135">
        <v>20</v>
      </c>
      <c r="F75" s="136">
        <v>1150</v>
      </c>
      <c r="G75" s="125">
        <f t="shared" si="170"/>
        <v>23000</v>
      </c>
      <c r="H75" s="135">
        <v>0</v>
      </c>
      <c r="I75" s="136">
        <v>0</v>
      </c>
      <c r="J75" s="125">
        <f t="shared" si="171"/>
        <v>0</v>
      </c>
      <c r="K75" s="135"/>
      <c r="L75" s="136"/>
      <c r="M75" s="137"/>
      <c r="N75" s="135"/>
      <c r="O75" s="136"/>
      <c r="P75" s="137"/>
      <c r="Q75" s="135"/>
      <c r="R75" s="136"/>
      <c r="S75" s="137"/>
      <c r="T75" s="135"/>
      <c r="U75" s="136"/>
      <c r="V75" s="137"/>
      <c r="W75" s="126">
        <f t="shared" si="176"/>
        <v>23000</v>
      </c>
      <c r="X75" s="127">
        <f t="shared" si="177"/>
        <v>0</v>
      </c>
      <c r="Y75" s="127">
        <f t="shared" si="160"/>
        <v>23000</v>
      </c>
      <c r="Z75" s="128">
        <f t="shared" si="161"/>
        <v>1</v>
      </c>
      <c r="AA75" s="139"/>
      <c r="AB75" s="131"/>
      <c r="AC75" s="131"/>
      <c r="AD75" s="131"/>
      <c r="AE75" s="131"/>
      <c r="AF75" s="131"/>
      <c r="AG75" s="131"/>
    </row>
    <row r="76" spans="1:33" s="340" customFormat="1" ht="16.2" customHeight="1" x14ac:dyDescent="0.25">
      <c r="A76" s="132" t="s">
        <v>76</v>
      </c>
      <c r="B76" s="207" t="s">
        <v>361</v>
      </c>
      <c r="C76" s="204" t="s">
        <v>364</v>
      </c>
      <c r="D76" s="203" t="s">
        <v>341</v>
      </c>
      <c r="E76" s="135">
        <v>10</v>
      </c>
      <c r="F76" s="136">
        <v>500</v>
      </c>
      <c r="G76" s="125">
        <f t="shared" si="170"/>
        <v>5000</v>
      </c>
      <c r="H76" s="135">
        <v>0</v>
      </c>
      <c r="I76" s="136">
        <v>0</v>
      </c>
      <c r="J76" s="125">
        <f t="shared" si="171"/>
        <v>0</v>
      </c>
      <c r="K76" s="135"/>
      <c r="L76" s="136"/>
      <c r="M76" s="137"/>
      <c r="N76" s="135"/>
      <c r="O76" s="136"/>
      <c r="P76" s="137"/>
      <c r="Q76" s="135"/>
      <c r="R76" s="136"/>
      <c r="S76" s="137"/>
      <c r="T76" s="135"/>
      <c r="U76" s="136"/>
      <c r="V76" s="137"/>
      <c r="W76" s="126">
        <f t="shared" si="176"/>
        <v>5000</v>
      </c>
      <c r="X76" s="127">
        <f t="shared" si="177"/>
        <v>0</v>
      </c>
      <c r="Y76" s="127">
        <f t="shared" si="160"/>
        <v>5000</v>
      </c>
      <c r="Z76" s="128">
        <f t="shared" si="161"/>
        <v>1</v>
      </c>
      <c r="AA76" s="139"/>
      <c r="AB76" s="131"/>
      <c r="AC76" s="131"/>
      <c r="AD76" s="131"/>
      <c r="AE76" s="131"/>
      <c r="AF76" s="131"/>
      <c r="AG76" s="131"/>
    </row>
    <row r="77" spans="1:33" s="340" customFormat="1" ht="39" customHeight="1" x14ac:dyDescent="0.25">
      <c r="A77" s="132" t="s">
        <v>76</v>
      </c>
      <c r="B77" s="207" t="s">
        <v>366</v>
      </c>
      <c r="C77" s="204" t="s">
        <v>365</v>
      </c>
      <c r="D77" s="203" t="s">
        <v>358</v>
      </c>
      <c r="E77" s="135">
        <v>5</v>
      </c>
      <c r="F77" s="136">
        <v>11235</v>
      </c>
      <c r="G77" s="137">
        <f t="shared" si="170"/>
        <v>56175</v>
      </c>
      <c r="H77" s="135">
        <v>5</v>
      </c>
      <c r="I77" s="136">
        <v>11230</v>
      </c>
      <c r="J77" s="125">
        <f t="shared" si="171"/>
        <v>56150</v>
      </c>
      <c r="K77" s="135"/>
      <c r="L77" s="136"/>
      <c r="M77" s="137"/>
      <c r="N77" s="135"/>
      <c r="O77" s="136"/>
      <c r="P77" s="137"/>
      <c r="Q77" s="135"/>
      <c r="R77" s="136"/>
      <c r="S77" s="137"/>
      <c r="T77" s="135"/>
      <c r="U77" s="136"/>
      <c r="V77" s="137"/>
      <c r="W77" s="138">
        <f t="shared" si="176"/>
        <v>56175</v>
      </c>
      <c r="X77" s="127">
        <f t="shared" si="177"/>
        <v>56150</v>
      </c>
      <c r="Y77" s="127">
        <f t="shared" si="160"/>
        <v>25</v>
      </c>
      <c r="Z77" s="128">
        <f t="shared" si="161"/>
        <v>4.450378282153983E-4</v>
      </c>
      <c r="AA77" s="139"/>
      <c r="AB77" s="131"/>
      <c r="AC77" s="131"/>
      <c r="AD77" s="131"/>
      <c r="AE77" s="131"/>
      <c r="AF77" s="131"/>
      <c r="AG77" s="131"/>
    </row>
    <row r="78" spans="1:33" s="340" customFormat="1" ht="16.2" customHeight="1" x14ac:dyDescent="0.25">
      <c r="A78" s="132" t="s">
        <v>76</v>
      </c>
      <c r="B78" s="207" t="s">
        <v>367</v>
      </c>
      <c r="C78" s="204" t="s">
        <v>368</v>
      </c>
      <c r="D78" s="203"/>
      <c r="E78" s="135"/>
      <c r="F78" s="136"/>
      <c r="G78" s="137">
        <f t="shared" si="170"/>
        <v>0</v>
      </c>
      <c r="H78" s="135"/>
      <c r="I78" s="136"/>
      <c r="J78" s="125">
        <f t="shared" si="171"/>
        <v>0</v>
      </c>
      <c r="K78" s="135"/>
      <c r="L78" s="136"/>
      <c r="M78" s="137"/>
      <c r="N78" s="135"/>
      <c r="O78" s="136"/>
      <c r="P78" s="137"/>
      <c r="Q78" s="135"/>
      <c r="R78" s="136"/>
      <c r="S78" s="137"/>
      <c r="T78" s="135"/>
      <c r="U78" s="136"/>
      <c r="V78" s="137"/>
      <c r="W78" s="138">
        <f t="shared" si="176"/>
        <v>0</v>
      </c>
      <c r="X78" s="127">
        <f t="shared" si="177"/>
        <v>0</v>
      </c>
      <c r="Y78" s="127">
        <f t="shared" si="160"/>
        <v>0</v>
      </c>
      <c r="Z78" s="128" t="e">
        <f t="shared" si="161"/>
        <v>#DIV/0!</v>
      </c>
      <c r="AA78" s="139"/>
      <c r="AB78" s="131"/>
      <c r="AC78" s="131"/>
      <c r="AD78" s="131"/>
      <c r="AE78" s="131"/>
      <c r="AF78" s="131"/>
      <c r="AG78" s="131"/>
    </row>
    <row r="79" spans="1:33" s="340" customFormat="1" ht="16.2" customHeight="1" x14ac:dyDescent="0.25">
      <c r="A79" s="132" t="s">
        <v>76</v>
      </c>
      <c r="B79" s="207" t="s">
        <v>370</v>
      </c>
      <c r="C79" s="204" t="s">
        <v>369</v>
      </c>
      <c r="D79" s="203" t="s">
        <v>341</v>
      </c>
      <c r="E79" s="135">
        <v>25</v>
      </c>
      <c r="F79" s="136">
        <v>1200</v>
      </c>
      <c r="G79" s="137">
        <f t="shared" si="170"/>
        <v>30000</v>
      </c>
      <c r="H79" s="135">
        <v>20</v>
      </c>
      <c r="I79" s="136">
        <v>1200</v>
      </c>
      <c r="J79" s="125">
        <f t="shared" si="171"/>
        <v>24000</v>
      </c>
      <c r="K79" s="135"/>
      <c r="L79" s="136"/>
      <c r="M79" s="137"/>
      <c r="N79" s="135"/>
      <c r="O79" s="136"/>
      <c r="P79" s="137"/>
      <c r="Q79" s="135"/>
      <c r="R79" s="136"/>
      <c r="S79" s="137"/>
      <c r="T79" s="135"/>
      <c r="U79" s="136"/>
      <c r="V79" s="137"/>
      <c r="W79" s="138">
        <f t="shared" si="176"/>
        <v>30000</v>
      </c>
      <c r="X79" s="127">
        <f t="shared" si="177"/>
        <v>24000</v>
      </c>
      <c r="Y79" s="127">
        <f t="shared" si="160"/>
        <v>6000</v>
      </c>
      <c r="Z79" s="128">
        <f t="shared" si="161"/>
        <v>0.2</v>
      </c>
      <c r="AA79" s="139"/>
      <c r="AB79" s="131"/>
      <c r="AC79" s="131"/>
      <c r="AD79" s="131"/>
      <c r="AE79" s="131"/>
      <c r="AF79" s="131"/>
      <c r="AG79" s="131"/>
    </row>
    <row r="80" spans="1:33" s="340" customFormat="1" ht="16.2" customHeight="1" x14ac:dyDescent="0.25">
      <c r="A80" s="132" t="s">
        <v>76</v>
      </c>
      <c r="B80" s="207" t="s">
        <v>371</v>
      </c>
      <c r="C80" s="204" t="s">
        <v>375</v>
      </c>
      <c r="D80" s="203" t="s">
        <v>341</v>
      </c>
      <c r="E80" s="135">
        <v>25</v>
      </c>
      <c r="F80" s="136">
        <v>550</v>
      </c>
      <c r="G80" s="137">
        <f t="shared" si="170"/>
        <v>13750</v>
      </c>
      <c r="H80" s="135">
        <v>20</v>
      </c>
      <c r="I80" s="136">
        <v>550</v>
      </c>
      <c r="J80" s="125">
        <f t="shared" si="171"/>
        <v>11000</v>
      </c>
      <c r="K80" s="135"/>
      <c r="L80" s="136"/>
      <c r="M80" s="137"/>
      <c r="N80" s="135"/>
      <c r="O80" s="136"/>
      <c r="P80" s="137"/>
      <c r="Q80" s="135"/>
      <c r="R80" s="136"/>
      <c r="S80" s="137"/>
      <c r="T80" s="135"/>
      <c r="U80" s="136"/>
      <c r="V80" s="137"/>
      <c r="W80" s="138">
        <f t="shared" si="176"/>
        <v>13750</v>
      </c>
      <c r="X80" s="127">
        <f t="shared" si="177"/>
        <v>11000</v>
      </c>
      <c r="Y80" s="127">
        <f t="shared" si="160"/>
        <v>2750</v>
      </c>
      <c r="Z80" s="128">
        <f t="shared" si="161"/>
        <v>0.2</v>
      </c>
      <c r="AA80" s="139"/>
      <c r="AB80" s="131"/>
      <c r="AC80" s="131"/>
      <c r="AD80" s="131"/>
      <c r="AE80" s="131"/>
      <c r="AF80" s="131"/>
      <c r="AG80" s="131"/>
    </row>
    <row r="81" spans="1:33" s="340" customFormat="1" ht="16.2" customHeight="1" x14ac:dyDescent="0.25">
      <c r="A81" s="132" t="s">
        <v>76</v>
      </c>
      <c r="B81" s="207" t="s">
        <v>372</v>
      </c>
      <c r="C81" s="204" t="s">
        <v>376</v>
      </c>
      <c r="D81" s="203" t="s">
        <v>341</v>
      </c>
      <c r="E81" s="135">
        <v>25</v>
      </c>
      <c r="F81" s="136">
        <v>1350</v>
      </c>
      <c r="G81" s="137">
        <f t="shared" si="170"/>
        <v>33750</v>
      </c>
      <c r="H81" s="135">
        <v>20</v>
      </c>
      <c r="I81" s="136">
        <v>1350</v>
      </c>
      <c r="J81" s="125">
        <f t="shared" si="171"/>
        <v>27000</v>
      </c>
      <c r="K81" s="135"/>
      <c r="L81" s="136"/>
      <c r="M81" s="137"/>
      <c r="N81" s="135"/>
      <c r="O81" s="136"/>
      <c r="P81" s="137"/>
      <c r="Q81" s="135"/>
      <c r="R81" s="136"/>
      <c r="S81" s="137"/>
      <c r="T81" s="135"/>
      <c r="U81" s="136"/>
      <c r="V81" s="137"/>
      <c r="W81" s="138">
        <f t="shared" si="176"/>
        <v>33750</v>
      </c>
      <c r="X81" s="127">
        <f t="shared" si="177"/>
        <v>27000</v>
      </c>
      <c r="Y81" s="127">
        <f t="shared" si="160"/>
        <v>6750</v>
      </c>
      <c r="Z81" s="128">
        <f t="shared" si="161"/>
        <v>0.2</v>
      </c>
      <c r="AA81" s="139"/>
      <c r="AB81" s="131"/>
      <c r="AC81" s="131"/>
      <c r="AD81" s="131"/>
      <c r="AE81" s="131"/>
      <c r="AF81" s="131"/>
      <c r="AG81" s="131"/>
    </row>
    <row r="82" spans="1:33" s="340" customFormat="1" ht="16.2" customHeight="1" x14ac:dyDescent="0.25">
      <c r="A82" s="132" t="s">
        <v>76</v>
      </c>
      <c r="B82" s="207" t="s">
        <v>373</v>
      </c>
      <c r="C82" s="204" t="s">
        <v>377</v>
      </c>
      <c r="D82" s="203" t="s">
        <v>341</v>
      </c>
      <c r="E82" s="135">
        <v>25</v>
      </c>
      <c r="F82" s="136">
        <v>600</v>
      </c>
      <c r="G82" s="137">
        <f t="shared" si="170"/>
        <v>15000</v>
      </c>
      <c r="H82" s="135">
        <v>20</v>
      </c>
      <c r="I82" s="136">
        <v>600</v>
      </c>
      <c r="J82" s="125">
        <f t="shared" si="171"/>
        <v>12000</v>
      </c>
      <c r="K82" s="135"/>
      <c r="L82" s="136"/>
      <c r="M82" s="137"/>
      <c r="N82" s="135"/>
      <c r="O82" s="136"/>
      <c r="P82" s="137"/>
      <c r="Q82" s="135"/>
      <c r="R82" s="136"/>
      <c r="S82" s="137"/>
      <c r="T82" s="135"/>
      <c r="U82" s="136"/>
      <c r="V82" s="137"/>
      <c r="W82" s="138">
        <f t="shared" si="176"/>
        <v>15000</v>
      </c>
      <c r="X82" s="127">
        <f t="shared" si="177"/>
        <v>12000</v>
      </c>
      <c r="Y82" s="127">
        <f t="shared" si="160"/>
        <v>3000</v>
      </c>
      <c r="Z82" s="128">
        <f t="shared" si="161"/>
        <v>0.2</v>
      </c>
      <c r="AA82" s="139"/>
      <c r="AB82" s="131"/>
      <c r="AC82" s="131"/>
      <c r="AD82" s="131"/>
      <c r="AE82" s="131"/>
      <c r="AF82" s="131"/>
      <c r="AG82" s="131"/>
    </row>
    <row r="83" spans="1:33" s="340" customFormat="1" ht="16.2" customHeight="1" x14ac:dyDescent="0.25">
      <c r="A83" s="132" t="s">
        <v>76</v>
      </c>
      <c r="B83" s="207" t="s">
        <v>374</v>
      </c>
      <c r="C83" s="204" t="s">
        <v>378</v>
      </c>
      <c r="D83" s="203" t="s">
        <v>358</v>
      </c>
      <c r="E83" s="135">
        <v>5</v>
      </c>
      <c r="F83" s="136"/>
      <c r="G83" s="137">
        <f t="shared" si="170"/>
        <v>0</v>
      </c>
      <c r="H83" s="135">
        <v>5</v>
      </c>
      <c r="I83" s="136"/>
      <c r="J83" s="125">
        <f t="shared" si="171"/>
        <v>0</v>
      </c>
      <c r="K83" s="135"/>
      <c r="L83" s="136"/>
      <c r="M83" s="137"/>
      <c r="N83" s="135"/>
      <c r="O83" s="136"/>
      <c r="P83" s="137"/>
      <c r="Q83" s="135"/>
      <c r="R83" s="136"/>
      <c r="S83" s="137"/>
      <c r="T83" s="135"/>
      <c r="U83" s="136"/>
      <c r="V83" s="137"/>
      <c r="W83" s="138">
        <f t="shared" si="176"/>
        <v>0</v>
      </c>
      <c r="X83" s="127">
        <f t="shared" si="177"/>
        <v>0</v>
      </c>
      <c r="Y83" s="127">
        <f t="shared" si="160"/>
        <v>0</v>
      </c>
      <c r="Z83" s="128" t="e">
        <f t="shared" si="161"/>
        <v>#DIV/0!</v>
      </c>
      <c r="AA83" s="139"/>
      <c r="AB83" s="131"/>
      <c r="AC83" s="131"/>
      <c r="AD83" s="131"/>
      <c r="AE83" s="131"/>
      <c r="AF83" s="131"/>
      <c r="AG83" s="131"/>
    </row>
    <row r="84" spans="1:33" s="340" customFormat="1" ht="16.2" customHeight="1" x14ac:dyDescent="0.25">
      <c r="A84" s="132" t="s">
        <v>76</v>
      </c>
      <c r="B84" s="207" t="s">
        <v>379</v>
      </c>
      <c r="C84" s="204" t="s">
        <v>381</v>
      </c>
      <c r="D84" s="203" t="s">
        <v>341</v>
      </c>
      <c r="E84" s="135">
        <v>5</v>
      </c>
      <c r="F84" s="136">
        <v>2525</v>
      </c>
      <c r="G84" s="137">
        <f t="shared" si="170"/>
        <v>12625</v>
      </c>
      <c r="H84" s="135">
        <v>5</v>
      </c>
      <c r="I84" s="136">
        <v>2525</v>
      </c>
      <c r="J84" s="125">
        <f t="shared" si="171"/>
        <v>12625</v>
      </c>
      <c r="K84" s="135"/>
      <c r="L84" s="136"/>
      <c r="M84" s="137"/>
      <c r="N84" s="135"/>
      <c r="O84" s="136"/>
      <c r="P84" s="137"/>
      <c r="Q84" s="135"/>
      <c r="R84" s="136"/>
      <c r="S84" s="137"/>
      <c r="T84" s="135"/>
      <c r="U84" s="136"/>
      <c r="V84" s="137"/>
      <c r="W84" s="138">
        <f t="shared" si="176"/>
        <v>12625</v>
      </c>
      <c r="X84" s="127">
        <f t="shared" si="177"/>
        <v>12625</v>
      </c>
      <c r="Y84" s="127">
        <f t="shared" si="160"/>
        <v>0</v>
      </c>
      <c r="Z84" s="128">
        <f t="shared" si="161"/>
        <v>0</v>
      </c>
      <c r="AA84" s="139"/>
      <c r="AB84" s="131"/>
      <c r="AC84" s="131"/>
      <c r="AD84" s="131"/>
      <c r="AE84" s="131"/>
      <c r="AF84" s="131"/>
      <c r="AG84" s="131"/>
    </row>
    <row r="85" spans="1:33" s="340" customFormat="1" ht="16.2" customHeight="1" x14ac:dyDescent="0.25">
      <c r="A85" s="132" t="s">
        <v>76</v>
      </c>
      <c r="B85" s="207" t="s">
        <v>380</v>
      </c>
      <c r="C85" s="204" t="s">
        <v>382</v>
      </c>
      <c r="D85" s="203" t="s">
        <v>341</v>
      </c>
      <c r="E85" s="135">
        <v>5</v>
      </c>
      <c r="F85" s="136">
        <v>2700</v>
      </c>
      <c r="G85" s="137">
        <f t="shared" si="170"/>
        <v>13500</v>
      </c>
      <c r="H85" s="135">
        <v>5</v>
      </c>
      <c r="I85" s="136">
        <v>2700</v>
      </c>
      <c r="J85" s="125">
        <f t="shared" si="171"/>
        <v>13500</v>
      </c>
      <c r="K85" s="135"/>
      <c r="L85" s="136"/>
      <c r="M85" s="137"/>
      <c r="N85" s="135"/>
      <c r="O85" s="136"/>
      <c r="P85" s="137"/>
      <c r="Q85" s="135"/>
      <c r="R85" s="136"/>
      <c r="S85" s="137"/>
      <c r="T85" s="135"/>
      <c r="U85" s="136"/>
      <c r="V85" s="137"/>
      <c r="W85" s="138">
        <f t="shared" si="176"/>
        <v>13500</v>
      </c>
      <c r="X85" s="127">
        <f t="shared" si="177"/>
        <v>13500</v>
      </c>
      <c r="Y85" s="127">
        <f t="shared" si="160"/>
        <v>0</v>
      </c>
      <c r="Z85" s="128">
        <f t="shared" si="161"/>
        <v>0</v>
      </c>
      <c r="AA85" s="139"/>
      <c r="AB85" s="131"/>
      <c r="AC85" s="131"/>
      <c r="AD85" s="131"/>
      <c r="AE85" s="131"/>
      <c r="AF85" s="131"/>
      <c r="AG85" s="131"/>
    </row>
    <row r="86" spans="1:33" s="340" customFormat="1" ht="16.2" customHeight="1" x14ac:dyDescent="0.25">
      <c r="A86" s="132" t="s">
        <v>76</v>
      </c>
      <c r="B86" s="207" t="s">
        <v>383</v>
      </c>
      <c r="C86" s="204" t="s">
        <v>385</v>
      </c>
      <c r="D86" s="203" t="s">
        <v>358</v>
      </c>
      <c r="E86" s="135">
        <v>5</v>
      </c>
      <c r="F86" s="136">
        <v>4800</v>
      </c>
      <c r="G86" s="137">
        <f t="shared" si="170"/>
        <v>24000</v>
      </c>
      <c r="H86" s="135">
        <v>5</v>
      </c>
      <c r="I86" s="136">
        <v>4800</v>
      </c>
      <c r="J86" s="125">
        <f t="shared" si="171"/>
        <v>24000</v>
      </c>
      <c r="K86" s="135"/>
      <c r="L86" s="136"/>
      <c r="M86" s="137"/>
      <c r="N86" s="135"/>
      <c r="O86" s="136"/>
      <c r="P86" s="137"/>
      <c r="Q86" s="135"/>
      <c r="R86" s="136"/>
      <c r="S86" s="137"/>
      <c r="T86" s="135"/>
      <c r="U86" s="136"/>
      <c r="V86" s="137"/>
      <c r="W86" s="138">
        <f t="shared" si="176"/>
        <v>24000</v>
      </c>
      <c r="X86" s="127">
        <f t="shared" si="177"/>
        <v>24000</v>
      </c>
      <c r="Y86" s="127">
        <f t="shared" si="160"/>
        <v>0</v>
      </c>
      <c r="Z86" s="128">
        <f t="shared" si="161"/>
        <v>0</v>
      </c>
      <c r="AA86" s="139"/>
      <c r="AB86" s="131"/>
      <c r="AC86" s="131"/>
      <c r="AD86" s="131"/>
      <c r="AE86" s="131"/>
      <c r="AF86" s="131"/>
      <c r="AG86" s="131"/>
    </row>
    <row r="87" spans="1:33" s="340" customFormat="1" ht="16.2" customHeight="1" thickBot="1" x14ac:dyDescent="0.3">
      <c r="A87" s="132" t="s">
        <v>76</v>
      </c>
      <c r="B87" s="207" t="s">
        <v>384</v>
      </c>
      <c r="C87" s="204" t="s">
        <v>386</v>
      </c>
      <c r="D87" s="203" t="s">
        <v>358</v>
      </c>
      <c r="E87" s="135">
        <v>10</v>
      </c>
      <c r="F87" s="136">
        <v>1780</v>
      </c>
      <c r="G87" s="137">
        <f t="shared" si="170"/>
        <v>17800</v>
      </c>
      <c r="H87" s="135">
        <v>10</v>
      </c>
      <c r="I87" s="136">
        <v>1780</v>
      </c>
      <c r="J87" s="125">
        <f t="shared" si="171"/>
        <v>17800</v>
      </c>
      <c r="K87" s="135"/>
      <c r="L87" s="136"/>
      <c r="M87" s="137"/>
      <c r="N87" s="135"/>
      <c r="O87" s="136"/>
      <c r="P87" s="137"/>
      <c r="Q87" s="135"/>
      <c r="R87" s="136"/>
      <c r="S87" s="137"/>
      <c r="T87" s="135"/>
      <c r="U87" s="136"/>
      <c r="V87" s="137"/>
      <c r="W87" s="138">
        <f t="shared" si="176"/>
        <v>17800</v>
      </c>
      <c r="X87" s="127">
        <f t="shared" si="177"/>
        <v>17800</v>
      </c>
      <c r="Y87" s="127">
        <f t="shared" si="160"/>
        <v>0</v>
      </c>
      <c r="Z87" s="128">
        <f t="shared" si="161"/>
        <v>0</v>
      </c>
      <c r="AA87" s="139"/>
      <c r="AB87" s="131"/>
      <c r="AC87" s="131"/>
      <c r="AD87" s="131"/>
      <c r="AE87" s="131"/>
      <c r="AF87" s="131"/>
      <c r="AG87" s="131"/>
    </row>
    <row r="88" spans="1:33" ht="30" customHeight="1" x14ac:dyDescent="0.25">
      <c r="A88" s="108" t="s">
        <v>73</v>
      </c>
      <c r="B88" s="155" t="s">
        <v>161</v>
      </c>
      <c r="C88" s="153" t="s">
        <v>162</v>
      </c>
      <c r="D88" s="141"/>
      <c r="E88" s="142">
        <f>SUM(E89:E114)</f>
        <v>20528</v>
      </c>
      <c r="F88" s="143"/>
      <c r="G88" s="144">
        <f t="shared" ref="G88" si="179">SUM(G89:G114)</f>
        <v>374800</v>
      </c>
      <c r="H88" s="142">
        <f>SUM(H89:H114)</f>
        <v>24198</v>
      </c>
      <c r="I88" s="143"/>
      <c r="J88" s="144">
        <f>SUM(J89:J114)</f>
        <v>483960</v>
      </c>
      <c r="K88" s="142">
        <f>SUM(K89:K114)</f>
        <v>0</v>
      </c>
      <c r="L88" s="143"/>
      <c r="M88" s="144">
        <f t="shared" ref="M88:N88" si="180">SUM(M89:M114)</f>
        <v>0</v>
      </c>
      <c r="N88" s="142">
        <f t="shared" si="180"/>
        <v>0</v>
      </c>
      <c r="O88" s="143"/>
      <c r="P88" s="144">
        <f t="shared" ref="P88:Q88" si="181">SUM(P89:P114)</f>
        <v>0</v>
      </c>
      <c r="Q88" s="142">
        <f t="shared" si="181"/>
        <v>0</v>
      </c>
      <c r="R88" s="143"/>
      <c r="S88" s="144">
        <f t="shared" ref="S88:T88" si="182">SUM(S89:S114)</f>
        <v>0</v>
      </c>
      <c r="T88" s="142">
        <f t="shared" si="182"/>
        <v>0</v>
      </c>
      <c r="U88" s="143"/>
      <c r="V88" s="144">
        <f>SUM(V89:V114)</f>
        <v>0</v>
      </c>
      <c r="W88" s="144">
        <f>SUM(W89:W114)</f>
        <v>374800</v>
      </c>
      <c r="X88" s="144">
        <f>SUM(X89:X114)</f>
        <v>483960</v>
      </c>
      <c r="Y88" s="144">
        <f t="shared" si="160"/>
        <v>-109160</v>
      </c>
      <c r="Z88" s="144">
        <f t="shared" si="161"/>
        <v>-0.29124866595517607</v>
      </c>
      <c r="AA88" s="146"/>
      <c r="AB88" s="118"/>
      <c r="AC88" s="118"/>
      <c r="AD88" s="118"/>
      <c r="AE88" s="118"/>
      <c r="AF88" s="118"/>
      <c r="AG88" s="118"/>
    </row>
    <row r="89" spans="1:33" ht="69.599999999999994" customHeight="1" x14ac:dyDescent="0.25">
      <c r="A89" s="119" t="s">
        <v>76</v>
      </c>
      <c r="B89" s="120" t="s">
        <v>163</v>
      </c>
      <c r="C89" s="202" t="s">
        <v>387</v>
      </c>
      <c r="D89" s="203" t="s">
        <v>164</v>
      </c>
      <c r="E89" s="123"/>
      <c r="F89" s="124"/>
      <c r="G89" s="125">
        <f t="shared" ref="G89:G114" si="183">E89*F89</f>
        <v>0</v>
      </c>
      <c r="H89" s="123"/>
      <c r="I89" s="124"/>
      <c r="J89" s="125">
        <f t="shared" ref="J89:J114" si="184">H89*I89</f>
        <v>0</v>
      </c>
      <c r="K89" s="123"/>
      <c r="L89" s="124"/>
      <c r="M89" s="125">
        <f t="shared" ref="M89:M114" si="185">K89*L89</f>
        <v>0</v>
      </c>
      <c r="N89" s="123"/>
      <c r="O89" s="124"/>
      <c r="P89" s="125">
        <f t="shared" ref="P89:P114" si="186">N89*O89</f>
        <v>0</v>
      </c>
      <c r="Q89" s="123"/>
      <c r="R89" s="124"/>
      <c r="S89" s="125">
        <f t="shared" ref="S89:S114" si="187">Q89*R89</f>
        <v>0</v>
      </c>
      <c r="T89" s="123"/>
      <c r="U89" s="124"/>
      <c r="V89" s="125">
        <f t="shared" ref="V89:V114" si="188">T89*U89</f>
        <v>0</v>
      </c>
      <c r="W89" s="126">
        <f t="shared" ref="W89:W114" si="189">G89+M89+S89</f>
        <v>0</v>
      </c>
      <c r="X89" s="127">
        <f t="shared" ref="X89:X114" si="190">J89+P89+V89</f>
        <v>0</v>
      </c>
      <c r="Y89" s="127">
        <f t="shared" si="160"/>
        <v>0</v>
      </c>
      <c r="Z89" s="128" t="e">
        <f t="shared" si="161"/>
        <v>#DIV/0!</v>
      </c>
      <c r="AA89" s="129"/>
      <c r="AB89" s="131"/>
      <c r="AC89" s="131"/>
      <c r="AD89" s="131"/>
      <c r="AE89" s="131"/>
      <c r="AF89" s="131"/>
      <c r="AG89" s="131"/>
    </row>
    <row r="90" spans="1:33" s="340" customFormat="1" ht="84.6" customHeight="1" x14ac:dyDescent="0.25">
      <c r="A90" s="119" t="s">
        <v>76</v>
      </c>
      <c r="B90" s="206" t="s">
        <v>388</v>
      </c>
      <c r="C90" s="202" t="s">
        <v>392</v>
      </c>
      <c r="D90" s="203" t="s">
        <v>398</v>
      </c>
      <c r="E90" s="123">
        <v>620</v>
      </c>
      <c r="F90" s="124">
        <v>14</v>
      </c>
      <c r="G90" s="125">
        <f t="shared" si="183"/>
        <v>8680</v>
      </c>
      <c r="H90" s="123">
        <v>620</v>
      </c>
      <c r="I90" s="124">
        <v>20</v>
      </c>
      <c r="J90" s="125">
        <f t="shared" si="184"/>
        <v>12400</v>
      </c>
      <c r="K90" s="123"/>
      <c r="L90" s="124"/>
      <c r="M90" s="125"/>
      <c r="N90" s="123"/>
      <c r="O90" s="124"/>
      <c r="P90" s="125"/>
      <c r="Q90" s="123"/>
      <c r="R90" s="124"/>
      <c r="S90" s="125"/>
      <c r="T90" s="123"/>
      <c r="U90" s="124"/>
      <c r="V90" s="125"/>
      <c r="W90" s="126">
        <f t="shared" si="189"/>
        <v>8680</v>
      </c>
      <c r="X90" s="127">
        <f t="shared" si="190"/>
        <v>12400</v>
      </c>
      <c r="Y90" s="127">
        <f t="shared" si="160"/>
        <v>-3720</v>
      </c>
      <c r="Z90" s="128">
        <f t="shared" si="161"/>
        <v>-0.42857142857142855</v>
      </c>
      <c r="AA90" s="129"/>
      <c r="AB90" s="131"/>
      <c r="AC90" s="131"/>
      <c r="AD90" s="131"/>
      <c r="AE90" s="131"/>
      <c r="AF90" s="131"/>
      <c r="AG90" s="131"/>
    </row>
    <row r="91" spans="1:33" s="340" customFormat="1" ht="69.599999999999994" customHeight="1" x14ac:dyDescent="0.25">
      <c r="A91" s="119" t="s">
        <v>76</v>
      </c>
      <c r="B91" s="206" t="s">
        <v>389</v>
      </c>
      <c r="C91" s="202" t="s">
        <v>393</v>
      </c>
      <c r="D91" s="203" t="s">
        <v>399</v>
      </c>
      <c r="E91" s="123">
        <v>2200</v>
      </c>
      <c r="F91" s="124">
        <v>14</v>
      </c>
      <c r="G91" s="125">
        <f t="shared" si="183"/>
        <v>30800</v>
      </c>
      <c r="H91" s="123">
        <v>2200</v>
      </c>
      <c r="I91" s="124">
        <v>20</v>
      </c>
      <c r="J91" s="125">
        <f t="shared" si="184"/>
        <v>44000</v>
      </c>
      <c r="K91" s="123"/>
      <c r="L91" s="124"/>
      <c r="M91" s="125"/>
      <c r="N91" s="123"/>
      <c r="O91" s="124"/>
      <c r="P91" s="125"/>
      <c r="Q91" s="123"/>
      <c r="R91" s="124"/>
      <c r="S91" s="125"/>
      <c r="T91" s="123"/>
      <c r="U91" s="124"/>
      <c r="V91" s="125"/>
      <c r="W91" s="126">
        <f t="shared" si="189"/>
        <v>30800</v>
      </c>
      <c r="X91" s="127">
        <f t="shared" si="190"/>
        <v>44000</v>
      </c>
      <c r="Y91" s="127">
        <f t="shared" si="160"/>
        <v>-13200</v>
      </c>
      <c r="Z91" s="128">
        <f t="shared" si="161"/>
        <v>-0.42857142857142855</v>
      </c>
      <c r="AA91" s="129"/>
      <c r="AB91" s="131"/>
      <c r="AC91" s="131"/>
      <c r="AD91" s="131"/>
      <c r="AE91" s="131"/>
      <c r="AF91" s="131"/>
      <c r="AG91" s="131"/>
    </row>
    <row r="92" spans="1:33" s="340" customFormat="1" ht="64.8" customHeight="1" x14ac:dyDescent="0.25">
      <c r="A92" s="119" t="s">
        <v>76</v>
      </c>
      <c r="B92" s="206" t="s">
        <v>390</v>
      </c>
      <c r="C92" s="202" t="s">
        <v>394</v>
      </c>
      <c r="D92" s="203" t="s">
        <v>399</v>
      </c>
      <c r="E92" s="123">
        <v>640</v>
      </c>
      <c r="F92" s="124">
        <v>14</v>
      </c>
      <c r="G92" s="125">
        <f t="shared" si="183"/>
        <v>8960</v>
      </c>
      <c r="H92" s="123">
        <v>640</v>
      </c>
      <c r="I92" s="124">
        <v>20</v>
      </c>
      <c r="J92" s="125">
        <f t="shared" si="184"/>
        <v>12800</v>
      </c>
      <c r="K92" s="123"/>
      <c r="L92" s="124"/>
      <c r="M92" s="125"/>
      <c r="N92" s="123"/>
      <c r="O92" s="124"/>
      <c r="P92" s="125"/>
      <c r="Q92" s="123"/>
      <c r="R92" s="124"/>
      <c r="S92" s="125"/>
      <c r="T92" s="123"/>
      <c r="U92" s="124"/>
      <c r="V92" s="125"/>
      <c r="W92" s="126">
        <f t="shared" si="189"/>
        <v>8960</v>
      </c>
      <c r="X92" s="127">
        <f t="shared" si="190"/>
        <v>12800</v>
      </c>
      <c r="Y92" s="127">
        <f t="shared" si="160"/>
        <v>-3840</v>
      </c>
      <c r="Z92" s="128">
        <f t="shared" si="161"/>
        <v>-0.42857142857142855</v>
      </c>
      <c r="AA92" s="129"/>
      <c r="AB92" s="131"/>
      <c r="AC92" s="131"/>
      <c r="AD92" s="131"/>
      <c r="AE92" s="131"/>
      <c r="AF92" s="131"/>
      <c r="AG92" s="131"/>
    </row>
    <row r="93" spans="1:33" s="340" customFormat="1" ht="82.8" customHeight="1" x14ac:dyDescent="0.25">
      <c r="A93" s="119" t="s">
        <v>76</v>
      </c>
      <c r="B93" s="206" t="s">
        <v>391</v>
      </c>
      <c r="C93" s="202" t="s">
        <v>396</v>
      </c>
      <c r="D93" s="203" t="s">
        <v>399</v>
      </c>
      <c r="E93" s="123">
        <v>500</v>
      </c>
      <c r="F93" s="124">
        <v>14</v>
      </c>
      <c r="G93" s="125">
        <f t="shared" si="183"/>
        <v>7000</v>
      </c>
      <c r="H93" s="123">
        <v>0</v>
      </c>
      <c r="I93" s="124">
        <v>0</v>
      </c>
      <c r="J93" s="125">
        <f t="shared" si="184"/>
        <v>0</v>
      </c>
      <c r="K93" s="123"/>
      <c r="L93" s="124"/>
      <c r="M93" s="125"/>
      <c r="N93" s="123"/>
      <c r="O93" s="124"/>
      <c r="P93" s="125"/>
      <c r="Q93" s="123"/>
      <c r="R93" s="124"/>
      <c r="S93" s="125"/>
      <c r="T93" s="123"/>
      <c r="U93" s="124"/>
      <c r="V93" s="125"/>
      <c r="W93" s="126">
        <f t="shared" si="189"/>
        <v>7000</v>
      </c>
      <c r="X93" s="127">
        <f t="shared" si="190"/>
        <v>0</v>
      </c>
      <c r="Y93" s="127">
        <f t="shared" si="160"/>
        <v>7000</v>
      </c>
      <c r="Z93" s="128">
        <f t="shared" si="161"/>
        <v>1</v>
      </c>
      <c r="AA93" s="129"/>
      <c r="AB93" s="131"/>
      <c r="AC93" s="131"/>
      <c r="AD93" s="131"/>
      <c r="AE93" s="131"/>
      <c r="AF93" s="131"/>
      <c r="AG93" s="131"/>
    </row>
    <row r="94" spans="1:33" s="340" customFormat="1" ht="71.400000000000006" customHeight="1" x14ac:dyDescent="0.25">
      <c r="A94" s="119" t="s">
        <v>76</v>
      </c>
      <c r="B94" s="206" t="s">
        <v>455</v>
      </c>
      <c r="C94" s="202" t="s">
        <v>608</v>
      </c>
      <c r="D94" s="203" t="s">
        <v>399</v>
      </c>
      <c r="E94" s="123">
        <v>0</v>
      </c>
      <c r="F94" s="124">
        <v>0</v>
      </c>
      <c r="G94" s="125">
        <f t="shared" si="183"/>
        <v>0</v>
      </c>
      <c r="H94" s="123">
        <v>1800</v>
      </c>
      <c r="I94" s="124">
        <v>20</v>
      </c>
      <c r="J94" s="125">
        <f t="shared" si="184"/>
        <v>36000</v>
      </c>
      <c r="K94" s="123"/>
      <c r="L94" s="124"/>
      <c r="M94" s="125"/>
      <c r="N94" s="123"/>
      <c r="O94" s="124"/>
      <c r="P94" s="125"/>
      <c r="Q94" s="123"/>
      <c r="R94" s="124"/>
      <c r="S94" s="125"/>
      <c r="T94" s="123"/>
      <c r="U94" s="124"/>
      <c r="V94" s="125"/>
      <c r="W94" s="126">
        <f t="shared" si="189"/>
        <v>0</v>
      </c>
      <c r="X94" s="127">
        <f t="shared" si="190"/>
        <v>36000</v>
      </c>
      <c r="Y94" s="127">
        <f t="shared" si="160"/>
        <v>-36000</v>
      </c>
      <c r="Z94" s="128" t="e">
        <f t="shared" si="161"/>
        <v>#DIV/0!</v>
      </c>
      <c r="AA94" s="129"/>
      <c r="AB94" s="131"/>
      <c r="AC94" s="131"/>
      <c r="AD94" s="131"/>
      <c r="AE94" s="131"/>
      <c r="AF94" s="131"/>
      <c r="AG94" s="131"/>
    </row>
    <row r="95" spans="1:33" s="340" customFormat="1" ht="56.4" customHeight="1" x14ac:dyDescent="0.25">
      <c r="A95" s="119" t="s">
        <v>76</v>
      </c>
      <c r="B95" s="206" t="s">
        <v>395</v>
      </c>
      <c r="C95" s="202" t="s">
        <v>397</v>
      </c>
      <c r="D95" s="203" t="s">
        <v>399</v>
      </c>
      <c r="E95" s="123">
        <v>2000</v>
      </c>
      <c r="F95" s="124">
        <v>14</v>
      </c>
      <c r="G95" s="125">
        <f t="shared" si="183"/>
        <v>28000</v>
      </c>
      <c r="H95" s="123">
        <v>0</v>
      </c>
      <c r="I95" s="124">
        <v>0</v>
      </c>
      <c r="J95" s="125">
        <f t="shared" si="184"/>
        <v>0</v>
      </c>
      <c r="K95" s="123"/>
      <c r="L95" s="124"/>
      <c r="M95" s="125"/>
      <c r="N95" s="123"/>
      <c r="O95" s="124"/>
      <c r="P95" s="125"/>
      <c r="Q95" s="123"/>
      <c r="R95" s="124"/>
      <c r="S95" s="125"/>
      <c r="T95" s="123"/>
      <c r="U95" s="124"/>
      <c r="V95" s="125"/>
      <c r="W95" s="126">
        <f t="shared" si="189"/>
        <v>28000</v>
      </c>
      <c r="X95" s="127">
        <f t="shared" si="190"/>
        <v>0</v>
      </c>
      <c r="Y95" s="127">
        <f t="shared" si="160"/>
        <v>28000</v>
      </c>
      <c r="Z95" s="128">
        <f t="shared" si="161"/>
        <v>1</v>
      </c>
      <c r="AA95" s="129"/>
      <c r="AB95" s="131"/>
      <c r="AC95" s="131"/>
      <c r="AD95" s="131"/>
      <c r="AE95" s="131"/>
      <c r="AF95" s="131"/>
      <c r="AG95" s="131"/>
    </row>
    <row r="96" spans="1:33" s="340" customFormat="1" ht="66" customHeight="1" x14ac:dyDescent="0.25">
      <c r="A96" s="119" t="s">
        <v>76</v>
      </c>
      <c r="B96" s="206" t="s">
        <v>395</v>
      </c>
      <c r="C96" s="202" t="s">
        <v>456</v>
      </c>
      <c r="D96" s="203" t="s">
        <v>399</v>
      </c>
      <c r="E96" s="123">
        <v>0</v>
      </c>
      <c r="F96" s="124">
        <v>0</v>
      </c>
      <c r="G96" s="125">
        <f t="shared" si="183"/>
        <v>0</v>
      </c>
      <c r="H96" s="123">
        <v>2000</v>
      </c>
      <c r="I96" s="124">
        <v>20</v>
      </c>
      <c r="J96" s="125">
        <f t="shared" si="184"/>
        <v>40000</v>
      </c>
      <c r="K96" s="123"/>
      <c r="L96" s="124"/>
      <c r="M96" s="125"/>
      <c r="N96" s="123"/>
      <c r="O96" s="124"/>
      <c r="P96" s="125"/>
      <c r="Q96" s="123"/>
      <c r="R96" s="124"/>
      <c r="S96" s="125"/>
      <c r="T96" s="123"/>
      <c r="U96" s="124"/>
      <c r="V96" s="125"/>
      <c r="W96" s="126">
        <f t="shared" si="189"/>
        <v>0</v>
      </c>
      <c r="X96" s="127">
        <f t="shared" si="190"/>
        <v>40000</v>
      </c>
      <c r="Y96" s="127">
        <f t="shared" si="160"/>
        <v>-40000</v>
      </c>
      <c r="Z96" s="128" t="e">
        <f t="shared" si="161"/>
        <v>#DIV/0!</v>
      </c>
      <c r="AA96" s="129"/>
      <c r="AB96" s="131"/>
      <c r="AC96" s="131"/>
      <c r="AD96" s="131"/>
      <c r="AE96" s="131"/>
      <c r="AF96" s="131"/>
      <c r="AG96" s="131"/>
    </row>
    <row r="97" spans="1:33" ht="66.599999999999994" customHeight="1" x14ac:dyDescent="0.25">
      <c r="A97" s="119" t="s">
        <v>76</v>
      </c>
      <c r="B97" s="120" t="s">
        <v>165</v>
      </c>
      <c r="C97" s="202" t="s">
        <v>400</v>
      </c>
      <c r="D97" s="203" t="s">
        <v>164</v>
      </c>
      <c r="E97" s="123"/>
      <c r="F97" s="124"/>
      <c r="G97" s="125">
        <f t="shared" si="183"/>
        <v>0</v>
      </c>
      <c r="H97" s="123"/>
      <c r="I97" s="124"/>
      <c r="J97" s="125">
        <f t="shared" si="184"/>
        <v>0</v>
      </c>
      <c r="K97" s="123"/>
      <c r="L97" s="124"/>
      <c r="M97" s="125">
        <f t="shared" si="185"/>
        <v>0</v>
      </c>
      <c r="N97" s="123"/>
      <c r="O97" s="124"/>
      <c r="P97" s="125">
        <f t="shared" si="186"/>
        <v>0</v>
      </c>
      <c r="Q97" s="123"/>
      <c r="R97" s="124"/>
      <c r="S97" s="125">
        <f t="shared" si="187"/>
        <v>0</v>
      </c>
      <c r="T97" s="123"/>
      <c r="U97" s="124"/>
      <c r="V97" s="125">
        <f t="shared" si="188"/>
        <v>0</v>
      </c>
      <c r="W97" s="126">
        <f t="shared" si="189"/>
        <v>0</v>
      </c>
      <c r="X97" s="127">
        <f t="shared" si="190"/>
        <v>0</v>
      </c>
      <c r="Y97" s="127">
        <f t="shared" si="160"/>
        <v>0</v>
      </c>
      <c r="Z97" s="128" t="e">
        <f t="shared" si="161"/>
        <v>#DIV/0!</v>
      </c>
      <c r="AA97" s="129"/>
      <c r="AB97" s="131"/>
      <c r="AC97" s="131"/>
      <c r="AD97" s="131"/>
      <c r="AE97" s="131"/>
      <c r="AF97" s="131"/>
      <c r="AG97" s="131"/>
    </row>
    <row r="98" spans="1:33" s="340" customFormat="1" ht="81" customHeight="1" x14ac:dyDescent="0.25">
      <c r="A98" s="132" t="s">
        <v>76</v>
      </c>
      <c r="B98" s="207" t="s">
        <v>401</v>
      </c>
      <c r="C98" s="204" t="s">
        <v>406</v>
      </c>
      <c r="D98" s="205" t="s">
        <v>399</v>
      </c>
      <c r="E98" s="135">
        <v>620</v>
      </c>
      <c r="F98" s="136">
        <v>20</v>
      </c>
      <c r="G98" s="125">
        <f t="shared" si="183"/>
        <v>12400</v>
      </c>
      <c r="H98" s="135">
        <v>620</v>
      </c>
      <c r="I98" s="136">
        <v>20</v>
      </c>
      <c r="J98" s="125">
        <f t="shared" si="184"/>
        <v>12400</v>
      </c>
      <c r="K98" s="135"/>
      <c r="L98" s="136"/>
      <c r="M98" s="137"/>
      <c r="N98" s="135"/>
      <c r="O98" s="136"/>
      <c r="P98" s="137"/>
      <c r="Q98" s="135"/>
      <c r="R98" s="136"/>
      <c r="S98" s="137"/>
      <c r="T98" s="135"/>
      <c r="U98" s="136"/>
      <c r="V98" s="137"/>
      <c r="W98" s="126">
        <f t="shared" si="189"/>
        <v>12400</v>
      </c>
      <c r="X98" s="127">
        <f t="shared" si="190"/>
        <v>12400</v>
      </c>
      <c r="Y98" s="127">
        <f t="shared" si="160"/>
        <v>0</v>
      </c>
      <c r="Z98" s="128">
        <f t="shared" si="161"/>
        <v>0</v>
      </c>
      <c r="AA98" s="139"/>
      <c r="AB98" s="131"/>
      <c r="AC98" s="131"/>
      <c r="AD98" s="131"/>
      <c r="AE98" s="131"/>
      <c r="AF98" s="131"/>
      <c r="AG98" s="131"/>
    </row>
    <row r="99" spans="1:33" s="340" customFormat="1" ht="69" customHeight="1" x14ac:dyDescent="0.25">
      <c r="A99" s="132" t="s">
        <v>76</v>
      </c>
      <c r="B99" s="207" t="s">
        <v>402</v>
      </c>
      <c r="C99" s="204" t="s">
        <v>407</v>
      </c>
      <c r="D99" s="205" t="s">
        <v>399</v>
      </c>
      <c r="E99" s="135">
        <v>2200</v>
      </c>
      <c r="F99" s="136">
        <v>20</v>
      </c>
      <c r="G99" s="125">
        <f t="shared" si="183"/>
        <v>44000</v>
      </c>
      <c r="H99" s="135">
        <v>2200</v>
      </c>
      <c r="I99" s="136">
        <v>20</v>
      </c>
      <c r="J99" s="125">
        <f t="shared" si="184"/>
        <v>44000</v>
      </c>
      <c r="K99" s="135"/>
      <c r="L99" s="136"/>
      <c r="M99" s="137"/>
      <c r="N99" s="135"/>
      <c r="O99" s="136"/>
      <c r="P99" s="137"/>
      <c r="Q99" s="135"/>
      <c r="R99" s="136"/>
      <c r="S99" s="137"/>
      <c r="T99" s="135"/>
      <c r="U99" s="136"/>
      <c r="V99" s="137"/>
      <c r="W99" s="126">
        <f t="shared" si="189"/>
        <v>44000</v>
      </c>
      <c r="X99" s="127">
        <f t="shared" si="190"/>
        <v>44000</v>
      </c>
      <c r="Y99" s="127">
        <f t="shared" si="160"/>
        <v>0</v>
      </c>
      <c r="Z99" s="128">
        <f t="shared" si="161"/>
        <v>0</v>
      </c>
      <c r="AA99" s="139"/>
      <c r="AB99" s="131"/>
      <c r="AC99" s="131"/>
      <c r="AD99" s="131"/>
      <c r="AE99" s="131"/>
      <c r="AF99" s="131"/>
      <c r="AG99" s="131"/>
    </row>
    <row r="100" spans="1:33" s="340" customFormat="1" ht="71.400000000000006" customHeight="1" x14ac:dyDescent="0.25">
      <c r="A100" s="132" t="s">
        <v>76</v>
      </c>
      <c r="B100" s="207" t="s">
        <v>403</v>
      </c>
      <c r="C100" s="204" t="s">
        <v>408</v>
      </c>
      <c r="D100" s="205" t="s">
        <v>399</v>
      </c>
      <c r="E100" s="135">
        <v>640</v>
      </c>
      <c r="F100" s="136">
        <v>20</v>
      </c>
      <c r="G100" s="125">
        <f t="shared" si="183"/>
        <v>12800</v>
      </c>
      <c r="H100" s="135">
        <v>640</v>
      </c>
      <c r="I100" s="136">
        <v>20</v>
      </c>
      <c r="J100" s="125">
        <f t="shared" si="184"/>
        <v>12800</v>
      </c>
      <c r="K100" s="135"/>
      <c r="L100" s="136"/>
      <c r="M100" s="137"/>
      <c r="N100" s="135"/>
      <c r="O100" s="136"/>
      <c r="P100" s="137"/>
      <c r="Q100" s="135"/>
      <c r="R100" s="136"/>
      <c r="S100" s="137"/>
      <c r="T100" s="135"/>
      <c r="U100" s="136"/>
      <c r="V100" s="137"/>
      <c r="W100" s="126">
        <f t="shared" si="189"/>
        <v>12800</v>
      </c>
      <c r="X100" s="127">
        <f t="shared" si="190"/>
        <v>12800</v>
      </c>
      <c r="Y100" s="127">
        <f t="shared" si="160"/>
        <v>0</v>
      </c>
      <c r="Z100" s="128">
        <f t="shared" si="161"/>
        <v>0</v>
      </c>
      <c r="AA100" s="139"/>
      <c r="AB100" s="131"/>
      <c r="AC100" s="131"/>
      <c r="AD100" s="131"/>
      <c r="AE100" s="131"/>
      <c r="AF100" s="131"/>
      <c r="AG100" s="131"/>
    </row>
    <row r="101" spans="1:33" s="340" customFormat="1" ht="68.400000000000006" customHeight="1" x14ac:dyDescent="0.25">
      <c r="A101" s="132" t="s">
        <v>76</v>
      </c>
      <c r="B101" s="207" t="s">
        <v>404</v>
      </c>
      <c r="C101" s="204" t="s">
        <v>409</v>
      </c>
      <c r="D101" s="205" t="s">
        <v>399</v>
      </c>
      <c r="E101" s="135">
        <v>500</v>
      </c>
      <c r="F101" s="136">
        <v>20</v>
      </c>
      <c r="G101" s="125">
        <f t="shared" si="183"/>
        <v>10000</v>
      </c>
      <c r="H101" s="135">
        <v>0</v>
      </c>
      <c r="I101" s="136">
        <v>0</v>
      </c>
      <c r="J101" s="125">
        <f t="shared" si="184"/>
        <v>0</v>
      </c>
      <c r="K101" s="135"/>
      <c r="L101" s="136"/>
      <c r="M101" s="137"/>
      <c r="N101" s="135"/>
      <c r="O101" s="136"/>
      <c r="P101" s="137"/>
      <c r="Q101" s="135"/>
      <c r="R101" s="136"/>
      <c r="S101" s="137"/>
      <c r="T101" s="135"/>
      <c r="U101" s="136"/>
      <c r="V101" s="137"/>
      <c r="W101" s="126">
        <f t="shared" si="189"/>
        <v>10000</v>
      </c>
      <c r="X101" s="127">
        <f t="shared" si="190"/>
        <v>0</v>
      </c>
      <c r="Y101" s="127">
        <f t="shared" si="160"/>
        <v>10000</v>
      </c>
      <c r="Z101" s="128">
        <f t="shared" si="161"/>
        <v>1</v>
      </c>
      <c r="AA101" s="139"/>
      <c r="AB101" s="131"/>
      <c r="AC101" s="131"/>
      <c r="AD101" s="131"/>
      <c r="AE101" s="131"/>
      <c r="AF101" s="131"/>
      <c r="AG101" s="131"/>
    </row>
    <row r="102" spans="1:33" s="340" customFormat="1" ht="68.400000000000006" customHeight="1" x14ac:dyDescent="0.25">
      <c r="A102" s="132" t="s">
        <v>76</v>
      </c>
      <c r="B102" s="207" t="s">
        <v>404</v>
      </c>
      <c r="C102" s="204" t="s">
        <v>457</v>
      </c>
      <c r="D102" s="205" t="s">
        <v>399</v>
      </c>
      <c r="E102" s="135">
        <v>0</v>
      </c>
      <c r="F102" s="136">
        <v>0</v>
      </c>
      <c r="G102" s="125">
        <v>0</v>
      </c>
      <c r="H102" s="135">
        <v>1800</v>
      </c>
      <c r="I102" s="136">
        <v>20</v>
      </c>
      <c r="J102" s="125">
        <f t="shared" si="184"/>
        <v>36000</v>
      </c>
      <c r="K102" s="135"/>
      <c r="L102" s="136"/>
      <c r="M102" s="137"/>
      <c r="N102" s="135"/>
      <c r="O102" s="136"/>
      <c r="P102" s="137"/>
      <c r="Q102" s="135"/>
      <c r="R102" s="136"/>
      <c r="S102" s="137"/>
      <c r="T102" s="135"/>
      <c r="U102" s="136"/>
      <c r="V102" s="137"/>
      <c r="W102" s="126">
        <f t="shared" si="189"/>
        <v>0</v>
      </c>
      <c r="X102" s="127">
        <f t="shared" si="190"/>
        <v>36000</v>
      </c>
      <c r="Y102" s="127">
        <f t="shared" si="160"/>
        <v>-36000</v>
      </c>
      <c r="Z102" s="128" t="e">
        <f t="shared" si="161"/>
        <v>#DIV/0!</v>
      </c>
      <c r="AA102" s="139"/>
      <c r="AB102" s="131"/>
      <c r="AC102" s="131"/>
      <c r="AD102" s="131"/>
      <c r="AE102" s="131"/>
      <c r="AF102" s="131"/>
      <c r="AG102" s="131"/>
    </row>
    <row r="103" spans="1:33" s="340" customFormat="1" ht="58.2" customHeight="1" x14ac:dyDescent="0.25">
      <c r="A103" s="132" t="s">
        <v>76</v>
      </c>
      <c r="B103" s="207" t="s">
        <v>405</v>
      </c>
      <c r="C103" s="204" t="s">
        <v>410</v>
      </c>
      <c r="D103" s="205" t="s">
        <v>399</v>
      </c>
      <c r="E103" s="135">
        <v>2000</v>
      </c>
      <c r="F103" s="136">
        <v>20</v>
      </c>
      <c r="G103" s="125">
        <f t="shared" si="183"/>
        <v>40000</v>
      </c>
      <c r="H103" s="135">
        <v>0</v>
      </c>
      <c r="I103" s="136">
        <v>0</v>
      </c>
      <c r="J103" s="125">
        <f t="shared" si="184"/>
        <v>0</v>
      </c>
      <c r="K103" s="135"/>
      <c r="L103" s="136"/>
      <c r="M103" s="137"/>
      <c r="N103" s="135"/>
      <c r="O103" s="136"/>
      <c r="P103" s="137"/>
      <c r="Q103" s="135"/>
      <c r="R103" s="136"/>
      <c r="S103" s="137"/>
      <c r="T103" s="135"/>
      <c r="U103" s="136"/>
      <c r="V103" s="137"/>
      <c r="W103" s="126">
        <f t="shared" si="189"/>
        <v>40000</v>
      </c>
      <c r="X103" s="127">
        <f t="shared" si="190"/>
        <v>0</v>
      </c>
      <c r="Y103" s="127">
        <f t="shared" si="160"/>
        <v>40000</v>
      </c>
      <c r="Z103" s="128">
        <f t="shared" si="161"/>
        <v>1</v>
      </c>
      <c r="AA103" s="139"/>
      <c r="AB103" s="131"/>
      <c r="AC103" s="131"/>
      <c r="AD103" s="131"/>
      <c r="AE103" s="131"/>
      <c r="AF103" s="131"/>
      <c r="AG103" s="131"/>
    </row>
    <row r="104" spans="1:33" s="340" customFormat="1" ht="58.2" customHeight="1" x14ac:dyDescent="0.25">
      <c r="A104" s="132" t="s">
        <v>76</v>
      </c>
      <c r="B104" s="207" t="s">
        <v>405</v>
      </c>
      <c r="C104" s="204" t="s">
        <v>458</v>
      </c>
      <c r="D104" s="205" t="s">
        <v>399</v>
      </c>
      <c r="E104" s="135">
        <v>0</v>
      </c>
      <c r="F104" s="136">
        <v>0</v>
      </c>
      <c r="G104" s="125">
        <f t="shared" si="183"/>
        <v>0</v>
      </c>
      <c r="H104" s="135">
        <v>2000</v>
      </c>
      <c r="I104" s="136">
        <v>20</v>
      </c>
      <c r="J104" s="125">
        <f t="shared" si="184"/>
        <v>40000</v>
      </c>
      <c r="K104" s="135"/>
      <c r="L104" s="136"/>
      <c r="M104" s="137"/>
      <c r="N104" s="135"/>
      <c r="O104" s="136"/>
      <c r="P104" s="137"/>
      <c r="Q104" s="135"/>
      <c r="R104" s="136"/>
      <c r="S104" s="137"/>
      <c r="T104" s="135"/>
      <c r="U104" s="136"/>
      <c r="V104" s="137"/>
      <c r="W104" s="126">
        <f t="shared" si="189"/>
        <v>0</v>
      </c>
      <c r="X104" s="127">
        <f t="shared" si="190"/>
        <v>40000</v>
      </c>
      <c r="Y104" s="127">
        <f t="shared" si="160"/>
        <v>-40000</v>
      </c>
      <c r="Z104" s="128" t="e">
        <f t="shared" si="161"/>
        <v>#DIV/0!</v>
      </c>
      <c r="AA104" s="139"/>
      <c r="AB104" s="131"/>
      <c r="AC104" s="131"/>
      <c r="AD104" s="131"/>
      <c r="AE104" s="131"/>
      <c r="AF104" s="131"/>
      <c r="AG104" s="131"/>
    </row>
    <row r="105" spans="1:33" s="340" customFormat="1" ht="57" customHeight="1" x14ac:dyDescent="0.25">
      <c r="A105" s="132" t="s">
        <v>76</v>
      </c>
      <c r="B105" s="207" t="s">
        <v>166</v>
      </c>
      <c r="C105" s="204" t="s">
        <v>411</v>
      </c>
      <c r="D105" s="205"/>
      <c r="E105" s="135"/>
      <c r="F105" s="136"/>
      <c r="G105" s="125">
        <f t="shared" si="183"/>
        <v>0</v>
      </c>
      <c r="H105" s="135"/>
      <c r="I105" s="136"/>
      <c r="J105" s="125">
        <f t="shared" si="184"/>
        <v>0</v>
      </c>
      <c r="K105" s="135"/>
      <c r="L105" s="136"/>
      <c r="M105" s="137"/>
      <c r="N105" s="135"/>
      <c r="O105" s="136"/>
      <c r="P105" s="137"/>
      <c r="Q105" s="135"/>
      <c r="R105" s="136"/>
      <c r="S105" s="137"/>
      <c r="T105" s="135"/>
      <c r="U105" s="136"/>
      <c r="V105" s="137"/>
      <c r="W105" s="126">
        <f t="shared" si="189"/>
        <v>0</v>
      </c>
      <c r="X105" s="127">
        <f t="shared" si="190"/>
        <v>0</v>
      </c>
      <c r="Y105" s="127">
        <f t="shared" si="160"/>
        <v>0</v>
      </c>
      <c r="Z105" s="128" t="e">
        <f t="shared" si="161"/>
        <v>#DIV/0!</v>
      </c>
      <c r="AA105" s="139"/>
      <c r="AB105" s="131"/>
      <c r="AC105" s="131"/>
      <c r="AD105" s="131"/>
      <c r="AE105" s="131"/>
      <c r="AF105" s="131"/>
      <c r="AG105" s="131"/>
    </row>
    <row r="106" spans="1:33" s="340" customFormat="1" ht="94.8" customHeight="1" x14ac:dyDescent="0.25">
      <c r="A106" s="132" t="s">
        <v>76</v>
      </c>
      <c r="B106" s="207" t="s">
        <v>412</v>
      </c>
      <c r="C106" s="204" t="s">
        <v>419</v>
      </c>
      <c r="D106" s="205" t="s">
        <v>399</v>
      </c>
      <c r="E106" s="135">
        <v>1240</v>
      </c>
      <c r="F106" s="136">
        <v>20</v>
      </c>
      <c r="G106" s="125">
        <f t="shared" si="183"/>
        <v>24800</v>
      </c>
      <c r="H106" s="135">
        <v>1240</v>
      </c>
      <c r="I106" s="136">
        <v>20</v>
      </c>
      <c r="J106" s="125">
        <f t="shared" si="184"/>
        <v>24800</v>
      </c>
      <c r="K106" s="135"/>
      <c r="L106" s="136"/>
      <c r="M106" s="137"/>
      <c r="N106" s="135"/>
      <c r="O106" s="136"/>
      <c r="P106" s="137"/>
      <c r="Q106" s="135"/>
      <c r="R106" s="136"/>
      <c r="S106" s="137"/>
      <c r="T106" s="135"/>
      <c r="U106" s="136"/>
      <c r="V106" s="137"/>
      <c r="W106" s="126">
        <f t="shared" si="189"/>
        <v>24800</v>
      </c>
      <c r="X106" s="127">
        <f t="shared" si="190"/>
        <v>24800</v>
      </c>
      <c r="Y106" s="127">
        <f t="shared" si="160"/>
        <v>0</v>
      </c>
      <c r="Z106" s="128">
        <f t="shared" si="161"/>
        <v>0</v>
      </c>
      <c r="AA106" s="139"/>
      <c r="AB106" s="131"/>
      <c r="AC106" s="131"/>
      <c r="AD106" s="131"/>
      <c r="AE106" s="131"/>
      <c r="AF106" s="131"/>
      <c r="AG106" s="131"/>
    </row>
    <row r="107" spans="1:33" s="340" customFormat="1" ht="80.400000000000006" customHeight="1" x14ac:dyDescent="0.25">
      <c r="A107" s="132" t="s">
        <v>76</v>
      </c>
      <c r="B107" s="207" t="s">
        <v>413</v>
      </c>
      <c r="C107" s="204" t="s">
        <v>420</v>
      </c>
      <c r="D107" s="205" t="s">
        <v>399</v>
      </c>
      <c r="E107" s="135">
        <v>2200</v>
      </c>
      <c r="F107" s="136">
        <v>20</v>
      </c>
      <c r="G107" s="125">
        <f t="shared" si="183"/>
        <v>44000</v>
      </c>
      <c r="H107" s="135">
        <v>2200</v>
      </c>
      <c r="I107" s="136">
        <v>20</v>
      </c>
      <c r="J107" s="125">
        <f t="shared" si="184"/>
        <v>44000</v>
      </c>
      <c r="K107" s="135"/>
      <c r="L107" s="136"/>
      <c r="M107" s="137"/>
      <c r="N107" s="135"/>
      <c r="O107" s="136"/>
      <c r="P107" s="137"/>
      <c r="Q107" s="135"/>
      <c r="R107" s="136"/>
      <c r="S107" s="137"/>
      <c r="T107" s="135"/>
      <c r="U107" s="136"/>
      <c r="V107" s="137"/>
      <c r="W107" s="126">
        <f t="shared" si="189"/>
        <v>44000</v>
      </c>
      <c r="X107" s="127">
        <f t="shared" si="190"/>
        <v>44000</v>
      </c>
      <c r="Y107" s="127">
        <f t="shared" si="160"/>
        <v>0</v>
      </c>
      <c r="Z107" s="128">
        <f t="shared" si="161"/>
        <v>0</v>
      </c>
      <c r="AA107" s="139"/>
      <c r="AB107" s="131"/>
      <c r="AC107" s="131"/>
      <c r="AD107" s="131"/>
      <c r="AE107" s="131"/>
      <c r="AF107" s="131"/>
      <c r="AG107" s="131"/>
    </row>
    <row r="108" spans="1:33" s="340" customFormat="1" ht="81" customHeight="1" x14ac:dyDescent="0.25">
      <c r="A108" s="132" t="s">
        <v>76</v>
      </c>
      <c r="B108" s="207" t="s">
        <v>414</v>
      </c>
      <c r="C108" s="204" t="s">
        <v>421</v>
      </c>
      <c r="D108" s="205" t="s">
        <v>399</v>
      </c>
      <c r="E108" s="135">
        <v>700</v>
      </c>
      <c r="F108" s="136">
        <v>20</v>
      </c>
      <c r="G108" s="125">
        <f t="shared" si="183"/>
        <v>14000</v>
      </c>
      <c r="H108" s="135">
        <v>700</v>
      </c>
      <c r="I108" s="136">
        <v>20</v>
      </c>
      <c r="J108" s="125">
        <f t="shared" si="184"/>
        <v>14000</v>
      </c>
      <c r="K108" s="135"/>
      <c r="L108" s="136"/>
      <c r="M108" s="137"/>
      <c r="N108" s="135"/>
      <c r="O108" s="136"/>
      <c r="P108" s="137"/>
      <c r="Q108" s="135"/>
      <c r="R108" s="136"/>
      <c r="S108" s="137"/>
      <c r="T108" s="135"/>
      <c r="U108" s="136"/>
      <c r="V108" s="137"/>
      <c r="W108" s="126">
        <f t="shared" si="189"/>
        <v>14000</v>
      </c>
      <c r="X108" s="127">
        <f t="shared" si="190"/>
        <v>14000</v>
      </c>
      <c r="Y108" s="127">
        <f t="shared" si="160"/>
        <v>0</v>
      </c>
      <c r="Z108" s="128">
        <f t="shared" si="161"/>
        <v>0</v>
      </c>
      <c r="AA108" s="139"/>
      <c r="AB108" s="131"/>
      <c r="AC108" s="131"/>
      <c r="AD108" s="131"/>
      <c r="AE108" s="131"/>
      <c r="AF108" s="131"/>
      <c r="AG108" s="131"/>
    </row>
    <row r="109" spans="1:33" s="340" customFormat="1" ht="81" customHeight="1" x14ac:dyDescent="0.25">
      <c r="A109" s="132" t="s">
        <v>76</v>
      </c>
      <c r="B109" s="207" t="s">
        <v>415</v>
      </c>
      <c r="C109" s="204" t="s">
        <v>422</v>
      </c>
      <c r="D109" s="205" t="s">
        <v>399</v>
      </c>
      <c r="E109" s="135">
        <v>1248</v>
      </c>
      <c r="F109" s="136">
        <v>20</v>
      </c>
      <c r="G109" s="125">
        <f t="shared" si="183"/>
        <v>24960</v>
      </c>
      <c r="H109" s="135">
        <v>1248</v>
      </c>
      <c r="I109" s="136">
        <v>20</v>
      </c>
      <c r="J109" s="125">
        <f t="shared" si="184"/>
        <v>24960</v>
      </c>
      <c r="K109" s="135"/>
      <c r="L109" s="136"/>
      <c r="M109" s="137"/>
      <c r="N109" s="135"/>
      <c r="O109" s="136"/>
      <c r="P109" s="137"/>
      <c r="Q109" s="135"/>
      <c r="R109" s="136"/>
      <c r="S109" s="137"/>
      <c r="T109" s="135"/>
      <c r="U109" s="136"/>
      <c r="V109" s="137"/>
      <c r="W109" s="126">
        <f t="shared" si="189"/>
        <v>24960</v>
      </c>
      <c r="X109" s="127">
        <f t="shared" si="190"/>
        <v>24960</v>
      </c>
      <c r="Y109" s="127">
        <f t="shared" si="160"/>
        <v>0</v>
      </c>
      <c r="Z109" s="128">
        <f t="shared" si="161"/>
        <v>0</v>
      </c>
      <c r="AA109" s="139"/>
      <c r="AB109" s="131"/>
      <c r="AC109" s="131"/>
      <c r="AD109" s="131"/>
      <c r="AE109" s="131"/>
      <c r="AF109" s="131"/>
      <c r="AG109" s="131"/>
    </row>
    <row r="110" spans="1:33" s="340" customFormat="1" ht="93" customHeight="1" x14ac:dyDescent="0.25">
      <c r="A110" s="132" t="s">
        <v>76</v>
      </c>
      <c r="B110" s="207" t="s">
        <v>416</v>
      </c>
      <c r="C110" s="204" t="s">
        <v>423</v>
      </c>
      <c r="D110" s="205" t="s">
        <v>399</v>
      </c>
      <c r="E110" s="135">
        <v>1000</v>
      </c>
      <c r="F110" s="136">
        <v>20</v>
      </c>
      <c r="G110" s="125">
        <f t="shared" si="183"/>
        <v>20000</v>
      </c>
      <c r="H110" s="135">
        <v>0</v>
      </c>
      <c r="I110" s="136">
        <v>0</v>
      </c>
      <c r="J110" s="125">
        <f t="shared" si="184"/>
        <v>0</v>
      </c>
      <c r="K110" s="135"/>
      <c r="L110" s="136"/>
      <c r="M110" s="137"/>
      <c r="N110" s="135"/>
      <c r="O110" s="136"/>
      <c r="P110" s="137"/>
      <c r="Q110" s="135"/>
      <c r="R110" s="136"/>
      <c r="S110" s="137"/>
      <c r="T110" s="135"/>
      <c r="U110" s="136"/>
      <c r="V110" s="137"/>
      <c r="W110" s="126">
        <f t="shared" si="189"/>
        <v>20000</v>
      </c>
      <c r="X110" s="127">
        <f t="shared" si="190"/>
        <v>0</v>
      </c>
      <c r="Y110" s="127">
        <f t="shared" si="160"/>
        <v>20000</v>
      </c>
      <c r="Z110" s="128">
        <f t="shared" si="161"/>
        <v>1</v>
      </c>
      <c r="AA110" s="139"/>
      <c r="AB110" s="131"/>
      <c r="AC110" s="131"/>
      <c r="AD110" s="131"/>
      <c r="AE110" s="131"/>
      <c r="AF110" s="131"/>
      <c r="AG110" s="131"/>
    </row>
    <row r="111" spans="1:33" s="340" customFormat="1" ht="118.8" customHeight="1" x14ac:dyDescent="0.25">
      <c r="A111" s="132" t="s">
        <v>76</v>
      </c>
      <c r="B111" s="207" t="s">
        <v>416</v>
      </c>
      <c r="C111" s="204" t="s">
        <v>459</v>
      </c>
      <c r="D111" s="205" t="s">
        <v>399</v>
      </c>
      <c r="E111" s="135">
        <v>0</v>
      </c>
      <c r="F111" s="136">
        <v>0</v>
      </c>
      <c r="G111" s="125">
        <f t="shared" si="183"/>
        <v>0</v>
      </c>
      <c r="H111" s="135">
        <v>2070</v>
      </c>
      <c r="I111" s="136">
        <v>20</v>
      </c>
      <c r="J111" s="125">
        <f t="shared" si="184"/>
        <v>41400</v>
      </c>
      <c r="K111" s="135"/>
      <c r="L111" s="136"/>
      <c r="M111" s="137"/>
      <c r="N111" s="135"/>
      <c r="O111" s="136"/>
      <c r="P111" s="137"/>
      <c r="Q111" s="135"/>
      <c r="R111" s="136"/>
      <c r="S111" s="137"/>
      <c r="T111" s="135"/>
      <c r="U111" s="136"/>
      <c r="V111" s="137"/>
      <c r="W111" s="126">
        <f t="shared" si="189"/>
        <v>0</v>
      </c>
      <c r="X111" s="127">
        <f t="shared" si="190"/>
        <v>41400</v>
      </c>
      <c r="Y111" s="127">
        <f t="shared" si="160"/>
        <v>-41400</v>
      </c>
      <c r="Z111" s="128" t="e">
        <f t="shared" si="161"/>
        <v>#DIV/0!</v>
      </c>
      <c r="AA111" s="139"/>
      <c r="AB111" s="131"/>
      <c r="AC111" s="131"/>
      <c r="AD111" s="131"/>
      <c r="AE111" s="131"/>
      <c r="AF111" s="131"/>
      <c r="AG111" s="131"/>
    </row>
    <row r="112" spans="1:33" s="340" customFormat="1" ht="78.599999999999994" customHeight="1" x14ac:dyDescent="0.25">
      <c r="A112" s="132" t="s">
        <v>76</v>
      </c>
      <c r="B112" s="207" t="s">
        <v>417</v>
      </c>
      <c r="C112" s="204" t="s">
        <v>424</v>
      </c>
      <c r="D112" s="205" t="s">
        <v>399</v>
      </c>
      <c r="E112" s="135">
        <v>2000</v>
      </c>
      <c r="F112" s="136">
        <v>20</v>
      </c>
      <c r="G112" s="125">
        <f t="shared" si="183"/>
        <v>40000</v>
      </c>
      <c r="H112" s="135">
        <v>0</v>
      </c>
      <c r="I112" s="136">
        <v>0</v>
      </c>
      <c r="J112" s="125">
        <f t="shared" si="184"/>
        <v>0</v>
      </c>
      <c r="K112" s="135"/>
      <c r="L112" s="136"/>
      <c r="M112" s="137"/>
      <c r="N112" s="135"/>
      <c r="O112" s="136"/>
      <c r="P112" s="137"/>
      <c r="Q112" s="135"/>
      <c r="R112" s="136"/>
      <c r="S112" s="137"/>
      <c r="T112" s="135"/>
      <c r="U112" s="136"/>
      <c r="V112" s="137"/>
      <c r="W112" s="126">
        <f t="shared" si="189"/>
        <v>40000</v>
      </c>
      <c r="X112" s="127">
        <f t="shared" si="190"/>
        <v>0</v>
      </c>
      <c r="Y112" s="127">
        <f t="shared" si="160"/>
        <v>40000</v>
      </c>
      <c r="Z112" s="128">
        <f t="shared" si="161"/>
        <v>1</v>
      </c>
      <c r="AA112" s="139"/>
      <c r="AB112" s="131"/>
      <c r="AC112" s="131"/>
      <c r="AD112" s="131"/>
      <c r="AE112" s="131"/>
      <c r="AF112" s="131"/>
      <c r="AG112" s="131"/>
    </row>
    <row r="113" spans="1:33" s="340" customFormat="1" ht="105" customHeight="1" x14ac:dyDescent="0.25">
      <c r="A113" s="132" t="s">
        <v>76</v>
      </c>
      <c r="B113" s="207" t="s">
        <v>417</v>
      </c>
      <c r="C113" s="204" t="s">
        <v>460</v>
      </c>
      <c r="D113" s="205" t="s">
        <v>399</v>
      </c>
      <c r="E113" s="135">
        <v>0</v>
      </c>
      <c r="F113" s="136">
        <v>0</v>
      </c>
      <c r="G113" s="125">
        <f t="shared" si="183"/>
        <v>0</v>
      </c>
      <c r="H113" s="135">
        <v>2220</v>
      </c>
      <c r="I113" s="136">
        <v>20</v>
      </c>
      <c r="J113" s="125">
        <f t="shared" si="184"/>
        <v>44400</v>
      </c>
      <c r="K113" s="135"/>
      <c r="L113" s="136"/>
      <c r="M113" s="137"/>
      <c r="N113" s="135"/>
      <c r="O113" s="136"/>
      <c r="P113" s="137"/>
      <c r="Q113" s="135"/>
      <c r="R113" s="136"/>
      <c r="S113" s="137"/>
      <c r="T113" s="135"/>
      <c r="U113" s="136"/>
      <c r="V113" s="137"/>
      <c r="W113" s="138">
        <f t="shared" si="189"/>
        <v>0</v>
      </c>
      <c r="X113" s="127">
        <f t="shared" si="190"/>
        <v>44400</v>
      </c>
      <c r="Y113" s="127">
        <f t="shared" si="160"/>
        <v>-44400</v>
      </c>
      <c r="Z113" s="128" t="e">
        <f t="shared" si="161"/>
        <v>#DIV/0!</v>
      </c>
      <c r="AA113" s="139"/>
      <c r="AB113" s="131"/>
      <c r="AC113" s="131"/>
      <c r="AD113" s="131"/>
      <c r="AE113" s="131"/>
      <c r="AF113" s="131"/>
      <c r="AG113" s="131"/>
    </row>
    <row r="114" spans="1:33" ht="78" customHeight="1" thickBot="1" x14ac:dyDescent="0.3">
      <c r="A114" s="132" t="s">
        <v>76</v>
      </c>
      <c r="B114" s="154" t="s">
        <v>418</v>
      </c>
      <c r="C114" s="204" t="s">
        <v>425</v>
      </c>
      <c r="D114" s="205" t="s">
        <v>399</v>
      </c>
      <c r="E114" s="135">
        <v>220</v>
      </c>
      <c r="F114" s="136">
        <v>20</v>
      </c>
      <c r="G114" s="125">
        <f t="shared" si="183"/>
        <v>4400</v>
      </c>
      <c r="H114" s="135">
        <v>0</v>
      </c>
      <c r="I114" s="136">
        <v>0</v>
      </c>
      <c r="J114" s="125">
        <f t="shared" si="184"/>
        <v>0</v>
      </c>
      <c r="K114" s="135"/>
      <c r="L114" s="136"/>
      <c r="M114" s="137">
        <f t="shared" si="185"/>
        <v>0</v>
      </c>
      <c r="N114" s="135"/>
      <c r="O114" s="136"/>
      <c r="P114" s="137">
        <f t="shared" si="186"/>
        <v>0</v>
      </c>
      <c r="Q114" s="135"/>
      <c r="R114" s="136"/>
      <c r="S114" s="137">
        <f t="shared" si="187"/>
        <v>0</v>
      </c>
      <c r="T114" s="135"/>
      <c r="U114" s="136"/>
      <c r="V114" s="137">
        <f t="shared" si="188"/>
        <v>0</v>
      </c>
      <c r="W114" s="138">
        <f t="shared" si="189"/>
        <v>4400</v>
      </c>
      <c r="X114" s="127">
        <f t="shared" si="190"/>
        <v>0</v>
      </c>
      <c r="Y114" s="127">
        <f t="shared" si="160"/>
        <v>4400</v>
      </c>
      <c r="Z114" s="128">
        <f t="shared" si="161"/>
        <v>1</v>
      </c>
      <c r="AA114" s="139"/>
      <c r="AB114" s="131"/>
      <c r="AC114" s="131"/>
      <c r="AD114" s="131"/>
      <c r="AE114" s="131"/>
      <c r="AF114" s="131"/>
      <c r="AG114" s="131"/>
    </row>
    <row r="115" spans="1:33" ht="30" customHeight="1" x14ac:dyDescent="0.25">
      <c r="A115" s="108" t="s">
        <v>73</v>
      </c>
      <c r="B115" s="155" t="s">
        <v>167</v>
      </c>
      <c r="C115" s="153" t="s">
        <v>168</v>
      </c>
      <c r="D115" s="141"/>
      <c r="E115" s="142">
        <f>SUM(E116:E118)</f>
        <v>0</v>
      </c>
      <c r="F115" s="143"/>
      <c r="G115" s="144">
        <f t="shared" ref="G115:H115" si="191">SUM(G116:G118)</f>
        <v>0</v>
      </c>
      <c r="H115" s="142">
        <f t="shared" si="191"/>
        <v>0</v>
      </c>
      <c r="I115" s="143"/>
      <c r="J115" s="144">
        <f t="shared" ref="J115:K115" si="192">SUM(J116:J118)</f>
        <v>0</v>
      </c>
      <c r="K115" s="142">
        <f t="shared" si="192"/>
        <v>0</v>
      </c>
      <c r="L115" s="143"/>
      <c r="M115" s="144">
        <f t="shared" ref="M115:N115" si="193">SUM(M116:M118)</f>
        <v>0</v>
      </c>
      <c r="N115" s="142">
        <f t="shared" si="193"/>
        <v>0</v>
      </c>
      <c r="O115" s="143"/>
      <c r="P115" s="144">
        <f t="shared" ref="P115:Q115" si="194">SUM(P116:P118)</f>
        <v>0</v>
      </c>
      <c r="Q115" s="142">
        <f t="shared" si="194"/>
        <v>0</v>
      </c>
      <c r="R115" s="143"/>
      <c r="S115" s="144">
        <f t="shared" ref="S115:T115" si="195">SUM(S116:S118)</f>
        <v>0</v>
      </c>
      <c r="T115" s="142">
        <f t="shared" si="195"/>
        <v>0</v>
      </c>
      <c r="U115" s="143"/>
      <c r="V115" s="144">
        <f t="shared" ref="V115:X115" si="196">SUM(V116:V118)</f>
        <v>0</v>
      </c>
      <c r="W115" s="144">
        <f t="shared" si="196"/>
        <v>0</v>
      </c>
      <c r="X115" s="144">
        <f t="shared" si="196"/>
        <v>0</v>
      </c>
      <c r="Y115" s="144">
        <f t="shared" si="160"/>
        <v>0</v>
      </c>
      <c r="Z115" s="144" t="e">
        <f t="shared" si="161"/>
        <v>#DIV/0!</v>
      </c>
      <c r="AA115" s="146"/>
      <c r="AB115" s="118"/>
      <c r="AC115" s="118"/>
      <c r="AD115" s="118"/>
      <c r="AE115" s="118"/>
      <c r="AF115" s="118"/>
      <c r="AG115" s="118"/>
    </row>
    <row r="116" spans="1:33" ht="30" customHeight="1" x14ac:dyDescent="0.25">
      <c r="A116" s="119" t="s">
        <v>76</v>
      </c>
      <c r="B116" s="120" t="s">
        <v>169</v>
      </c>
      <c r="C116" s="188" t="s">
        <v>170</v>
      </c>
      <c r="D116" s="203" t="s">
        <v>111</v>
      </c>
      <c r="E116" s="123"/>
      <c r="F116" s="124"/>
      <c r="G116" s="125">
        <f t="shared" ref="G116:G118" si="197">E116*F116</f>
        <v>0</v>
      </c>
      <c r="H116" s="123"/>
      <c r="I116" s="124"/>
      <c r="J116" s="125">
        <f t="shared" ref="J116:J118" si="198">H116*I116</f>
        <v>0</v>
      </c>
      <c r="K116" s="123"/>
      <c r="L116" s="124"/>
      <c r="M116" s="125">
        <f t="shared" ref="M116:M118" si="199">K116*L116</f>
        <v>0</v>
      </c>
      <c r="N116" s="123"/>
      <c r="O116" s="124"/>
      <c r="P116" s="125">
        <f t="shared" ref="P116:P118" si="200">N116*O116</f>
        <v>0</v>
      </c>
      <c r="Q116" s="123"/>
      <c r="R116" s="124"/>
      <c r="S116" s="125">
        <f t="shared" ref="S116:S118" si="201">Q116*R116</f>
        <v>0</v>
      </c>
      <c r="T116" s="123"/>
      <c r="U116" s="124"/>
      <c r="V116" s="125">
        <f t="shared" ref="V116:V118" si="202">T116*U116</f>
        <v>0</v>
      </c>
      <c r="W116" s="126">
        <f t="shared" ref="W116:W118" si="203">G116+M116+S116</f>
        <v>0</v>
      </c>
      <c r="X116" s="127">
        <f t="shared" ref="X116:X118" si="204">J116+P116+V116</f>
        <v>0</v>
      </c>
      <c r="Y116" s="127">
        <f t="shared" si="160"/>
        <v>0</v>
      </c>
      <c r="Z116" s="128" t="e">
        <f t="shared" si="161"/>
        <v>#DIV/0!</v>
      </c>
      <c r="AA116" s="129"/>
      <c r="AB116" s="131"/>
      <c r="AC116" s="131"/>
      <c r="AD116" s="131"/>
      <c r="AE116" s="131"/>
      <c r="AF116" s="131"/>
      <c r="AG116" s="131"/>
    </row>
    <row r="117" spans="1:33" ht="30" customHeight="1" x14ac:dyDescent="0.25">
      <c r="A117" s="119" t="s">
        <v>76</v>
      </c>
      <c r="B117" s="206" t="s">
        <v>171</v>
      </c>
      <c r="C117" s="188" t="s">
        <v>346</v>
      </c>
      <c r="D117" s="203" t="s">
        <v>111</v>
      </c>
      <c r="E117" s="123"/>
      <c r="F117" s="124"/>
      <c r="G117" s="125">
        <f t="shared" si="197"/>
        <v>0</v>
      </c>
      <c r="H117" s="123"/>
      <c r="I117" s="124"/>
      <c r="J117" s="125">
        <f t="shared" si="198"/>
        <v>0</v>
      </c>
      <c r="K117" s="123"/>
      <c r="L117" s="124"/>
      <c r="M117" s="125">
        <f t="shared" si="199"/>
        <v>0</v>
      </c>
      <c r="N117" s="123"/>
      <c r="O117" s="124"/>
      <c r="P117" s="125">
        <f t="shared" si="200"/>
        <v>0</v>
      </c>
      <c r="Q117" s="123"/>
      <c r="R117" s="124"/>
      <c r="S117" s="125">
        <f t="shared" si="201"/>
        <v>0</v>
      </c>
      <c r="T117" s="123"/>
      <c r="U117" s="124"/>
      <c r="V117" s="125">
        <f t="shared" si="202"/>
        <v>0</v>
      </c>
      <c r="W117" s="126">
        <f t="shared" si="203"/>
        <v>0</v>
      </c>
      <c r="X117" s="127">
        <f t="shared" si="204"/>
        <v>0</v>
      </c>
      <c r="Y117" s="127">
        <f t="shared" si="160"/>
        <v>0</v>
      </c>
      <c r="Z117" s="128" t="e">
        <f t="shared" si="161"/>
        <v>#DIV/0!</v>
      </c>
      <c r="AA117" s="129"/>
      <c r="AB117" s="131"/>
      <c r="AC117" s="131"/>
      <c r="AD117" s="131"/>
      <c r="AE117" s="131"/>
      <c r="AF117" s="131"/>
      <c r="AG117" s="131"/>
    </row>
    <row r="118" spans="1:33" ht="30" customHeight="1" x14ac:dyDescent="0.25">
      <c r="A118" s="132" t="s">
        <v>76</v>
      </c>
      <c r="B118" s="207" t="s">
        <v>172</v>
      </c>
      <c r="C118" s="164" t="s">
        <v>170</v>
      </c>
      <c r="D118" s="205" t="s">
        <v>111</v>
      </c>
      <c r="E118" s="135"/>
      <c r="F118" s="136"/>
      <c r="G118" s="137">
        <f t="shared" si="197"/>
        <v>0</v>
      </c>
      <c r="H118" s="135"/>
      <c r="I118" s="136"/>
      <c r="J118" s="137">
        <f t="shared" si="198"/>
        <v>0</v>
      </c>
      <c r="K118" s="135"/>
      <c r="L118" s="136"/>
      <c r="M118" s="137">
        <f t="shared" si="199"/>
        <v>0</v>
      </c>
      <c r="N118" s="135"/>
      <c r="O118" s="136"/>
      <c r="P118" s="137">
        <f t="shared" si="200"/>
        <v>0</v>
      </c>
      <c r="Q118" s="135"/>
      <c r="R118" s="136"/>
      <c r="S118" s="137">
        <f t="shared" si="201"/>
        <v>0</v>
      </c>
      <c r="T118" s="135"/>
      <c r="U118" s="136"/>
      <c r="V118" s="137">
        <f t="shared" si="202"/>
        <v>0</v>
      </c>
      <c r="W118" s="138">
        <f t="shared" si="203"/>
        <v>0</v>
      </c>
      <c r="X118" s="127">
        <f t="shared" si="204"/>
        <v>0</v>
      </c>
      <c r="Y118" s="127">
        <f t="shared" si="160"/>
        <v>0</v>
      </c>
      <c r="Z118" s="128" t="e">
        <f t="shared" si="161"/>
        <v>#DIV/0!</v>
      </c>
      <c r="AA118" s="139"/>
      <c r="AB118" s="131"/>
      <c r="AC118" s="131"/>
      <c r="AD118" s="131"/>
      <c r="AE118" s="131"/>
      <c r="AF118" s="131"/>
      <c r="AG118" s="131"/>
    </row>
    <row r="119" spans="1:33" ht="30" customHeight="1" x14ac:dyDescent="0.25">
      <c r="A119" s="108" t="s">
        <v>73</v>
      </c>
      <c r="B119" s="155" t="s">
        <v>173</v>
      </c>
      <c r="C119" s="153" t="s">
        <v>174</v>
      </c>
      <c r="D119" s="141"/>
      <c r="E119" s="142">
        <f>SUM(E120:E122)</f>
        <v>0</v>
      </c>
      <c r="F119" s="143"/>
      <c r="G119" s="144">
        <f t="shared" ref="G119:H119" si="205">SUM(G120:G122)</f>
        <v>0</v>
      </c>
      <c r="H119" s="142">
        <f t="shared" si="205"/>
        <v>0</v>
      </c>
      <c r="I119" s="143"/>
      <c r="J119" s="144">
        <f t="shared" ref="J119:K119" si="206">SUM(J120:J122)</f>
        <v>0</v>
      </c>
      <c r="K119" s="142">
        <f t="shared" si="206"/>
        <v>0</v>
      </c>
      <c r="L119" s="143"/>
      <c r="M119" s="144">
        <f t="shared" ref="M119:N119" si="207">SUM(M120:M122)</f>
        <v>0</v>
      </c>
      <c r="N119" s="142">
        <f t="shared" si="207"/>
        <v>0</v>
      </c>
      <c r="O119" s="143"/>
      <c r="P119" s="144">
        <f t="shared" ref="P119:Q119" si="208">SUM(P120:P122)</f>
        <v>0</v>
      </c>
      <c r="Q119" s="142">
        <f t="shared" si="208"/>
        <v>0</v>
      </c>
      <c r="R119" s="143"/>
      <c r="S119" s="144">
        <f t="shared" ref="S119:T119" si="209">SUM(S120:S122)</f>
        <v>0</v>
      </c>
      <c r="T119" s="142">
        <f t="shared" si="209"/>
        <v>0</v>
      </c>
      <c r="U119" s="143"/>
      <c r="V119" s="144">
        <f t="shared" ref="V119:X119" si="210">SUM(V120:V122)</f>
        <v>0</v>
      </c>
      <c r="W119" s="144">
        <f t="shared" si="210"/>
        <v>0</v>
      </c>
      <c r="X119" s="144">
        <f t="shared" si="210"/>
        <v>0</v>
      </c>
      <c r="Y119" s="144">
        <f t="shared" si="160"/>
        <v>0</v>
      </c>
      <c r="Z119" s="144" t="e">
        <f t="shared" si="161"/>
        <v>#DIV/0!</v>
      </c>
      <c r="AA119" s="146"/>
      <c r="AB119" s="118"/>
      <c r="AC119" s="118"/>
      <c r="AD119" s="118"/>
      <c r="AE119" s="118"/>
      <c r="AF119" s="118"/>
      <c r="AG119" s="118"/>
    </row>
    <row r="120" spans="1:33" ht="30" customHeight="1" x14ac:dyDescent="0.25">
      <c r="A120" s="119" t="s">
        <v>76</v>
      </c>
      <c r="B120" s="120" t="s">
        <v>175</v>
      </c>
      <c r="C120" s="188" t="s">
        <v>170</v>
      </c>
      <c r="D120" s="203" t="s">
        <v>111</v>
      </c>
      <c r="E120" s="123"/>
      <c r="F120" s="124"/>
      <c r="G120" s="125">
        <f t="shared" ref="G120:G122" si="211">E120*F120</f>
        <v>0</v>
      </c>
      <c r="H120" s="123"/>
      <c r="I120" s="124"/>
      <c r="J120" s="125">
        <f t="shared" ref="J120:J122" si="212">H120*I120</f>
        <v>0</v>
      </c>
      <c r="K120" s="123"/>
      <c r="L120" s="124"/>
      <c r="M120" s="125">
        <f t="shared" ref="M120:M122" si="213">K120*L120</f>
        <v>0</v>
      </c>
      <c r="N120" s="123"/>
      <c r="O120" s="124"/>
      <c r="P120" s="125">
        <f t="shared" ref="P120:P122" si="214">N120*O120</f>
        <v>0</v>
      </c>
      <c r="Q120" s="123"/>
      <c r="R120" s="124"/>
      <c r="S120" s="125">
        <f t="shared" ref="S120:S122" si="215">Q120*R120</f>
        <v>0</v>
      </c>
      <c r="T120" s="123"/>
      <c r="U120" s="124"/>
      <c r="V120" s="125">
        <f t="shared" ref="V120:V122" si="216">T120*U120</f>
        <v>0</v>
      </c>
      <c r="W120" s="126">
        <f t="shared" ref="W120:W122" si="217">G120+M120+S120</f>
        <v>0</v>
      </c>
      <c r="X120" s="127">
        <f t="shared" ref="X120:X122" si="218">J120+P120+V120</f>
        <v>0</v>
      </c>
      <c r="Y120" s="127">
        <f t="shared" si="160"/>
        <v>0</v>
      </c>
      <c r="Z120" s="128" t="e">
        <f t="shared" si="161"/>
        <v>#DIV/0!</v>
      </c>
      <c r="AA120" s="129"/>
      <c r="AB120" s="131"/>
      <c r="AC120" s="131"/>
      <c r="AD120" s="131"/>
      <c r="AE120" s="131"/>
      <c r="AF120" s="131"/>
      <c r="AG120" s="131"/>
    </row>
    <row r="121" spans="1:33" ht="30" customHeight="1" x14ac:dyDescent="0.25">
      <c r="A121" s="119" t="s">
        <v>76</v>
      </c>
      <c r="B121" s="120" t="s">
        <v>176</v>
      </c>
      <c r="C121" s="188" t="s">
        <v>170</v>
      </c>
      <c r="D121" s="203" t="s">
        <v>111</v>
      </c>
      <c r="E121" s="123"/>
      <c r="F121" s="124"/>
      <c r="G121" s="125">
        <f t="shared" si="211"/>
        <v>0</v>
      </c>
      <c r="H121" s="123"/>
      <c r="I121" s="124"/>
      <c r="J121" s="125">
        <f t="shared" si="212"/>
        <v>0</v>
      </c>
      <c r="K121" s="123"/>
      <c r="L121" s="124"/>
      <c r="M121" s="125">
        <f t="shared" si="213"/>
        <v>0</v>
      </c>
      <c r="N121" s="123"/>
      <c r="O121" s="124"/>
      <c r="P121" s="125">
        <f t="shared" si="214"/>
        <v>0</v>
      </c>
      <c r="Q121" s="123"/>
      <c r="R121" s="124"/>
      <c r="S121" s="125">
        <f t="shared" si="215"/>
        <v>0</v>
      </c>
      <c r="T121" s="123"/>
      <c r="U121" s="124"/>
      <c r="V121" s="125">
        <f t="shared" si="216"/>
        <v>0</v>
      </c>
      <c r="W121" s="126">
        <f t="shared" si="217"/>
        <v>0</v>
      </c>
      <c r="X121" s="127">
        <f t="shared" si="218"/>
        <v>0</v>
      </c>
      <c r="Y121" s="127">
        <f t="shared" si="160"/>
        <v>0</v>
      </c>
      <c r="Z121" s="128" t="e">
        <f t="shared" si="161"/>
        <v>#DIV/0!</v>
      </c>
      <c r="AA121" s="129"/>
      <c r="AB121" s="131"/>
      <c r="AC121" s="131"/>
      <c r="AD121" s="131"/>
      <c r="AE121" s="131"/>
      <c r="AF121" s="131"/>
      <c r="AG121" s="131"/>
    </row>
    <row r="122" spans="1:33" ht="30" customHeight="1" x14ac:dyDescent="0.25">
      <c r="A122" s="132" t="s">
        <v>76</v>
      </c>
      <c r="B122" s="154" t="s">
        <v>177</v>
      </c>
      <c r="C122" s="164" t="s">
        <v>170</v>
      </c>
      <c r="D122" s="205" t="s">
        <v>111</v>
      </c>
      <c r="E122" s="135"/>
      <c r="F122" s="136"/>
      <c r="G122" s="137">
        <f t="shared" si="211"/>
        <v>0</v>
      </c>
      <c r="H122" s="135"/>
      <c r="I122" s="136"/>
      <c r="J122" s="137">
        <f t="shared" si="212"/>
        <v>0</v>
      </c>
      <c r="K122" s="135"/>
      <c r="L122" s="136"/>
      <c r="M122" s="137">
        <f t="shared" si="213"/>
        <v>0</v>
      </c>
      <c r="N122" s="135"/>
      <c r="O122" s="136"/>
      <c r="P122" s="137">
        <f t="shared" si="214"/>
        <v>0</v>
      </c>
      <c r="Q122" s="135"/>
      <c r="R122" s="136"/>
      <c r="S122" s="137">
        <f t="shared" si="215"/>
        <v>0</v>
      </c>
      <c r="T122" s="135"/>
      <c r="U122" s="136"/>
      <c r="V122" s="137">
        <f t="shared" si="216"/>
        <v>0</v>
      </c>
      <c r="W122" s="138">
        <f t="shared" si="217"/>
        <v>0</v>
      </c>
      <c r="X122" s="127">
        <f t="shared" si="218"/>
        <v>0</v>
      </c>
      <c r="Y122" s="166">
        <f t="shared" si="160"/>
        <v>0</v>
      </c>
      <c r="Z122" s="128" t="e">
        <f t="shared" si="161"/>
        <v>#DIV/0!</v>
      </c>
      <c r="AA122" s="139"/>
      <c r="AB122" s="131"/>
      <c r="AC122" s="131"/>
      <c r="AD122" s="131"/>
      <c r="AE122" s="131"/>
      <c r="AF122" s="131"/>
      <c r="AG122" s="131"/>
    </row>
    <row r="123" spans="1:33" ht="30" customHeight="1" x14ac:dyDescent="0.25">
      <c r="A123" s="167" t="s">
        <v>178</v>
      </c>
      <c r="B123" s="168"/>
      <c r="C123" s="169"/>
      <c r="D123" s="170"/>
      <c r="E123" s="174">
        <f>E119+E115+E88+E62+E58</f>
        <v>20808</v>
      </c>
      <c r="F123" s="190"/>
      <c r="G123" s="173">
        <f>G119+G115+G88+G62+G58</f>
        <v>698575</v>
      </c>
      <c r="H123" s="174">
        <f>H119+H115+H88+H62+H58</f>
        <v>24403</v>
      </c>
      <c r="I123" s="190"/>
      <c r="J123" s="173">
        <f>J119+J115+J88+J62+J58</f>
        <v>767615</v>
      </c>
      <c r="K123" s="191">
        <f>K119+K115+K88+K62+K58</f>
        <v>0</v>
      </c>
      <c r="L123" s="190"/>
      <c r="M123" s="173">
        <f>M119+M115+M88+M62+M58</f>
        <v>0</v>
      </c>
      <c r="N123" s="191">
        <f>N119+N115+N88+N62+N58</f>
        <v>0</v>
      </c>
      <c r="O123" s="190"/>
      <c r="P123" s="173">
        <f>P119+P115+P88+P62+P58</f>
        <v>0</v>
      </c>
      <c r="Q123" s="191">
        <f>Q119+Q115+Q88+Q62+Q58</f>
        <v>0</v>
      </c>
      <c r="R123" s="190"/>
      <c r="S123" s="173">
        <f>S119+S115+S88+S62+S58</f>
        <v>0</v>
      </c>
      <c r="T123" s="191">
        <f>T119+T115+T88+T62+T58</f>
        <v>0</v>
      </c>
      <c r="U123" s="190"/>
      <c r="V123" s="173">
        <f>V119+V115+V88+V62+V58</f>
        <v>0</v>
      </c>
      <c r="W123" s="192">
        <f>W119+W115+W88+W62+W58</f>
        <v>698575</v>
      </c>
      <c r="X123" s="208">
        <f>X119+X115+X88+X62+X58</f>
        <v>767615</v>
      </c>
      <c r="Y123" s="209">
        <f t="shared" si="160"/>
        <v>-69040</v>
      </c>
      <c r="Z123" s="209">
        <f t="shared" si="161"/>
        <v>-9.8829760584046092E-2</v>
      </c>
      <c r="AA123" s="178"/>
      <c r="AB123" s="7"/>
      <c r="AC123" s="7"/>
      <c r="AD123" s="7"/>
      <c r="AE123" s="7"/>
      <c r="AF123" s="7"/>
      <c r="AG123" s="7"/>
    </row>
    <row r="124" spans="1:33" ht="30" customHeight="1" x14ac:dyDescent="0.25">
      <c r="A124" s="210" t="s">
        <v>71</v>
      </c>
      <c r="B124" s="211">
        <v>5</v>
      </c>
      <c r="C124" s="212" t="s">
        <v>179</v>
      </c>
      <c r="D124" s="104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6"/>
      <c r="X124" s="106"/>
      <c r="Y124" s="213"/>
      <c r="Z124" s="106"/>
      <c r="AA124" s="107"/>
      <c r="AB124" s="7"/>
      <c r="AC124" s="7"/>
      <c r="AD124" s="7"/>
      <c r="AE124" s="7"/>
      <c r="AF124" s="7"/>
      <c r="AG124" s="7"/>
    </row>
    <row r="125" spans="1:33" ht="30" customHeight="1" x14ac:dyDescent="0.25">
      <c r="A125" s="108" t="s">
        <v>73</v>
      </c>
      <c r="B125" s="155" t="s">
        <v>180</v>
      </c>
      <c r="C125" s="140" t="s">
        <v>181</v>
      </c>
      <c r="D125" s="141"/>
      <c r="E125" s="142">
        <f>SUM(E126:E128)</f>
        <v>0</v>
      </c>
      <c r="F125" s="143"/>
      <c r="G125" s="144">
        <f t="shared" ref="G125:H125" si="219">SUM(G126:G128)</f>
        <v>0</v>
      </c>
      <c r="H125" s="142">
        <f t="shared" si="219"/>
        <v>0</v>
      </c>
      <c r="I125" s="143"/>
      <c r="J125" s="144">
        <f t="shared" ref="J125:K125" si="220">SUM(J126:J128)</f>
        <v>0</v>
      </c>
      <c r="K125" s="142">
        <f t="shared" si="220"/>
        <v>0</v>
      </c>
      <c r="L125" s="143"/>
      <c r="M125" s="144">
        <f t="shared" ref="M125:N125" si="221">SUM(M126:M128)</f>
        <v>0</v>
      </c>
      <c r="N125" s="142">
        <f t="shared" si="221"/>
        <v>0</v>
      </c>
      <c r="O125" s="143"/>
      <c r="P125" s="144">
        <f t="shared" ref="P125:Q125" si="222">SUM(P126:P128)</f>
        <v>0</v>
      </c>
      <c r="Q125" s="142">
        <f t="shared" si="222"/>
        <v>0</v>
      </c>
      <c r="R125" s="143"/>
      <c r="S125" s="144">
        <f t="shared" ref="S125:T125" si="223">SUM(S126:S128)</f>
        <v>0</v>
      </c>
      <c r="T125" s="142">
        <f t="shared" si="223"/>
        <v>0</v>
      </c>
      <c r="U125" s="143"/>
      <c r="V125" s="144">
        <f t="shared" ref="V125:X125" si="224">SUM(V126:V128)</f>
        <v>0</v>
      </c>
      <c r="W125" s="214">
        <f t="shared" si="224"/>
        <v>0</v>
      </c>
      <c r="X125" s="214">
        <f t="shared" si="224"/>
        <v>0</v>
      </c>
      <c r="Y125" s="214">
        <f t="shared" ref="Y125:Y137" si="225">W125-X125</f>
        <v>0</v>
      </c>
      <c r="Z125" s="116" t="e">
        <f t="shared" ref="Z125:Z137" si="226">Y125/W125</f>
        <v>#DIV/0!</v>
      </c>
      <c r="AA125" s="146"/>
      <c r="AB125" s="131"/>
      <c r="AC125" s="131"/>
      <c r="AD125" s="131"/>
      <c r="AE125" s="131"/>
      <c r="AF125" s="131"/>
      <c r="AG125" s="131"/>
    </row>
    <row r="126" spans="1:33" ht="30" customHeight="1" x14ac:dyDescent="0.25">
      <c r="A126" s="119" t="s">
        <v>76</v>
      </c>
      <c r="B126" s="120" t="s">
        <v>182</v>
      </c>
      <c r="C126" s="215" t="s">
        <v>183</v>
      </c>
      <c r="D126" s="203" t="s">
        <v>184</v>
      </c>
      <c r="E126" s="123"/>
      <c r="F126" s="124"/>
      <c r="G126" s="125">
        <f t="shared" ref="G126:G128" si="227">E126*F126</f>
        <v>0</v>
      </c>
      <c r="H126" s="123"/>
      <c r="I126" s="124"/>
      <c r="J126" s="125">
        <f t="shared" ref="J126:J128" si="228">H126*I126</f>
        <v>0</v>
      </c>
      <c r="K126" s="123"/>
      <c r="L126" s="124"/>
      <c r="M126" s="125">
        <f t="shared" ref="M126:M128" si="229">K126*L126</f>
        <v>0</v>
      </c>
      <c r="N126" s="123"/>
      <c r="O126" s="124"/>
      <c r="P126" s="125">
        <f t="shared" ref="P126:P128" si="230">N126*O126</f>
        <v>0</v>
      </c>
      <c r="Q126" s="123"/>
      <c r="R126" s="124"/>
      <c r="S126" s="125">
        <f t="shared" ref="S126:S128" si="231">Q126*R126</f>
        <v>0</v>
      </c>
      <c r="T126" s="123"/>
      <c r="U126" s="124"/>
      <c r="V126" s="125">
        <f t="shared" ref="V126:V128" si="232">T126*U126</f>
        <v>0</v>
      </c>
      <c r="W126" s="126">
        <f t="shared" ref="W126:W128" si="233">G126+M126+S126</f>
        <v>0</v>
      </c>
      <c r="X126" s="127">
        <f t="shared" ref="X126:X128" si="234">J126+P126+V126</f>
        <v>0</v>
      </c>
      <c r="Y126" s="127">
        <f t="shared" si="225"/>
        <v>0</v>
      </c>
      <c r="Z126" s="128" t="e">
        <f t="shared" si="226"/>
        <v>#DIV/0!</v>
      </c>
      <c r="AA126" s="129"/>
      <c r="AB126" s="131"/>
      <c r="AC126" s="131"/>
      <c r="AD126" s="131"/>
      <c r="AE126" s="131"/>
      <c r="AF126" s="131"/>
      <c r="AG126" s="131"/>
    </row>
    <row r="127" spans="1:33" ht="30" customHeight="1" x14ac:dyDescent="0.25">
      <c r="A127" s="119" t="s">
        <v>76</v>
      </c>
      <c r="B127" s="120" t="s">
        <v>185</v>
      </c>
      <c r="C127" s="215" t="s">
        <v>183</v>
      </c>
      <c r="D127" s="203" t="s">
        <v>184</v>
      </c>
      <c r="E127" s="123"/>
      <c r="F127" s="124"/>
      <c r="G127" s="125">
        <f t="shared" si="227"/>
        <v>0</v>
      </c>
      <c r="H127" s="123"/>
      <c r="I127" s="124"/>
      <c r="J127" s="125">
        <f t="shared" si="228"/>
        <v>0</v>
      </c>
      <c r="K127" s="123"/>
      <c r="L127" s="124"/>
      <c r="M127" s="125">
        <f t="shared" si="229"/>
        <v>0</v>
      </c>
      <c r="N127" s="123"/>
      <c r="O127" s="124"/>
      <c r="P127" s="125">
        <f t="shared" si="230"/>
        <v>0</v>
      </c>
      <c r="Q127" s="123"/>
      <c r="R127" s="124"/>
      <c r="S127" s="125">
        <f t="shared" si="231"/>
        <v>0</v>
      </c>
      <c r="T127" s="123"/>
      <c r="U127" s="124"/>
      <c r="V127" s="125">
        <f t="shared" si="232"/>
        <v>0</v>
      </c>
      <c r="W127" s="126">
        <f t="shared" si="233"/>
        <v>0</v>
      </c>
      <c r="X127" s="127">
        <f t="shared" si="234"/>
        <v>0</v>
      </c>
      <c r="Y127" s="127">
        <f t="shared" si="225"/>
        <v>0</v>
      </c>
      <c r="Z127" s="128" t="e">
        <f t="shared" si="226"/>
        <v>#DIV/0!</v>
      </c>
      <c r="AA127" s="129"/>
      <c r="AB127" s="131"/>
      <c r="AC127" s="131"/>
      <c r="AD127" s="131"/>
      <c r="AE127" s="131"/>
      <c r="AF127" s="131"/>
      <c r="AG127" s="131"/>
    </row>
    <row r="128" spans="1:33" ht="30" customHeight="1" x14ac:dyDescent="0.25">
      <c r="A128" s="132" t="s">
        <v>76</v>
      </c>
      <c r="B128" s="133" t="s">
        <v>186</v>
      </c>
      <c r="C128" s="215" t="s">
        <v>183</v>
      </c>
      <c r="D128" s="205" t="s">
        <v>184</v>
      </c>
      <c r="E128" s="135"/>
      <c r="F128" s="136"/>
      <c r="G128" s="137">
        <f t="shared" si="227"/>
        <v>0</v>
      </c>
      <c r="H128" s="135"/>
      <c r="I128" s="136"/>
      <c r="J128" s="137">
        <f t="shared" si="228"/>
        <v>0</v>
      </c>
      <c r="K128" s="135"/>
      <c r="L128" s="136"/>
      <c r="M128" s="137">
        <f t="shared" si="229"/>
        <v>0</v>
      </c>
      <c r="N128" s="135"/>
      <c r="O128" s="136"/>
      <c r="P128" s="137">
        <f t="shared" si="230"/>
        <v>0</v>
      </c>
      <c r="Q128" s="135"/>
      <c r="R128" s="136"/>
      <c r="S128" s="137">
        <f t="shared" si="231"/>
        <v>0</v>
      </c>
      <c r="T128" s="135"/>
      <c r="U128" s="136"/>
      <c r="V128" s="137">
        <f t="shared" si="232"/>
        <v>0</v>
      </c>
      <c r="W128" s="138">
        <f t="shared" si="233"/>
        <v>0</v>
      </c>
      <c r="X128" s="127">
        <f t="shared" si="234"/>
        <v>0</v>
      </c>
      <c r="Y128" s="127">
        <f t="shared" si="225"/>
        <v>0</v>
      </c>
      <c r="Z128" s="128" t="e">
        <f t="shared" si="226"/>
        <v>#DIV/0!</v>
      </c>
      <c r="AA128" s="139"/>
      <c r="AB128" s="131"/>
      <c r="AC128" s="131"/>
      <c r="AD128" s="131"/>
      <c r="AE128" s="131"/>
      <c r="AF128" s="131"/>
      <c r="AG128" s="131"/>
    </row>
    <row r="129" spans="1:33" ht="30" customHeight="1" x14ac:dyDescent="0.25">
      <c r="A129" s="108" t="s">
        <v>73</v>
      </c>
      <c r="B129" s="155" t="s">
        <v>187</v>
      </c>
      <c r="C129" s="140" t="s">
        <v>188</v>
      </c>
      <c r="D129" s="216"/>
      <c r="E129" s="217">
        <f>SUM(E130:E132)</f>
        <v>0</v>
      </c>
      <c r="F129" s="143"/>
      <c r="G129" s="144">
        <f t="shared" ref="G129:H129" si="235">SUM(G130:G132)</f>
        <v>0</v>
      </c>
      <c r="H129" s="217">
        <f t="shared" si="235"/>
        <v>0</v>
      </c>
      <c r="I129" s="143"/>
      <c r="J129" s="144">
        <f t="shared" ref="J129:K129" si="236">SUM(J130:J132)</f>
        <v>0</v>
      </c>
      <c r="K129" s="217">
        <f t="shared" si="236"/>
        <v>0</v>
      </c>
      <c r="L129" s="143"/>
      <c r="M129" s="144">
        <f t="shared" ref="M129:N129" si="237">SUM(M130:M132)</f>
        <v>0</v>
      </c>
      <c r="N129" s="217">
        <f t="shared" si="237"/>
        <v>0</v>
      </c>
      <c r="O129" s="143"/>
      <c r="P129" s="144">
        <f t="shared" ref="P129:Q129" si="238">SUM(P130:P132)</f>
        <v>0</v>
      </c>
      <c r="Q129" s="217">
        <f t="shared" si="238"/>
        <v>0</v>
      </c>
      <c r="R129" s="143"/>
      <c r="S129" s="144">
        <f t="shared" ref="S129:T129" si="239">SUM(S130:S132)</f>
        <v>0</v>
      </c>
      <c r="T129" s="217">
        <f t="shared" si="239"/>
        <v>0</v>
      </c>
      <c r="U129" s="143"/>
      <c r="V129" s="144">
        <f t="shared" ref="V129:X129" si="240">SUM(V130:V132)</f>
        <v>0</v>
      </c>
      <c r="W129" s="214">
        <f t="shared" si="240"/>
        <v>0</v>
      </c>
      <c r="X129" s="214">
        <f t="shared" si="240"/>
        <v>0</v>
      </c>
      <c r="Y129" s="214">
        <f t="shared" si="225"/>
        <v>0</v>
      </c>
      <c r="Z129" s="214" t="e">
        <f t="shared" si="226"/>
        <v>#DIV/0!</v>
      </c>
      <c r="AA129" s="146"/>
      <c r="AB129" s="131"/>
      <c r="AC129" s="131"/>
      <c r="AD129" s="131"/>
      <c r="AE129" s="131"/>
      <c r="AF129" s="131"/>
      <c r="AG129" s="131"/>
    </row>
    <row r="130" spans="1:33" ht="30" customHeight="1" x14ac:dyDescent="0.25">
      <c r="A130" s="119" t="s">
        <v>76</v>
      </c>
      <c r="B130" s="120" t="s">
        <v>189</v>
      </c>
      <c r="C130" s="215" t="s">
        <v>190</v>
      </c>
      <c r="D130" s="218" t="s">
        <v>111</v>
      </c>
      <c r="E130" s="123"/>
      <c r="F130" s="124"/>
      <c r="G130" s="125">
        <f t="shared" ref="G130:G132" si="241">E130*F130</f>
        <v>0</v>
      </c>
      <c r="H130" s="123"/>
      <c r="I130" s="124"/>
      <c r="J130" s="125">
        <f t="shared" ref="J130:J132" si="242">H130*I130</f>
        <v>0</v>
      </c>
      <c r="K130" s="123"/>
      <c r="L130" s="124"/>
      <c r="M130" s="125">
        <f t="shared" ref="M130:M132" si="243">K130*L130</f>
        <v>0</v>
      </c>
      <c r="N130" s="123"/>
      <c r="O130" s="124"/>
      <c r="P130" s="125">
        <f t="shared" ref="P130:P132" si="244">N130*O130</f>
        <v>0</v>
      </c>
      <c r="Q130" s="123"/>
      <c r="R130" s="124"/>
      <c r="S130" s="125">
        <f t="shared" ref="S130:S132" si="245">Q130*R130</f>
        <v>0</v>
      </c>
      <c r="T130" s="123"/>
      <c r="U130" s="124"/>
      <c r="V130" s="125">
        <f t="shared" ref="V130:V132" si="246">T130*U130</f>
        <v>0</v>
      </c>
      <c r="W130" s="126">
        <f t="shared" ref="W130:W132" si="247">G130+M130+S130</f>
        <v>0</v>
      </c>
      <c r="X130" s="127">
        <f t="shared" ref="X130:X132" si="248">J130+P130+V130</f>
        <v>0</v>
      </c>
      <c r="Y130" s="127">
        <f t="shared" si="225"/>
        <v>0</v>
      </c>
      <c r="Z130" s="128" t="e">
        <f t="shared" si="226"/>
        <v>#DIV/0!</v>
      </c>
      <c r="AA130" s="129"/>
      <c r="AB130" s="131"/>
      <c r="AC130" s="131"/>
      <c r="AD130" s="131"/>
      <c r="AE130" s="131"/>
      <c r="AF130" s="131"/>
      <c r="AG130" s="131"/>
    </row>
    <row r="131" spans="1:33" ht="30" customHeight="1" x14ac:dyDescent="0.25">
      <c r="A131" s="119" t="s">
        <v>76</v>
      </c>
      <c r="B131" s="120" t="s">
        <v>191</v>
      </c>
      <c r="C131" s="188" t="s">
        <v>190</v>
      </c>
      <c r="D131" s="203" t="s">
        <v>111</v>
      </c>
      <c r="E131" s="123"/>
      <c r="F131" s="124"/>
      <c r="G131" s="125">
        <f t="shared" si="241"/>
        <v>0</v>
      </c>
      <c r="H131" s="123"/>
      <c r="I131" s="124"/>
      <c r="J131" s="125">
        <f t="shared" si="242"/>
        <v>0</v>
      </c>
      <c r="K131" s="123"/>
      <c r="L131" s="124"/>
      <c r="M131" s="125">
        <f t="shared" si="243"/>
        <v>0</v>
      </c>
      <c r="N131" s="123"/>
      <c r="O131" s="124"/>
      <c r="P131" s="125">
        <f t="shared" si="244"/>
        <v>0</v>
      </c>
      <c r="Q131" s="123"/>
      <c r="R131" s="124"/>
      <c r="S131" s="125">
        <f t="shared" si="245"/>
        <v>0</v>
      </c>
      <c r="T131" s="123"/>
      <c r="U131" s="124"/>
      <c r="V131" s="125">
        <f t="shared" si="246"/>
        <v>0</v>
      </c>
      <c r="W131" s="126">
        <f t="shared" si="247"/>
        <v>0</v>
      </c>
      <c r="X131" s="127">
        <f t="shared" si="248"/>
        <v>0</v>
      </c>
      <c r="Y131" s="127">
        <f t="shared" si="225"/>
        <v>0</v>
      </c>
      <c r="Z131" s="128" t="e">
        <f t="shared" si="226"/>
        <v>#DIV/0!</v>
      </c>
      <c r="AA131" s="129"/>
      <c r="AB131" s="131"/>
      <c r="AC131" s="131"/>
      <c r="AD131" s="131"/>
      <c r="AE131" s="131"/>
      <c r="AF131" s="131"/>
      <c r="AG131" s="131"/>
    </row>
    <row r="132" spans="1:33" ht="30" customHeight="1" x14ac:dyDescent="0.25">
      <c r="A132" s="132" t="s">
        <v>76</v>
      </c>
      <c r="B132" s="133" t="s">
        <v>192</v>
      </c>
      <c r="C132" s="164" t="s">
        <v>190</v>
      </c>
      <c r="D132" s="205" t="s">
        <v>111</v>
      </c>
      <c r="E132" s="135"/>
      <c r="F132" s="136"/>
      <c r="G132" s="137">
        <f t="shared" si="241"/>
        <v>0</v>
      </c>
      <c r="H132" s="135"/>
      <c r="I132" s="136"/>
      <c r="J132" s="137">
        <f t="shared" si="242"/>
        <v>0</v>
      </c>
      <c r="K132" s="135"/>
      <c r="L132" s="136"/>
      <c r="M132" s="137">
        <f t="shared" si="243"/>
        <v>0</v>
      </c>
      <c r="N132" s="135"/>
      <c r="O132" s="136"/>
      <c r="P132" s="137">
        <f t="shared" si="244"/>
        <v>0</v>
      </c>
      <c r="Q132" s="135"/>
      <c r="R132" s="136"/>
      <c r="S132" s="137">
        <f t="shared" si="245"/>
        <v>0</v>
      </c>
      <c r="T132" s="135"/>
      <c r="U132" s="136"/>
      <c r="V132" s="137">
        <f t="shared" si="246"/>
        <v>0</v>
      </c>
      <c r="W132" s="138">
        <f t="shared" si="247"/>
        <v>0</v>
      </c>
      <c r="X132" s="127">
        <f t="shared" si="248"/>
        <v>0</v>
      </c>
      <c r="Y132" s="127">
        <f t="shared" si="225"/>
        <v>0</v>
      </c>
      <c r="Z132" s="128" t="e">
        <f t="shared" si="226"/>
        <v>#DIV/0!</v>
      </c>
      <c r="AA132" s="139"/>
      <c r="AB132" s="131"/>
      <c r="AC132" s="131"/>
      <c r="AD132" s="131"/>
      <c r="AE132" s="131"/>
      <c r="AF132" s="131"/>
      <c r="AG132" s="131"/>
    </row>
    <row r="133" spans="1:33" ht="30" customHeight="1" x14ac:dyDescent="0.25">
      <c r="A133" s="108" t="s">
        <v>73</v>
      </c>
      <c r="B133" s="155" t="s">
        <v>193</v>
      </c>
      <c r="C133" s="219" t="s">
        <v>194</v>
      </c>
      <c r="D133" s="220"/>
      <c r="E133" s="217">
        <f>SUM(E134:E136)</f>
        <v>0</v>
      </c>
      <c r="F133" s="143"/>
      <c r="G133" s="144">
        <f t="shared" ref="G133:H133" si="249">SUM(G134:G136)</f>
        <v>0</v>
      </c>
      <c r="H133" s="217">
        <f t="shared" si="249"/>
        <v>0</v>
      </c>
      <c r="I133" s="143"/>
      <c r="J133" s="144">
        <f t="shared" ref="J133:K133" si="250">SUM(J134:J136)</f>
        <v>0</v>
      </c>
      <c r="K133" s="217">
        <f t="shared" si="250"/>
        <v>0</v>
      </c>
      <c r="L133" s="143"/>
      <c r="M133" s="144">
        <f t="shared" ref="M133:N133" si="251">SUM(M134:M136)</f>
        <v>0</v>
      </c>
      <c r="N133" s="217">
        <f t="shared" si="251"/>
        <v>0</v>
      </c>
      <c r="O133" s="143"/>
      <c r="P133" s="144">
        <f t="shared" ref="P133:Q133" si="252">SUM(P134:P136)</f>
        <v>0</v>
      </c>
      <c r="Q133" s="217">
        <f t="shared" si="252"/>
        <v>0</v>
      </c>
      <c r="R133" s="143"/>
      <c r="S133" s="144">
        <f t="shared" ref="S133:T133" si="253">SUM(S134:S136)</f>
        <v>0</v>
      </c>
      <c r="T133" s="217">
        <f t="shared" si="253"/>
        <v>0</v>
      </c>
      <c r="U133" s="143"/>
      <c r="V133" s="144">
        <f t="shared" ref="V133:X133" si="254">SUM(V134:V136)</f>
        <v>0</v>
      </c>
      <c r="W133" s="214">
        <f t="shared" si="254"/>
        <v>0</v>
      </c>
      <c r="X133" s="214">
        <f t="shared" si="254"/>
        <v>0</v>
      </c>
      <c r="Y133" s="214">
        <f t="shared" si="225"/>
        <v>0</v>
      </c>
      <c r="Z133" s="214" t="e">
        <f t="shared" si="226"/>
        <v>#DIV/0!</v>
      </c>
      <c r="AA133" s="146"/>
      <c r="AB133" s="131"/>
      <c r="AC133" s="131"/>
      <c r="AD133" s="131"/>
      <c r="AE133" s="131"/>
      <c r="AF133" s="131"/>
      <c r="AG133" s="131"/>
    </row>
    <row r="134" spans="1:33" ht="30" customHeight="1" x14ac:dyDescent="0.25">
      <c r="A134" s="119" t="s">
        <v>76</v>
      </c>
      <c r="B134" s="120" t="s">
        <v>195</v>
      </c>
      <c r="C134" s="221" t="s">
        <v>117</v>
      </c>
      <c r="D134" s="222" t="s">
        <v>118</v>
      </c>
      <c r="E134" s="123"/>
      <c r="F134" s="124"/>
      <c r="G134" s="125">
        <f t="shared" ref="G134:G136" si="255">E134*F134</f>
        <v>0</v>
      </c>
      <c r="H134" s="123"/>
      <c r="I134" s="124"/>
      <c r="J134" s="125">
        <f t="shared" ref="J134:J136" si="256">H134*I134</f>
        <v>0</v>
      </c>
      <c r="K134" s="123"/>
      <c r="L134" s="124"/>
      <c r="M134" s="125">
        <f t="shared" ref="M134:M136" si="257">K134*L134</f>
        <v>0</v>
      </c>
      <c r="N134" s="123"/>
      <c r="O134" s="124"/>
      <c r="P134" s="125">
        <f t="shared" ref="P134:P136" si="258">N134*O134</f>
        <v>0</v>
      </c>
      <c r="Q134" s="123"/>
      <c r="R134" s="124"/>
      <c r="S134" s="125">
        <f t="shared" ref="S134:S136" si="259">Q134*R134</f>
        <v>0</v>
      </c>
      <c r="T134" s="123"/>
      <c r="U134" s="124"/>
      <c r="V134" s="125">
        <f t="shared" ref="V134:V136" si="260">T134*U134</f>
        <v>0</v>
      </c>
      <c r="W134" s="126">
        <f t="shared" ref="W134:W136" si="261">G134+M134+S134</f>
        <v>0</v>
      </c>
      <c r="X134" s="127">
        <f t="shared" ref="X134:X136" si="262">J134+P134+V134</f>
        <v>0</v>
      </c>
      <c r="Y134" s="127">
        <f t="shared" si="225"/>
        <v>0</v>
      </c>
      <c r="Z134" s="128" t="e">
        <f t="shared" si="226"/>
        <v>#DIV/0!</v>
      </c>
      <c r="AA134" s="129"/>
      <c r="AB134" s="130"/>
      <c r="AC134" s="131"/>
      <c r="AD134" s="131"/>
      <c r="AE134" s="131"/>
      <c r="AF134" s="131"/>
      <c r="AG134" s="131"/>
    </row>
    <row r="135" spans="1:33" ht="30" customHeight="1" x14ac:dyDescent="0.25">
      <c r="A135" s="119" t="s">
        <v>76</v>
      </c>
      <c r="B135" s="120" t="s">
        <v>196</v>
      </c>
      <c r="C135" s="221" t="s">
        <v>117</v>
      </c>
      <c r="D135" s="222" t="s">
        <v>118</v>
      </c>
      <c r="E135" s="123"/>
      <c r="F135" s="124"/>
      <c r="G135" s="125">
        <f t="shared" si="255"/>
        <v>0</v>
      </c>
      <c r="H135" s="123"/>
      <c r="I135" s="124"/>
      <c r="J135" s="125">
        <f t="shared" si="256"/>
        <v>0</v>
      </c>
      <c r="K135" s="123"/>
      <c r="L135" s="124"/>
      <c r="M135" s="125">
        <f t="shared" si="257"/>
        <v>0</v>
      </c>
      <c r="N135" s="123"/>
      <c r="O135" s="124"/>
      <c r="P135" s="125">
        <f t="shared" si="258"/>
        <v>0</v>
      </c>
      <c r="Q135" s="123"/>
      <c r="R135" s="124"/>
      <c r="S135" s="125">
        <f t="shared" si="259"/>
        <v>0</v>
      </c>
      <c r="T135" s="123"/>
      <c r="U135" s="124"/>
      <c r="V135" s="125">
        <f t="shared" si="260"/>
        <v>0</v>
      </c>
      <c r="W135" s="126">
        <f t="shared" si="261"/>
        <v>0</v>
      </c>
      <c r="X135" s="127">
        <f t="shared" si="262"/>
        <v>0</v>
      </c>
      <c r="Y135" s="127">
        <f t="shared" si="225"/>
        <v>0</v>
      </c>
      <c r="Z135" s="128" t="e">
        <f t="shared" si="226"/>
        <v>#DIV/0!</v>
      </c>
      <c r="AA135" s="129"/>
      <c r="AB135" s="131"/>
      <c r="AC135" s="131"/>
      <c r="AD135" s="131"/>
      <c r="AE135" s="131"/>
      <c r="AF135" s="131"/>
      <c r="AG135" s="131"/>
    </row>
    <row r="136" spans="1:33" ht="30" customHeight="1" x14ac:dyDescent="0.25">
      <c r="A136" s="132" t="s">
        <v>76</v>
      </c>
      <c r="B136" s="133" t="s">
        <v>197</v>
      </c>
      <c r="C136" s="223" t="s">
        <v>117</v>
      </c>
      <c r="D136" s="222" t="s">
        <v>118</v>
      </c>
      <c r="E136" s="149"/>
      <c r="F136" s="150"/>
      <c r="G136" s="151">
        <f t="shared" si="255"/>
        <v>0</v>
      </c>
      <c r="H136" s="149"/>
      <c r="I136" s="150"/>
      <c r="J136" s="151">
        <f t="shared" si="256"/>
        <v>0</v>
      </c>
      <c r="K136" s="149"/>
      <c r="L136" s="150"/>
      <c r="M136" s="151">
        <f t="shared" si="257"/>
        <v>0</v>
      </c>
      <c r="N136" s="149"/>
      <c r="O136" s="150"/>
      <c r="P136" s="151">
        <f t="shared" si="258"/>
        <v>0</v>
      </c>
      <c r="Q136" s="149"/>
      <c r="R136" s="150"/>
      <c r="S136" s="151">
        <f t="shared" si="259"/>
        <v>0</v>
      </c>
      <c r="T136" s="149"/>
      <c r="U136" s="150"/>
      <c r="V136" s="151">
        <f t="shared" si="260"/>
        <v>0</v>
      </c>
      <c r="W136" s="138">
        <f t="shared" si="261"/>
        <v>0</v>
      </c>
      <c r="X136" s="127">
        <f t="shared" si="262"/>
        <v>0</v>
      </c>
      <c r="Y136" s="127">
        <f t="shared" si="225"/>
        <v>0</v>
      </c>
      <c r="Z136" s="128" t="e">
        <f t="shared" si="226"/>
        <v>#DIV/0!</v>
      </c>
      <c r="AA136" s="152"/>
      <c r="AB136" s="131"/>
      <c r="AC136" s="131"/>
      <c r="AD136" s="131"/>
      <c r="AE136" s="131"/>
      <c r="AF136" s="131"/>
      <c r="AG136" s="131"/>
    </row>
    <row r="137" spans="1:33" ht="39.75" customHeight="1" x14ac:dyDescent="0.25">
      <c r="A137" s="455" t="s">
        <v>198</v>
      </c>
      <c r="B137" s="436"/>
      <c r="C137" s="436"/>
      <c r="D137" s="437"/>
      <c r="E137" s="190"/>
      <c r="F137" s="190"/>
      <c r="G137" s="173">
        <f>G125+G129+G133</f>
        <v>0</v>
      </c>
      <c r="H137" s="190"/>
      <c r="I137" s="190"/>
      <c r="J137" s="173">
        <f>J125+J129+J133</f>
        <v>0</v>
      </c>
      <c r="K137" s="190"/>
      <c r="L137" s="190"/>
      <c r="M137" s="173">
        <f>M125+M129+M133</f>
        <v>0</v>
      </c>
      <c r="N137" s="190"/>
      <c r="O137" s="190"/>
      <c r="P137" s="173">
        <f>P125+P129+P133</f>
        <v>0</v>
      </c>
      <c r="Q137" s="190"/>
      <c r="R137" s="190"/>
      <c r="S137" s="173">
        <f>S125+S129+S133</f>
        <v>0</v>
      </c>
      <c r="T137" s="190"/>
      <c r="U137" s="190"/>
      <c r="V137" s="173">
        <f t="shared" ref="V137:X137" si="263">V125+V129+V133</f>
        <v>0</v>
      </c>
      <c r="W137" s="192">
        <f t="shared" si="263"/>
        <v>0</v>
      </c>
      <c r="X137" s="192">
        <f t="shared" si="263"/>
        <v>0</v>
      </c>
      <c r="Y137" s="192">
        <f t="shared" si="225"/>
        <v>0</v>
      </c>
      <c r="Z137" s="192" t="e">
        <f t="shared" si="226"/>
        <v>#DIV/0!</v>
      </c>
      <c r="AA137" s="178"/>
      <c r="AB137" s="5"/>
      <c r="AC137" s="7"/>
      <c r="AD137" s="7"/>
      <c r="AE137" s="7"/>
      <c r="AF137" s="7"/>
      <c r="AG137" s="7"/>
    </row>
    <row r="138" spans="1:33" ht="30" customHeight="1" x14ac:dyDescent="0.25">
      <c r="A138" s="179" t="s">
        <v>71</v>
      </c>
      <c r="B138" s="180">
        <v>6</v>
      </c>
      <c r="C138" s="181" t="s">
        <v>199</v>
      </c>
      <c r="D138" s="182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6"/>
      <c r="X138" s="106"/>
      <c r="Y138" s="213"/>
      <c r="Z138" s="106"/>
      <c r="AA138" s="107"/>
      <c r="AB138" s="7"/>
      <c r="AC138" s="7"/>
      <c r="AD138" s="7"/>
      <c r="AE138" s="7"/>
      <c r="AF138" s="7"/>
      <c r="AG138" s="7"/>
    </row>
    <row r="139" spans="1:33" ht="30" customHeight="1" x14ac:dyDescent="0.25">
      <c r="A139" s="108" t="s">
        <v>73</v>
      </c>
      <c r="B139" s="155" t="s">
        <v>200</v>
      </c>
      <c r="C139" s="224" t="s">
        <v>201</v>
      </c>
      <c r="D139" s="111"/>
      <c r="E139" s="112">
        <f>SUM(E140:E142)</f>
        <v>0</v>
      </c>
      <c r="F139" s="113"/>
      <c r="G139" s="114">
        <f t="shared" ref="G139:H139" si="264">SUM(G140:G142)</f>
        <v>0</v>
      </c>
      <c r="H139" s="112">
        <f t="shared" si="264"/>
        <v>0</v>
      </c>
      <c r="I139" s="113"/>
      <c r="J139" s="114">
        <f t="shared" ref="J139:K139" si="265">SUM(J140:J142)</f>
        <v>0</v>
      </c>
      <c r="K139" s="112">
        <f t="shared" si="265"/>
        <v>0</v>
      </c>
      <c r="L139" s="113"/>
      <c r="M139" s="114">
        <f t="shared" ref="M139:N139" si="266">SUM(M140:M142)</f>
        <v>0</v>
      </c>
      <c r="N139" s="112">
        <f t="shared" si="266"/>
        <v>0</v>
      </c>
      <c r="O139" s="113"/>
      <c r="P139" s="114">
        <f t="shared" ref="P139:Q139" si="267">SUM(P140:P142)</f>
        <v>0</v>
      </c>
      <c r="Q139" s="112">
        <f t="shared" si="267"/>
        <v>0</v>
      </c>
      <c r="R139" s="113"/>
      <c r="S139" s="114">
        <f t="shared" ref="S139:T139" si="268">SUM(S140:S142)</f>
        <v>0</v>
      </c>
      <c r="T139" s="112">
        <f t="shared" si="268"/>
        <v>0</v>
      </c>
      <c r="U139" s="113"/>
      <c r="V139" s="114">
        <f t="shared" ref="V139:X139" si="269">SUM(V140:V142)</f>
        <v>0</v>
      </c>
      <c r="W139" s="114">
        <f t="shared" si="269"/>
        <v>0</v>
      </c>
      <c r="X139" s="114">
        <f t="shared" si="269"/>
        <v>0</v>
      </c>
      <c r="Y139" s="114">
        <f t="shared" ref="Y139:Y151" si="270">W139-X139</f>
        <v>0</v>
      </c>
      <c r="Z139" s="116" t="e">
        <f t="shared" ref="Z139:Z151" si="271">Y139/W139</f>
        <v>#DIV/0!</v>
      </c>
      <c r="AA139" s="117"/>
      <c r="AB139" s="118"/>
      <c r="AC139" s="118"/>
      <c r="AD139" s="118"/>
      <c r="AE139" s="118"/>
      <c r="AF139" s="118"/>
      <c r="AG139" s="118"/>
    </row>
    <row r="140" spans="1:33" ht="30" customHeight="1" x14ac:dyDescent="0.25">
      <c r="A140" s="119" t="s">
        <v>76</v>
      </c>
      <c r="B140" s="120" t="s">
        <v>202</v>
      </c>
      <c r="C140" s="188" t="s">
        <v>203</v>
      </c>
      <c r="D140" s="122" t="s">
        <v>111</v>
      </c>
      <c r="E140" s="123"/>
      <c r="F140" s="124"/>
      <c r="G140" s="125">
        <f t="shared" ref="G140:G142" si="272">E140*F140</f>
        <v>0</v>
      </c>
      <c r="H140" s="123"/>
      <c r="I140" s="124"/>
      <c r="J140" s="125">
        <f t="shared" ref="J140:J142" si="273">H140*I140</f>
        <v>0</v>
      </c>
      <c r="K140" s="123"/>
      <c r="L140" s="124"/>
      <c r="M140" s="125">
        <f t="shared" ref="M140:M142" si="274">K140*L140</f>
        <v>0</v>
      </c>
      <c r="N140" s="123"/>
      <c r="O140" s="124"/>
      <c r="P140" s="125">
        <f t="shared" ref="P140:P142" si="275">N140*O140</f>
        <v>0</v>
      </c>
      <c r="Q140" s="123"/>
      <c r="R140" s="124"/>
      <c r="S140" s="125">
        <f t="shared" ref="S140:S142" si="276">Q140*R140</f>
        <v>0</v>
      </c>
      <c r="T140" s="123"/>
      <c r="U140" s="124"/>
      <c r="V140" s="125">
        <f t="shared" ref="V140:V142" si="277">T140*U140</f>
        <v>0</v>
      </c>
      <c r="W140" s="126">
        <f t="shared" ref="W140:W142" si="278">G140+M140+S140</f>
        <v>0</v>
      </c>
      <c r="X140" s="127">
        <f t="shared" ref="X140:X142" si="279">J140+P140+V140</f>
        <v>0</v>
      </c>
      <c r="Y140" s="127">
        <f t="shared" si="270"/>
        <v>0</v>
      </c>
      <c r="Z140" s="128" t="e">
        <f t="shared" si="271"/>
        <v>#DIV/0!</v>
      </c>
      <c r="AA140" s="129"/>
      <c r="AB140" s="131"/>
      <c r="AC140" s="131"/>
      <c r="AD140" s="131"/>
      <c r="AE140" s="131"/>
      <c r="AF140" s="131"/>
      <c r="AG140" s="131"/>
    </row>
    <row r="141" spans="1:33" ht="30" customHeight="1" x14ac:dyDescent="0.25">
      <c r="A141" s="119" t="s">
        <v>76</v>
      </c>
      <c r="B141" s="120" t="s">
        <v>204</v>
      </c>
      <c r="C141" s="188" t="s">
        <v>203</v>
      </c>
      <c r="D141" s="122" t="s">
        <v>111</v>
      </c>
      <c r="E141" s="123"/>
      <c r="F141" s="124"/>
      <c r="G141" s="125">
        <f t="shared" si="272"/>
        <v>0</v>
      </c>
      <c r="H141" s="123"/>
      <c r="I141" s="124"/>
      <c r="J141" s="125">
        <f t="shared" si="273"/>
        <v>0</v>
      </c>
      <c r="K141" s="123"/>
      <c r="L141" s="124"/>
      <c r="M141" s="125">
        <f t="shared" si="274"/>
        <v>0</v>
      </c>
      <c r="N141" s="123"/>
      <c r="O141" s="124"/>
      <c r="P141" s="125">
        <f t="shared" si="275"/>
        <v>0</v>
      </c>
      <c r="Q141" s="123"/>
      <c r="R141" s="124"/>
      <c r="S141" s="125">
        <f t="shared" si="276"/>
        <v>0</v>
      </c>
      <c r="T141" s="123"/>
      <c r="U141" s="124"/>
      <c r="V141" s="125">
        <f t="shared" si="277"/>
        <v>0</v>
      </c>
      <c r="W141" s="126">
        <f t="shared" si="278"/>
        <v>0</v>
      </c>
      <c r="X141" s="127">
        <f t="shared" si="279"/>
        <v>0</v>
      </c>
      <c r="Y141" s="127">
        <f t="shared" si="270"/>
        <v>0</v>
      </c>
      <c r="Z141" s="128" t="e">
        <f t="shared" si="271"/>
        <v>#DIV/0!</v>
      </c>
      <c r="AA141" s="129"/>
      <c r="AB141" s="131"/>
      <c r="AC141" s="131"/>
      <c r="AD141" s="131"/>
      <c r="AE141" s="131"/>
      <c r="AF141" s="131"/>
      <c r="AG141" s="131"/>
    </row>
    <row r="142" spans="1:33" ht="30" customHeight="1" x14ac:dyDescent="0.25">
      <c r="A142" s="132" t="s">
        <v>76</v>
      </c>
      <c r="B142" s="133" t="s">
        <v>205</v>
      </c>
      <c r="C142" s="164" t="s">
        <v>203</v>
      </c>
      <c r="D142" s="134" t="s">
        <v>111</v>
      </c>
      <c r="E142" s="135"/>
      <c r="F142" s="136"/>
      <c r="G142" s="137">
        <f t="shared" si="272"/>
        <v>0</v>
      </c>
      <c r="H142" s="135"/>
      <c r="I142" s="136"/>
      <c r="J142" s="137">
        <f t="shared" si="273"/>
        <v>0</v>
      </c>
      <c r="K142" s="135"/>
      <c r="L142" s="136"/>
      <c r="M142" s="137">
        <f t="shared" si="274"/>
        <v>0</v>
      </c>
      <c r="N142" s="135"/>
      <c r="O142" s="136"/>
      <c r="P142" s="137">
        <f t="shared" si="275"/>
        <v>0</v>
      </c>
      <c r="Q142" s="135"/>
      <c r="R142" s="136"/>
      <c r="S142" s="137">
        <f t="shared" si="276"/>
        <v>0</v>
      </c>
      <c r="T142" s="135"/>
      <c r="U142" s="136"/>
      <c r="V142" s="137">
        <f t="shared" si="277"/>
        <v>0</v>
      </c>
      <c r="W142" s="138">
        <f t="shared" si="278"/>
        <v>0</v>
      </c>
      <c r="X142" s="127">
        <f t="shared" si="279"/>
        <v>0</v>
      </c>
      <c r="Y142" s="127">
        <f t="shared" si="270"/>
        <v>0</v>
      </c>
      <c r="Z142" s="128" t="e">
        <f t="shared" si="271"/>
        <v>#DIV/0!</v>
      </c>
      <c r="AA142" s="139"/>
      <c r="AB142" s="131"/>
      <c r="AC142" s="131"/>
      <c r="AD142" s="131"/>
      <c r="AE142" s="131"/>
      <c r="AF142" s="131"/>
      <c r="AG142" s="131"/>
    </row>
    <row r="143" spans="1:33" ht="30" customHeight="1" x14ac:dyDescent="0.25">
      <c r="A143" s="108" t="s">
        <v>71</v>
      </c>
      <c r="B143" s="155" t="s">
        <v>206</v>
      </c>
      <c r="C143" s="225" t="s">
        <v>207</v>
      </c>
      <c r="D143" s="141"/>
      <c r="E143" s="142">
        <f>SUM(E144:E146)</f>
        <v>2</v>
      </c>
      <c r="F143" s="143"/>
      <c r="G143" s="144">
        <f t="shared" ref="G143:H143" si="280">SUM(G144:G146)</f>
        <v>4030</v>
      </c>
      <c r="H143" s="142">
        <f t="shared" si="280"/>
        <v>0</v>
      </c>
      <c r="I143" s="143"/>
      <c r="J143" s="144">
        <f t="shared" ref="J143:K143" si="281">SUM(J144:J146)</f>
        <v>0</v>
      </c>
      <c r="K143" s="142">
        <f t="shared" si="281"/>
        <v>0</v>
      </c>
      <c r="L143" s="143"/>
      <c r="M143" s="144">
        <f t="shared" ref="M143:N143" si="282">SUM(M144:M146)</f>
        <v>0</v>
      </c>
      <c r="N143" s="142">
        <f t="shared" si="282"/>
        <v>0</v>
      </c>
      <c r="O143" s="143"/>
      <c r="P143" s="144">
        <f t="shared" ref="P143:Q143" si="283">SUM(P144:P146)</f>
        <v>0</v>
      </c>
      <c r="Q143" s="142">
        <f t="shared" si="283"/>
        <v>0</v>
      </c>
      <c r="R143" s="143"/>
      <c r="S143" s="144">
        <f t="shared" ref="S143:T143" si="284">SUM(S144:S146)</f>
        <v>0</v>
      </c>
      <c r="T143" s="142">
        <f t="shared" si="284"/>
        <v>0</v>
      </c>
      <c r="U143" s="143"/>
      <c r="V143" s="144">
        <f t="shared" ref="V143:X143" si="285">SUM(V144:V146)</f>
        <v>0</v>
      </c>
      <c r="W143" s="144">
        <f t="shared" si="285"/>
        <v>4030</v>
      </c>
      <c r="X143" s="144">
        <f t="shared" si="285"/>
        <v>0</v>
      </c>
      <c r="Y143" s="144">
        <f t="shared" si="270"/>
        <v>4030</v>
      </c>
      <c r="Z143" s="144">
        <f t="shared" si="271"/>
        <v>1</v>
      </c>
      <c r="AA143" s="146"/>
      <c r="AB143" s="118"/>
      <c r="AC143" s="118"/>
      <c r="AD143" s="118"/>
      <c r="AE143" s="118"/>
      <c r="AF143" s="118"/>
      <c r="AG143" s="118"/>
    </row>
    <row r="144" spans="1:33" ht="30" customHeight="1" x14ac:dyDescent="0.25">
      <c r="A144" s="119" t="s">
        <v>76</v>
      </c>
      <c r="B144" s="120" t="s">
        <v>208</v>
      </c>
      <c r="C144" s="188" t="s">
        <v>426</v>
      </c>
      <c r="D144" s="122" t="s">
        <v>111</v>
      </c>
      <c r="E144" s="123">
        <v>2</v>
      </c>
      <c r="F144" s="124">
        <v>2015</v>
      </c>
      <c r="G144" s="125">
        <f t="shared" ref="G144:G146" si="286">E144*F144</f>
        <v>4030</v>
      </c>
      <c r="H144" s="123">
        <v>0</v>
      </c>
      <c r="I144" s="124">
        <v>0</v>
      </c>
      <c r="J144" s="125">
        <f t="shared" ref="J144:J146" si="287">H144*I144</f>
        <v>0</v>
      </c>
      <c r="K144" s="123"/>
      <c r="L144" s="124"/>
      <c r="M144" s="125">
        <f t="shared" ref="M144:M146" si="288">K144*L144</f>
        <v>0</v>
      </c>
      <c r="N144" s="123"/>
      <c r="O144" s="124"/>
      <c r="P144" s="125">
        <f t="shared" ref="P144:P146" si="289">N144*O144</f>
        <v>0</v>
      </c>
      <c r="Q144" s="123"/>
      <c r="R144" s="124"/>
      <c r="S144" s="125">
        <f t="shared" ref="S144:S146" si="290">Q144*R144</f>
        <v>0</v>
      </c>
      <c r="T144" s="123"/>
      <c r="U144" s="124"/>
      <c r="V144" s="125">
        <f t="shared" ref="V144:V146" si="291">T144*U144</f>
        <v>0</v>
      </c>
      <c r="W144" s="126">
        <f t="shared" ref="W144:W146" si="292">G144+M144+S144</f>
        <v>4030</v>
      </c>
      <c r="X144" s="127">
        <f t="shared" ref="X144:X146" si="293">J144+P144+V144</f>
        <v>0</v>
      </c>
      <c r="Y144" s="127">
        <f t="shared" si="270"/>
        <v>4030</v>
      </c>
      <c r="Z144" s="128">
        <f t="shared" si="271"/>
        <v>1</v>
      </c>
      <c r="AA144" s="129"/>
      <c r="AB144" s="131"/>
      <c r="AC144" s="131"/>
      <c r="AD144" s="131"/>
      <c r="AE144" s="131"/>
      <c r="AF144" s="131"/>
      <c r="AG144" s="131"/>
    </row>
    <row r="145" spans="1:33" ht="30" customHeight="1" x14ac:dyDescent="0.25">
      <c r="A145" s="119" t="s">
        <v>76</v>
      </c>
      <c r="B145" s="120" t="s">
        <v>209</v>
      </c>
      <c r="C145" s="188" t="s">
        <v>203</v>
      </c>
      <c r="D145" s="122" t="s">
        <v>111</v>
      </c>
      <c r="E145" s="123"/>
      <c r="F145" s="124"/>
      <c r="G145" s="125">
        <f t="shared" si="286"/>
        <v>0</v>
      </c>
      <c r="H145" s="123"/>
      <c r="I145" s="124"/>
      <c r="J145" s="125">
        <f t="shared" si="287"/>
        <v>0</v>
      </c>
      <c r="K145" s="123"/>
      <c r="L145" s="124"/>
      <c r="M145" s="125">
        <f t="shared" si="288"/>
        <v>0</v>
      </c>
      <c r="N145" s="123"/>
      <c r="O145" s="124"/>
      <c r="P145" s="125">
        <f t="shared" si="289"/>
        <v>0</v>
      </c>
      <c r="Q145" s="123"/>
      <c r="R145" s="124"/>
      <c r="S145" s="125">
        <f t="shared" si="290"/>
        <v>0</v>
      </c>
      <c r="T145" s="123"/>
      <c r="U145" s="124"/>
      <c r="V145" s="125">
        <f t="shared" si="291"/>
        <v>0</v>
      </c>
      <c r="W145" s="126">
        <f t="shared" si="292"/>
        <v>0</v>
      </c>
      <c r="X145" s="127">
        <f t="shared" si="293"/>
        <v>0</v>
      </c>
      <c r="Y145" s="127">
        <f t="shared" si="270"/>
        <v>0</v>
      </c>
      <c r="Z145" s="128" t="e">
        <f t="shared" si="271"/>
        <v>#DIV/0!</v>
      </c>
      <c r="AA145" s="129"/>
      <c r="AB145" s="131"/>
      <c r="AC145" s="131"/>
      <c r="AD145" s="131"/>
      <c r="AE145" s="131"/>
      <c r="AF145" s="131"/>
      <c r="AG145" s="131"/>
    </row>
    <row r="146" spans="1:33" ht="30" customHeight="1" x14ac:dyDescent="0.25">
      <c r="A146" s="132" t="s">
        <v>76</v>
      </c>
      <c r="B146" s="133" t="s">
        <v>210</v>
      </c>
      <c r="C146" s="164" t="s">
        <v>203</v>
      </c>
      <c r="D146" s="134" t="s">
        <v>111</v>
      </c>
      <c r="E146" s="135"/>
      <c r="F146" s="136"/>
      <c r="G146" s="137">
        <f t="shared" si="286"/>
        <v>0</v>
      </c>
      <c r="H146" s="135"/>
      <c r="I146" s="136"/>
      <c r="J146" s="137">
        <f t="shared" si="287"/>
        <v>0</v>
      </c>
      <c r="K146" s="135"/>
      <c r="L146" s="136"/>
      <c r="M146" s="137">
        <f t="shared" si="288"/>
        <v>0</v>
      </c>
      <c r="N146" s="135"/>
      <c r="O146" s="136"/>
      <c r="P146" s="137">
        <f t="shared" si="289"/>
        <v>0</v>
      </c>
      <c r="Q146" s="135"/>
      <c r="R146" s="136"/>
      <c r="S146" s="137">
        <f t="shared" si="290"/>
        <v>0</v>
      </c>
      <c r="T146" s="135"/>
      <c r="U146" s="136"/>
      <c r="V146" s="137">
        <f t="shared" si="291"/>
        <v>0</v>
      </c>
      <c r="W146" s="138">
        <f t="shared" si="292"/>
        <v>0</v>
      </c>
      <c r="X146" s="127">
        <f t="shared" si="293"/>
        <v>0</v>
      </c>
      <c r="Y146" s="127">
        <f t="shared" si="270"/>
        <v>0</v>
      </c>
      <c r="Z146" s="128" t="e">
        <f t="shared" si="271"/>
        <v>#DIV/0!</v>
      </c>
      <c r="AA146" s="139"/>
      <c r="AB146" s="131"/>
      <c r="AC146" s="131"/>
      <c r="AD146" s="131"/>
      <c r="AE146" s="131"/>
      <c r="AF146" s="131"/>
      <c r="AG146" s="131"/>
    </row>
    <row r="147" spans="1:33" ht="30" customHeight="1" x14ac:dyDescent="0.25">
      <c r="A147" s="108" t="s">
        <v>71</v>
      </c>
      <c r="B147" s="155" t="s">
        <v>211</v>
      </c>
      <c r="C147" s="225" t="s">
        <v>212</v>
      </c>
      <c r="D147" s="141"/>
      <c r="E147" s="142">
        <f>SUM(E148:E150)</f>
        <v>10</v>
      </c>
      <c r="F147" s="143"/>
      <c r="G147" s="144">
        <f t="shared" ref="G147:H147" si="294">SUM(G148:G150)</f>
        <v>1510</v>
      </c>
      <c r="H147" s="142">
        <f t="shared" si="294"/>
        <v>0</v>
      </c>
      <c r="I147" s="143"/>
      <c r="J147" s="144">
        <f t="shared" ref="J147:K147" si="295">SUM(J148:J150)</f>
        <v>0</v>
      </c>
      <c r="K147" s="142">
        <f t="shared" si="295"/>
        <v>0</v>
      </c>
      <c r="L147" s="143"/>
      <c r="M147" s="144">
        <f t="shared" ref="M147:N147" si="296">SUM(M148:M150)</f>
        <v>0</v>
      </c>
      <c r="N147" s="142">
        <f t="shared" si="296"/>
        <v>0</v>
      </c>
      <c r="O147" s="143"/>
      <c r="P147" s="144">
        <f t="shared" ref="P147:Q147" si="297">SUM(P148:P150)</f>
        <v>0</v>
      </c>
      <c r="Q147" s="142">
        <f t="shared" si="297"/>
        <v>0</v>
      </c>
      <c r="R147" s="143"/>
      <c r="S147" s="144">
        <f t="shared" ref="S147:T147" si="298">SUM(S148:S150)</f>
        <v>0</v>
      </c>
      <c r="T147" s="142">
        <f t="shared" si="298"/>
        <v>0</v>
      </c>
      <c r="U147" s="143"/>
      <c r="V147" s="144">
        <f t="shared" ref="V147:X147" si="299">SUM(V148:V150)</f>
        <v>0</v>
      </c>
      <c r="W147" s="144">
        <f t="shared" si="299"/>
        <v>1510</v>
      </c>
      <c r="X147" s="144">
        <f t="shared" si="299"/>
        <v>0</v>
      </c>
      <c r="Y147" s="144">
        <f t="shared" si="270"/>
        <v>1510</v>
      </c>
      <c r="Z147" s="144">
        <f t="shared" si="271"/>
        <v>1</v>
      </c>
      <c r="AA147" s="146"/>
      <c r="AB147" s="118"/>
      <c r="AC147" s="118"/>
      <c r="AD147" s="118"/>
      <c r="AE147" s="118"/>
      <c r="AF147" s="118"/>
      <c r="AG147" s="118"/>
    </row>
    <row r="148" spans="1:33" ht="30" customHeight="1" x14ac:dyDescent="0.25">
      <c r="A148" s="119" t="s">
        <v>76</v>
      </c>
      <c r="B148" s="120" t="s">
        <v>213</v>
      </c>
      <c r="C148" s="188" t="s">
        <v>427</v>
      </c>
      <c r="D148" s="122" t="s">
        <v>111</v>
      </c>
      <c r="E148" s="123">
        <v>5</v>
      </c>
      <c r="F148" s="124">
        <v>202</v>
      </c>
      <c r="G148" s="125">
        <f t="shared" ref="G148:G150" si="300">E148*F148</f>
        <v>1010</v>
      </c>
      <c r="H148" s="123">
        <v>0</v>
      </c>
      <c r="I148" s="124">
        <v>0</v>
      </c>
      <c r="J148" s="125">
        <f t="shared" ref="J148:J150" si="301">H148*I148</f>
        <v>0</v>
      </c>
      <c r="K148" s="123"/>
      <c r="L148" s="124"/>
      <c r="M148" s="125">
        <f t="shared" ref="M148:M150" si="302">K148*L148</f>
        <v>0</v>
      </c>
      <c r="N148" s="123"/>
      <c r="O148" s="124"/>
      <c r="P148" s="125">
        <f t="shared" ref="P148:P150" si="303">N148*O148</f>
        <v>0</v>
      </c>
      <c r="Q148" s="123"/>
      <c r="R148" s="124"/>
      <c r="S148" s="125">
        <f t="shared" ref="S148:S150" si="304">Q148*R148</f>
        <v>0</v>
      </c>
      <c r="T148" s="123"/>
      <c r="U148" s="124"/>
      <c r="V148" s="125">
        <f t="shared" ref="V148:V150" si="305">T148*U148</f>
        <v>0</v>
      </c>
      <c r="W148" s="126">
        <f t="shared" ref="W148:W150" si="306">G148+M148+S148</f>
        <v>1010</v>
      </c>
      <c r="X148" s="127">
        <f t="shared" ref="X148:X150" si="307">J148+P148+V148</f>
        <v>0</v>
      </c>
      <c r="Y148" s="127">
        <f t="shared" si="270"/>
        <v>1010</v>
      </c>
      <c r="Z148" s="128">
        <f t="shared" si="271"/>
        <v>1</v>
      </c>
      <c r="AA148" s="129"/>
      <c r="AB148" s="131"/>
      <c r="AC148" s="131"/>
      <c r="AD148" s="131"/>
      <c r="AE148" s="131"/>
      <c r="AF148" s="131"/>
      <c r="AG148" s="131"/>
    </row>
    <row r="149" spans="1:33" ht="30" customHeight="1" x14ac:dyDescent="0.25">
      <c r="A149" s="119" t="s">
        <v>76</v>
      </c>
      <c r="B149" s="120" t="s">
        <v>214</v>
      </c>
      <c r="C149" s="188" t="s">
        <v>428</v>
      </c>
      <c r="D149" s="122" t="s">
        <v>429</v>
      </c>
      <c r="E149" s="123">
        <v>5</v>
      </c>
      <c r="F149" s="124">
        <v>100</v>
      </c>
      <c r="G149" s="125">
        <f t="shared" si="300"/>
        <v>500</v>
      </c>
      <c r="H149" s="123">
        <v>0</v>
      </c>
      <c r="I149" s="124">
        <v>0</v>
      </c>
      <c r="J149" s="125">
        <f t="shared" si="301"/>
        <v>0</v>
      </c>
      <c r="K149" s="123"/>
      <c r="L149" s="124"/>
      <c r="M149" s="125">
        <f t="shared" si="302"/>
        <v>0</v>
      </c>
      <c r="N149" s="123"/>
      <c r="O149" s="124"/>
      <c r="P149" s="125">
        <f t="shared" si="303"/>
        <v>0</v>
      </c>
      <c r="Q149" s="123"/>
      <c r="R149" s="124"/>
      <c r="S149" s="125">
        <f t="shared" si="304"/>
        <v>0</v>
      </c>
      <c r="T149" s="123"/>
      <c r="U149" s="124"/>
      <c r="V149" s="125">
        <f t="shared" si="305"/>
        <v>0</v>
      </c>
      <c r="W149" s="126">
        <f t="shared" si="306"/>
        <v>500</v>
      </c>
      <c r="X149" s="127">
        <f t="shared" si="307"/>
        <v>0</v>
      </c>
      <c r="Y149" s="127">
        <f t="shared" si="270"/>
        <v>500</v>
      </c>
      <c r="Z149" s="128">
        <f t="shared" si="271"/>
        <v>1</v>
      </c>
      <c r="AA149" s="129"/>
      <c r="AB149" s="131"/>
      <c r="AC149" s="131"/>
      <c r="AD149" s="131"/>
      <c r="AE149" s="131"/>
      <c r="AF149" s="131"/>
      <c r="AG149" s="131"/>
    </row>
    <row r="150" spans="1:33" ht="30" customHeight="1" x14ac:dyDescent="0.25">
      <c r="A150" s="132" t="s">
        <v>76</v>
      </c>
      <c r="B150" s="133" t="s">
        <v>215</v>
      </c>
      <c r="C150" s="164" t="s">
        <v>203</v>
      </c>
      <c r="D150" s="134" t="s">
        <v>111</v>
      </c>
      <c r="E150" s="149"/>
      <c r="F150" s="150"/>
      <c r="G150" s="151">
        <f t="shared" si="300"/>
        <v>0</v>
      </c>
      <c r="H150" s="149"/>
      <c r="I150" s="150"/>
      <c r="J150" s="151">
        <f t="shared" si="301"/>
        <v>0</v>
      </c>
      <c r="K150" s="149"/>
      <c r="L150" s="150"/>
      <c r="M150" s="151">
        <f t="shared" si="302"/>
        <v>0</v>
      </c>
      <c r="N150" s="149"/>
      <c r="O150" s="150"/>
      <c r="P150" s="151">
        <f t="shared" si="303"/>
        <v>0</v>
      </c>
      <c r="Q150" s="149"/>
      <c r="R150" s="150"/>
      <c r="S150" s="151">
        <f t="shared" si="304"/>
        <v>0</v>
      </c>
      <c r="T150" s="149"/>
      <c r="U150" s="150"/>
      <c r="V150" s="151">
        <f t="shared" si="305"/>
        <v>0</v>
      </c>
      <c r="W150" s="138">
        <f t="shared" si="306"/>
        <v>0</v>
      </c>
      <c r="X150" s="166">
        <f t="shared" si="307"/>
        <v>0</v>
      </c>
      <c r="Y150" s="166">
        <f t="shared" si="270"/>
        <v>0</v>
      </c>
      <c r="Z150" s="226" t="e">
        <f t="shared" si="271"/>
        <v>#DIV/0!</v>
      </c>
      <c r="AA150" s="139"/>
      <c r="AB150" s="131"/>
      <c r="AC150" s="131"/>
      <c r="AD150" s="131"/>
      <c r="AE150" s="131"/>
      <c r="AF150" s="131"/>
      <c r="AG150" s="131"/>
    </row>
    <row r="151" spans="1:33" ht="30" customHeight="1" x14ac:dyDescent="0.25">
      <c r="A151" s="167" t="s">
        <v>216</v>
      </c>
      <c r="B151" s="168"/>
      <c r="C151" s="169"/>
      <c r="D151" s="170"/>
      <c r="E151" s="174">
        <f>E147+E143+E139</f>
        <v>12</v>
      </c>
      <c r="F151" s="190"/>
      <c r="G151" s="173">
        <f t="shared" ref="G151:H151" si="308">G147+G143+G139</f>
        <v>5540</v>
      </c>
      <c r="H151" s="174">
        <f t="shared" si="308"/>
        <v>0</v>
      </c>
      <c r="I151" s="190"/>
      <c r="J151" s="173">
        <f t="shared" ref="J151:K151" si="309">J147+J143+J139</f>
        <v>0</v>
      </c>
      <c r="K151" s="191">
        <f t="shared" si="309"/>
        <v>0</v>
      </c>
      <c r="L151" s="190"/>
      <c r="M151" s="173">
        <f t="shared" ref="M151:N151" si="310">M147+M143+M139</f>
        <v>0</v>
      </c>
      <c r="N151" s="191">
        <f t="shared" si="310"/>
        <v>0</v>
      </c>
      <c r="O151" s="190"/>
      <c r="P151" s="173">
        <f t="shared" ref="P151:Q151" si="311">P147+P143+P139</f>
        <v>0</v>
      </c>
      <c r="Q151" s="191">
        <f t="shared" si="311"/>
        <v>0</v>
      </c>
      <c r="R151" s="190"/>
      <c r="S151" s="173">
        <f t="shared" ref="S151:T151" si="312">S147+S143+S139</f>
        <v>0</v>
      </c>
      <c r="T151" s="191">
        <f t="shared" si="312"/>
        <v>0</v>
      </c>
      <c r="U151" s="190"/>
      <c r="V151" s="175">
        <f t="shared" ref="V151:X151" si="313">V147+V143+V139</f>
        <v>0</v>
      </c>
      <c r="W151" s="227">
        <f t="shared" si="313"/>
        <v>5540</v>
      </c>
      <c r="X151" s="228">
        <f t="shared" si="313"/>
        <v>0</v>
      </c>
      <c r="Y151" s="228">
        <f t="shared" si="270"/>
        <v>5540</v>
      </c>
      <c r="Z151" s="228">
        <f t="shared" si="271"/>
        <v>1</v>
      </c>
      <c r="AA151" s="229"/>
      <c r="AB151" s="7"/>
      <c r="AC151" s="7"/>
      <c r="AD151" s="7"/>
      <c r="AE151" s="7"/>
      <c r="AF151" s="7"/>
      <c r="AG151" s="7"/>
    </row>
    <row r="152" spans="1:33" ht="30" customHeight="1" x14ac:dyDescent="0.25">
      <c r="A152" s="179" t="s">
        <v>71</v>
      </c>
      <c r="B152" s="211">
        <v>7</v>
      </c>
      <c r="C152" s="181" t="s">
        <v>217</v>
      </c>
      <c r="D152" s="182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230"/>
      <c r="X152" s="230"/>
      <c r="Y152" s="183"/>
      <c r="Z152" s="230"/>
      <c r="AA152" s="231"/>
      <c r="AB152" s="7"/>
      <c r="AC152" s="7"/>
      <c r="AD152" s="7"/>
      <c r="AE152" s="7"/>
      <c r="AF152" s="7"/>
      <c r="AG152" s="7"/>
    </row>
    <row r="153" spans="1:33" ht="30" customHeight="1" x14ac:dyDescent="0.25">
      <c r="A153" s="119" t="s">
        <v>76</v>
      </c>
      <c r="B153" s="120" t="s">
        <v>218</v>
      </c>
      <c r="C153" s="188" t="s">
        <v>219</v>
      </c>
      <c r="D153" s="122" t="s">
        <v>111</v>
      </c>
      <c r="E153" s="123"/>
      <c r="F153" s="124"/>
      <c r="G153" s="125">
        <f t="shared" ref="G153:G163" si="314">E153*F153</f>
        <v>0</v>
      </c>
      <c r="H153" s="123"/>
      <c r="I153" s="124"/>
      <c r="J153" s="125">
        <f t="shared" ref="J153:J163" si="315">H153*I153</f>
        <v>0</v>
      </c>
      <c r="K153" s="123"/>
      <c r="L153" s="124"/>
      <c r="M153" s="125">
        <f t="shared" ref="M153:M163" si="316">K153*L153</f>
        <v>0</v>
      </c>
      <c r="N153" s="123"/>
      <c r="O153" s="124"/>
      <c r="P153" s="125">
        <f t="shared" ref="P153:P163" si="317">N153*O153</f>
        <v>0</v>
      </c>
      <c r="Q153" s="123"/>
      <c r="R153" s="124"/>
      <c r="S153" s="125">
        <f t="shared" ref="S153:S163" si="318">Q153*R153</f>
        <v>0</v>
      </c>
      <c r="T153" s="123"/>
      <c r="U153" s="124"/>
      <c r="V153" s="232">
        <f t="shared" ref="V153:V163" si="319">T153*U153</f>
        <v>0</v>
      </c>
      <c r="W153" s="233">
        <f t="shared" ref="W153:W163" si="320">G153+M153+S153</f>
        <v>0</v>
      </c>
      <c r="X153" s="234">
        <f t="shared" ref="X153:X163" si="321">J153+P153+V153</f>
        <v>0</v>
      </c>
      <c r="Y153" s="234">
        <f t="shared" ref="Y153:Y164" si="322">W153-X153</f>
        <v>0</v>
      </c>
      <c r="Z153" s="235" t="e">
        <f t="shared" ref="Z153:Z164" si="323">Y153/W153</f>
        <v>#DIV/0!</v>
      </c>
      <c r="AA153" s="236"/>
      <c r="AB153" s="131"/>
      <c r="AC153" s="131"/>
      <c r="AD153" s="131"/>
      <c r="AE153" s="131"/>
      <c r="AF153" s="131"/>
      <c r="AG153" s="131"/>
    </row>
    <row r="154" spans="1:33" ht="30" customHeight="1" x14ac:dyDescent="0.25">
      <c r="A154" s="119" t="s">
        <v>76</v>
      </c>
      <c r="B154" s="120" t="s">
        <v>220</v>
      </c>
      <c r="C154" s="188" t="s">
        <v>430</v>
      </c>
      <c r="D154" s="122" t="s">
        <v>111</v>
      </c>
      <c r="E154" s="123">
        <v>100</v>
      </c>
      <c r="F154" s="124">
        <v>70</v>
      </c>
      <c r="G154" s="125">
        <f t="shared" si="314"/>
        <v>7000</v>
      </c>
      <c r="H154" s="123">
        <v>100</v>
      </c>
      <c r="I154" s="124">
        <v>70</v>
      </c>
      <c r="J154" s="125">
        <f t="shared" si="315"/>
        <v>7000</v>
      </c>
      <c r="K154" s="123"/>
      <c r="L154" s="124"/>
      <c r="M154" s="125">
        <f t="shared" si="316"/>
        <v>0</v>
      </c>
      <c r="N154" s="123"/>
      <c r="O154" s="124"/>
      <c r="P154" s="125">
        <f t="shared" si="317"/>
        <v>0</v>
      </c>
      <c r="Q154" s="123"/>
      <c r="R154" s="124"/>
      <c r="S154" s="125">
        <f t="shared" si="318"/>
        <v>0</v>
      </c>
      <c r="T154" s="123"/>
      <c r="U154" s="124"/>
      <c r="V154" s="232">
        <f t="shared" si="319"/>
        <v>0</v>
      </c>
      <c r="W154" s="237">
        <f t="shared" si="320"/>
        <v>7000</v>
      </c>
      <c r="X154" s="127">
        <f t="shared" si="321"/>
        <v>7000</v>
      </c>
      <c r="Y154" s="127">
        <f t="shared" si="322"/>
        <v>0</v>
      </c>
      <c r="Z154" s="128">
        <f t="shared" si="323"/>
        <v>0</v>
      </c>
      <c r="AA154" s="129"/>
      <c r="AB154" s="131"/>
      <c r="AC154" s="131"/>
      <c r="AD154" s="131"/>
      <c r="AE154" s="131"/>
      <c r="AF154" s="131"/>
      <c r="AG154" s="131"/>
    </row>
    <row r="155" spans="1:33" ht="30" customHeight="1" x14ac:dyDescent="0.25">
      <c r="A155" s="119" t="s">
        <v>76</v>
      </c>
      <c r="B155" s="120" t="s">
        <v>221</v>
      </c>
      <c r="C155" s="188" t="s">
        <v>222</v>
      </c>
      <c r="D155" s="122" t="s">
        <v>111</v>
      </c>
      <c r="E155" s="123"/>
      <c r="F155" s="124"/>
      <c r="G155" s="125">
        <f t="shared" si="314"/>
        <v>0</v>
      </c>
      <c r="H155" s="123"/>
      <c r="I155" s="124"/>
      <c r="J155" s="125">
        <f t="shared" si="315"/>
        <v>0</v>
      </c>
      <c r="K155" s="123"/>
      <c r="L155" s="124"/>
      <c r="M155" s="125">
        <f t="shared" si="316"/>
        <v>0</v>
      </c>
      <c r="N155" s="123"/>
      <c r="O155" s="124"/>
      <c r="P155" s="125">
        <f t="shared" si="317"/>
        <v>0</v>
      </c>
      <c r="Q155" s="123"/>
      <c r="R155" s="124"/>
      <c r="S155" s="125">
        <f t="shared" si="318"/>
        <v>0</v>
      </c>
      <c r="T155" s="123"/>
      <c r="U155" s="124"/>
      <c r="V155" s="232">
        <f t="shared" si="319"/>
        <v>0</v>
      </c>
      <c r="W155" s="237">
        <f t="shared" si="320"/>
        <v>0</v>
      </c>
      <c r="X155" s="127">
        <f t="shared" si="321"/>
        <v>0</v>
      </c>
      <c r="Y155" s="127">
        <f t="shared" si="322"/>
        <v>0</v>
      </c>
      <c r="Z155" s="128" t="e">
        <f t="shared" si="323"/>
        <v>#DIV/0!</v>
      </c>
      <c r="AA155" s="129"/>
      <c r="AB155" s="131"/>
      <c r="AC155" s="131"/>
      <c r="AD155" s="131"/>
      <c r="AE155" s="131"/>
      <c r="AF155" s="131"/>
      <c r="AG155" s="131"/>
    </row>
    <row r="156" spans="1:33" ht="30" customHeight="1" x14ac:dyDescent="0.25">
      <c r="A156" s="119" t="s">
        <v>76</v>
      </c>
      <c r="B156" s="120" t="s">
        <v>223</v>
      </c>
      <c r="C156" s="188" t="s">
        <v>224</v>
      </c>
      <c r="D156" s="122" t="s">
        <v>111</v>
      </c>
      <c r="E156" s="123"/>
      <c r="F156" s="124"/>
      <c r="G156" s="125">
        <f t="shared" si="314"/>
        <v>0</v>
      </c>
      <c r="H156" s="123"/>
      <c r="I156" s="124"/>
      <c r="J156" s="125">
        <f t="shared" si="315"/>
        <v>0</v>
      </c>
      <c r="K156" s="123"/>
      <c r="L156" s="124"/>
      <c r="M156" s="125">
        <f t="shared" si="316"/>
        <v>0</v>
      </c>
      <c r="N156" s="123"/>
      <c r="O156" s="124"/>
      <c r="P156" s="125">
        <f t="shared" si="317"/>
        <v>0</v>
      </c>
      <c r="Q156" s="123"/>
      <c r="R156" s="124"/>
      <c r="S156" s="125">
        <f t="shared" si="318"/>
        <v>0</v>
      </c>
      <c r="T156" s="123"/>
      <c r="U156" s="124"/>
      <c r="V156" s="232">
        <f t="shared" si="319"/>
        <v>0</v>
      </c>
      <c r="W156" s="237">
        <f t="shared" si="320"/>
        <v>0</v>
      </c>
      <c r="X156" s="127">
        <f t="shared" si="321"/>
        <v>0</v>
      </c>
      <c r="Y156" s="127">
        <f t="shared" si="322"/>
        <v>0</v>
      </c>
      <c r="Z156" s="128" t="e">
        <f t="shared" si="323"/>
        <v>#DIV/0!</v>
      </c>
      <c r="AA156" s="129"/>
      <c r="AB156" s="131"/>
      <c r="AC156" s="131"/>
      <c r="AD156" s="131"/>
      <c r="AE156" s="131"/>
      <c r="AF156" s="131"/>
      <c r="AG156" s="131"/>
    </row>
    <row r="157" spans="1:33" ht="30" customHeight="1" x14ac:dyDescent="0.25">
      <c r="A157" s="119" t="s">
        <v>76</v>
      </c>
      <c r="B157" s="120" t="s">
        <v>225</v>
      </c>
      <c r="C157" s="188" t="s">
        <v>226</v>
      </c>
      <c r="D157" s="122" t="s">
        <v>111</v>
      </c>
      <c r="E157" s="123"/>
      <c r="F157" s="124"/>
      <c r="G157" s="125">
        <f t="shared" si="314"/>
        <v>0</v>
      </c>
      <c r="H157" s="123"/>
      <c r="I157" s="124"/>
      <c r="J157" s="125">
        <f t="shared" si="315"/>
        <v>0</v>
      </c>
      <c r="K157" s="123"/>
      <c r="L157" s="124"/>
      <c r="M157" s="125">
        <f t="shared" si="316"/>
        <v>0</v>
      </c>
      <c r="N157" s="123"/>
      <c r="O157" s="124"/>
      <c r="P157" s="125">
        <f t="shared" si="317"/>
        <v>0</v>
      </c>
      <c r="Q157" s="123"/>
      <c r="R157" s="124"/>
      <c r="S157" s="125">
        <f t="shared" si="318"/>
        <v>0</v>
      </c>
      <c r="T157" s="123"/>
      <c r="U157" s="124"/>
      <c r="V157" s="232">
        <f t="shared" si="319"/>
        <v>0</v>
      </c>
      <c r="W157" s="237">
        <f t="shared" si="320"/>
        <v>0</v>
      </c>
      <c r="X157" s="127">
        <f t="shared" si="321"/>
        <v>0</v>
      </c>
      <c r="Y157" s="127">
        <f t="shared" si="322"/>
        <v>0</v>
      </c>
      <c r="Z157" s="128" t="e">
        <f t="shared" si="323"/>
        <v>#DIV/0!</v>
      </c>
      <c r="AA157" s="129"/>
      <c r="AB157" s="131"/>
      <c r="AC157" s="131"/>
      <c r="AD157" s="131"/>
      <c r="AE157" s="131"/>
      <c r="AF157" s="131"/>
      <c r="AG157" s="131"/>
    </row>
    <row r="158" spans="1:33" ht="30" customHeight="1" x14ac:dyDescent="0.25">
      <c r="A158" s="119" t="s">
        <v>76</v>
      </c>
      <c r="B158" s="120" t="s">
        <v>227</v>
      </c>
      <c r="C158" s="188" t="s">
        <v>228</v>
      </c>
      <c r="D158" s="122" t="s">
        <v>111</v>
      </c>
      <c r="E158" s="123"/>
      <c r="F158" s="124"/>
      <c r="G158" s="125">
        <f t="shared" si="314"/>
        <v>0</v>
      </c>
      <c r="H158" s="123"/>
      <c r="I158" s="124"/>
      <c r="J158" s="125">
        <f t="shared" si="315"/>
        <v>0</v>
      </c>
      <c r="K158" s="123"/>
      <c r="L158" s="124"/>
      <c r="M158" s="125">
        <f t="shared" si="316"/>
        <v>0</v>
      </c>
      <c r="N158" s="123"/>
      <c r="O158" s="124"/>
      <c r="P158" s="125">
        <f t="shared" si="317"/>
        <v>0</v>
      </c>
      <c r="Q158" s="123"/>
      <c r="R158" s="124"/>
      <c r="S158" s="125">
        <f t="shared" si="318"/>
        <v>0</v>
      </c>
      <c r="T158" s="123"/>
      <c r="U158" s="124"/>
      <c r="V158" s="232">
        <f t="shared" si="319"/>
        <v>0</v>
      </c>
      <c r="W158" s="237">
        <f t="shared" si="320"/>
        <v>0</v>
      </c>
      <c r="X158" s="127">
        <f t="shared" si="321"/>
        <v>0</v>
      </c>
      <c r="Y158" s="127">
        <f t="shared" si="322"/>
        <v>0</v>
      </c>
      <c r="Z158" s="128" t="e">
        <f t="shared" si="323"/>
        <v>#DIV/0!</v>
      </c>
      <c r="AA158" s="129"/>
      <c r="AB158" s="131"/>
      <c r="AC158" s="131"/>
      <c r="AD158" s="131"/>
      <c r="AE158" s="131"/>
      <c r="AF158" s="131"/>
      <c r="AG158" s="131"/>
    </row>
    <row r="159" spans="1:33" ht="30" customHeight="1" x14ac:dyDescent="0.25">
      <c r="A159" s="119" t="s">
        <v>76</v>
      </c>
      <c r="B159" s="120" t="s">
        <v>229</v>
      </c>
      <c r="C159" s="188" t="s">
        <v>230</v>
      </c>
      <c r="D159" s="122" t="s">
        <v>111</v>
      </c>
      <c r="E159" s="123">
        <v>1</v>
      </c>
      <c r="F159" s="124">
        <v>1800</v>
      </c>
      <c r="G159" s="125">
        <f t="shared" si="314"/>
        <v>1800</v>
      </c>
      <c r="H159" s="123">
        <v>0</v>
      </c>
      <c r="I159" s="124">
        <v>0</v>
      </c>
      <c r="J159" s="125">
        <f t="shared" si="315"/>
        <v>0</v>
      </c>
      <c r="K159" s="123"/>
      <c r="L159" s="124"/>
      <c r="M159" s="125">
        <f t="shared" si="316"/>
        <v>0</v>
      </c>
      <c r="N159" s="123"/>
      <c r="O159" s="124"/>
      <c r="P159" s="125">
        <f t="shared" si="317"/>
        <v>0</v>
      </c>
      <c r="Q159" s="123"/>
      <c r="R159" s="124"/>
      <c r="S159" s="125">
        <f t="shared" si="318"/>
        <v>0</v>
      </c>
      <c r="T159" s="123"/>
      <c r="U159" s="124"/>
      <c r="V159" s="232">
        <f t="shared" si="319"/>
        <v>0</v>
      </c>
      <c r="W159" s="237">
        <f t="shared" si="320"/>
        <v>1800</v>
      </c>
      <c r="X159" s="127">
        <f t="shared" si="321"/>
        <v>0</v>
      </c>
      <c r="Y159" s="127">
        <f t="shared" si="322"/>
        <v>1800</v>
      </c>
      <c r="Z159" s="128">
        <f t="shared" si="323"/>
        <v>1</v>
      </c>
      <c r="AA159" s="129"/>
      <c r="AB159" s="131"/>
      <c r="AC159" s="131"/>
      <c r="AD159" s="131"/>
      <c r="AE159" s="131"/>
      <c r="AF159" s="131"/>
      <c r="AG159" s="131"/>
    </row>
    <row r="160" spans="1:33" ht="30" customHeight="1" x14ac:dyDescent="0.25">
      <c r="A160" s="119" t="s">
        <v>76</v>
      </c>
      <c r="B160" s="120" t="s">
        <v>231</v>
      </c>
      <c r="C160" s="188" t="s">
        <v>232</v>
      </c>
      <c r="D160" s="122" t="s">
        <v>111</v>
      </c>
      <c r="E160" s="123">
        <v>1</v>
      </c>
      <c r="F160" s="124">
        <v>600</v>
      </c>
      <c r="G160" s="125">
        <f t="shared" si="314"/>
        <v>600</v>
      </c>
      <c r="H160" s="123">
        <v>0</v>
      </c>
      <c r="I160" s="124">
        <v>0</v>
      </c>
      <c r="J160" s="125">
        <f t="shared" si="315"/>
        <v>0</v>
      </c>
      <c r="K160" s="123"/>
      <c r="L160" s="124"/>
      <c r="M160" s="125">
        <f t="shared" si="316"/>
        <v>0</v>
      </c>
      <c r="N160" s="123"/>
      <c r="O160" s="124"/>
      <c r="P160" s="125">
        <f t="shared" si="317"/>
        <v>0</v>
      </c>
      <c r="Q160" s="123"/>
      <c r="R160" s="124"/>
      <c r="S160" s="125">
        <f t="shared" si="318"/>
        <v>0</v>
      </c>
      <c r="T160" s="123"/>
      <c r="U160" s="124"/>
      <c r="V160" s="232">
        <f t="shared" si="319"/>
        <v>0</v>
      </c>
      <c r="W160" s="237">
        <f t="shared" si="320"/>
        <v>600</v>
      </c>
      <c r="X160" s="127">
        <f t="shared" si="321"/>
        <v>0</v>
      </c>
      <c r="Y160" s="127">
        <f t="shared" si="322"/>
        <v>600</v>
      </c>
      <c r="Z160" s="128">
        <f t="shared" si="323"/>
        <v>1</v>
      </c>
      <c r="AA160" s="129"/>
      <c r="AB160" s="131"/>
      <c r="AC160" s="131"/>
      <c r="AD160" s="131"/>
      <c r="AE160" s="131"/>
      <c r="AF160" s="131"/>
      <c r="AG160" s="131"/>
    </row>
    <row r="161" spans="1:33" ht="30" customHeight="1" x14ac:dyDescent="0.25">
      <c r="A161" s="132" t="s">
        <v>76</v>
      </c>
      <c r="B161" s="120" t="s">
        <v>233</v>
      </c>
      <c r="C161" s="164" t="s">
        <v>234</v>
      </c>
      <c r="D161" s="122" t="s">
        <v>111</v>
      </c>
      <c r="E161" s="135"/>
      <c r="F161" s="136"/>
      <c r="G161" s="125">
        <f t="shared" si="314"/>
        <v>0</v>
      </c>
      <c r="H161" s="135"/>
      <c r="I161" s="136"/>
      <c r="J161" s="125">
        <f t="shared" si="315"/>
        <v>0</v>
      </c>
      <c r="K161" s="123"/>
      <c r="L161" s="124"/>
      <c r="M161" s="125">
        <f t="shared" si="316"/>
        <v>0</v>
      </c>
      <c r="N161" s="123"/>
      <c r="O161" s="124"/>
      <c r="P161" s="125">
        <f t="shared" si="317"/>
        <v>0</v>
      </c>
      <c r="Q161" s="123"/>
      <c r="R161" s="124"/>
      <c r="S161" s="125">
        <f t="shared" si="318"/>
        <v>0</v>
      </c>
      <c r="T161" s="123"/>
      <c r="U161" s="124"/>
      <c r="V161" s="232">
        <f t="shared" si="319"/>
        <v>0</v>
      </c>
      <c r="W161" s="237">
        <f t="shared" si="320"/>
        <v>0</v>
      </c>
      <c r="X161" s="127">
        <f t="shared" si="321"/>
        <v>0</v>
      </c>
      <c r="Y161" s="127">
        <f t="shared" si="322"/>
        <v>0</v>
      </c>
      <c r="Z161" s="128" t="e">
        <f t="shared" si="323"/>
        <v>#DIV/0!</v>
      </c>
      <c r="AA161" s="139"/>
      <c r="AB161" s="131"/>
      <c r="AC161" s="131"/>
      <c r="AD161" s="131"/>
      <c r="AE161" s="131"/>
      <c r="AF161" s="131"/>
      <c r="AG161" s="131"/>
    </row>
    <row r="162" spans="1:33" ht="30" customHeight="1" x14ac:dyDescent="0.25">
      <c r="A162" s="132" t="s">
        <v>76</v>
      </c>
      <c r="B162" s="120" t="s">
        <v>235</v>
      </c>
      <c r="C162" s="164" t="s">
        <v>236</v>
      </c>
      <c r="D162" s="134" t="s">
        <v>111</v>
      </c>
      <c r="E162" s="123"/>
      <c r="F162" s="124"/>
      <c r="G162" s="125">
        <f t="shared" si="314"/>
        <v>0</v>
      </c>
      <c r="H162" s="123"/>
      <c r="I162" s="124"/>
      <c r="J162" s="125">
        <f t="shared" si="315"/>
        <v>0</v>
      </c>
      <c r="K162" s="123"/>
      <c r="L162" s="124"/>
      <c r="M162" s="125">
        <f t="shared" si="316"/>
        <v>0</v>
      </c>
      <c r="N162" s="123"/>
      <c r="O162" s="124"/>
      <c r="P162" s="125">
        <f t="shared" si="317"/>
        <v>0</v>
      </c>
      <c r="Q162" s="123"/>
      <c r="R162" s="124"/>
      <c r="S162" s="125">
        <f t="shared" si="318"/>
        <v>0</v>
      </c>
      <c r="T162" s="123"/>
      <c r="U162" s="124"/>
      <c r="V162" s="232">
        <f t="shared" si="319"/>
        <v>0</v>
      </c>
      <c r="W162" s="237">
        <f t="shared" si="320"/>
        <v>0</v>
      </c>
      <c r="X162" s="127">
        <f t="shared" si="321"/>
        <v>0</v>
      </c>
      <c r="Y162" s="127">
        <f t="shared" si="322"/>
        <v>0</v>
      </c>
      <c r="Z162" s="128" t="e">
        <f t="shared" si="323"/>
        <v>#DIV/0!</v>
      </c>
      <c r="AA162" s="129"/>
      <c r="AB162" s="131"/>
      <c r="AC162" s="131"/>
      <c r="AD162" s="131"/>
      <c r="AE162" s="131"/>
      <c r="AF162" s="131"/>
      <c r="AG162" s="131"/>
    </row>
    <row r="163" spans="1:33" ht="30" customHeight="1" x14ac:dyDescent="0.25">
      <c r="A163" s="132" t="s">
        <v>76</v>
      </c>
      <c r="B163" s="120" t="s">
        <v>237</v>
      </c>
      <c r="C163" s="238" t="s">
        <v>238</v>
      </c>
      <c r="D163" s="134"/>
      <c r="E163" s="135"/>
      <c r="F163" s="136">
        <v>0.22</v>
      </c>
      <c r="G163" s="137">
        <f t="shared" si="314"/>
        <v>0</v>
      </c>
      <c r="H163" s="135"/>
      <c r="I163" s="136">
        <v>0.22</v>
      </c>
      <c r="J163" s="137">
        <f t="shared" si="315"/>
        <v>0</v>
      </c>
      <c r="K163" s="135"/>
      <c r="L163" s="136">
        <v>0.22</v>
      </c>
      <c r="M163" s="137">
        <f t="shared" si="316"/>
        <v>0</v>
      </c>
      <c r="N163" s="135"/>
      <c r="O163" s="136">
        <v>0.22</v>
      </c>
      <c r="P163" s="137">
        <f t="shared" si="317"/>
        <v>0</v>
      </c>
      <c r="Q163" s="135"/>
      <c r="R163" s="136">
        <v>0.22</v>
      </c>
      <c r="S163" s="137">
        <f t="shared" si="318"/>
        <v>0</v>
      </c>
      <c r="T163" s="135"/>
      <c r="U163" s="136">
        <v>0.22</v>
      </c>
      <c r="V163" s="239">
        <f t="shared" si="319"/>
        <v>0</v>
      </c>
      <c r="W163" s="240">
        <f t="shared" si="320"/>
        <v>0</v>
      </c>
      <c r="X163" s="241">
        <f t="shared" si="321"/>
        <v>0</v>
      </c>
      <c r="Y163" s="241">
        <f t="shared" si="322"/>
        <v>0</v>
      </c>
      <c r="Z163" s="242" t="e">
        <f t="shared" si="323"/>
        <v>#DIV/0!</v>
      </c>
      <c r="AA163" s="152"/>
      <c r="AB163" s="7"/>
      <c r="AC163" s="7"/>
      <c r="AD163" s="7"/>
      <c r="AE163" s="7"/>
      <c r="AF163" s="7"/>
      <c r="AG163" s="7"/>
    </row>
    <row r="164" spans="1:33" ht="30" customHeight="1" x14ac:dyDescent="0.25">
      <c r="A164" s="167" t="s">
        <v>239</v>
      </c>
      <c r="B164" s="243"/>
      <c r="C164" s="169"/>
      <c r="D164" s="170"/>
      <c r="E164" s="174">
        <f>SUM(E153:E162)</f>
        <v>102</v>
      </c>
      <c r="F164" s="190"/>
      <c r="G164" s="173">
        <f>SUM(G153:G163)</f>
        <v>9400</v>
      </c>
      <c r="H164" s="174">
        <f>SUM(H153:H162)</f>
        <v>100</v>
      </c>
      <c r="I164" s="190"/>
      <c r="J164" s="173">
        <f>SUM(J153:J163)</f>
        <v>7000</v>
      </c>
      <c r="K164" s="191">
        <f>SUM(K153:K162)</f>
        <v>0</v>
      </c>
      <c r="L164" s="190"/>
      <c r="M164" s="173">
        <f>SUM(M153:M163)</f>
        <v>0</v>
      </c>
      <c r="N164" s="191">
        <f>SUM(N153:N162)</f>
        <v>0</v>
      </c>
      <c r="O164" s="190"/>
      <c r="P164" s="173">
        <f>SUM(P153:P163)</f>
        <v>0</v>
      </c>
      <c r="Q164" s="191">
        <f>SUM(Q153:Q162)</f>
        <v>0</v>
      </c>
      <c r="R164" s="190"/>
      <c r="S164" s="173">
        <f>SUM(S153:S163)</f>
        <v>0</v>
      </c>
      <c r="T164" s="191">
        <f>SUM(T153:T162)</f>
        <v>0</v>
      </c>
      <c r="U164" s="190"/>
      <c r="V164" s="175">
        <f t="shared" ref="V164:X164" si="324">SUM(V153:V163)</f>
        <v>0</v>
      </c>
      <c r="W164" s="227">
        <f t="shared" si="324"/>
        <v>9400</v>
      </c>
      <c r="X164" s="228">
        <f t="shared" si="324"/>
        <v>7000</v>
      </c>
      <c r="Y164" s="228">
        <f t="shared" si="322"/>
        <v>2400</v>
      </c>
      <c r="Z164" s="228">
        <f t="shared" si="323"/>
        <v>0.25531914893617019</v>
      </c>
      <c r="AA164" s="229"/>
      <c r="AB164" s="7"/>
      <c r="AC164" s="7"/>
      <c r="AD164" s="7"/>
      <c r="AE164" s="7"/>
      <c r="AF164" s="7"/>
      <c r="AG164" s="7"/>
    </row>
    <row r="165" spans="1:33" ht="30" customHeight="1" x14ac:dyDescent="0.25">
      <c r="A165" s="244" t="s">
        <v>71</v>
      </c>
      <c r="B165" s="211">
        <v>8</v>
      </c>
      <c r="C165" s="245" t="s">
        <v>240</v>
      </c>
      <c r="D165" s="182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230"/>
      <c r="X165" s="230"/>
      <c r="Y165" s="183"/>
      <c r="Z165" s="230"/>
      <c r="AA165" s="231"/>
      <c r="AB165" s="118"/>
      <c r="AC165" s="118"/>
      <c r="AD165" s="118"/>
      <c r="AE165" s="118"/>
      <c r="AF165" s="118"/>
      <c r="AG165" s="118"/>
    </row>
    <row r="166" spans="1:33" ht="30" customHeight="1" x14ac:dyDescent="0.25">
      <c r="A166" s="119" t="s">
        <v>76</v>
      </c>
      <c r="B166" s="120" t="s">
        <v>241</v>
      </c>
      <c r="C166" s="188" t="s">
        <v>242</v>
      </c>
      <c r="D166" s="122" t="s">
        <v>243</v>
      </c>
      <c r="E166" s="123"/>
      <c r="F166" s="124"/>
      <c r="G166" s="125">
        <f t="shared" ref="G166:G171" si="325">E166*F166</f>
        <v>0</v>
      </c>
      <c r="H166" s="123"/>
      <c r="I166" s="124"/>
      <c r="J166" s="125">
        <f t="shared" ref="J166:J171" si="326">H166*I166</f>
        <v>0</v>
      </c>
      <c r="K166" s="123"/>
      <c r="L166" s="124"/>
      <c r="M166" s="125">
        <f t="shared" ref="M166:M171" si="327">K166*L166</f>
        <v>0</v>
      </c>
      <c r="N166" s="123"/>
      <c r="O166" s="124"/>
      <c r="P166" s="125">
        <f t="shared" ref="P166:P171" si="328">N166*O166</f>
        <v>0</v>
      </c>
      <c r="Q166" s="123"/>
      <c r="R166" s="124"/>
      <c r="S166" s="125">
        <f t="shared" ref="S166:S171" si="329">Q166*R166</f>
        <v>0</v>
      </c>
      <c r="T166" s="123"/>
      <c r="U166" s="124"/>
      <c r="V166" s="232">
        <f t="shared" ref="V166:V171" si="330">T166*U166</f>
        <v>0</v>
      </c>
      <c r="W166" s="233">
        <f t="shared" ref="W166:W171" si="331">G166+M166+S166</f>
        <v>0</v>
      </c>
      <c r="X166" s="234">
        <f t="shared" ref="X166:X171" si="332">J166+P166+V166</f>
        <v>0</v>
      </c>
      <c r="Y166" s="234">
        <f t="shared" ref="Y166:Y172" si="333">W166-X166</f>
        <v>0</v>
      </c>
      <c r="Z166" s="235" t="e">
        <f t="shared" ref="Z166:Z172" si="334">Y166/W166</f>
        <v>#DIV/0!</v>
      </c>
      <c r="AA166" s="236"/>
      <c r="AB166" s="131"/>
      <c r="AC166" s="131"/>
      <c r="AD166" s="131"/>
      <c r="AE166" s="131"/>
      <c r="AF166" s="131"/>
      <c r="AG166" s="131"/>
    </row>
    <row r="167" spans="1:33" ht="30" customHeight="1" x14ac:dyDescent="0.25">
      <c r="A167" s="119" t="s">
        <v>76</v>
      </c>
      <c r="B167" s="120" t="s">
        <v>244</v>
      </c>
      <c r="C167" s="188" t="s">
        <v>245</v>
      </c>
      <c r="D167" s="122" t="s">
        <v>243</v>
      </c>
      <c r="E167" s="123"/>
      <c r="F167" s="124"/>
      <c r="G167" s="125">
        <f t="shared" si="325"/>
        <v>0</v>
      </c>
      <c r="H167" s="123"/>
      <c r="I167" s="124"/>
      <c r="J167" s="125">
        <f t="shared" si="326"/>
        <v>0</v>
      </c>
      <c r="K167" s="123"/>
      <c r="L167" s="124"/>
      <c r="M167" s="125">
        <f t="shared" si="327"/>
        <v>0</v>
      </c>
      <c r="N167" s="123"/>
      <c r="O167" s="124"/>
      <c r="P167" s="125">
        <f t="shared" si="328"/>
        <v>0</v>
      </c>
      <c r="Q167" s="123"/>
      <c r="R167" s="124"/>
      <c r="S167" s="125">
        <f t="shared" si="329"/>
        <v>0</v>
      </c>
      <c r="T167" s="123"/>
      <c r="U167" s="124"/>
      <c r="V167" s="232">
        <f t="shared" si="330"/>
        <v>0</v>
      </c>
      <c r="W167" s="237">
        <f t="shared" si="331"/>
        <v>0</v>
      </c>
      <c r="X167" s="127">
        <f t="shared" si="332"/>
        <v>0</v>
      </c>
      <c r="Y167" s="127">
        <f t="shared" si="333"/>
        <v>0</v>
      </c>
      <c r="Z167" s="128" t="e">
        <f t="shared" si="334"/>
        <v>#DIV/0!</v>
      </c>
      <c r="AA167" s="129"/>
      <c r="AB167" s="131"/>
      <c r="AC167" s="131"/>
      <c r="AD167" s="131"/>
      <c r="AE167" s="131"/>
      <c r="AF167" s="131"/>
      <c r="AG167" s="131"/>
    </row>
    <row r="168" spans="1:33" ht="30" customHeight="1" x14ac:dyDescent="0.25">
      <c r="A168" s="119" t="s">
        <v>76</v>
      </c>
      <c r="B168" s="120" t="s">
        <v>246</v>
      </c>
      <c r="C168" s="188" t="s">
        <v>247</v>
      </c>
      <c r="D168" s="122" t="s">
        <v>248</v>
      </c>
      <c r="E168" s="246"/>
      <c r="F168" s="247"/>
      <c r="G168" s="125">
        <f t="shared" si="325"/>
        <v>0</v>
      </c>
      <c r="H168" s="246"/>
      <c r="I168" s="247"/>
      <c r="J168" s="125">
        <f t="shared" si="326"/>
        <v>0</v>
      </c>
      <c r="K168" s="123"/>
      <c r="L168" s="124"/>
      <c r="M168" s="125">
        <f t="shared" si="327"/>
        <v>0</v>
      </c>
      <c r="N168" s="123"/>
      <c r="O168" s="124"/>
      <c r="P168" s="125">
        <f t="shared" si="328"/>
        <v>0</v>
      </c>
      <c r="Q168" s="123"/>
      <c r="R168" s="124"/>
      <c r="S168" s="125">
        <f t="shared" si="329"/>
        <v>0</v>
      </c>
      <c r="T168" s="123"/>
      <c r="U168" s="124"/>
      <c r="V168" s="232">
        <f t="shared" si="330"/>
        <v>0</v>
      </c>
      <c r="W168" s="248">
        <f t="shared" si="331"/>
        <v>0</v>
      </c>
      <c r="X168" s="127">
        <f t="shared" si="332"/>
        <v>0</v>
      </c>
      <c r="Y168" s="127">
        <f t="shared" si="333"/>
        <v>0</v>
      </c>
      <c r="Z168" s="128" t="e">
        <f t="shared" si="334"/>
        <v>#DIV/0!</v>
      </c>
      <c r="AA168" s="129"/>
      <c r="AB168" s="131"/>
      <c r="AC168" s="131"/>
      <c r="AD168" s="131"/>
      <c r="AE168" s="131"/>
      <c r="AF168" s="131"/>
      <c r="AG168" s="131"/>
    </row>
    <row r="169" spans="1:33" ht="30" customHeight="1" x14ac:dyDescent="0.25">
      <c r="A169" s="119" t="s">
        <v>76</v>
      </c>
      <c r="B169" s="120" t="s">
        <v>249</v>
      </c>
      <c r="C169" s="188" t="s">
        <v>250</v>
      </c>
      <c r="D169" s="122" t="s">
        <v>248</v>
      </c>
      <c r="E169" s="123"/>
      <c r="F169" s="124"/>
      <c r="G169" s="125">
        <f t="shared" si="325"/>
        <v>0</v>
      </c>
      <c r="H169" s="123"/>
      <c r="I169" s="124"/>
      <c r="J169" s="125">
        <f t="shared" si="326"/>
        <v>0</v>
      </c>
      <c r="K169" s="246"/>
      <c r="L169" s="247"/>
      <c r="M169" s="125">
        <f t="shared" si="327"/>
        <v>0</v>
      </c>
      <c r="N169" s="246"/>
      <c r="O169" s="247"/>
      <c r="P169" s="125">
        <f t="shared" si="328"/>
        <v>0</v>
      </c>
      <c r="Q169" s="246"/>
      <c r="R169" s="247"/>
      <c r="S169" s="125">
        <f t="shared" si="329"/>
        <v>0</v>
      </c>
      <c r="T169" s="246"/>
      <c r="U169" s="247"/>
      <c r="V169" s="232">
        <f t="shared" si="330"/>
        <v>0</v>
      </c>
      <c r="W169" s="248">
        <f t="shared" si="331"/>
        <v>0</v>
      </c>
      <c r="X169" s="127">
        <f t="shared" si="332"/>
        <v>0</v>
      </c>
      <c r="Y169" s="127">
        <f t="shared" si="333"/>
        <v>0</v>
      </c>
      <c r="Z169" s="128" t="e">
        <f t="shared" si="334"/>
        <v>#DIV/0!</v>
      </c>
      <c r="AA169" s="129"/>
      <c r="AB169" s="131"/>
      <c r="AC169" s="131"/>
      <c r="AD169" s="131"/>
      <c r="AE169" s="131"/>
      <c r="AF169" s="131"/>
      <c r="AG169" s="131"/>
    </row>
    <row r="170" spans="1:33" ht="30" customHeight="1" x14ac:dyDescent="0.25">
      <c r="A170" s="119" t="s">
        <v>76</v>
      </c>
      <c r="B170" s="120" t="s">
        <v>251</v>
      </c>
      <c r="C170" s="188" t="s">
        <v>252</v>
      </c>
      <c r="D170" s="122" t="s">
        <v>248</v>
      </c>
      <c r="E170" s="123"/>
      <c r="F170" s="124"/>
      <c r="G170" s="125">
        <f t="shared" si="325"/>
        <v>0</v>
      </c>
      <c r="H170" s="123"/>
      <c r="I170" s="124"/>
      <c r="J170" s="125">
        <f t="shared" si="326"/>
        <v>0</v>
      </c>
      <c r="K170" s="123"/>
      <c r="L170" s="124"/>
      <c r="M170" s="125">
        <f t="shared" si="327"/>
        <v>0</v>
      </c>
      <c r="N170" s="123"/>
      <c r="O170" s="124"/>
      <c r="P170" s="125">
        <f t="shared" si="328"/>
        <v>0</v>
      </c>
      <c r="Q170" s="123"/>
      <c r="R170" s="124"/>
      <c r="S170" s="125">
        <f t="shared" si="329"/>
        <v>0</v>
      </c>
      <c r="T170" s="123"/>
      <c r="U170" s="124"/>
      <c r="V170" s="232">
        <f t="shared" si="330"/>
        <v>0</v>
      </c>
      <c r="W170" s="237">
        <f t="shared" si="331"/>
        <v>0</v>
      </c>
      <c r="X170" s="127">
        <f t="shared" si="332"/>
        <v>0</v>
      </c>
      <c r="Y170" s="127">
        <f t="shared" si="333"/>
        <v>0</v>
      </c>
      <c r="Z170" s="128" t="e">
        <f t="shared" si="334"/>
        <v>#DIV/0!</v>
      </c>
      <c r="AA170" s="129"/>
      <c r="AB170" s="131"/>
      <c r="AC170" s="131"/>
      <c r="AD170" s="131"/>
      <c r="AE170" s="131"/>
      <c r="AF170" s="131"/>
      <c r="AG170" s="131"/>
    </row>
    <row r="171" spans="1:33" ht="30" customHeight="1" x14ac:dyDescent="0.25">
      <c r="A171" s="132" t="s">
        <v>76</v>
      </c>
      <c r="B171" s="154" t="s">
        <v>253</v>
      </c>
      <c r="C171" s="165" t="s">
        <v>254</v>
      </c>
      <c r="D171" s="134"/>
      <c r="E171" s="135"/>
      <c r="F171" s="136">
        <v>0.22</v>
      </c>
      <c r="G171" s="137">
        <f t="shared" si="325"/>
        <v>0</v>
      </c>
      <c r="H171" s="135"/>
      <c r="I171" s="136">
        <v>0.22</v>
      </c>
      <c r="J171" s="137">
        <f t="shared" si="326"/>
        <v>0</v>
      </c>
      <c r="K171" s="135"/>
      <c r="L171" s="136">
        <v>0.22</v>
      </c>
      <c r="M171" s="137">
        <f t="shared" si="327"/>
        <v>0</v>
      </c>
      <c r="N171" s="135"/>
      <c r="O171" s="136">
        <v>0.22</v>
      </c>
      <c r="P171" s="137">
        <f t="shared" si="328"/>
        <v>0</v>
      </c>
      <c r="Q171" s="135"/>
      <c r="R171" s="136">
        <v>0.22</v>
      </c>
      <c r="S171" s="137">
        <f t="shared" si="329"/>
        <v>0</v>
      </c>
      <c r="T171" s="135"/>
      <c r="U171" s="136">
        <v>0.22</v>
      </c>
      <c r="V171" s="239">
        <f t="shared" si="330"/>
        <v>0</v>
      </c>
      <c r="W171" s="240">
        <f t="shared" si="331"/>
        <v>0</v>
      </c>
      <c r="X171" s="241">
        <f t="shared" si="332"/>
        <v>0</v>
      </c>
      <c r="Y171" s="241">
        <f t="shared" si="333"/>
        <v>0</v>
      </c>
      <c r="Z171" s="242" t="e">
        <f t="shared" si="334"/>
        <v>#DIV/0!</v>
      </c>
      <c r="AA171" s="152"/>
      <c r="AB171" s="7"/>
      <c r="AC171" s="7"/>
      <c r="AD171" s="7"/>
      <c r="AE171" s="7"/>
      <c r="AF171" s="7"/>
      <c r="AG171" s="7"/>
    </row>
    <row r="172" spans="1:33" ht="30" customHeight="1" x14ac:dyDescent="0.25">
      <c r="A172" s="167" t="s">
        <v>255</v>
      </c>
      <c r="B172" s="249"/>
      <c r="C172" s="169"/>
      <c r="D172" s="170"/>
      <c r="E172" s="174">
        <f>SUM(E166:E170)</f>
        <v>0</v>
      </c>
      <c r="F172" s="190"/>
      <c r="G172" s="174">
        <f>SUM(G166:G171)</f>
        <v>0</v>
      </c>
      <c r="H172" s="174">
        <f>SUM(H166:H170)</f>
        <v>0</v>
      </c>
      <c r="I172" s="190"/>
      <c r="J172" s="174">
        <f>SUM(J166:J171)</f>
        <v>0</v>
      </c>
      <c r="K172" s="174">
        <f>SUM(K166:K170)</f>
        <v>0</v>
      </c>
      <c r="L172" s="190"/>
      <c r="M172" s="174">
        <f>SUM(M166:M171)</f>
        <v>0</v>
      </c>
      <c r="N172" s="174">
        <f>SUM(N166:N170)</f>
        <v>0</v>
      </c>
      <c r="O172" s="190"/>
      <c r="P172" s="174">
        <f>SUM(P166:P171)</f>
        <v>0</v>
      </c>
      <c r="Q172" s="174">
        <f>SUM(Q166:Q170)</f>
        <v>0</v>
      </c>
      <c r="R172" s="190"/>
      <c r="S172" s="174">
        <f>SUM(S166:S171)</f>
        <v>0</v>
      </c>
      <c r="T172" s="174">
        <f>SUM(T166:T170)</f>
        <v>0</v>
      </c>
      <c r="U172" s="190"/>
      <c r="V172" s="250">
        <f t="shared" ref="V172:X172" si="335">SUM(V166:V171)</f>
        <v>0</v>
      </c>
      <c r="W172" s="227">
        <f t="shared" si="335"/>
        <v>0</v>
      </c>
      <c r="X172" s="228">
        <f t="shared" si="335"/>
        <v>0</v>
      </c>
      <c r="Y172" s="228">
        <f t="shared" si="333"/>
        <v>0</v>
      </c>
      <c r="Z172" s="228" t="e">
        <f t="shared" si="334"/>
        <v>#DIV/0!</v>
      </c>
      <c r="AA172" s="229"/>
      <c r="AB172" s="7"/>
      <c r="AC172" s="7"/>
      <c r="AD172" s="7"/>
      <c r="AE172" s="7"/>
      <c r="AF172" s="7"/>
      <c r="AG172" s="7"/>
    </row>
    <row r="173" spans="1:33" ht="30" customHeight="1" x14ac:dyDescent="0.25">
      <c r="A173" s="179" t="s">
        <v>71</v>
      </c>
      <c r="B173" s="180">
        <v>9</v>
      </c>
      <c r="C173" s="181" t="s">
        <v>256</v>
      </c>
      <c r="D173" s="182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251"/>
      <c r="X173" s="251"/>
      <c r="Y173" s="213"/>
      <c r="Z173" s="251"/>
      <c r="AA173" s="252"/>
      <c r="AB173" s="7"/>
      <c r="AC173" s="7"/>
      <c r="AD173" s="7"/>
      <c r="AE173" s="7"/>
      <c r="AF173" s="7"/>
      <c r="AG173" s="7"/>
    </row>
    <row r="174" spans="1:33" ht="30" customHeight="1" x14ac:dyDescent="0.25">
      <c r="A174" s="253" t="s">
        <v>76</v>
      </c>
      <c r="B174" s="254">
        <v>43839</v>
      </c>
      <c r="C174" s="255" t="s">
        <v>257</v>
      </c>
      <c r="D174" s="256"/>
      <c r="E174" s="257"/>
      <c r="F174" s="258"/>
      <c r="G174" s="259">
        <f t="shared" ref="G174:G180" si="336">E174*F174</f>
        <v>0</v>
      </c>
      <c r="H174" s="257"/>
      <c r="I174" s="258"/>
      <c r="J174" s="259">
        <f t="shared" ref="J174:J180" si="337">H174*I174</f>
        <v>0</v>
      </c>
      <c r="K174" s="260"/>
      <c r="L174" s="258"/>
      <c r="M174" s="259">
        <f t="shared" ref="M174:M180" si="338">K174*L174</f>
        <v>0</v>
      </c>
      <c r="N174" s="260"/>
      <c r="O174" s="258"/>
      <c r="P174" s="259">
        <f t="shared" ref="P174:P180" si="339">N174*O174</f>
        <v>0</v>
      </c>
      <c r="Q174" s="260"/>
      <c r="R174" s="258"/>
      <c r="S174" s="259">
        <f t="shared" ref="S174:S180" si="340">Q174*R174</f>
        <v>0</v>
      </c>
      <c r="T174" s="260"/>
      <c r="U174" s="258"/>
      <c r="V174" s="259">
        <f t="shared" ref="V174:V180" si="341">T174*U174</f>
        <v>0</v>
      </c>
      <c r="W174" s="234">
        <f t="shared" ref="W174:W180" si="342">G174+M174+S174</f>
        <v>0</v>
      </c>
      <c r="X174" s="127">
        <f t="shared" ref="X174:X180" si="343">J174+P174+V174</f>
        <v>0</v>
      </c>
      <c r="Y174" s="127">
        <f t="shared" ref="Y174:Y181" si="344">W174-X174</f>
        <v>0</v>
      </c>
      <c r="Z174" s="128" t="e">
        <f t="shared" ref="Z174:Z181" si="345">Y174/W174</f>
        <v>#DIV/0!</v>
      </c>
      <c r="AA174" s="236"/>
      <c r="AB174" s="130"/>
      <c r="AC174" s="131"/>
      <c r="AD174" s="131"/>
      <c r="AE174" s="131"/>
      <c r="AF174" s="131"/>
      <c r="AG174" s="131"/>
    </row>
    <row r="175" spans="1:33" ht="30" customHeight="1" x14ac:dyDescent="0.25">
      <c r="A175" s="119" t="s">
        <v>76</v>
      </c>
      <c r="B175" s="261">
        <v>43870</v>
      </c>
      <c r="C175" s="188" t="s">
        <v>258</v>
      </c>
      <c r="D175" s="262"/>
      <c r="E175" s="263"/>
      <c r="F175" s="124"/>
      <c r="G175" s="125">
        <f t="shared" si="336"/>
        <v>0</v>
      </c>
      <c r="H175" s="263"/>
      <c r="I175" s="124"/>
      <c r="J175" s="125">
        <f t="shared" si="337"/>
        <v>0</v>
      </c>
      <c r="K175" s="123"/>
      <c r="L175" s="124"/>
      <c r="M175" s="125">
        <f t="shared" si="338"/>
        <v>0</v>
      </c>
      <c r="N175" s="123"/>
      <c r="O175" s="124"/>
      <c r="P175" s="125">
        <f t="shared" si="339"/>
        <v>0</v>
      </c>
      <c r="Q175" s="123"/>
      <c r="R175" s="124"/>
      <c r="S175" s="125">
        <f t="shared" si="340"/>
        <v>0</v>
      </c>
      <c r="T175" s="123"/>
      <c r="U175" s="124"/>
      <c r="V175" s="125">
        <f t="shared" si="341"/>
        <v>0</v>
      </c>
      <c r="W175" s="126">
        <f t="shared" si="342"/>
        <v>0</v>
      </c>
      <c r="X175" s="127">
        <f t="shared" si="343"/>
        <v>0</v>
      </c>
      <c r="Y175" s="127">
        <f t="shared" si="344"/>
        <v>0</v>
      </c>
      <c r="Z175" s="128" t="e">
        <f t="shared" si="345"/>
        <v>#DIV/0!</v>
      </c>
      <c r="AA175" s="129"/>
      <c r="AB175" s="131"/>
      <c r="AC175" s="131"/>
      <c r="AD175" s="131"/>
      <c r="AE175" s="131"/>
      <c r="AF175" s="131"/>
      <c r="AG175" s="131"/>
    </row>
    <row r="176" spans="1:33" ht="30" customHeight="1" x14ac:dyDescent="0.25">
      <c r="A176" s="119" t="s">
        <v>76</v>
      </c>
      <c r="B176" s="398">
        <v>43899</v>
      </c>
      <c r="C176" s="188" t="s">
        <v>259</v>
      </c>
      <c r="D176" s="262" t="s">
        <v>142</v>
      </c>
      <c r="E176" s="263">
        <v>1</v>
      </c>
      <c r="F176" s="124">
        <v>300000</v>
      </c>
      <c r="G176" s="125">
        <f t="shared" si="336"/>
        <v>300000</v>
      </c>
      <c r="H176" s="263">
        <v>1</v>
      </c>
      <c r="I176" s="124">
        <v>259850</v>
      </c>
      <c r="J176" s="125">
        <f t="shared" si="337"/>
        <v>259850</v>
      </c>
      <c r="K176" s="123"/>
      <c r="L176" s="124"/>
      <c r="M176" s="125">
        <f t="shared" si="338"/>
        <v>0</v>
      </c>
      <c r="N176" s="123"/>
      <c r="O176" s="124"/>
      <c r="P176" s="125">
        <f t="shared" si="339"/>
        <v>0</v>
      </c>
      <c r="Q176" s="123"/>
      <c r="R176" s="124"/>
      <c r="S176" s="125">
        <f t="shared" si="340"/>
        <v>0</v>
      </c>
      <c r="T176" s="123"/>
      <c r="U176" s="124"/>
      <c r="V176" s="125">
        <f t="shared" si="341"/>
        <v>0</v>
      </c>
      <c r="W176" s="126">
        <f t="shared" si="342"/>
        <v>300000</v>
      </c>
      <c r="X176" s="127">
        <f t="shared" si="343"/>
        <v>259850</v>
      </c>
      <c r="Y176" s="127">
        <f t="shared" si="344"/>
        <v>40150</v>
      </c>
      <c r="Z176" s="128">
        <f t="shared" si="345"/>
        <v>0.13383333333333333</v>
      </c>
      <c r="AA176" s="129"/>
      <c r="AB176" s="131"/>
      <c r="AC176" s="131"/>
      <c r="AD176" s="131"/>
      <c r="AE176" s="131"/>
      <c r="AF176" s="131"/>
      <c r="AG176" s="131"/>
    </row>
    <row r="177" spans="1:33" ht="30" customHeight="1" x14ac:dyDescent="0.25">
      <c r="A177" s="119" t="s">
        <v>76</v>
      </c>
      <c r="B177" s="398">
        <v>43930</v>
      </c>
      <c r="C177" s="188" t="s">
        <v>431</v>
      </c>
      <c r="D177" s="262" t="s">
        <v>79</v>
      </c>
      <c r="E177" s="263">
        <v>5</v>
      </c>
      <c r="F177" s="124">
        <v>7000</v>
      </c>
      <c r="G177" s="125">
        <f t="shared" si="336"/>
        <v>35000</v>
      </c>
      <c r="H177" s="263">
        <v>4</v>
      </c>
      <c r="I177" s="124">
        <v>8750</v>
      </c>
      <c r="J177" s="125">
        <f t="shared" si="337"/>
        <v>35000</v>
      </c>
      <c r="K177" s="123"/>
      <c r="L177" s="124"/>
      <c r="M177" s="125">
        <f t="shared" si="338"/>
        <v>0</v>
      </c>
      <c r="N177" s="123"/>
      <c r="O177" s="124"/>
      <c r="P177" s="125">
        <f t="shared" si="339"/>
        <v>0</v>
      </c>
      <c r="Q177" s="123"/>
      <c r="R177" s="124"/>
      <c r="S177" s="125">
        <f t="shared" si="340"/>
        <v>0</v>
      </c>
      <c r="T177" s="123"/>
      <c r="U177" s="124"/>
      <c r="V177" s="125">
        <f t="shared" si="341"/>
        <v>0</v>
      </c>
      <c r="W177" s="126">
        <f t="shared" si="342"/>
        <v>35000</v>
      </c>
      <c r="X177" s="127">
        <f t="shared" si="343"/>
        <v>35000</v>
      </c>
      <c r="Y177" s="127">
        <f t="shared" si="344"/>
        <v>0</v>
      </c>
      <c r="Z177" s="128">
        <f t="shared" si="345"/>
        <v>0</v>
      </c>
      <c r="AA177" s="129"/>
      <c r="AB177" s="131"/>
      <c r="AC177" s="131"/>
      <c r="AD177" s="131"/>
      <c r="AE177" s="131"/>
      <c r="AF177" s="131"/>
      <c r="AG177" s="131"/>
    </row>
    <row r="178" spans="1:33" ht="30" customHeight="1" x14ac:dyDescent="0.25">
      <c r="A178" s="132" t="s">
        <v>76</v>
      </c>
      <c r="B178" s="398">
        <v>43960</v>
      </c>
      <c r="C178" s="164" t="s">
        <v>432</v>
      </c>
      <c r="D178" s="264" t="s">
        <v>79</v>
      </c>
      <c r="E178" s="265">
        <v>5</v>
      </c>
      <c r="F178" s="136">
        <v>12000</v>
      </c>
      <c r="G178" s="137">
        <f t="shared" si="336"/>
        <v>60000</v>
      </c>
      <c r="H178" s="265">
        <v>4</v>
      </c>
      <c r="I178" s="136">
        <v>15000</v>
      </c>
      <c r="J178" s="137">
        <f t="shared" si="337"/>
        <v>60000</v>
      </c>
      <c r="K178" s="135"/>
      <c r="L178" s="136"/>
      <c r="M178" s="137">
        <f t="shared" si="338"/>
        <v>0</v>
      </c>
      <c r="N178" s="135"/>
      <c r="O178" s="136"/>
      <c r="P178" s="137">
        <f t="shared" si="339"/>
        <v>0</v>
      </c>
      <c r="Q178" s="135"/>
      <c r="R178" s="136"/>
      <c r="S178" s="137">
        <f t="shared" si="340"/>
        <v>0</v>
      </c>
      <c r="T178" s="135"/>
      <c r="U178" s="136"/>
      <c r="V178" s="137">
        <f t="shared" si="341"/>
        <v>0</v>
      </c>
      <c r="W178" s="138">
        <f t="shared" si="342"/>
        <v>60000</v>
      </c>
      <c r="X178" s="127">
        <f t="shared" si="343"/>
        <v>60000</v>
      </c>
      <c r="Y178" s="127">
        <f t="shared" si="344"/>
        <v>0</v>
      </c>
      <c r="Z178" s="128">
        <f t="shared" si="345"/>
        <v>0</v>
      </c>
      <c r="AA178" s="139"/>
      <c r="AB178" s="131"/>
      <c r="AC178" s="131"/>
      <c r="AD178" s="131"/>
      <c r="AE178" s="131"/>
      <c r="AF178" s="131"/>
      <c r="AG178" s="131"/>
    </row>
    <row r="179" spans="1:33" s="340" customFormat="1" ht="30" customHeight="1" x14ac:dyDescent="0.25">
      <c r="A179" s="132" t="s">
        <v>76</v>
      </c>
      <c r="B179" s="399" t="s">
        <v>433</v>
      </c>
      <c r="C179" s="164" t="s">
        <v>435</v>
      </c>
      <c r="D179" s="342" t="s">
        <v>79</v>
      </c>
      <c r="E179" s="265">
        <v>5</v>
      </c>
      <c r="F179" s="136">
        <v>30000</v>
      </c>
      <c r="G179" s="137">
        <f t="shared" si="336"/>
        <v>150000</v>
      </c>
      <c r="H179" s="265">
        <v>1</v>
      </c>
      <c r="I179" s="136">
        <v>125150</v>
      </c>
      <c r="J179" s="137">
        <f t="shared" si="337"/>
        <v>125150</v>
      </c>
      <c r="K179" s="135"/>
      <c r="L179" s="136"/>
      <c r="M179" s="137"/>
      <c r="N179" s="135"/>
      <c r="O179" s="136"/>
      <c r="P179" s="137"/>
      <c r="Q179" s="135"/>
      <c r="R179" s="136"/>
      <c r="S179" s="137"/>
      <c r="T179" s="135"/>
      <c r="U179" s="136"/>
      <c r="V179" s="137"/>
      <c r="W179" s="138">
        <f t="shared" si="342"/>
        <v>150000</v>
      </c>
      <c r="X179" s="127">
        <f t="shared" si="343"/>
        <v>125150</v>
      </c>
      <c r="Y179" s="127">
        <f t="shared" si="344"/>
        <v>24850</v>
      </c>
      <c r="Z179" s="128">
        <f t="shared" si="345"/>
        <v>0.16566666666666666</v>
      </c>
      <c r="AA179" s="139"/>
      <c r="AB179" s="131"/>
      <c r="AC179" s="131"/>
      <c r="AD179" s="131"/>
      <c r="AE179" s="131"/>
      <c r="AF179" s="131"/>
      <c r="AG179" s="131"/>
    </row>
    <row r="180" spans="1:33" ht="30" customHeight="1" x14ac:dyDescent="0.25">
      <c r="A180" s="132" t="s">
        <v>76</v>
      </c>
      <c r="B180" s="206" t="s">
        <v>434</v>
      </c>
      <c r="C180" s="238" t="s">
        <v>261</v>
      </c>
      <c r="D180" s="341" t="s">
        <v>79</v>
      </c>
      <c r="E180" s="135"/>
      <c r="F180" s="136">
        <v>0.22</v>
      </c>
      <c r="G180" s="137">
        <f t="shared" si="336"/>
        <v>0</v>
      </c>
      <c r="H180" s="135"/>
      <c r="I180" s="136">
        <v>0.22</v>
      </c>
      <c r="J180" s="137">
        <f t="shared" si="337"/>
        <v>0</v>
      </c>
      <c r="K180" s="135"/>
      <c r="L180" s="136">
        <v>0.22</v>
      </c>
      <c r="M180" s="137">
        <f t="shared" si="338"/>
        <v>0</v>
      </c>
      <c r="N180" s="135"/>
      <c r="O180" s="136">
        <v>0.22</v>
      </c>
      <c r="P180" s="137">
        <f t="shared" si="339"/>
        <v>0</v>
      </c>
      <c r="Q180" s="135"/>
      <c r="R180" s="136">
        <v>0.22</v>
      </c>
      <c r="S180" s="137">
        <f t="shared" si="340"/>
        <v>0</v>
      </c>
      <c r="T180" s="135"/>
      <c r="U180" s="136">
        <v>0.22</v>
      </c>
      <c r="V180" s="137">
        <f t="shared" si="341"/>
        <v>0</v>
      </c>
      <c r="W180" s="138">
        <f t="shared" si="342"/>
        <v>0</v>
      </c>
      <c r="X180" s="166">
        <f t="shared" si="343"/>
        <v>0</v>
      </c>
      <c r="Y180" s="166">
        <f t="shared" si="344"/>
        <v>0</v>
      </c>
      <c r="Z180" s="226" t="e">
        <f t="shared" si="345"/>
        <v>#DIV/0!</v>
      </c>
      <c r="AA180" s="139"/>
      <c r="AB180" s="7"/>
      <c r="AC180" s="7"/>
      <c r="AD180" s="7"/>
      <c r="AE180" s="7"/>
      <c r="AF180" s="7"/>
      <c r="AG180" s="7"/>
    </row>
    <row r="181" spans="1:33" ht="30" customHeight="1" x14ac:dyDescent="0.25">
      <c r="A181" s="167" t="s">
        <v>262</v>
      </c>
      <c r="B181" s="168"/>
      <c r="C181" s="169"/>
      <c r="D181" s="170"/>
      <c r="E181" s="174">
        <f>SUM(E174:E179)</f>
        <v>16</v>
      </c>
      <c r="F181" s="190"/>
      <c r="G181" s="173">
        <f>SUM(G174:G180)</f>
        <v>545000</v>
      </c>
      <c r="H181" s="174">
        <f>SUM(H174:H179)</f>
        <v>10</v>
      </c>
      <c r="I181" s="190"/>
      <c r="J181" s="173">
        <f>SUM(J174:J180)</f>
        <v>480000</v>
      </c>
      <c r="K181" s="191">
        <f>SUM(K174:K178)</f>
        <v>0</v>
      </c>
      <c r="L181" s="190"/>
      <c r="M181" s="173">
        <f>SUM(M174:M180)</f>
        <v>0</v>
      </c>
      <c r="N181" s="191">
        <f>SUM(N174:N178)</f>
        <v>0</v>
      </c>
      <c r="O181" s="190"/>
      <c r="P181" s="173">
        <f>SUM(P174:P180)</f>
        <v>0</v>
      </c>
      <c r="Q181" s="191">
        <f>SUM(Q174:Q178)</f>
        <v>0</v>
      </c>
      <c r="R181" s="190"/>
      <c r="S181" s="173">
        <f>SUM(S174:S180)</f>
        <v>0</v>
      </c>
      <c r="T181" s="191">
        <f>SUM(T174:T178)</f>
        <v>0</v>
      </c>
      <c r="U181" s="190"/>
      <c r="V181" s="175">
        <f t="shared" ref="V181:X181" si="346">SUM(V174:V180)</f>
        <v>0</v>
      </c>
      <c r="W181" s="227">
        <f t="shared" si="346"/>
        <v>545000</v>
      </c>
      <c r="X181" s="228">
        <f t="shared" si="346"/>
        <v>480000</v>
      </c>
      <c r="Y181" s="228">
        <f t="shared" si="344"/>
        <v>65000</v>
      </c>
      <c r="Z181" s="228">
        <f t="shared" si="345"/>
        <v>0.11926605504587157</v>
      </c>
      <c r="AA181" s="229"/>
      <c r="AB181" s="7"/>
      <c r="AC181" s="7"/>
      <c r="AD181" s="7"/>
      <c r="AE181" s="7"/>
      <c r="AF181" s="7"/>
      <c r="AG181" s="7"/>
    </row>
    <row r="182" spans="1:33" ht="30" customHeight="1" x14ac:dyDescent="0.25">
      <c r="A182" s="179" t="s">
        <v>71</v>
      </c>
      <c r="B182" s="211">
        <v>10</v>
      </c>
      <c r="C182" s="266" t="s">
        <v>263</v>
      </c>
      <c r="D182" s="182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230"/>
      <c r="X182" s="230"/>
      <c r="Y182" s="183"/>
      <c r="Z182" s="230"/>
      <c r="AA182" s="231"/>
      <c r="AB182" s="7"/>
      <c r="AC182" s="7"/>
      <c r="AD182" s="7"/>
      <c r="AE182" s="7"/>
      <c r="AF182" s="7"/>
      <c r="AG182" s="7"/>
    </row>
    <row r="183" spans="1:33" ht="30" customHeight="1" x14ac:dyDescent="0.25">
      <c r="A183" s="119" t="s">
        <v>76</v>
      </c>
      <c r="B183" s="261">
        <v>43840</v>
      </c>
      <c r="C183" s="267" t="s">
        <v>264</v>
      </c>
      <c r="D183" s="256"/>
      <c r="E183" s="268"/>
      <c r="F183" s="160"/>
      <c r="G183" s="161">
        <f t="shared" ref="G183:G187" si="347">E183*F183</f>
        <v>0</v>
      </c>
      <c r="H183" s="268"/>
      <c r="I183" s="160"/>
      <c r="J183" s="161">
        <f t="shared" ref="J183:J187" si="348">H183*I183</f>
        <v>0</v>
      </c>
      <c r="K183" s="159"/>
      <c r="L183" s="160"/>
      <c r="M183" s="161">
        <f t="shared" ref="M183:M187" si="349">K183*L183</f>
        <v>0</v>
      </c>
      <c r="N183" s="159"/>
      <c r="O183" s="160"/>
      <c r="P183" s="161">
        <f t="shared" ref="P183:P187" si="350">N183*O183</f>
        <v>0</v>
      </c>
      <c r="Q183" s="159"/>
      <c r="R183" s="160"/>
      <c r="S183" s="161">
        <f t="shared" ref="S183:S187" si="351">Q183*R183</f>
        <v>0</v>
      </c>
      <c r="T183" s="159"/>
      <c r="U183" s="160"/>
      <c r="V183" s="269">
        <f t="shared" ref="V183:V187" si="352">T183*U183</f>
        <v>0</v>
      </c>
      <c r="W183" s="270">
        <f t="shared" ref="W183:W187" si="353">G183+M183+S183</f>
        <v>0</v>
      </c>
      <c r="X183" s="234">
        <f t="shared" ref="X183:X187" si="354">J183+P183+V183</f>
        <v>0</v>
      </c>
      <c r="Y183" s="234">
        <f t="shared" ref="Y183:Y188" si="355">W183-X183</f>
        <v>0</v>
      </c>
      <c r="Z183" s="235" t="e">
        <f t="shared" ref="Z183:Z188" si="356">Y183/W183</f>
        <v>#DIV/0!</v>
      </c>
      <c r="AA183" s="271"/>
      <c r="AB183" s="131"/>
      <c r="AC183" s="131"/>
      <c r="AD183" s="131"/>
      <c r="AE183" s="131"/>
      <c r="AF183" s="131"/>
      <c r="AG183" s="131"/>
    </row>
    <row r="184" spans="1:33" ht="30" customHeight="1" x14ac:dyDescent="0.25">
      <c r="A184" s="119" t="s">
        <v>76</v>
      </c>
      <c r="B184" s="261">
        <v>43871</v>
      </c>
      <c r="C184" s="267" t="s">
        <v>264</v>
      </c>
      <c r="D184" s="262"/>
      <c r="E184" s="263"/>
      <c r="F184" s="124"/>
      <c r="G184" s="125">
        <f t="shared" si="347"/>
        <v>0</v>
      </c>
      <c r="H184" s="263"/>
      <c r="I184" s="124"/>
      <c r="J184" s="125">
        <f t="shared" si="348"/>
        <v>0</v>
      </c>
      <c r="K184" s="123"/>
      <c r="L184" s="124"/>
      <c r="M184" s="125">
        <f t="shared" si="349"/>
        <v>0</v>
      </c>
      <c r="N184" s="123"/>
      <c r="O184" s="124"/>
      <c r="P184" s="125">
        <f t="shared" si="350"/>
        <v>0</v>
      </c>
      <c r="Q184" s="123"/>
      <c r="R184" s="124"/>
      <c r="S184" s="125">
        <f t="shared" si="351"/>
        <v>0</v>
      </c>
      <c r="T184" s="123"/>
      <c r="U184" s="124"/>
      <c r="V184" s="232">
        <f t="shared" si="352"/>
        <v>0</v>
      </c>
      <c r="W184" s="237">
        <f t="shared" si="353"/>
        <v>0</v>
      </c>
      <c r="X184" s="127">
        <f t="shared" si="354"/>
        <v>0</v>
      </c>
      <c r="Y184" s="127">
        <f t="shared" si="355"/>
        <v>0</v>
      </c>
      <c r="Z184" s="128" t="e">
        <f t="shared" si="356"/>
        <v>#DIV/0!</v>
      </c>
      <c r="AA184" s="129"/>
      <c r="AB184" s="131"/>
      <c r="AC184" s="131"/>
      <c r="AD184" s="131"/>
      <c r="AE184" s="131"/>
      <c r="AF184" s="131"/>
      <c r="AG184" s="131"/>
    </row>
    <row r="185" spans="1:33" ht="30" customHeight="1" x14ac:dyDescent="0.25">
      <c r="A185" s="119" t="s">
        <v>76</v>
      </c>
      <c r="B185" s="261">
        <v>43900</v>
      </c>
      <c r="C185" s="267" t="s">
        <v>264</v>
      </c>
      <c r="D185" s="262"/>
      <c r="E185" s="263"/>
      <c r="F185" s="124"/>
      <c r="G185" s="125">
        <f t="shared" si="347"/>
        <v>0</v>
      </c>
      <c r="H185" s="263"/>
      <c r="I185" s="124"/>
      <c r="J185" s="125">
        <f t="shared" si="348"/>
        <v>0</v>
      </c>
      <c r="K185" s="123"/>
      <c r="L185" s="124"/>
      <c r="M185" s="125">
        <f t="shared" si="349"/>
        <v>0</v>
      </c>
      <c r="N185" s="123"/>
      <c r="O185" s="124"/>
      <c r="P185" s="125">
        <f t="shared" si="350"/>
        <v>0</v>
      </c>
      <c r="Q185" s="123"/>
      <c r="R185" s="124"/>
      <c r="S185" s="125">
        <f t="shared" si="351"/>
        <v>0</v>
      </c>
      <c r="T185" s="123"/>
      <c r="U185" s="124"/>
      <c r="V185" s="232">
        <f t="shared" si="352"/>
        <v>0</v>
      </c>
      <c r="W185" s="237">
        <f t="shared" si="353"/>
        <v>0</v>
      </c>
      <c r="X185" s="127">
        <f t="shared" si="354"/>
        <v>0</v>
      </c>
      <c r="Y185" s="127">
        <f t="shared" si="355"/>
        <v>0</v>
      </c>
      <c r="Z185" s="128" t="e">
        <f t="shared" si="356"/>
        <v>#DIV/0!</v>
      </c>
      <c r="AA185" s="129"/>
      <c r="AB185" s="131"/>
      <c r="AC185" s="131"/>
      <c r="AD185" s="131"/>
      <c r="AE185" s="131"/>
      <c r="AF185" s="131"/>
      <c r="AG185" s="131"/>
    </row>
    <row r="186" spans="1:33" ht="30" customHeight="1" x14ac:dyDescent="0.25">
      <c r="A186" s="132" t="s">
        <v>76</v>
      </c>
      <c r="B186" s="400">
        <v>43931</v>
      </c>
      <c r="C186" s="164" t="s">
        <v>265</v>
      </c>
      <c r="D186" s="264" t="s">
        <v>79</v>
      </c>
      <c r="E186" s="265">
        <v>5</v>
      </c>
      <c r="F186" s="136">
        <v>2000</v>
      </c>
      <c r="G186" s="125">
        <f t="shared" si="347"/>
        <v>10000</v>
      </c>
      <c r="H186" s="265">
        <v>4</v>
      </c>
      <c r="I186" s="136">
        <v>3379.2</v>
      </c>
      <c r="J186" s="125">
        <f t="shared" si="348"/>
        <v>13516.8</v>
      </c>
      <c r="K186" s="135"/>
      <c r="L186" s="136"/>
      <c r="M186" s="137">
        <f t="shared" si="349"/>
        <v>0</v>
      </c>
      <c r="N186" s="135"/>
      <c r="O186" s="136"/>
      <c r="P186" s="137">
        <f t="shared" si="350"/>
        <v>0</v>
      </c>
      <c r="Q186" s="135"/>
      <c r="R186" s="136"/>
      <c r="S186" s="137">
        <f t="shared" si="351"/>
        <v>0</v>
      </c>
      <c r="T186" s="135"/>
      <c r="U186" s="136"/>
      <c r="V186" s="239">
        <f t="shared" si="352"/>
        <v>0</v>
      </c>
      <c r="W186" s="273">
        <f t="shared" si="353"/>
        <v>10000</v>
      </c>
      <c r="X186" s="127">
        <f t="shared" si="354"/>
        <v>13516.8</v>
      </c>
      <c r="Y186" s="127">
        <f t="shared" si="355"/>
        <v>-3516.7999999999993</v>
      </c>
      <c r="Z186" s="128">
        <f t="shared" si="356"/>
        <v>-0.35167999999999994</v>
      </c>
      <c r="AA186" s="223"/>
      <c r="AB186" s="131"/>
      <c r="AC186" s="131"/>
      <c r="AD186" s="131"/>
      <c r="AE186" s="131"/>
      <c r="AF186" s="131"/>
      <c r="AG186" s="131"/>
    </row>
    <row r="187" spans="1:33" ht="30" customHeight="1" x14ac:dyDescent="0.25">
      <c r="A187" s="132" t="s">
        <v>76</v>
      </c>
      <c r="B187" s="274">
        <v>43961</v>
      </c>
      <c r="C187" s="238" t="s">
        <v>266</v>
      </c>
      <c r="D187" s="275"/>
      <c r="E187" s="135"/>
      <c r="F187" s="136">
        <v>0.22</v>
      </c>
      <c r="G187" s="137">
        <f t="shared" si="347"/>
        <v>0</v>
      </c>
      <c r="H187" s="135"/>
      <c r="I187" s="136">
        <v>0.22</v>
      </c>
      <c r="J187" s="137">
        <f t="shared" si="348"/>
        <v>0</v>
      </c>
      <c r="K187" s="135"/>
      <c r="L187" s="136">
        <v>0.22</v>
      </c>
      <c r="M187" s="137">
        <f t="shared" si="349"/>
        <v>0</v>
      </c>
      <c r="N187" s="135"/>
      <c r="O187" s="136">
        <v>0.22</v>
      </c>
      <c r="P187" s="137">
        <f t="shared" si="350"/>
        <v>0</v>
      </c>
      <c r="Q187" s="135"/>
      <c r="R187" s="136">
        <v>0.22</v>
      </c>
      <c r="S187" s="137">
        <f t="shared" si="351"/>
        <v>0</v>
      </c>
      <c r="T187" s="135"/>
      <c r="U187" s="136">
        <v>0.22</v>
      </c>
      <c r="V187" s="239">
        <f t="shared" si="352"/>
        <v>0</v>
      </c>
      <c r="W187" s="240">
        <f t="shared" si="353"/>
        <v>0</v>
      </c>
      <c r="X187" s="241">
        <f t="shared" si="354"/>
        <v>0</v>
      </c>
      <c r="Y187" s="241">
        <f t="shared" si="355"/>
        <v>0</v>
      </c>
      <c r="Z187" s="242" t="e">
        <f t="shared" si="356"/>
        <v>#DIV/0!</v>
      </c>
      <c r="AA187" s="276"/>
      <c r="AB187" s="7"/>
      <c r="AC187" s="7"/>
      <c r="AD187" s="7"/>
      <c r="AE187" s="7"/>
      <c r="AF187" s="7"/>
      <c r="AG187" s="7"/>
    </row>
    <row r="188" spans="1:33" ht="30" customHeight="1" x14ac:dyDescent="0.25">
      <c r="A188" s="167" t="s">
        <v>267</v>
      </c>
      <c r="B188" s="168"/>
      <c r="C188" s="169"/>
      <c r="D188" s="170"/>
      <c r="E188" s="174">
        <f>SUM(E183:E186)</f>
        <v>5</v>
      </c>
      <c r="F188" s="190"/>
      <c r="G188" s="173">
        <f>SUM(G183:G187)</f>
        <v>10000</v>
      </c>
      <c r="H188" s="174">
        <f>SUM(H183:H186)</f>
        <v>4</v>
      </c>
      <c r="I188" s="190"/>
      <c r="J188" s="173">
        <f>SUM(J183:J187)</f>
        <v>13516.8</v>
      </c>
      <c r="K188" s="191">
        <f>SUM(K183:K186)</f>
        <v>0</v>
      </c>
      <c r="L188" s="190"/>
      <c r="M188" s="173">
        <f>SUM(M183:M187)</f>
        <v>0</v>
      </c>
      <c r="N188" s="191">
        <f>SUM(N183:N186)</f>
        <v>0</v>
      </c>
      <c r="O188" s="190"/>
      <c r="P188" s="173">
        <f>SUM(P183:P187)</f>
        <v>0</v>
      </c>
      <c r="Q188" s="191">
        <f>SUM(Q183:Q186)</f>
        <v>0</v>
      </c>
      <c r="R188" s="190"/>
      <c r="S188" s="173">
        <f>SUM(S183:S187)</f>
        <v>0</v>
      </c>
      <c r="T188" s="191">
        <f>SUM(T183:T186)</f>
        <v>0</v>
      </c>
      <c r="U188" s="190"/>
      <c r="V188" s="175">
        <f t="shared" ref="V188:X188" si="357">SUM(V183:V187)</f>
        <v>0</v>
      </c>
      <c r="W188" s="227">
        <f t="shared" si="357"/>
        <v>10000</v>
      </c>
      <c r="X188" s="228">
        <f t="shared" si="357"/>
        <v>13516.8</v>
      </c>
      <c r="Y188" s="228">
        <f t="shared" si="355"/>
        <v>-3516.7999999999993</v>
      </c>
      <c r="Z188" s="228">
        <f t="shared" si="356"/>
        <v>-0.35167999999999994</v>
      </c>
      <c r="AA188" s="229"/>
      <c r="AB188" s="7"/>
      <c r="AC188" s="7"/>
      <c r="AD188" s="7"/>
      <c r="AE188" s="7"/>
      <c r="AF188" s="7"/>
      <c r="AG188" s="7"/>
    </row>
    <row r="189" spans="1:33" ht="30" customHeight="1" x14ac:dyDescent="0.25">
      <c r="A189" s="179" t="s">
        <v>71</v>
      </c>
      <c r="B189" s="211">
        <v>11</v>
      </c>
      <c r="C189" s="181" t="s">
        <v>268</v>
      </c>
      <c r="D189" s="182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230"/>
      <c r="X189" s="230"/>
      <c r="Y189" s="183"/>
      <c r="Z189" s="230"/>
      <c r="AA189" s="231"/>
      <c r="AB189" s="7"/>
      <c r="AC189" s="7"/>
      <c r="AD189" s="7"/>
      <c r="AE189" s="7"/>
      <c r="AF189" s="7"/>
      <c r="AG189" s="7"/>
    </row>
    <row r="190" spans="1:33" ht="30" customHeight="1" x14ac:dyDescent="0.25">
      <c r="A190" s="277" t="s">
        <v>76</v>
      </c>
      <c r="B190" s="261">
        <v>43841</v>
      </c>
      <c r="C190" s="267" t="s">
        <v>269</v>
      </c>
      <c r="D190" s="158" t="s">
        <v>111</v>
      </c>
      <c r="E190" s="159"/>
      <c r="F190" s="160"/>
      <c r="G190" s="161">
        <f t="shared" ref="G190:G191" si="358">E190*F190</f>
        <v>0</v>
      </c>
      <c r="H190" s="159"/>
      <c r="I190" s="160"/>
      <c r="J190" s="161">
        <f t="shared" ref="J190:J191" si="359">H190*I190</f>
        <v>0</v>
      </c>
      <c r="K190" s="159"/>
      <c r="L190" s="160"/>
      <c r="M190" s="161">
        <f t="shared" ref="M190:M191" si="360">K190*L190</f>
        <v>0</v>
      </c>
      <c r="N190" s="159"/>
      <c r="O190" s="160"/>
      <c r="P190" s="161">
        <f t="shared" ref="P190:P191" si="361">N190*O190</f>
        <v>0</v>
      </c>
      <c r="Q190" s="159"/>
      <c r="R190" s="160"/>
      <c r="S190" s="161">
        <f t="shared" ref="S190:S191" si="362">Q190*R190</f>
        <v>0</v>
      </c>
      <c r="T190" s="159"/>
      <c r="U190" s="160"/>
      <c r="V190" s="269">
        <f t="shared" ref="V190:V191" si="363">T190*U190</f>
        <v>0</v>
      </c>
      <c r="W190" s="270">
        <f t="shared" ref="W190:W191" si="364">G190+M190+S190</f>
        <v>0</v>
      </c>
      <c r="X190" s="234">
        <f t="shared" ref="X190:X191" si="365">J190+P190+V190</f>
        <v>0</v>
      </c>
      <c r="Y190" s="234">
        <f t="shared" ref="Y190:Y192" si="366">W190-X190</f>
        <v>0</v>
      </c>
      <c r="Z190" s="235" t="e">
        <f t="shared" ref="Z190:Z192" si="367">Y190/W190</f>
        <v>#DIV/0!</v>
      </c>
      <c r="AA190" s="271"/>
      <c r="AB190" s="131"/>
      <c r="AC190" s="131"/>
      <c r="AD190" s="131"/>
      <c r="AE190" s="131"/>
      <c r="AF190" s="131"/>
      <c r="AG190" s="131"/>
    </row>
    <row r="191" spans="1:33" ht="30" customHeight="1" x14ac:dyDescent="0.25">
      <c r="A191" s="278" t="s">
        <v>76</v>
      </c>
      <c r="B191" s="261">
        <v>43872</v>
      </c>
      <c r="C191" s="164" t="s">
        <v>269</v>
      </c>
      <c r="D191" s="134" t="s">
        <v>111</v>
      </c>
      <c r="E191" s="135"/>
      <c r="F191" s="136"/>
      <c r="G191" s="125">
        <f t="shared" si="358"/>
        <v>0</v>
      </c>
      <c r="H191" s="135"/>
      <c r="I191" s="136"/>
      <c r="J191" s="125">
        <f t="shared" si="359"/>
        <v>0</v>
      </c>
      <c r="K191" s="135"/>
      <c r="L191" s="136"/>
      <c r="M191" s="137">
        <f t="shared" si="360"/>
        <v>0</v>
      </c>
      <c r="N191" s="135"/>
      <c r="O191" s="136"/>
      <c r="P191" s="137">
        <f t="shared" si="361"/>
        <v>0</v>
      </c>
      <c r="Q191" s="135"/>
      <c r="R191" s="136"/>
      <c r="S191" s="137">
        <f t="shared" si="362"/>
        <v>0</v>
      </c>
      <c r="T191" s="135"/>
      <c r="U191" s="136"/>
      <c r="V191" s="239">
        <f t="shared" si="363"/>
        <v>0</v>
      </c>
      <c r="W191" s="279">
        <f t="shared" si="364"/>
        <v>0</v>
      </c>
      <c r="X191" s="241">
        <f t="shared" si="365"/>
        <v>0</v>
      </c>
      <c r="Y191" s="241">
        <f t="shared" si="366"/>
        <v>0</v>
      </c>
      <c r="Z191" s="242" t="e">
        <f t="shared" si="367"/>
        <v>#DIV/0!</v>
      </c>
      <c r="AA191" s="276"/>
      <c r="AB191" s="130"/>
      <c r="AC191" s="131"/>
      <c r="AD191" s="131"/>
      <c r="AE191" s="131"/>
      <c r="AF191" s="131"/>
      <c r="AG191" s="131"/>
    </row>
    <row r="192" spans="1:33" ht="30" customHeight="1" x14ac:dyDescent="0.25">
      <c r="A192" s="445" t="s">
        <v>270</v>
      </c>
      <c r="B192" s="446"/>
      <c r="C192" s="446"/>
      <c r="D192" s="447"/>
      <c r="E192" s="174">
        <f>SUM(E190:E191)</f>
        <v>0</v>
      </c>
      <c r="F192" s="190"/>
      <c r="G192" s="173">
        <f t="shared" ref="G192:H192" si="368">SUM(G190:G191)</f>
        <v>0</v>
      </c>
      <c r="H192" s="174">
        <f t="shared" si="368"/>
        <v>0</v>
      </c>
      <c r="I192" s="190"/>
      <c r="J192" s="173">
        <f t="shared" ref="J192:K192" si="369">SUM(J190:J191)</f>
        <v>0</v>
      </c>
      <c r="K192" s="191">
        <f t="shared" si="369"/>
        <v>0</v>
      </c>
      <c r="L192" s="190"/>
      <c r="M192" s="173">
        <f t="shared" ref="M192:N192" si="370">SUM(M190:M191)</f>
        <v>0</v>
      </c>
      <c r="N192" s="191">
        <f t="shared" si="370"/>
        <v>0</v>
      </c>
      <c r="O192" s="190"/>
      <c r="P192" s="173">
        <f t="shared" ref="P192:Q192" si="371">SUM(P190:P191)</f>
        <v>0</v>
      </c>
      <c r="Q192" s="191">
        <f t="shared" si="371"/>
        <v>0</v>
      </c>
      <c r="R192" s="190"/>
      <c r="S192" s="173">
        <f t="shared" ref="S192:T192" si="372">SUM(S190:S191)</f>
        <v>0</v>
      </c>
      <c r="T192" s="191">
        <f t="shared" si="372"/>
        <v>0</v>
      </c>
      <c r="U192" s="190"/>
      <c r="V192" s="175">
        <f t="shared" ref="V192:X192" si="373">SUM(V190:V191)</f>
        <v>0</v>
      </c>
      <c r="W192" s="227">
        <f t="shared" si="373"/>
        <v>0</v>
      </c>
      <c r="X192" s="228">
        <f t="shared" si="373"/>
        <v>0</v>
      </c>
      <c r="Y192" s="228">
        <f t="shared" si="366"/>
        <v>0</v>
      </c>
      <c r="Z192" s="228" t="e">
        <f t="shared" si="367"/>
        <v>#DIV/0!</v>
      </c>
      <c r="AA192" s="229"/>
      <c r="AB192" s="7"/>
      <c r="AC192" s="7"/>
      <c r="AD192" s="7"/>
      <c r="AE192" s="7"/>
      <c r="AF192" s="7"/>
      <c r="AG192" s="7"/>
    </row>
    <row r="193" spans="1:33" ht="30" customHeight="1" x14ac:dyDescent="0.25">
      <c r="A193" s="210" t="s">
        <v>71</v>
      </c>
      <c r="B193" s="211">
        <v>12</v>
      </c>
      <c r="C193" s="212" t="s">
        <v>271</v>
      </c>
      <c r="D193" s="280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230"/>
      <c r="X193" s="230"/>
      <c r="Y193" s="183"/>
      <c r="Z193" s="230"/>
      <c r="AA193" s="231"/>
      <c r="AB193" s="7"/>
      <c r="AC193" s="7"/>
      <c r="AD193" s="7"/>
      <c r="AE193" s="7"/>
      <c r="AF193" s="7"/>
      <c r="AG193" s="7"/>
    </row>
    <row r="194" spans="1:33" ht="30" customHeight="1" x14ac:dyDescent="0.25">
      <c r="A194" s="156" t="s">
        <v>76</v>
      </c>
      <c r="B194" s="281">
        <v>43842</v>
      </c>
      <c r="C194" s="282" t="s">
        <v>272</v>
      </c>
      <c r="D194" s="256" t="s">
        <v>273</v>
      </c>
      <c r="E194" s="268"/>
      <c r="F194" s="160"/>
      <c r="G194" s="161">
        <f t="shared" ref="G194:G197" si="374">E194*F194</f>
        <v>0</v>
      </c>
      <c r="H194" s="268"/>
      <c r="I194" s="160"/>
      <c r="J194" s="161">
        <f t="shared" ref="J194:J197" si="375">H194*I194</f>
        <v>0</v>
      </c>
      <c r="K194" s="159"/>
      <c r="L194" s="160"/>
      <c r="M194" s="161">
        <f t="shared" ref="M194:M197" si="376">K194*L194</f>
        <v>0</v>
      </c>
      <c r="N194" s="159"/>
      <c r="O194" s="160"/>
      <c r="P194" s="161">
        <f t="shared" ref="P194:P197" si="377">N194*O194</f>
        <v>0</v>
      </c>
      <c r="Q194" s="159"/>
      <c r="R194" s="160"/>
      <c r="S194" s="161">
        <f t="shared" ref="S194:S197" si="378">Q194*R194</f>
        <v>0</v>
      </c>
      <c r="T194" s="159"/>
      <c r="U194" s="160"/>
      <c r="V194" s="269">
        <f t="shared" ref="V194:V197" si="379">T194*U194</f>
        <v>0</v>
      </c>
      <c r="W194" s="270">
        <f t="shared" ref="W194:W197" si="380">G194+M194+S194</f>
        <v>0</v>
      </c>
      <c r="X194" s="234">
        <f t="shared" ref="X194:X197" si="381">J194+P194+V194</f>
        <v>0</v>
      </c>
      <c r="Y194" s="234">
        <f t="shared" ref="Y194:Y198" si="382">W194-X194</f>
        <v>0</v>
      </c>
      <c r="Z194" s="235" t="e">
        <f t="shared" ref="Z194:Z198" si="383">Y194/W194</f>
        <v>#DIV/0!</v>
      </c>
      <c r="AA194" s="283"/>
      <c r="AB194" s="130"/>
      <c r="AC194" s="131"/>
      <c r="AD194" s="131"/>
      <c r="AE194" s="131"/>
      <c r="AF194" s="131"/>
      <c r="AG194" s="131"/>
    </row>
    <row r="195" spans="1:33" ht="30" customHeight="1" x14ac:dyDescent="0.25">
      <c r="A195" s="119" t="s">
        <v>76</v>
      </c>
      <c r="B195" s="261">
        <v>43873</v>
      </c>
      <c r="C195" s="188" t="s">
        <v>274</v>
      </c>
      <c r="D195" s="262" t="s">
        <v>243</v>
      </c>
      <c r="E195" s="263"/>
      <c r="F195" s="124"/>
      <c r="G195" s="125">
        <f t="shared" si="374"/>
        <v>0</v>
      </c>
      <c r="H195" s="263"/>
      <c r="I195" s="124"/>
      <c r="J195" s="125">
        <f t="shared" si="375"/>
        <v>0</v>
      </c>
      <c r="K195" s="123"/>
      <c r="L195" s="124"/>
      <c r="M195" s="125">
        <f t="shared" si="376"/>
        <v>0</v>
      </c>
      <c r="N195" s="123"/>
      <c r="O195" s="124"/>
      <c r="P195" s="125">
        <f t="shared" si="377"/>
        <v>0</v>
      </c>
      <c r="Q195" s="123"/>
      <c r="R195" s="124"/>
      <c r="S195" s="125">
        <f t="shared" si="378"/>
        <v>0</v>
      </c>
      <c r="T195" s="123"/>
      <c r="U195" s="124"/>
      <c r="V195" s="232">
        <f t="shared" si="379"/>
        <v>0</v>
      </c>
      <c r="W195" s="284">
        <f t="shared" si="380"/>
        <v>0</v>
      </c>
      <c r="X195" s="127">
        <f t="shared" si="381"/>
        <v>0</v>
      </c>
      <c r="Y195" s="127">
        <f t="shared" si="382"/>
        <v>0</v>
      </c>
      <c r="Z195" s="128" t="e">
        <f t="shared" si="383"/>
        <v>#DIV/0!</v>
      </c>
      <c r="AA195" s="285"/>
      <c r="AB195" s="131"/>
      <c r="AC195" s="131"/>
      <c r="AD195" s="131"/>
      <c r="AE195" s="131"/>
      <c r="AF195" s="131"/>
      <c r="AG195" s="131"/>
    </row>
    <row r="196" spans="1:33" ht="30" customHeight="1" x14ac:dyDescent="0.25">
      <c r="A196" s="132" t="s">
        <v>76</v>
      </c>
      <c r="B196" s="272">
        <v>43902</v>
      </c>
      <c r="C196" s="164" t="s">
        <v>275</v>
      </c>
      <c r="D196" s="264" t="s">
        <v>243</v>
      </c>
      <c r="E196" s="265"/>
      <c r="F196" s="136"/>
      <c r="G196" s="137">
        <f t="shared" si="374"/>
        <v>0</v>
      </c>
      <c r="H196" s="265"/>
      <c r="I196" s="136"/>
      <c r="J196" s="137">
        <f t="shared" si="375"/>
        <v>0</v>
      </c>
      <c r="K196" s="135"/>
      <c r="L196" s="136"/>
      <c r="M196" s="137">
        <f t="shared" si="376"/>
        <v>0</v>
      </c>
      <c r="N196" s="135"/>
      <c r="O196" s="136"/>
      <c r="P196" s="137">
        <f t="shared" si="377"/>
        <v>0</v>
      </c>
      <c r="Q196" s="135"/>
      <c r="R196" s="136"/>
      <c r="S196" s="137">
        <f t="shared" si="378"/>
        <v>0</v>
      </c>
      <c r="T196" s="135"/>
      <c r="U196" s="136"/>
      <c r="V196" s="239">
        <f t="shared" si="379"/>
        <v>0</v>
      </c>
      <c r="W196" s="273">
        <f t="shared" si="380"/>
        <v>0</v>
      </c>
      <c r="X196" s="127">
        <f t="shared" si="381"/>
        <v>0</v>
      </c>
      <c r="Y196" s="127">
        <f t="shared" si="382"/>
        <v>0</v>
      </c>
      <c r="Z196" s="128" t="e">
        <f t="shared" si="383"/>
        <v>#DIV/0!</v>
      </c>
      <c r="AA196" s="286"/>
      <c r="AB196" s="131"/>
      <c r="AC196" s="131"/>
      <c r="AD196" s="131"/>
      <c r="AE196" s="131"/>
      <c r="AF196" s="131"/>
      <c r="AG196" s="131"/>
    </row>
    <row r="197" spans="1:33" ht="30" customHeight="1" x14ac:dyDescent="0.25">
      <c r="A197" s="132" t="s">
        <v>76</v>
      </c>
      <c r="B197" s="272">
        <v>43933</v>
      </c>
      <c r="C197" s="238" t="s">
        <v>276</v>
      </c>
      <c r="D197" s="275"/>
      <c r="E197" s="265"/>
      <c r="F197" s="136">
        <v>0.22</v>
      </c>
      <c r="G197" s="137">
        <f t="shared" si="374"/>
        <v>0</v>
      </c>
      <c r="H197" s="265"/>
      <c r="I197" s="136">
        <v>0.22</v>
      </c>
      <c r="J197" s="137">
        <f t="shared" si="375"/>
        <v>0</v>
      </c>
      <c r="K197" s="135"/>
      <c r="L197" s="136">
        <v>0.22</v>
      </c>
      <c r="M197" s="137">
        <f t="shared" si="376"/>
        <v>0</v>
      </c>
      <c r="N197" s="135"/>
      <c r="O197" s="136">
        <v>0.22</v>
      </c>
      <c r="P197" s="137">
        <f t="shared" si="377"/>
        <v>0</v>
      </c>
      <c r="Q197" s="135"/>
      <c r="R197" s="136">
        <v>0.22</v>
      </c>
      <c r="S197" s="137">
        <f t="shared" si="378"/>
        <v>0</v>
      </c>
      <c r="T197" s="135"/>
      <c r="U197" s="136">
        <v>0.22</v>
      </c>
      <c r="V197" s="239">
        <f t="shared" si="379"/>
        <v>0</v>
      </c>
      <c r="W197" s="240">
        <f t="shared" si="380"/>
        <v>0</v>
      </c>
      <c r="X197" s="241">
        <f t="shared" si="381"/>
        <v>0</v>
      </c>
      <c r="Y197" s="241">
        <f t="shared" si="382"/>
        <v>0</v>
      </c>
      <c r="Z197" s="242" t="e">
        <f t="shared" si="383"/>
        <v>#DIV/0!</v>
      </c>
      <c r="AA197" s="152"/>
      <c r="AB197" s="7"/>
      <c r="AC197" s="7"/>
      <c r="AD197" s="7"/>
      <c r="AE197" s="7"/>
      <c r="AF197" s="7"/>
      <c r="AG197" s="7"/>
    </row>
    <row r="198" spans="1:33" ht="30" customHeight="1" x14ac:dyDescent="0.25">
      <c r="A198" s="167" t="s">
        <v>277</v>
      </c>
      <c r="B198" s="168"/>
      <c r="C198" s="169"/>
      <c r="D198" s="287"/>
      <c r="E198" s="174">
        <f>SUM(E194:E196)</f>
        <v>0</v>
      </c>
      <c r="F198" s="190"/>
      <c r="G198" s="173">
        <f>SUM(G194:G197)</f>
        <v>0</v>
      </c>
      <c r="H198" s="174">
        <f>SUM(H194:H196)</f>
        <v>0</v>
      </c>
      <c r="I198" s="190"/>
      <c r="J198" s="173">
        <f>SUM(J194:J197)</f>
        <v>0</v>
      </c>
      <c r="K198" s="191">
        <f>SUM(K194:K196)</f>
        <v>0</v>
      </c>
      <c r="L198" s="190"/>
      <c r="M198" s="173">
        <f>SUM(M194:M197)</f>
        <v>0</v>
      </c>
      <c r="N198" s="191">
        <f>SUM(N194:N196)</f>
        <v>0</v>
      </c>
      <c r="O198" s="190"/>
      <c r="P198" s="173">
        <f>SUM(P194:P197)</f>
        <v>0</v>
      </c>
      <c r="Q198" s="191">
        <f>SUM(Q194:Q196)</f>
        <v>0</v>
      </c>
      <c r="R198" s="190"/>
      <c r="S198" s="173">
        <f>SUM(S194:S197)</f>
        <v>0</v>
      </c>
      <c r="T198" s="191">
        <f>SUM(T194:T196)</f>
        <v>0</v>
      </c>
      <c r="U198" s="190"/>
      <c r="V198" s="175">
        <f t="shared" ref="V198:X198" si="384">SUM(V194:V197)</f>
        <v>0</v>
      </c>
      <c r="W198" s="227">
        <f t="shared" si="384"/>
        <v>0</v>
      </c>
      <c r="X198" s="228">
        <f t="shared" si="384"/>
        <v>0</v>
      </c>
      <c r="Y198" s="228">
        <f t="shared" si="382"/>
        <v>0</v>
      </c>
      <c r="Z198" s="228" t="e">
        <f t="shared" si="383"/>
        <v>#DIV/0!</v>
      </c>
      <c r="AA198" s="229"/>
      <c r="AB198" s="7"/>
      <c r="AC198" s="7"/>
      <c r="AD198" s="7"/>
      <c r="AE198" s="7"/>
      <c r="AF198" s="7"/>
      <c r="AG198" s="7"/>
    </row>
    <row r="199" spans="1:33" ht="30" customHeight="1" x14ac:dyDescent="0.25">
      <c r="A199" s="210" t="s">
        <v>71</v>
      </c>
      <c r="B199" s="288">
        <v>13</v>
      </c>
      <c r="C199" s="212" t="s">
        <v>278</v>
      </c>
      <c r="D199" s="104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230"/>
      <c r="X199" s="230"/>
      <c r="Y199" s="183"/>
      <c r="Z199" s="230"/>
      <c r="AA199" s="231"/>
      <c r="AB199" s="6"/>
      <c r="AC199" s="7"/>
      <c r="AD199" s="7"/>
      <c r="AE199" s="7"/>
      <c r="AF199" s="7"/>
      <c r="AG199" s="7"/>
    </row>
    <row r="200" spans="1:33" ht="30" customHeight="1" x14ac:dyDescent="0.25">
      <c r="A200" s="108" t="s">
        <v>73</v>
      </c>
      <c r="B200" s="289" t="s">
        <v>279</v>
      </c>
      <c r="C200" s="290" t="s">
        <v>280</v>
      </c>
      <c r="D200" s="141"/>
      <c r="E200" s="142">
        <f>SUM(E201:E203)</f>
        <v>10</v>
      </c>
      <c r="F200" s="143"/>
      <c r="G200" s="144">
        <f>SUM(G201:G204)</f>
        <v>110000</v>
      </c>
      <c r="H200" s="142">
        <f>SUM(H201:H203)</f>
        <v>10</v>
      </c>
      <c r="I200" s="143"/>
      <c r="J200" s="144">
        <f>SUM(J201:J204)</f>
        <v>115000</v>
      </c>
      <c r="K200" s="142">
        <f>SUM(K201:K203)</f>
        <v>0</v>
      </c>
      <c r="L200" s="143"/>
      <c r="M200" s="144">
        <f>SUM(M201:M204)</f>
        <v>0</v>
      </c>
      <c r="N200" s="142">
        <f>SUM(N201:N203)</f>
        <v>0</v>
      </c>
      <c r="O200" s="143"/>
      <c r="P200" s="144">
        <f>SUM(P201:P204)</f>
        <v>0</v>
      </c>
      <c r="Q200" s="142">
        <f>SUM(Q201:Q203)</f>
        <v>0</v>
      </c>
      <c r="R200" s="143"/>
      <c r="S200" s="144">
        <f>SUM(S201:S204)</f>
        <v>0</v>
      </c>
      <c r="T200" s="142">
        <f>SUM(T201:T203)</f>
        <v>0</v>
      </c>
      <c r="U200" s="143"/>
      <c r="V200" s="291">
        <f t="shared" ref="V200:X200" si="385">SUM(V201:V204)</f>
        <v>0</v>
      </c>
      <c r="W200" s="292">
        <f t="shared" si="385"/>
        <v>110000</v>
      </c>
      <c r="X200" s="144">
        <f t="shared" si="385"/>
        <v>115000</v>
      </c>
      <c r="Y200" s="144">
        <f t="shared" ref="Y200:Y228" si="386">W200-X200</f>
        <v>-5000</v>
      </c>
      <c r="Z200" s="144">
        <f t="shared" ref="Z200:Z229" si="387">Y200/W200</f>
        <v>-4.5454545454545456E-2</v>
      </c>
      <c r="AA200" s="146"/>
      <c r="AB200" s="118"/>
      <c r="AC200" s="118"/>
      <c r="AD200" s="118"/>
      <c r="AE200" s="118"/>
      <c r="AF200" s="118"/>
      <c r="AG200" s="118"/>
    </row>
    <row r="201" spans="1:33" ht="30" customHeight="1" x14ac:dyDescent="0.25">
      <c r="A201" s="119" t="s">
        <v>76</v>
      </c>
      <c r="B201" s="120" t="s">
        <v>281</v>
      </c>
      <c r="C201" s="293" t="s">
        <v>282</v>
      </c>
      <c r="D201" s="122" t="s">
        <v>142</v>
      </c>
      <c r="E201" s="123">
        <v>5</v>
      </c>
      <c r="F201" s="124">
        <v>15000</v>
      </c>
      <c r="G201" s="125">
        <f t="shared" ref="G201:G204" si="388">E201*F201</f>
        <v>75000</v>
      </c>
      <c r="H201" s="123">
        <v>5</v>
      </c>
      <c r="I201" s="124">
        <v>15000</v>
      </c>
      <c r="J201" s="125">
        <f t="shared" ref="J201:J204" si="389">H201*I201</f>
        <v>75000</v>
      </c>
      <c r="K201" s="123"/>
      <c r="L201" s="124"/>
      <c r="M201" s="125">
        <f t="shared" ref="M201:M204" si="390">K201*L201</f>
        <v>0</v>
      </c>
      <c r="N201" s="123"/>
      <c r="O201" s="124"/>
      <c r="P201" s="125">
        <f t="shared" ref="P201:P204" si="391">N201*O201</f>
        <v>0</v>
      </c>
      <c r="Q201" s="123"/>
      <c r="R201" s="124"/>
      <c r="S201" s="125">
        <f t="shared" ref="S201:S204" si="392">Q201*R201</f>
        <v>0</v>
      </c>
      <c r="T201" s="123"/>
      <c r="U201" s="124"/>
      <c r="V201" s="232">
        <f t="shared" ref="V201:V204" si="393">T201*U201</f>
        <v>0</v>
      </c>
      <c r="W201" s="237">
        <f t="shared" ref="W201:W204" si="394">G201+M201+S201</f>
        <v>75000</v>
      </c>
      <c r="X201" s="127">
        <f t="shared" ref="X201:X204" si="395">J201+P201+V201</f>
        <v>75000</v>
      </c>
      <c r="Y201" s="127">
        <f t="shared" si="386"/>
        <v>0</v>
      </c>
      <c r="Z201" s="128">
        <f t="shared" si="387"/>
        <v>0</v>
      </c>
      <c r="AA201" s="129"/>
      <c r="AB201" s="131"/>
      <c r="AC201" s="131"/>
      <c r="AD201" s="131"/>
      <c r="AE201" s="131"/>
      <c r="AF201" s="131"/>
      <c r="AG201" s="131"/>
    </row>
    <row r="202" spans="1:33" ht="30" customHeight="1" x14ac:dyDescent="0.25">
      <c r="A202" s="119" t="s">
        <v>76</v>
      </c>
      <c r="B202" s="120" t="s">
        <v>283</v>
      </c>
      <c r="C202" s="294" t="s">
        <v>284</v>
      </c>
      <c r="D202" s="122" t="s">
        <v>142</v>
      </c>
      <c r="E202" s="123">
        <v>5</v>
      </c>
      <c r="F202" s="124">
        <v>7000</v>
      </c>
      <c r="G202" s="125">
        <f t="shared" si="388"/>
        <v>35000</v>
      </c>
      <c r="H202" s="123">
        <v>5</v>
      </c>
      <c r="I202" s="124">
        <v>8000</v>
      </c>
      <c r="J202" s="125">
        <f t="shared" si="389"/>
        <v>40000</v>
      </c>
      <c r="K202" s="123"/>
      <c r="L202" s="124"/>
      <c r="M202" s="125">
        <f t="shared" si="390"/>
        <v>0</v>
      </c>
      <c r="N202" s="123"/>
      <c r="O202" s="124"/>
      <c r="P202" s="125">
        <f t="shared" si="391"/>
        <v>0</v>
      </c>
      <c r="Q202" s="123"/>
      <c r="R202" s="124"/>
      <c r="S202" s="125">
        <f t="shared" si="392"/>
        <v>0</v>
      </c>
      <c r="T202" s="123"/>
      <c r="U202" s="124"/>
      <c r="V202" s="232">
        <f t="shared" si="393"/>
        <v>0</v>
      </c>
      <c r="W202" s="237">
        <f t="shared" si="394"/>
        <v>35000</v>
      </c>
      <c r="X202" s="127">
        <f t="shared" si="395"/>
        <v>40000</v>
      </c>
      <c r="Y202" s="127">
        <f t="shared" si="386"/>
        <v>-5000</v>
      </c>
      <c r="Z202" s="128">
        <f t="shared" si="387"/>
        <v>-0.14285714285714285</v>
      </c>
      <c r="AA202" s="129"/>
      <c r="AB202" s="131"/>
      <c r="AC202" s="131"/>
      <c r="AD202" s="131"/>
      <c r="AE202" s="131"/>
      <c r="AF202" s="131"/>
      <c r="AG202" s="131"/>
    </row>
    <row r="203" spans="1:33" ht="30" customHeight="1" x14ac:dyDescent="0.25">
      <c r="A203" s="119" t="s">
        <v>76</v>
      </c>
      <c r="B203" s="120" t="s">
        <v>285</v>
      </c>
      <c r="C203" s="294" t="s">
        <v>286</v>
      </c>
      <c r="D203" s="122" t="s">
        <v>142</v>
      </c>
      <c r="E203" s="123"/>
      <c r="F203" s="124"/>
      <c r="G203" s="125">
        <f t="shared" si="388"/>
        <v>0</v>
      </c>
      <c r="H203" s="123"/>
      <c r="I203" s="124"/>
      <c r="J203" s="125">
        <f t="shared" si="389"/>
        <v>0</v>
      </c>
      <c r="K203" s="123"/>
      <c r="L203" s="124"/>
      <c r="M203" s="125">
        <f t="shared" si="390"/>
        <v>0</v>
      </c>
      <c r="N203" s="123"/>
      <c r="O203" s="124"/>
      <c r="P203" s="125">
        <f t="shared" si="391"/>
        <v>0</v>
      </c>
      <c r="Q203" s="123"/>
      <c r="R203" s="124"/>
      <c r="S203" s="125">
        <f t="shared" si="392"/>
        <v>0</v>
      </c>
      <c r="T203" s="123"/>
      <c r="U203" s="124"/>
      <c r="V203" s="232">
        <f t="shared" si="393"/>
        <v>0</v>
      </c>
      <c r="W203" s="237">
        <f t="shared" si="394"/>
        <v>0</v>
      </c>
      <c r="X203" s="127">
        <f t="shared" si="395"/>
        <v>0</v>
      </c>
      <c r="Y203" s="127">
        <f t="shared" si="386"/>
        <v>0</v>
      </c>
      <c r="Z203" s="128" t="e">
        <f t="shared" si="387"/>
        <v>#DIV/0!</v>
      </c>
      <c r="AA203" s="129"/>
      <c r="AB203" s="131"/>
      <c r="AC203" s="131"/>
      <c r="AD203" s="131"/>
      <c r="AE203" s="131"/>
      <c r="AF203" s="131"/>
      <c r="AG203" s="131"/>
    </row>
    <row r="204" spans="1:33" ht="30" customHeight="1" x14ac:dyDescent="0.25">
      <c r="A204" s="147" t="s">
        <v>76</v>
      </c>
      <c r="B204" s="154" t="s">
        <v>287</v>
      </c>
      <c r="C204" s="294" t="s">
        <v>288</v>
      </c>
      <c r="D204" s="148"/>
      <c r="E204" s="149"/>
      <c r="F204" s="150">
        <v>0.22</v>
      </c>
      <c r="G204" s="151">
        <f t="shared" si="388"/>
        <v>0</v>
      </c>
      <c r="H204" s="149"/>
      <c r="I204" s="150">
        <v>0.22</v>
      </c>
      <c r="J204" s="151">
        <f t="shared" si="389"/>
        <v>0</v>
      </c>
      <c r="K204" s="149"/>
      <c r="L204" s="150">
        <v>0.22</v>
      </c>
      <c r="M204" s="151">
        <f t="shared" si="390"/>
        <v>0</v>
      </c>
      <c r="N204" s="149"/>
      <c r="O204" s="150">
        <v>0.22</v>
      </c>
      <c r="P204" s="151">
        <f t="shared" si="391"/>
        <v>0</v>
      </c>
      <c r="Q204" s="149"/>
      <c r="R204" s="150">
        <v>0.22</v>
      </c>
      <c r="S204" s="151">
        <f t="shared" si="392"/>
        <v>0</v>
      </c>
      <c r="T204" s="149"/>
      <c r="U204" s="150">
        <v>0.22</v>
      </c>
      <c r="V204" s="295">
        <f t="shared" si="393"/>
        <v>0</v>
      </c>
      <c r="W204" s="240">
        <f t="shared" si="394"/>
        <v>0</v>
      </c>
      <c r="X204" s="241">
        <f t="shared" si="395"/>
        <v>0</v>
      </c>
      <c r="Y204" s="241">
        <f t="shared" si="386"/>
        <v>0</v>
      </c>
      <c r="Z204" s="242" t="e">
        <f t="shared" si="387"/>
        <v>#DIV/0!</v>
      </c>
      <c r="AA204" s="152"/>
      <c r="AB204" s="131"/>
      <c r="AC204" s="131"/>
      <c r="AD204" s="131"/>
      <c r="AE204" s="131"/>
      <c r="AF204" s="131"/>
      <c r="AG204" s="131"/>
    </row>
    <row r="205" spans="1:33" ht="30" customHeight="1" x14ac:dyDescent="0.25">
      <c r="A205" s="296" t="s">
        <v>73</v>
      </c>
      <c r="B205" s="297" t="s">
        <v>289</v>
      </c>
      <c r="C205" s="225" t="s">
        <v>290</v>
      </c>
      <c r="D205" s="111"/>
      <c r="E205" s="112">
        <f>SUM(E206:E208)</f>
        <v>6</v>
      </c>
      <c r="F205" s="113"/>
      <c r="G205" s="114">
        <f>SUM(G206:G209)</f>
        <v>16500</v>
      </c>
      <c r="H205" s="112">
        <f>SUM(H206:H208)</f>
        <v>5</v>
      </c>
      <c r="I205" s="113"/>
      <c r="J205" s="114">
        <f>SUM(J206:J209)</f>
        <v>12500</v>
      </c>
      <c r="K205" s="112">
        <f>SUM(K206:K208)</f>
        <v>0</v>
      </c>
      <c r="L205" s="113"/>
      <c r="M205" s="114">
        <f>SUM(M206:M209)</f>
        <v>0</v>
      </c>
      <c r="N205" s="112">
        <f>SUM(N206:N208)</f>
        <v>0</v>
      </c>
      <c r="O205" s="113"/>
      <c r="P205" s="114">
        <f>SUM(P206:P209)</f>
        <v>0</v>
      </c>
      <c r="Q205" s="112">
        <f>SUM(Q206:Q208)</f>
        <v>0</v>
      </c>
      <c r="R205" s="113"/>
      <c r="S205" s="114">
        <f>SUM(S206:S209)</f>
        <v>0</v>
      </c>
      <c r="T205" s="112">
        <f>SUM(T206:T208)</f>
        <v>0</v>
      </c>
      <c r="U205" s="113"/>
      <c r="V205" s="114">
        <f t="shared" ref="V205:X205" si="396">SUM(V206:V209)</f>
        <v>0</v>
      </c>
      <c r="W205" s="114">
        <f t="shared" si="396"/>
        <v>16500</v>
      </c>
      <c r="X205" s="114">
        <f t="shared" si="396"/>
        <v>12500</v>
      </c>
      <c r="Y205" s="114">
        <f t="shared" si="386"/>
        <v>4000</v>
      </c>
      <c r="Z205" s="114">
        <f t="shared" si="387"/>
        <v>0.24242424242424243</v>
      </c>
      <c r="AA205" s="114"/>
      <c r="AB205" s="118"/>
      <c r="AC205" s="118"/>
      <c r="AD205" s="118"/>
      <c r="AE205" s="118"/>
      <c r="AF205" s="118"/>
      <c r="AG205" s="118"/>
    </row>
    <row r="206" spans="1:33" ht="30" customHeight="1" x14ac:dyDescent="0.25">
      <c r="A206" s="119" t="s">
        <v>76</v>
      </c>
      <c r="B206" s="120" t="s">
        <v>291</v>
      </c>
      <c r="C206" s="188" t="s">
        <v>436</v>
      </c>
      <c r="D206" s="122" t="s">
        <v>438</v>
      </c>
      <c r="E206" s="123">
        <v>5</v>
      </c>
      <c r="F206" s="124">
        <v>2500</v>
      </c>
      <c r="G206" s="125">
        <f t="shared" ref="G206:G209" si="397">E206*F206</f>
        <v>12500</v>
      </c>
      <c r="H206" s="123">
        <v>5</v>
      </c>
      <c r="I206" s="124">
        <v>2500</v>
      </c>
      <c r="J206" s="125">
        <f t="shared" ref="J206:J209" si="398">H206*I206</f>
        <v>12500</v>
      </c>
      <c r="K206" s="123"/>
      <c r="L206" s="124"/>
      <c r="M206" s="125">
        <f t="shared" ref="M206:M209" si="399">K206*L206</f>
        <v>0</v>
      </c>
      <c r="N206" s="123"/>
      <c r="O206" s="124"/>
      <c r="P206" s="125">
        <f t="shared" ref="P206:P209" si="400">N206*O206</f>
        <v>0</v>
      </c>
      <c r="Q206" s="123"/>
      <c r="R206" s="124"/>
      <c r="S206" s="125">
        <f t="shared" ref="S206:S209" si="401">Q206*R206</f>
        <v>0</v>
      </c>
      <c r="T206" s="123"/>
      <c r="U206" s="124"/>
      <c r="V206" s="125">
        <f t="shared" ref="V206:V209" si="402">T206*U206</f>
        <v>0</v>
      </c>
      <c r="W206" s="126">
        <f t="shared" ref="W206:W209" si="403">G206+M206+S206</f>
        <v>12500</v>
      </c>
      <c r="X206" s="127">
        <f t="shared" ref="X206:X209" si="404">J206+P206+V206</f>
        <v>12500</v>
      </c>
      <c r="Y206" s="127">
        <f t="shared" si="386"/>
        <v>0</v>
      </c>
      <c r="Z206" s="128">
        <f t="shared" si="387"/>
        <v>0</v>
      </c>
      <c r="AA206" s="129"/>
      <c r="AB206" s="131"/>
      <c r="AC206" s="131"/>
      <c r="AD206" s="131"/>
      <c r="AE206" s="131"/>
      <c r="AF206" s="131"/>
      <c r="AG206" s="131"/>
    </row>
    <row r="207" spans="1:33" ht="41.4" customHeight="1" x14ac:dyDescent="0.25">
      <c r="A207" s="119" t="s">
        <v>76</v>
      </c>
      <c r="B207" s="120" t="s">
        <v>293</v>
      </c>
      <c r="C207" s="188" t="s">
        <v>437</v>
      </c>
      <c r="D207" s="122" t="s">
        <v>142</v>
      </c>
      <c r="E207" s="123">
        <v>1</v>
      </c>
      <c r="F207" s="124">
        <v>4000</v>
      </c>
      <c r="G207" s="125">
        <f t="shared" si="397"/>
        <v>4000</v>
      </c>
      <c r="H207" s="123">
        <v>0</v>
      </c>
      <c r="I207" s="124">
        <v>0</v>
      </c>
      <c r="J207" s="125">
        <f t="shared" si="398"/>
        <v>0</v>
      </c>
      <c r="K207" s="123"/>
      <c r="L207" s="124"/>
      <c r="M207" s="125">
        <f t="shared" si="399"/>
        <v>0</v>
      </c>
      <c r="N207" s="123"/>
      <c r="O207" s="124"/>
      <c r="P207" s="125">
        <f t="shared" si="400"/>
        <v>0</v>
      </c>
      <c r="Q207" s="123"/>
      <c r="R207" s="124"/>
      <c r="S207" s="125">
        <f t="shared" si="401"/>
        <v>0</v>
      </c>
      <c r="T207" s="123"/>
      <c r="U207" s="124"/>
      <c r="V207" s="125">
        <f t="shared" si="402"/>
        <v>0</v>
      </c>
      <c r="W207" s="126">
        <f t="shared" si="403"/>
        <v>4000</v>
      </c>
      <c r="X207" s="127">
        <f t="shared" si="404"/>
        <v>0</v>
      </c>
      <c r="Y207" s="127">
        <f t="shared" si="386"/>
        <v>4000</v>
      </c>
      <c r="Z207" s="128">
        <f t="shared" si="387"/>
        <v>1</v>
      </c>
      <c r="AA207" s="129"/>
      <c r="AB207" s="131"/>
      <c r="AC207" s="131"/>
      <c r="AD207" s="131"/>
      <c r="AE207" s="131"/>
      <c r="AF207" s="131"/>
      <c r="AG207" s="131"/>
    </row>
    <row r="208" spans="1:33" ht="30" customHeight="1" x14ac:dyDescent="0.25">
      <c r="A208" s="132" t="s">
        <v>76</v>
      </c>
      <c r="B208" s="133" t="s">
        <v>294</v>
      </c>
      <c r="C208" s="188" t="s">
        <v>292</v>
      </c>
      <c r="D208" s="134"/>
      <c r="E208" s="135"/>
      <c r="F208" s="136"/>
      <c r="G208" s="137">
        <f t="shared" si="397"/>
        <v>0</v>
      </c>
      <c r="H208" s="135"/>
      <c r="I208" s="136"/>
      <c r="J208" s="137">
        <f t="shared" si="398"/>
        <v>0</v>
      </c>
      <c r="K208" s="135"/>
      <c r="L208" s="136"/>
      <c r="M208" s="137">
        <f t="shared" si="399"/>
        <v>0</v>
      </c>
      <c r="N208" s="135"/>
      <c r="O208" s="136"/>
      <c r="P208" s="137">
        <f t="shared" si="400"/>
        <v>0</v>
      </c>
      <c r="Q208" s="135"/>
      <c r="R208" s="136"/>
      <c r="S208" s="137">
        <f t="shared" si="401"/>
        <v>0</v>
      </c>
      <c r="T208" s="135"/>
      <c r="U208" s="136"/>
      <c r="V208" s="137">
        <f t="shared" si="402"/>
        <v>0</v>
      </c>
      <c r="W208" s="138">
        <f t="shared" si="403"/>
        <v>0</v>
      </c>
      <c r="X208" s="127">
        <f t="shared" si="404"/>
        <v>0</v>
      </c>
      <c r="Y208" s="127">
        <f t="shared" si="386"/>
        <v>0</v>
      </c>
      <c r="Z208" s="128" t="e">
        <f t="shared" si="387"/>
        <v>#DIV/0!</v>
      </c>
      <c r="AA208" s="139"/>
      <c r="AB208" s="131"/>
      <c r="AC208" s="131"/>
      <c r="AD208" s="131"/>
      <c r="AE208" s="131"/>
      <c r="AF208" s="131"/>
      <c r="AG208" s="131"/>
    </row>
    <row r="209" spans="1:33" ht="30" customHeight="1" x14ac:dyDescent="0.25">
      <c r="A209" s="132" t="s">
        <v>76</v>
      </c>
      <c r="B209" s="133" t="s">
        <v>295</v>
      </c>
      <c r="C209" s="189" t="s">
        <v>296</v>
      </c>
      <c r="D209" s="148"/>
      <c r="E209" s="135"/>
      <c r="F209" s="136">
        <v>0.22</v>
      </c>
      <c r="G209" s="137">
        <f t="shared" si="397"/>
        <v>0</v>
      </c>
      <c r="H209" s="135"/>
      <c r="I209" s="136">
        <v>0.22</v>
      </c>
      <c r="J209" s="137">
        <f t="shared" si="398"/>
        <v>0</v>
      </c>
      <c r="K209" s="135"/>
      <c r="L209" s="136">
        <v>0.22</v>
      </c>
      <c r="M209" s="137">
        <f t="shared" si="399"/>
        <v>0</v>
      </c>
      <c r="N209" s="135"/>
      <c r="O209" s="136">
        <v>0.22</v>
      </c>
      <c r="P209" s="137">
        <f t="shared" si="400"/>
        <v>0</v>
      </c>
      <c r="Q209" s="135"/>
      <c r="R209" s="136">
        <v>0.22</v>
      </c>
      <c r="S209" s="137">
        <f t="shared" si="401"/>
        <v>0</v>
      </c>
      <c r="T209" s="135"/>
      <c r="U209" s="136">
        <v>0.22</v>
      </c>
      <c r="V209" s="137">
        <f t="shared" si="402"/>
        <v>0</v>
      </c>
      <c r="W209" s="138">
        <f t="shared" si="403"/>
        <v>0</v>
      </c>
      <c r="X209" s="127">
        <f t="shared" si="404"/>
        <v>0</v>
      </c>
      <c r="Y209" s="127">
        <f t="shared" si="386"/>
        <v>0</v>
      </c>
      <c r="Z209" s="128" t="e">
        <f t="shared" si="387"/>
        <v>#DIV/0!</v>
      </c>
      <c r="AA209" s="152"/>
      <c r="AB209" s="131"/>
      <c r="AC209" s="131"/>
      <c r="AD209" s="131"/>
      <c r="AE209" s="131"/>
      <c r="AF209" s="131"/>
      <c r="AG209" s="131"/>
    </row>
    <row r="210" spans="1:33" ht="30" customHeight="1" x14ac:dyDescent="0.25">
      <c r="A210" s="108" t="s">
        <v>73</v>
      </c>
      <c r="B210" s="155" t="s">
        <v>297</v>
      </c>
      <c r="C210" s="225" t="s">
        <v>298</v>
      </c>
      <c r="D210" s="141"/>
      <c r="E210" s="142">
        <f>SUM(E211:E213)</f>
        <v>0</v>
      </c>
      <c r="F210" s="143"/>
      <c r="G210" s="144">
        <f t="shared" ref="G210:H210" si="405">SUM(G211:G213)</f>
        <v>0</v>
      </c>
      <c r="H210" s="142">
        <f t="shared" si="405"/>
        <v>0</v>
      </c>
      <c r="I210" s="143"/>
      <c r="J210" s="144">
        <f t="shared" ref="J210:K210" si="406">SUM(J211:J213)</f>
        <v>0</v>
      </c>
      <c r="K210" s="142">
        <f t="shared" si="406"/>
        <v>0</v>
      </c>
      <c r="L210" s="143"/>
      <c r="M210" s="144">
        <f t="shared" ref="M210:N210" si="407">SUM(M211:M213)</f>
        <v>0</v>
      </c>
      <c r="N210" s="142">
        <f t="shared" si="407"/>
        <v>0</v>
      </c>
      <c r="O210" s="143"/>
      <c r="P210" s="144">
        <f t="shared" ref="P210:Q210" si="408">SUM(P211:P213)</f>
        <v>0</v>
      </c>
      <c r="Q210" s="142">
        <f t="shared" si="408"/>
        <v>0</v>
      </c>
      <c r="R210" s="143"/>
      <c r="S210" s="144">
        <f t="shared" ref="S210:T210" si="409">SUM(S211:S213)</f>
        <v>0</v>
      </c>
      <c r="T210" s="142">
        <f t="shared" si="409"/>
        <v>0</v>
      </c>
      <c r="U210" s="143"/>
      <c r="V210" s="144">
        <f t="shared" ref="V210:X210" si="410">SUM(V211:V213)</f>
        <v>0</v>
      </c>
      <c r="W210" s="144">
        <f t="shared" si="410"/>
        <v>0</v>
      </c>
      <c r="X210" s="144">
        <f t="shared" si="410"/>
        <v>0</v>
      </c>
      <c r="Y210" s="144">
        <f t="shared" si="386"/>
        <v>0</v>
      </c>
      <c r="Z210" s="144" t="e">
        <f t="shared" si="387"/>
        <v>#DIV/0!</v>
      </c>
      <c r="AA210" s="298"/>
      <c r="AB210" s="118"/>
      <c r="AC210" s="118"/>
      <c r="AD210" s="118"/>
      <c r="AE210" s="118"/>
      <c r="AF210" s="118"/>
      <c r="AG210" s="118"/>
    </row>
    <row r="211" spans="1:33" ht="30" customHeight="1" x14ac:dyDescent="0.25">
      <c r="A211" s="119" t="s">
        <v>76</v>
      </c>
      <c r="B211" s="120" t="s">
        <v>299</v>
      </c>
      <c r="C211" s="188" t="s">
        <v>300</v>
      </c>
      <c r="D211" s="122"/>
      <c r="E211" s="123"/>
      <c r="F211" s="124"/>
      <c r="G211" s="125">
        <f t="shared" ref="G211:G213" si="411">E211*F211</f>
        <v>0</v>
      </c>
      <c r="H211" s="123"/>
      <c r="I211" s="124"/>
      <c r="J211" s="125">
        <f t="shared" ref="J211:J213" si="412">H211*I211</f>
        <v>0</v>
      </c>
      <c r="K211" s="123"/>
      <c r="L211" s="124"/>
      <c r="M211" s="125">
        <f t="shared" ref="M211:M213" si="413">K211*L211</f>
        <v>0</v>
      </c>
      <c r="N211" s="123"/>
      <c r="O211" s="124"/>
      <c r="P211" s="125">
        <f t="shared" ref="P211:P213" si="414">N211*O211</f>
        <v>0</v>
      </c>
      <c r="Q211" s="123"/>
      <c r="R211" s="124"/>
      <c r="S211" s="125">
        <f t="shared" ref="S211:S213" si="415">Q211*R211</f>
        <v>0</v>
      </c>
      <c r="T211" s="123"/>
      <c r="U211" s="124"/>
      <c r="V211" s="125">
        <f t="shared" ref="V211:V213" si="416">T211*U211</f>
        <v>0</v>
      </c>
      <c r="W211" s="126">
        <f t="shared" ref="W211:W213" si="417">G211+M211+S211</f>
        <v>0</v>
      </c>
      <c r="X211" s="127">
        <f t="shared" ref="X211:X213" si="418">J211+P211+V211</f>
        <v>0</v>
      </c>
      <c r="Y211" s="127">
        <f t="shared" si="386"/>
        <v>0</v>
      </c>
      <c r="Z211" s="128" t="e">
        <f t="shared" si="387"/>
        <v>#DIV/0!</v>
      </c>
      <c r="AA211" s="285"/>
      <c r="AB211" s="131"/>
      <c r="AC211" s="131"/>
      <c r="AD211" s="131"/>
      <c r="AE211" s="131"/>
      <c r="AF211" s="131"/>
      <c r="AG211" s="131"/>
    </row>
    <row r="212" spans="1:33" ht="30" customHeight="1" x14ac:dyDescent="0.25">
      <c r="A212" s="119" t="s">
        <v>76</v>
      </c>
      <c r="B212" s="120" t="s">
        <v>301</v>
      </c>
      <c r="C212" s="188" t="s">
        <v>300</v>
      </c>
      <c r="D212" s="122"/>
      <c r="E212" s="123"/>
      <c r="F212" s="124"/>
      <c r="G212" s="125">
        <f t="shared" si="411"/>
        <v>0</v>
      </c>
      <c r="H212" s="123"/>
      <c r="I212" s="124"/>
      <c r="J212" s="125">
        <f t="shared" si="412"/>
        <v>0</v>
      </c>
      <c r="K212" s="123"/>
      <c r="L212" s="124"/>
      <c r="M212" s="125">
        <f t="shared" si="413"/>
        <v>0</v>
      </c>
      <c r="N212" s="123"/>
      <c r="O212" s="124"/>
      <c r="P212" s="125">
        <f t="shared" si="414"/>
        <v>0</v>
      </c>
      <c r="Q212" s="123"/>
      <c r="R212" s="124"/>
      <c r="S212" s="125">
        <f t="shared" si="415"/>
        <v>0</v>
      </c>
      <c r="T212" s="123"/>
      <c r="U212" s="124"/>
      <c r="V212" s="125">
        <f t="shared" si="416"/>
        <v>0</v>
      </c>
      <c r="W212" s="126">
        <f t="shared" si="417"/>
        <v>0</v>
      </c>
      <c r="X212" s="127">
        <f t="shared" si="418"/>
        <v>0</v>
      </c>
      <c r="Y212" s="127">
        <f t="shared" si="386"/>
        <v>0</v>
      </c>
      <c r="Z212" s="128" t="e">
        <f t="shared" si="387"/>
        <v>#DIV/0!</v>
      </c>
      <c r="AA212" s="285"/>
      <c r="AB212" s="131"/>
      <c r="AC212" s="131"/>
      <c r="AD212" s="131"/>
      <c r="AE212" s="131"/>
      <c r="AF212" s="131"/>
      <c r="AG212" s="131"/>
    </row>
    <row r="213" spans="1:33" ht="30" customHeight="1" x14ac:dyDescent="0.25">
      <c r="A213" s="132" t="s">
        <v>76</v>
      </c>
      <c r="B213" s="133" t="s">
        <v>302</v>
      </c>
      <c r="C213" s="164" t="s">
        <v>300</v>
      </c>
      <c r="D213" s="134"/>
      <c r="E213" s="135"/>
      <c r="F213" s="136"/>
      <c r="G213" s="137">
        <f t="shared" si="411"/>
        <v>0</v>
      </c>
      <c r="H213" s="135"/>
      <c r="I213" s="136"/>
      <c r="J213" s="137">
        <f t="shared" si="412"/>
        <v>0</v>
      </c>
      <c r="K213" s="135"/>
      <c r="L213" s="136"/>
      <c r="M213" s="137">
        <f t="shared" si="413"/>
        <v>0</v>
      </c>
      <c r="N213" s="135"/>
      <c r="O213" s="136"/>
      <c r="P213" s="137">
        <f t="shared" si="414"/>
        <v>0</v>
      </c>
      <c r="Q213" s="135"/>
      <c r="R213" s="136"/>
      <c r="S213" s="137">
        <f t="shared" si="415"/>
        <v>0</v>
      </c>
      <c r="T213" s="135"/>
      <c r="U213" s="136"/>
      <c r="V213" s="137">
        <f t="shared" si="416"/>
        <v>0</v>
      </c>
      <c r="W213" s="138">
        <f t="shared" si="417"/>
        <v>0</v>
      </c>
      <c r="X213" s="127">
        <f t="shared" si="418"/>
        <v>0</v>
      </c>
      <c r="Y213" s="127">
        <f t="shared" si="386"/>
        <v>0</v>
      </c>
      <c r="Z213" s="128" t="e">
        <f t="shared" si="387"/>
        <v>#DIV/0!</v>
      </c>
      <c r="AA213" s="286"/>
      <c r="AB213" s="131"/>
      <c r="AC213" s="131"/>
      <c r="AD213" s="131"/>
      <c r="AE213" s="131"/>
      <c r="AF213" s="131"/>
      <c r="AG213" s="131"/>
    </row>
    <row r="214" spans="1:33" ht="30" customHeight="1" x14ac:dyDescent="0.25">
      <c r="A214" s="108" t="s">
        <v>73</v>
      </c>
      <c r="B214" s="155" t="s">
        <v>303</v>
      </c>
      <c r="C214" s="299" t="s">
        <v>278</v>
      </c>
      <c r="D214" s="141"/>
      <c r="E214" s="142">
        <f>SUM(E215:E221)</f>
        <v>20</v>
      </c>
      <c r="F214" s="143"/>
      <c r="G214" s="144">
        <f>SUM(G215:G227)</f>
        <v>233500</v>
      </c>
      <c r="H214" s="142">
        <f>SUM(H215:H221)</f>
        <v>19</v>
      </c>
      <c r="I214" s="143"/>
      <c r="J214" s="144">
        <f>SUM(J215:J227)</f>
        <v>232883.20000000001</v>
      </c>
      <c r="K214" s="142">
        <f>SUM(K215:K221)</f>
        <v>0</v>
      </c>
      <c r="L214" s="143"/>
      <c r="M214" s="144">
        <f>SUM(M215:M227)</f>
        <v>0</v>
      </c>
      <c r="N214" s="142">
        <f>SUM(N215:N221)</f>
        <v>0</v>
      </c>
      <c r="O214" s="143"/>
      <c r="P214" s="144">
        <f>SUM(P215:P227)</f>
        <v>0</v>
      </c>
      <c r="Q214" s="142">
        <f>SUM(Q215:Q221)</f>
        <v>0</v>
      </c>
      <c r="R214" s="143"/>
      <c r="S214" s="144">
        <f>SUM(S215:S227)</f>
        <v>0</v>
      </c>
      <c r="T214" s="142">
        <f>SUM(T215:T221)</f>
        <v>0</v>
      </c>
      <c r="U214" s="143"/>
      <c r="V214" s="144">
        <f>SUM(V215:V227)</f>
        <v>0</v>
      </c>
      <c r="W214" s="144">
        <f>SUM(W215:W227)</f>
        <v>233500</v>
      </c>
      <c r="X214" s="144">
        <f>SUM(X215:X227)</f>
        <v>232883.20000000001</v>
      </c>
      <c r="Y214" s="144">
        <f t="shared" si="386"/>
        <v>616.79999999998836</v>
      </c>
      <c r="Z214" s="144">
        <f t="shared" si="387"/>
        <v>2.6415417558886011E-3</v>
      </c>
      <c r="AA214" s="298"/>
      <c r="AB214" s="118"/>
      <c r="AC214" s="118"/>
      <c r="AD214" s="118"/>
      <c r="AE214" s="118"/>
      <c r="AF214" s="118"/>
      <c r="AG214" s="118"/>
    </row>
    <row r="215" spans="1:33" ht="30" customHeight="1" x14ac:dyDescent="0.25">
      <c r="A215" s="119" t="s">
        <v>76</v>
      </c>
      <c r="B215" s="120" t="s">
        <v>304</v>
      </c>
      <c r="C215" s="188" t="s">
        <v>439</v>
      </c>
      <c r="D215" s="122" t="s">
        <v>440</v>
      </c>
      <c r="E215" s="123">
        <v>5</v>
      </c>
      <c r="F215" s="124">
        <v>1500</v>
      </c>
      <c r="G215" s="125">
        <f t="shared" ref="G215:G227" si="419">E215*F215</f>
        <v>7500</v>
      </c>
      <c r="H215" s="123">
        <v>5</v>
      </c>
      <c r="I215" s="124">
        <v>1500</v>
      </c>
      <c r="J215" s="125">
        <f t="shared" ref="J215:J227" si="420">H215*I215</f>
        <v>7500</v>
      </c>
      <c r="K215" s="123"/>
      <c r="L215" s="124"/>
      <c r="M215" s="125">
        <f t="shared" ref="M215:M227" si="421">K215*L215</f>
        <v>0</v>
      </c>
      <c r="N215" s="123"/>
      <c r="O215" s="124"/>
      <c r="P215" s="125">
        <f t="shared" ref="P215:P227" si="422">N215*O215</f>
        <v>0</v>
      </c>
      <c r="Q215" s="123"/>
      <c r="R215" s="124"/>
      <c r="S215" s="125">
        <f t="shared" ref="S215:S227" si="423">Q215*R215</f>
        <v>0</v>
      </c>
      <c r="T215" s="123"/>
      <c r="U215" s="124"/>
      <c r="V215" s="125">
        <f t="shared" ref="V215:V227" si="424">T215*U215</f>
        <v>0</v>
      </c>
      <c r="W215" s="126">
        <f t="shared" ref="W215:W227" si="425">G215+M215+S215</f>
        <v>7500</v>
      </c>
      <c r="X215" s="127">
        <f t="shared" ref="X215:X227" si="426">J215+P215+V215</f>
        <v>7500</v>
      </c>
      <c r="Y215" s="127">
        <f t="shared" si="386"/>
        <v>0</v>
      </c>
      <c r="Z215" s="128">
        <f t="shared" si="387"/>
        <v>0</v>
      </c>
      <c r="AA215" s="285"/>
      <c r="AB215" s="131"/>
      <c r="AC215" s="131"/>
      <c r="AD215" s="131"/>
      <c r="AE215" s="131"/>
      <c r="AF215" s="131"/>
      <c r="AG215" s="131"/>
    </row>
    <row r="216" spans="1:33" ht="30" customHeight="1" x14ac:dyDescent="0.25">
      <c r="A216" s="119" t="s">
        <v>76</v>
      </c>
      <c r="B216" s="120" t="s">
        <v>305</v>
      </c>
      <c r="C216" s="188" t="s">
        <v>306</v>
      </c>
      <c r="D216" s="122"/>
      <c r="E216" s="123"/>
      <c r="F216" s="124"/>
      <c r="G216" s="125">
        <f t="shared" si="419"/>
        <v>0</v>
      </c>
      <c r="H216" s="123"/>
      <c r="I216" s="124"/>
      <c r="J216" s="125">
        <f t="shared" si="420"/>
        <v>0</v>
      </c>
      <c r="K216" s="123"/>
      <c r="L216" s="124"/>
      <c r="M216" s="125">
        <f t="shared" si="421"/>
        <v>0</v>
      </c>
      <c r="N216" s="123"/>
      <c r="O216" s="124"/>
      <c r="P216" s="125">
        <f t="shared" si="422"/>
        <v>0</v>
      </c>
      <c r="Q216" s="123"/>
      <c r="R216" s="124"/>
      <c r="S216" s="125">
        <f t="shared" si="423"/>
        <v>0</v>
      </c>
      <c r="T216" s="123"/>
      <c r="U216" s="124"/>
      <c r="V216" s="125">
        <f t="shared" si="424"/>
        <v>0</v>
      </c>
      <c r="W216" s="138">
        <f t="shared" si="425"/>
        <v>0</v>
      </c>
      <c r="X216" s="127">
        <f t="shared" si="426"/>
        <v>0</v>
      </c>
      <c r="Y216" s="127">
        <f t="shared" si="386"/>
        <v>0</v>
      </c>
      <c r="Z216" s="128" t="e">
        <f t="shared" si="387"/>
        <v>#DIV/0!</v>
      </c>
      <c r="AA216" s="285"/>
      <c r="AB216" s="131"/>
      <c r="AC216" s="131"/>
      <c r="AD216" s="131"/>
      <c r="AE216" s="131"/>
      <c r="AF216" s="131"/>
      <c r="AG216" s="131"/>
    </row>
    <row r="217" spans="1:33" ht="30" customHeight="1" x14ac:dyDescent="0.25">
      <c r="A217" s="119" t="s">
        <v>76</v>
      </c>
      <c r="B217" s="120" t="s">
        <v>307</v>
      </c>
      <c r="C217" s="188" t="s">
        <v>308</v>
      </c>
      <c r="D217" s="122" t="s">
        <v>79</v>
      </c>
      <c r="E217" s="123">
        <v>5</v>
      </c>
      <c r="F217" s="124">
        <v>500</v>
      </c>
      <c r="G217" s="125">
        <f t="shared" si="419"/>
        <v>2500</v>
      </c>
      <c r="H217" s="123">
        <v>4</v>
      </c>
      <c r="I217" s="124">
        <v>470.8</v>
      </c>
      <c r="J217" s="125">
        <f t="shared" si="420"/>
        <v>1883.2</v>
      </c>
      <c r="K217" s="123"/>
      <c r="L217" s="124"/>
      <c r="M217" s="125">
        <f t="shared" si="421"/>
        <v>0</v>
      </c>
      <c r="N217" s="123"/>
      <c r="O217" s="124"/>
      <c r="P217" s="125">
        <f t="shared" si="422"/>
        <v>0</v>
      </c>
      <c r="Q217" s="123"/>
      <c r="R217" s="124"/>
      <c r="S217" s="125">
        <f t="shared" si="423"/>
        <v>0</v>
      </c>
      <c r="T217" s="123"/>
      <c r="U217" s="124"/>
      <c r="V217" s="125">
        <f t="shared" si="424"/>
        <v>0</v>
      </c>
      <c r="W217" s="138">
        <f t="shared" si="425"/>
        <v>2500</v>
      </c>
      <c r="X217" s="127">
        <f t="shared" si="426"/>
        <v>1883.2</v>
      </c>
      <c r="Y217" s="127">
        <f t="shared" si="386"/>
        <v>616.79999999999995</v>
      </c>
      <c r="Z217" s="128">
        <f t="shared" si="387"/>
        <v>0.24671999999999999</v>
      </c>
      <c r="AA217" s="285"/>
      <c r="AB217" s="131"/>
      <c r="AC217" s="131"/>
      <c r="AD217" s="131"/>
      <c r="AE217" s="131"/>
      <c r="AF217" s="131"/>
      <c r="AG217" s="131"/>
    </row>
    <row r="218" spans="1:33" ht="30" customHeight="1" x14ac:dyDescent="0.25">
      <c r="A218" s="119" t="s">
        <v>76</v>
      </c>
      <c r="B218" s="120" t="s">
        <v>309</v>
      </c>
      <c r="C218" s="188" t="s">
        <v>310</v>
      </c>
      <c r="D218" s="122"/>
      <c r="E218" s="123"/>
      <c r="F218" s="124"/>
      <c r="G218" s="125">
        <f t="shared" si="419"/>
        <v>0</v>
      </c>
      <c r="H218" s="123"/>
      <c r="I218" s="124"/>
      <c r="J218" s="125">
        <f t="shared" si="420"/>
        <v>0</v>
      </c>
      <c r="K218" s="123"/>
      <c r="L218" s="124"/>
      <c r="M218" s="125">
        <f t="shared" si="421"/>
        <v>0</v>
      </c>
      <c r="N218" s="123"/>
      <c r="O218" s="124"/>
      <c r="P218" s="125">
        <f t="shared" si="422"/>
        <v>0</v>
      </c>
      <c r="Q218" s="123"/>
      <c r="R218" s="124"/>
      <c r="S218" s="125">
        <f t="shared" si="423"/>
        <v>0</v>
      </c>
      <c r="T218" s="123"/>
      <c r="U218" s="124"/>
      <c r="V218" s="125">
        <f t="shared" si="424"/>
        <v>0</v>
      </c>
      <c r="W218" s="138">
        <f t="shared" si="425"/>
        <v>0</v>
      </c>
      <c r="X218" s="127">
        <f t="shared" si="426"/>
        <v>0</v>
      </c>
      <c r="Y218" s="127">
        <f t="shared" si="386"/>
        <v>0</v>
      </c>
      <c r="Z218" s="128" t="e">
        <f t="shared" si="387"/>
        <v>#DIV/0!</v>
      </c>
      <c r="AA218" s="285"/>
      <c r="AB218" s="131"/>
      <c r="AC218" s="131"/>
      <c r="AD218" s="131"/>
      <c r="AE218" s="131"/>
      <c r="AF218" s="131"/>
      <c r="AG218" s="131"/>
    </row>
    <row r="219" spans="1:33" ht="30" customHeight="1" x14ac:dyDescent="0.25">
      <c r="A219" s="119" t="s">
        <v>76</v>
      </c>
      <c r="B219" s="120" t="s">
        <v>311</v>
      </c>
      <c r="C219" s="164" t="s">
        <v>441</v>
      </c>
      <c r="D219" s="122" t="s">
        <v>442</v>
      </c>
      <c r="E219" s="123">
        <v>5</v>
      </c>
      <c r="F219" s="124">
        <v>25000</v>
      </c>
      <c r="G219" s="125">
        <f t="shared" si="419"/>
        <v>125000</v>
      </c>
      <c r="H219" s="123">
        <v>5</v>
      </c>
      <c r="I219" s="124">
        <v>25000</v>
      </c>
      <c r="J219" s="125">
        <f t="shared" si="420"/>
        <v>125000</v>
      </c>
      <c r="K219" s="123"/>
      <c r="L219" s="124"/>
      <c r="M219" s="125">
        <f t="shared" si="421"/>
        <v>0</v>
      </c>
      <c r="N219" s="123"/>
      <c r="O219" s="124"/>
      <c r="P219" s="125">
        <f t="shared" si="422"/>
        <v>0</v>
      </c>
      <c r="Q219" s="123"/>
      <c r="R219" s="124"/>
      <c r="S219" s="125">
        <f t="shared" si="423"/>
        <v>0</v>
      </c>
      <c r="T219" s="123"/>
      <c r="U219" s="124"/>
      <c r="V219" s="125">
        <f t="shared" si="424"/>
        <v>0</v>
      </c>
      <c r="W219" s="138">
        <f t="shared" si="425"/>
        <v>125000</v>
      </c>
      <c r="X219" s="127">
        <f t="shared" si="426"/>
        <v>125000</v>
      </c>
      <c r="Y219" s="127">
        <f t="shared" si="386"/>
        <v>0</v>
      </c>
      <c r="Z219" s="128">
        <f t="shared" si="387"/>
        <v>0</v>
      </c>
      <c r="AA219" s="285"/>
      <c r="AB219" s="130"/>
      <c r="AC219" s="131"/>
      <c r="AD219" s="131"/>
      <c r="AE219" s="131"/>
      <c r="AF219" s="131"/>
      <c r="AG219" s="131"/>
    </row>
    <row r="220" spans="1:33" ht="30" customHeight="1" x14ac:dyDescent="0.25">
      <c r="A220" s="119" t="s">
        <v>76</v>
      </c>
      <c r="B220" s="120" t="s">
        <v>313</v>
      </c>
      <c r="C220" s="164" t="s">
        <v>312</v>
      </c>
      <c r="D220" s="122"/>
      <c r="E220" s="123"/>
      <c r="F220" s="124"/>
      <c r="G220" s="125">
        <f t="shared" si="419"/>
        <v>0</v>
      </c>
      <c r="H220" s="123"/>
      <c r="I220" s="124"/>
      <c r="J220" s="125">
        <f t="shared" si="420"/>
        <v>0</v>
      </c>
      <c r="K220" s="123"/>
      <c r="L220" s="124"/>
      <c r="M220" s="125">
        <f t="shared" si="421"/>
        <v>0</v>
      </c>
      <c r="N220" s="123"/>
      <c r="O220" s="124"/>
      <c r="P220" s="125">
        <f t="shared" si="422"/>
        <v>0</v>
      </c>
      <c r="Q220" s="123"/>
      <c r="R220" s="124"/>
      <c r="S220" s="125">
        <f t="shared" si="423"/>
        <v>0</v>
      </c>
      <c r="T220" s="123"/>
      <c r="U220" s="124"/>
      <c r="V220" s="125">
        <f t="shared" si="424"/>
        <v>0</v>
      </c>
      <c r="W220" s="138">
        <f t="shared" si="425"/>
        <v>0</v>
      </c>
      <c r="X220" s="127">
        <f t="shared" si="426"/>
        <v>0</v>
      </c>
      <c r="Y220" s="127">
        <f t="shared" si="386"/>
        <v>0</v>
      </c>
      <c r="Z220" s="128" t="e">
        <f t="shared" si="387"/>
        <v>#DIV/0!</v>
      </c>
      <c r="AA220" s="285"/>
      <c r="AB220" s="131"/>
      <c r="AC220" s="131"/>
      <c r="AD220" s="131"/>
      <c r="AE220" s="131"/>
      <c r="AF220" s="131"/>
      <c r="AG220" s="131"/>
    </row>
    <row r="221" spans="1:33" ht="30" customHeight="1" x14ac:dyDescent="0.25">
      <c r="A221" s="132" t="s">
        <v>76</v>
      </c>
      <c r="B221" s="133" t="s">
        <v>314</v>
      </c>
      <c r="C221" s="164" t="s">
        <v>447</v>
      </c>
      <c r="D221" s="134" t="s">
        <v>442</v>
      </c>
      <c r="E221" s="135">
        <v>5</v>
      </c>
      <c r="F221" s="136">
        <v>3000</v>
      </c>
      <c r="G221" s="137">
        <f t="shared" si="419"/>
        <v>15000</v>
      </c>
      <c r="H221" s="135">
        <v>5</v>
      </c>
      <c r="I221" s="136">
        <v>3000</v>
      </c>
      <c r="J221" s="137">
        <f t="shared" si="420"/>
        <v>15000</v>
      </c>
      <c r="K221" s="135"/>
      <c r="L221" s="136"/>
      <c r="M221" s="137">
        <f t="shared" si="421"/>
        <v>0</v>
      </c>
      <c r="N221" s="135"/>
      <c r="O221" s="136"/>
      <c r="P221" s="137">
        <f t="shared" si="422"/>
        <v>0</v>
      </c>
      <c r="Q221" s="135"/>
      <c r="R221" s="136"/>
      <c r="S221" s="137">
        <f t="shared" si="423"/>
        <v>0</v>
      </c>
      <c r="T221" s="135"/>
      <c r="U221" s="136"/>
      <c r="V221" s="137">
        <f t="shared" si="424"/>
        <v>0</v>
      </c>
      <c r="W221" s="138">
        <f t="shared" si="425"/>
        <v>15000</v>
      </c>
      <c r="X221" s="127">
        <f t="shared" si="426"/>
        <v>15000</v>
      </c>
      <c r="Y221" s="127">
        <f t="shared" si="386"/>
        <v>0</v>
      </c>
      <c r="Z221" s="128">
        <f t="shared" si="387"/>
        <v>0</v>
      </c>
      <c r="AA221" s="286"/>
      <c r="AB221" s="131"/>
      <c r="AC221" s="131"/>
      <c r="AD221" s="131"/>
      <c r="AE221" s="131"/>
      <c r="AF221" s="131"/>
      <c r="AG221" s="131"/>
    </row>
    <row r="222" spans="1:33" s="340" customFormat="1" ht="30" customHeight="1" x14ac:dyDescent="0.25">
      <c r="A222" s="132" t="s">
        <v>76</v>
      </c>
      <c r="B222" s="207" t="s">
        <v>315</v>
      </c>
      <c r="C222" s="164" t="s">
        <v>448</v>
      </c>
      <c r="D222" s="134" t="s">
        <v>442</v>
      </c>
      <c r="E222" s="135">
        <v>10</v>
      </c>
      <c r="F222" s="136">
        <v>2300</v>
      </c>
      <c r="G222" s="137">
        <f t="shared" si="419"/>
        <v>23000</v>
      </c>
      <c r="H222" s="135">
        <v>10</v>
      </c>
      <c r="I222" s="136">
        <v>2300</v>
      </c>
      <c r="J222" s="137">
        <f t="shared" si="420"/>
        <v>23000</v>
      </c>
      <c r="K222" s="135"/>
      <c r="L222" s="136"/>
      <c r="M222" s="137"/>
      <c r="N222" s="135"/>
      <c r="O222" s="136"/>
      <c r="P222" s="137"/>
      <c r="Q222" s="135"/>
      <c r="R222" s="136"/>
      <c r="S222" s="137"/>
      <c r="T222" s="135"/>
      <c r="U222" s="136"/>
      <c r="V222" s="137"/>
      <c r="W222" s="138">
        <f t="shared" si="425"/>
        <v>23000</v>
      </c>
      <c r="X222" s="127">
        <f t="shared" si="426"/>
        <v>23000</v>
      </c>
      <c r="Y222" s="127">
        <f t="shared" si="386"/>
        <v>0</v>
      </c>
      <c r="Z222" s="128">
        <f t="shared" si="387"/>
        <v>0</v>
      </c>
      <c r="AA222" s="286"/>
      <c r="AB222" s="131"/>
      <c r="AC222" s="131"/>
      <c r="AD222" s="131"/>
      <c r="AE222" s="131"/>
      <c r="AF222" s="131"/>
      <c r="AG222" s="131"/>
    </row>
    <row r="223" spans="1:33" s="340" customFormat="1" ht="30" customHeight="1" x14ac:dyDescent="0.25">
      <c r="A223" s="132" t="s">
        <v>76</v>
      </c>
      <c r="B223" s="207" t="s">
        <v>443</v>
      </c>
      <c r="C223" s="164" t="s">
        <v>449</v>
      </c>
      <c r="D223" s="134" t="s">
        <v>442</v>
      </c>
      <c r="E223" s="135">
        <v>15</v>
      </c>
      <c r="F223" s="136">
        <v>2000</v>
      </c>
      <c r="G223" s="137">
        <f t="shared" si="419"/>
        <v>30000</v>
      </c>
      <c r="H223" s="135">
        <v>15</v>
      </c>
      <c r="I223" s="136">
        <v>2000</v>
      </c>
      <c r="J223" s="137">
        <f t="shared" si="420"/>
        <v>30000</v>
      </c>
      <c r="K223" s="135"/>
      <c r="L223" s="136"/>
      <c r="M223" s="137"/>
      <c r="N223" s="135"/>
      <c r="O223" s="136"/>
      <c r="P223" s="137"/>
      <c r="Q223" s="135"/>
      <c r="R223" s="136"/>
      <c r="S223" s="137"/>
      <c r="T223" s="135"/>
      <c r="U223" s="136"/>
      <c r="V223" s="137"/>
      <c r="W223" s="138">
        <f t="shared" si="425"/>
        <v>30000</v>
      </c>
      <c r="X223" s="127">
        <f t="shared" si="426"/>
        <v>30000</v>
      </c>
      <c r="Y223" s="127">
        <f t="shared" si="386"/>
        <v>0</v>
      </c>
      <c r="Z223" s="128">
        <f t="shared" si="387"/>
        <v>0</v>
      </c>
      <c r="AA223" s="286"/>
      <c r="AB223" s="131"/>
      <c r="AC223" s="131"/>
      <c r="AD223" s="131"/>
      <c r="AE223" s="131"/>
      <c r="AF223" s="131"/>
      <c r="AG223" s="131"/>
    </row>
    <row r="224" spans="1:33" s="340" customFormat="1" ht="30" customHeight="1" x14ac:dyDescent="0.25">
      <c r="A224" s="132" t="s">
        <v>76</v>
      </c>
      <c r="B224" s="207" t="s">
        <v>444</v>
      </c>
      <c r="C224" s="164" t="s">
        <v>450</v>
      </c>
      <c r="D224" s="134" t="s">
        <v>442</v>
      </c>
      <c r="E224" s="135">
        <v>5</v>
      </c>
      <c r="F224" s="136">
        <v>2500</v>
      </c>
      <c r="G224" s="137">
        <f t="shared" si="419"/>
        <v>12500</v>
      </c>
      <c r="H224" s="135">
        <v>5</v>
      </c>
      <c r="I224" s="136">
        <v>2500</v>
      </c>
      <c r="J224" s="137">
        <f t="shared" si="420"/>
        <v>12500</v>
      </c>
      <c r="K224" s="135"/>
      <c r="L224" s="136"/>
      <c r="M224" s="137"/>
      <c r="N224" s="135"/>
      <c r="O224" s="136"/>
      <c r="P224" s="137"/>
      <c r="Q224" s="135"/>
      <c r="R224" s="136"/>
      <c r="S224" s="137"/>
      <c r="T224" s="135"/>
      <c r="U224" s="136"/>
      <c r="V224" s="137"/>
      <c r="W224" s="138">
        <f t="shared" si="425"/>
        <v>12500</v>
      </c>
      <c r="X224" s="127">
        <f t="shared" si="426"/>
        <v>12500</v>
      </c>
      <c r="Y224" s="127">
        <f t="shared" si="386"/>
        <v>0</v>
      </c>
      <c r="Z224" s="128">
        <f t="shared" si="387"/>
        <v>0</v>
      </c>
      <c r="AA224" s="286"/>
      <c r="AB224" s="131"/>
      <c r="AC224" s="131"/>
      <c r="AD224" s="131"/>
      <c r="AE224" s="131"/>
      <c r="AF224" s="131"/>
      <c r="AG224" s="131"/>
    </row>
    <row r="225" spans="1:33" s="340" customFormat="1" ht="30" customHeight="1" x14ac:dyDescent="0.25">
      <c r="A225" s="132" t="s">
        <v>76</v>
      </c>
      <c r="B225" s="207" t="s">
        <v>445</v>
      </c>
      <c r="C225" s="164" t="s">
        <v>453</v>
      </c>
      <c r="D225" s="134" t="s">
        <v>442</v>
      </c>
      <c r="E225" s="135">
        <v>5</v>
      </c>
      <c r="F225" s="136">
        <v>1800</v>
      </c>
      <c r="G225" s="137">
        <f t="shared" si="419"/>
        <v>9000</v>
      </c>
      <c r="H225" s="135">
        <v>5</v>
      </c>
      <c r="I225" s="136">
        <v>1800</v>
      </c>
      <c r="J225" s="137">
        <f t="shared" si="420"/>
        <v>9000</v>
      </c>
      <c r="K225" s="135"/>
      <c r="L225" s="136"/>
      <c r="M225" s="137"/>
      <c r="N225" s="135"/>
      <c r="O225" s="136"/>
      <c r="P225" s="137"/>
      <c r="Q225" s="135"/>
      <c r="R225" s="136"/>
      <c r="S225" s="137"/>
      <c r="T225" s="135"/>
      <c r="U225" s="136"/>
      <c r="V225" s="137"/>
      <c r="W225" s="138">
        <f t="shared" si="425"/>
        <v>9000</v>
      </c>
      <c r="X225" s="127">
        <f t="shared" si="426"/>
        <v>9000</v>
      </c>
      <c r="Y225" s="127">
        <f t="shared" si="386"/>
        <v>0</v>
      </c>
      <c r="Z225" s="128">
        <f t="shared" si="387"/>
        <v>0</v>
      </c>
      <c r="AA225" s="286"/>
      <c r="AB225" s="131"/>
      <c r="AC225" s="131"/>
      <c r="AD225" s="131"/>
      <c r="AE225" s="131"/>
      <c r="AF225" s="131"/>
      <c r="AG225" s="131"/>
    </row>
    <row r="226" spans="1:33" s="340" customFormat="1" ht="30" customHeight="1" x14ac:dyDescent="0.25">
      <c r="A226" s="132" t="s">
        <v>76</v>
      </c>
      <c r="B226" s="207" t="s">
        <v>451</v>
      </c>
      <c r="C226" s="164" t="s">
        <v>452</v>
      </c>
      <c r="D226" s="134" t="s">
        <v>442</v>
      </c>
      <c r="E226" s="135">
        <v>5</v>
      </c>
      <c r="F226" s="136">
        <v>1800</v>
      </c>
      <c r="G226" s="137">
        <f t="shared" si="419"/>
        <v>9000</v>
      </c>
      <c r="H226" s="135">
        <v>5</v>
      </c>
      <c r="I226" s="136">
        <v>1800</v>
      </c>
      <c r="J226" s="137">
        <f t="shared" si="420"/>
        <v>9000</v>
      </c>
      <c r="K226" s="135"/>
      <c r="L226" s="136"/>
      <c r="M226" s="137"/>
      <c r="N226" s="135"/>
      <c r="O226" s="136"/>
      <c r="P226" s="137"/>
      <c r="Q226" s="135"/>
      <c r="R226" s="136"/>
      <c r="S226" s="137"/>
      <c r="T226" s="135"/>
      <c r="U226" s="136"/>
      <c r="V226" s="137"/>
      <c r="W226" s="138">
        <f t="shared" si="425"/>
        <v>9000</v>
      </c>
      <c r="X226" s="127">
        <f t="shared" si="426"/>
        <v>9000</v>
      </c>
      <c r="Y226" s="127">
        <f t="shared" si="386"/>
        <v>0</v>
      </c>
      <c r="Z226" s="128">
        <f t="shared" si="387"/>
        <v>0</v>
      </c>
      <c r="AA226" s="286"/>
      <c r="AB226" s="131"/>
      <c r="AC226" s="131"/>
      <c r="AD226" s="131"/>
      <c r="AE226" s="131"/>
      <c r="AF226" s="131"/>
      <c r="AG226" s="131"/>
    </row>
    <row r="227" spans="1:33" ht="30" customHeight="1" thickBot="1" x14ac:dyDescent="0.3">
      <c r="A227" s="132" t="s">
        <v>76</v>
      </c>
      <c r="B227" s="154" t="s">
        <v>445</v>
      </c>
      <c r="C227" s="189" t="s">
        <v>316</v>
      </c>
      <c r="D227" s="148"/>
      <c r="E227" s="135"/>
      <c r="F227" s="136">
        <v>0.22</v>
      </c>
      <c r="G227" s="137">
        <f t="shared" si="419"/>
        <v>0</v>
      </c>
      <c r="H227" s="135"/>
      <c r="I227" s="136">
        <v>0.22</v>
      </c>
      <c r="J227" s="137">
        <f t="shared" si="420"/>
        <v>0</v>
      </c>
      <c r="K227" s="135"/>
      <c r="L227" s="136">
        <v>0.22</v>
      </c>
      <c r="M227" s="137">
        <f t="shared" si="421"/>
        <v>0</v>
      </c>
      <c r="N227" s="135"/>
      <c r="O227" s="136">
        <v>0.22</v>
      </c>
      <c r="P227" s="137">
        <f t="shared" si="422"/>
        <v>0</v>
      </c>
      <c r="Q227" s="135"/>
      <c r="R227" s="136">
        <v>0.22</v>
      </c>
      <c r="S227" s="137">
        <f t="shared" si="423"/>
        <v>0</v>
      </c>
      <c r="T227" s="135"/>
      <c r="U227" s="136">
        <v>0.22</v>
      </c>
      <c r="V227" s="137">
        <f t="shared" si="424"/>
        <v>0</v>
      </c>
      <c r="W227" s="138">
        <f t="shared" si="425"/>
        <v>0</v>
      </c>
      <c r="X227" s="127">
        <f t="shared" si="426"/>
        <v>0</v>
      </c>
      <c r="Y227" s="127">
        <f t="shared" si="386"/>
        <v>0</v>
      </c>
      <c r="Z227" s="128" t="e">
        <f t="shared" si="387"/>
        <v>#DIV/0!</v>
      </c>
      <c r="AA227" s="152"/>
      <c r="AB227" s="7"/>
      <c r="AC227" s="7"/>
      <c r="AD227" s="7"/>
      <c r="AE227" s="7"/>
      <c r="AF227" s="7"/>
      <c r="AG227" s="7"/>
    </row>
    <row r="228" spans="1:33" ht="30" customHeight="1" x14ac:dyDescent="0.25">
      <c r="A228" s="300" t="s">
        <v>317</v>
      </c>
      <c r="B228" s="301"/>
      <c r="C228" s="302"/>
      <c r="D228" s="303"/>
      <c r="E228" s="174">
        <f>E214+E210+E205+E200</f>
        <v>36</v>
      </c>
      <c r="F228" s="190"/>
      <c r="G228" s="304">
        <f t="shared" ref="G228:H228" si="427">G214+G210+G205+G200</f>
        <v>360000</v>
      </c>
      <c r="H228" s="174">
        <f t="shared" si="427"/>
        <v>34</v>
      </c>
      <c r="I228" s="190"/>
      <c r="J228" s="304">
        <f t="shared" ref="J228:K228" si="428">J214+J210+J205+J200</f>
        <v>360383.2</v>
      </c>
      <c r="K228" s="174">
        <f t="shared" si="428"/>
        <v>0</v>
      </c>
      <c r="L228" s="190"/>
      <c r="M228" s="304">
        <f t="shared" ref="M228:N228" si="429">M214+M210+M205+M200</f>
        <v>0</v>
      </c>
      <c r="N228" s="174">
        <f t="shared" si="429"/>
        <v>0</v>
      </c>
      <c r="O228" s="190"/>
      <c r="P228" s="304">
        <f t="shared" ref="P228:Q228" si="430">P214+P210+P205+P200</f>
        <v>0</v>
      </c>
      <c r="Q228" s="174">
        <f t="shared" si="430"/>
        <v>0</v>
      </c>
      <c r="R228" s="190"/>
      <c r="S228" s="304">
        <f t="shared" ref="S228:T228" si="431">S214+S210+S205+S200</f>
        <v>0</v>
      </c>
      <c r="T228" s="174">
        <f t="shared" si="431"/>
        <v>0</v>
      </c>
      <c r="U228" s="190"/>
      <c r="V228" s="304">
        <f>V214+V210+V205+V200</f>
        <v>0</v>
      </c>
      <c r="W228" s="228">
        <f t="shared" ref="W228:X228" si="432">W214+W200+W210+W205</f>
        <v>360000</v>
      </c>
      <c r="X228" s="228">
        <f t="shared" si="432"/>
        <v>360383.2</v>
      </c>
      <c r="Y228" s="228">
        <f t="shared" si="386"/>
        <v>-383.20000000001164</v>
      </c>
      <c r="Z228" s="228">
        <f t="shared" si="387"/>
        <v>-1.0644444444444768E-3</v>
      </c>
      <c r="AA228" s="229"/>
      <c r="AB228" s="7"/>
      <c r="AC228" s="7"/>
      <c r="AD228" s="7"/>
      <c r="AE228" s="7"/>
      <c r="AF228" s="7"/>
      <c r="AG228" s="7"/>
    </row>
    <row r="229" spans="1:33" ht="30" customHeight="1" x14ac:dyDescent="0.25">
      <c r="A229" s="305" t="s">
        <v>318</v>
      </c>
      <c r="B229" s="306"/>
      <c r="C229" s="307"/>
      <c r="D229" s="308"/>
      <c r="E229" s="309"/>
      <c r="F229" s="310"/>
      <c r="G229" s="311">
        <f>G33+G47+G56+G123+G137+G151+G164+G172+G181+G188+G192+G198+G228</f>
        <v>1958615</v>
      </c>
      <c r="H229" s="309"/>
      <c r="I229" s="310"/>
      <c r="J229" s="311">
        <f>J33+J47+J56+J123+J137+J151+J164+J172+J181+J188+J192+J198+J228</f>
        <v>1958615</v>
      </c>
      <c r="K229" s="309"/>
      <c r="L229" s="310"/>
      <c r="M229" s="311">
        <f>M33+M47+M56+M123+M137+M151+M164+M172+M181+M188+M192+M198+M228</f>
        <v>0</v>
      </c>
      <c r="N229" s="309"/>
      <c r="O229" s="310"/>
      <c r="P229" s="311">
        <f>P33+P47+P56+P123+P137+P151+P164+P172+P181+P188+P192+P198+P228</f>
        <v>0</v>
      </c>
      <c r="Q229" s="309"/>
      <c r="R229" s="310"/>
      <c r="S229" s="311">
        <f>S33+S47+S56+S123+S137+S151+S164+S172+S181+S188+S192+S198+S228</f>
        <v>0</v>
      </c>
      <c r="T229" s="309"/>
      <c r="U229" s="310"/>
      <c r="V229" s="311">
        <f>V33+V47+V56+V123+V137+V151+V164+V172+V181+V188+V192+V198+V228</f>
        <v>0</v>
      </c>
      <c r="W229" s="311">
        <f>W33+W47+W56+W123+W137+W151+W164+W172+W181+W188+W192+W198+W228</f>
        <v>1958615</v>
      </c>
      <c r="X229" s="311">
        <f>X33+X47+X56+X123+X137+X151+X164+X172+X181+X188+X192+X198+X228</f>
        <v>1958615</v>
      </c>
      <c r="Y229" s="311">
        <f>Y33+Y47+Y56+Y123+Y137+Y151+Y164+Y172+Y181+Y188+Y192+Y198+Y228</f>
        <v>-1.0913936421275139E-11</v>
      </c>
      <c r="Z229" s="312">
        <f t="shared" si="387"/>
        <v>-5.5722724584847654E-18</v>
      </c>
      <c r="AA229" s="313"/>
      <c r="AB229" s="7"/>
      <c r="AC229" s="7"/>
      <c r="AD229" s="7"/>
      <c r="AE229" s="7"/>
      <c r="AF229" s="7"/>
      <c r="AG229" s="7"/>
    </row>
    <row r="230" spans="1:33" ht="15" customHeight="1" x14ac:dyDescent="0.25">
      <c r="A230" s="448"/>
      <c r="B230" s="424"/>
      <c r="C230" s="424"/>
      <c r="D230" s="74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314"/>
      <c r="X230" s="314"/>
      <c r="Y230" s="314"/>
      <c r="Z230" s="314"/>
      <c r="AA230" s="83"/>
      <c r="AB230" s="7"/>
      <c r="AC230" s="7"/>
      <c r="AD230" s="7"/>
      <c r="AE230" s="7"/>
      <c r="AF230" s="7"/>
      <c r="AG230" s="7"/>
    </row>
    <row r="231" spans="1:33" ht="30" customHeight="1" x14ac:dyDescent="0.25">
      <c r="A231" s="449" t="s">
        <v>319</v>
      </c>
      <c r="B231" s="436"/>
      <c r="C231" s="450"/>
      <c r="D231" s="315"/>
      <c r="E231" s="309"/>
      <c r="F231" s="310"/>
      <c r="G231" s="316">
        <f>Фінансування!C27-'Кошторис  витрат'!G229</f>
        <v>0</v>
      </c>
      <c r="H231" s="309"/>
      <c r="I231" s="310"/>
      <c r="J231" s="316">
        <f>Фінансування!C28-'Кошторис  витрат'!J229</f>
        <v>0</v>
      </c>
      <c r="K231" s="309"/>
      <c r="L231" s="310"/>
      <c r="M231" s="316">
        <f>Фінансування!J27-'Кошторис  витрат'!M229</f>
        <v>0</v>
      </c>
      <c r="N231" s="309"/>
      <c r="O231" s="310"/>
      <c r="P231" s="316">
        <f>Фінансування!J28-'Кошторис  витрат'!P229</f>
        <v>0</v>
      </c>
      <c r="Q231" s="309"/>
      <c r="R231" s="310"/>
      <c r="S231" s="316">
        <f>Фінансування!L27-'Кошторис  витрат'!S229</f>
        <v>0</v>
      </c>
      <c r="T231" s="309"/>
      <c r="U231" s="310"/>
      <c r="V231" s="316">
        <f>Фінансування!L28-'Кошторис  витрат'!V229</f>
        <v>0</v>
      </c>
      <c r="W231" s="317">
        <f>Фінансування!N27-'Кошторис  витрат'!W229</f>
        <v>0</v>
      </c>
      <c r="X231" s="317">
        <f>Фінансування!N28-'Кошторис  витрат'!X229</f>
        <v>0</v>
      </c>
      <c r="Y231" s="317"/>
      <c r="Z231" s="317"/>
      <c r="AA231" s="318"/>
      <c r="AB231" s="7"/>
      <c r="AC231" s="7"/>
      <c r="AD231" s="7"/>
      <c r="AE231" s="7"/>
      <c r="AF231" s="7"/>
      <c r="AG231" s="7"/>
    </row>
    <row r="232" spans="1:33" ht="15.75" customHeight="1" x14ac:dyDescent="0.25">
      <c r="A232" s="1"/>
      <c r="B232" s="319"/>
      <c r="C232" s="2"/>
      <c r="D232" s="32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1"/>
      <c r="X232" s="71"/>
      <c r="Y232" s="71"/>
      <c r="Z232" s="71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319"/>
      <c r="C233" s="2"/>
      <c r="D233" s="32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1"/>
      <c r="X233" s="71"/>
      <c r="Y233" s="71"/>
      <c r="Z233" s="71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319"/>
      <c r="C234" s="2"/>
      <c r="D234" s="32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1"/>
      <c r="X234" s="71"/>
      <c r="Y234" s="71"/>
      <c r="Z234" s="71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321"/>
      <c r="B235" s="322"/>
      <c r="C235" s="323" t="s">
        <v>613</v>
      </c>
      <c r="D235" s="320"/>
      <c r="E235" s="324"/>
      <c r="F235" s="324"/>
      <c r="G235" s="70"/>
      <c r="H235" s="325" t="s">
        <v>614</v>
      </c>
      <c r="I235" s="321"/>
      <c r="J235" s="324"/>
      <c r="K235" s="326"/>
      <c r="L235" s="2"/>
      <c r="M235" s="70"/>
      <c r="N235" s="326"/>
      <c r="O235" s="2"/>
      <c r="P235" s="70"/>
      <c r="Q235" s="70"/>
      <c r="R235" s="70"/>
      <c r="S235" s="70"/>
      <c r="T235" s="70"/>
      <c r="U235" s="70"/>
      <c r="V235" s="70"/>
      <c r="W235" s="71"/>
      <c r="X235" s="71"/>
      <c r="Y235" s="71"/>
      <c r="Z235" s="71"/>
      <c r="AA235" s="2"/>
      <c r="AB235" s="1"/>
      <c r="AC235" s="2"/>
      <c r="AD235" s="1"/>
      <c r="AE235" s="1"/>
      <c r="AF235" s="1"/>
      <c r="AG235" s="1"/>
    </row>
    <row r="236" spans="1:33" ht="15.75" customHeight="1" x14ac:dyDescent="0.25">
      <c r="A236" s="327"/>
      <c r="B236" s="328"/>
      <c r="C236" s="329" t="s">
        <v>320</v>
      </c>
      <c r="D236" s="330"/>
      <c r="E236" s="331" t="s">
        <v>321</v>
      </c>
      <c r="F236" s="331"/>
      <c r="G236" s="332"/>
      <c r="H236" s="333"/>
      <c r="I236" s="334" t="s">
        <v>322</v>
      </c>
      <c r="J236" s="332"/>
      <c r="K236" s="333"/>
      <c r="L236" s="334"/>
      <c r="M236" s="332"/>
      <c r="N236" s="333"/>
      <c r="O236" s="334"/>
      <c r="P236" s="332"/>
      <c r="Q236" s="332"/>
      <c r="R236" s="332"/>
      <c r="S236" s="332"/>
      <c r="T236" s="332"/>
      <c r="U236" s="332"/>
      <c r="V236" s="332"/>
      <c r="W236" s="335"/>
      <c r="X236" s="335"/>
      <c r="Y236" s="335"/>
      <c r="Z236" s="335"/>
      <c r="AA236" s="336"/>
      <c r="AB236" s="337"/>
      <c r="AC236" s="336"/>
      <c r="AD236" s="337"/>
      <c r="AE236" s="337"/>
      <c r="AF236" s="337"/>
      <c r="AG236" s="337"/>
    </row>
    <row r="237" spans="1:33" ht="15.75" customHeight="1" x14ac:dyDescent="0.25">
      <c r="A237" s="1"/>
      <c r="B237" s="319"/>
      <c r="C237" s="2"/>
      <c r="D237" s="32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1"/>
      <c r="X237" s="71"/>
      <c r="Y237" s="71"/>
      <c r="Z237" s="71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319"/>
      <c r="C238" s="2"/>
      <c r="D238" s="32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1"/>
      <c r="X238" s="71"/>
      <c r="Y238" s="71"/>
      <c r="Z238" s="71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319"/>
      <c r="C239" s="2"/>
      <c r="D239" s="32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1"/>
      <c r="X239" s="71"/>
      <c r="Y239" s="71"/>
      <c r="Z239" s="71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319"/>
      <c r="C240" s="2"/>
      <c r="D240" s="32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8"/>
      <c r="X240" s="338"/>
      <c r="Y240" s="338"/>
      <c r="Z240" s="338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319"/>
      <c r="C241" s="2"/>
      <c r="D241" s="32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8"/>
      <c r="X241" s="338"/>
      <c r="Y241" s="338"/>
      <c r="Z241" s="338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319"/>
      <c r="C242" s="2"/>
      <c r="D242" s="32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8"/>
      <c r="X242" s="338"/>
      <c r="Y242" s="338"/>
      <c r="Z242" s="338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319"/>
      <c r="C243" s="2"/>
      <c r="D243" s="32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8"/>
      <c r="X243" s="338"/>
      <c r="Y243" s="338"/>
      <c r="Z243" s="338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319"/>
      <c r="C244" s="2"/>
      <c r="D244" s="32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8"/>
      <c r="X244" s="338"/>
      <c r="Y244" s="338"/>
      <c r="Z244" s="338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319"/>
      <c r="C245" s="2"/>
      <c r="D245" s="32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8"/>
      <c r="X245" s="338"/>
      <c r="Y245" s="338"/>
      <c r="Z245" s="338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319"/>
      <c r="C246" s="2"/>
      <c r="D246" s="32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8"/>
      <c r="X246" s="338"/>
      <c r="Y246" s="338"/>
      <c r="Z246" s="338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319"/>
      <c r="C247" s="2"/>
      <c r="D247" s="32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8"/>
      <c r="X247" s="338"/>
      <c r="Y247" s="338"/>
      <c r="Z247" s="338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319"/>
      <c r="C248" s="2"/>
      <c r="D248" s="32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8"/>
      <c r="X248" s="338"/>
      <c r="Y248" s="338"/>
      <c r="Z248" s="338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319"/>
      <c r="C249" s="2"/>
      <c r="D249" s="32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8"/>
      <c r="X249" s="338"/>
      <c r="Y249" s="338"/>
      <c r="Z249" s="338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319"/>
      <c r="C250" s="2"/>
      <c r="D250" s="32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8"/>
      <c r="X250" s="338"/>
      <c r="Y250" s="338"/>
      <c r="Z250" s="338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319"/>
      <c r="C251" s="2"/>
      <c r="D251" s="32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8"/>
      <c r="X251" s="338"/>
      <c r="Y251" s="338"/>
      <c r="Z251" s="338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319"/>
      <c r="C252" s="2"/>
      <c r="D252" s="32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8"/>
      <c r="X252" s="338"/>
      <c r="Y252" s="338"/>
      <c r="Z252" s="338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319"/>
      <c r="C253" s="2"/>
      <c r="D253" s="32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8"/>
      <c r="X253" s="338"/>
      <c r="Y253" s="338"/>
      <c r="Z253" s="338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319"/>
      <c r="C254" s="2"/>
      <c r="D254" s="32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8"/>
      <c r="X254" s="338"/>
      <c r="Y254" s="338"/>
      <c r="Z254" s="338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319"/>
      <c r="C255" s="2"/>
      <c r="D255" s="32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8"/>
      <c r="X255" s="338"/>
      <c r="Y255" s="338"/>
      <c r="Z255" s="338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319"/>
      <c r="C256" s="2"/>
      <c r="D256" s="32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8"/>
      <c r="X256" s="338"/>
      <c r="Y256" s="338"/>
      <c r="Z256" s="338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319"/>
      <c r="C257" s="2"/>
      <c r="D257" s="32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8"/>
      <c r="X257" s="338"/>
      <c r="Y257" s="338"/>
      <c r="Z257" s="338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319"/>
      <c r="C258" s="2"/>
      <c r="D258" s="32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8"/>
      <c r="X258" s="338"/>
      <c r="Y258" s="338"/>
      <c r="Z258" s="338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319"/>
      <c r="C259" s="2"/>
      <c r="D259" s="32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8"/>
      <c r="X259" s="338"/>
      <c r="Y259" s="338"/>
      <c r="Z259" s="338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319"/>
      <c r="C260" s="2"/>
      <c r="D260" s="32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8"/>
      <c r="X260" s="338"/>
      <c r="Y260" s="338"/>
      <c r="Z260" s="338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319"/>
      <c r="C261" s="2"/>
      <c r="D261" s="32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8"/>
      <c r="X261" s="338"/>
      <c r="Y261" s="338"/>
      <c r="Z261" s="338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319"/>
      <c r="C262" s="2"/>
      <c r="D262" s="32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8"/>
      <c r="X262" s="338"/>
      <c r="Y262" s="338"/>
      <c r="Z262" s="338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319"/>
      <c r="C263" s="2"/>
      <c r="D263" s="32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8"/>
      <c r="X263" s="338"/>
      <c r="Y263" s="338"/>
      <c r="Z263" s="338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319"/>
      <c r="C264" s="2"/>
      <c r="D264" s="32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8"/>
      <c r="X264" s="338"/>
      <c r="Y264" s="338"/>
      <c r="Z264" s="338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319"/>
      <c r="C265" s="2"/>
      <c r="D265" s="32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8"/>
      <c r="X265" s="338"/>
      <c r="Y265" s="338"/>
      <c r="Z265" s="338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319"/>
      <c r="C266" s="2"/>
      <c r="D266" s="32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8"/>
      <c r="X266" s="338"/>
      <c r="Y266" s="338"/>
      <c r="Z266" s="338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319"/>
      <c r="C267" s="2"/>
      <c r="D267" s="32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8"/>
      <c r="X267" s="338"/>
      <c r="Y267" s="338"/>
      <c r="Z267" s="338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319"/>
      <c r="C268" s="2"/>
      <c r="D268" s="32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8"/>
      <c r="X268" s="338"/>
      <c r="Y268" s="338"/>
      <c r="Z268" s="338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319"/>
      <c r="C269" s="2"/>
      <c r="D269" s="32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8"/>
      <c r="X269" s="338"/>
      <c r="Y269" s="338"/>
      <c r="Z269" s="338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319"/>
      <c r="C270" s="2"/>
      <c r="D270" s="32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8"/>
      <c r="X270" s="338"/>
      <c r="Y270" s="338"/>
      <c r="Z270" s="338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319"/>
      <c r="C271" s="2"/>
      <c r="D271" s="32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8"/>
      <c r="X271" s="338"/>
      <c r="Y271" s="338"/>
      <c r="Z271" s="338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319"/>
      <c r="C272" s="2"/>
      <c r="D272" s="32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8"/>
      <c r="X272" s="338"/>
      <c r="Y272" s="338"/>
      <c r="Z272" s="338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319"/>
      <c r="C273" s="2"/>
      <c r="D273" s="32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8"/>
      <c r="X273" s="338"/>
      <c r="Y273" s="338"/>
      <c r="Z273" s="338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319"/>
      <c r="C274" s="2"/>
      <c r="D274" s="32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8"/>
      <c r="X274" s="338"/>
      <c r="Y274" s="338"/>
      <c r="Z274" s="338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319"/>
      <c r="C275" s="2"/>
      <c r="D275" s="32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8"/>
      <c r="X275" s="338"/>
      <c r="Y275" s="338"/>
      <c r="Z275" s="338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319"/>
      <c r="C276" s="2"/>
      <c r="D276" s="32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8"/>
      <c r="X276" s="338"/>
      <c r="Y276" s="338"/>
      <c r="Z276" s="338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319"/>
      <c r="C277" s="2"/>
      <c r="D277" s="32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8"/>
      <c r="X277" s="338"/>
      <c r="Y277" s="338"/>
      <c r="Z277" s="338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319"/>
      <c r="C278" s="2"/>
      <c r="D278" s="32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8"/>
      <c r="X278" s="338"/>
      <c r="Y278" s="338"/>
      <c r="Z278" s="338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319"/>
      <c r="C279" s="2"/>
      <c r="D279" s="32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8"/>
      <c r="X279" s="338"/>
      <c r="Y279" s="338"/>
      <c r="Z279" s="338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319"/>
      <c r="C280" s="2"/>
      <c r="D280" s="32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8"/>
      <c r="X280" s="338"/>
      <c r="Y280" s="338"/>
      <c r="Z280" s="338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319"/>
      <c r="C281" s="2"/>
      <c r="D281" s="32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8"/>
      <c r="X281" s="338"/>
      <c r="Y281" s="338"/>
      <c r="Z281" s="338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319"/>
      <c r="C282" s="2"/>
      <c r="D282" s="32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8"/>
      <c r="X282" s="338"/>
      <c r="Y282" s="338"/>
      <c r="Z282" s="338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319"/>
      <c r="C283" s="2"/>
      <c r="D283" s="32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8"/>
      <c r="X283" s="338"/>
      <c r="Y283" s="338"/>
      <c r="Z283" s="338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319"/>
      <c r="C284" s="2"/>
      <c r="D284" s="32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8"/>
      <c r="X284" s="338"/>
      <c r="Y284" s="338"/>
      <c r="Z284" s="338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319"/>
      <c r="C285" s="2"/>
      <c r="D285" s="32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8"/>
      <c r="X285" s="338"/>
      <c r="Y285" s="338"/>
      <c r="Z285" s="338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319"/>
      <c r="C286" s="2"/>
      <c r="D286" s="32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8"/>
      <c r="X286" s="338"/>
      <c r="Y286" s="338"/>
      <c r="Z286" s="338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319"/>
      <c r="C287" s="2"/>
      <c r="D287" s="32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8"/>
      <c r="X287" s="338"/>
      <c r="Y287" s="338"/>
      <c r="Z287" s="338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319"/>
      <c r="C288" s="2"/>
      <c r="D288" s="32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8"/>
      <c r="X288" s="338"/>
      <c r="Y288" s="338"/>
      <c r="Z288" s="338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319"/>
      <c r="C289" s="2"/>
      <c r="D289" s="32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8"/>
      <c r="X289" s="338"/>
      <c r="Y289" s="338"/>
      <c r="Z289" s="338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319"/>
      <c r="C290" s="2"/>
      <c r="D290" s="32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8"/>
      <c r="X290" s="338"/>
      <c r="Y290" s="338"/>
      <c r="Z290" s="338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319"/>
      <c r="C291" s="2"/>
      <c r="D291" s="32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8"/>
      <c r="X291" s="338"/>
      <c r="Y291" s="338"/>
      <c r="Z291" s="338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319"/>
      <c r="C292" s="2"/>
      <c r="D292" s="32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8"/>
      <c r="X292" s="338"/>
      <c r="Y292" s="338"/>
      <c r="Z292" s="338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319"/>
      <c r="C293" s="2"/>
      <c r="D293" s="32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8"/>
      <c r="X293" s="338"/>
      <c r="Y293" s="338"/>
      <c r="Z293" s="338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319"/>
      <c r="C294" s="2"/>
      <c r="D294" s="32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8"/>
      <c r="X294" s="338"/>
      <c r="Y294" s="338"/>
      <c r="Z294" s="338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319"/>
      <c r="C295" s="2"/>
      <c r="D295" s="32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8"/>
      <c r="X295" s="338"/>
      <c r="Y295" s="338"/>
      <c r="Z295" s="338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319"/>
      <c r="C296" s="2"/>
      <c r="D296" s="32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8"/>
      <c r="X296" s="338"/>
      <c r="Y296" s="338"/>
      <c r="Z296" s="338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319"/>
      <c r="C297" s="2"/>
      <c r="D297" s="32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8"/>
      <c r="X297" s="338"/>
      <c r="Y297" s="338"/>
      <c r="Z297" s="338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319"/>
      <c r="C298" s="2"/>
      <c r="D298" s="32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8"/>
      <c r="X298" s="338"/>
      <c r="Y298" s="338"/>
      <c r="Z298" s="338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319"/>
      <c r="C299" s="2"/>
      <c r="D299" s="32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8"/>
      <c r="X299" s="338"/>
      <c r="Y299" s="338"/>
      <c r="Z299" s="338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319"/>
      <c r="C300" s="2"/>
      <c r="D300" s="32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8"/>
      <c r="X300" s="338"/>
      <c r="Y300" s="338"/>
      <c r="Z300" s="338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319"/>
      <c r="C301" s="2"/>
      <c r="D301" s="32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8"/>
      <c r="X301" s="338"/>
      <c r="Y301" s="338"/>
      <c r="Z301" s="338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319"/>
      <c r="C302" s="2"/>
      <c r="D302" s="32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8"/>
      <c r="X302" s="338"/>
      <c r="Y302" s="338"/>
      <c r="Z302" s="338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319"/>
      <c r="C303" s="2"/>
      <c r="D303" s="32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8"/>
      <c r="X303" s="338"/>
      <c r="Y303" s="338"/>
      <c r="Z303" s="338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319"/>
      <c r="C304" s="2"/>
      <c r="D304" s="32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8"/>
      <c r="X304" s="338"/>
      <c r="Y304" s="338"/>
      <c r="Z304" s="338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319"/>
      <c r="C305" s="2"/>
      <c r="D305" s="32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8"/>
      <c r="X305" s="338"/>
      <c r="Y305" s="338"/>
      <c r="Z305" s="338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319"/>
      <c r="C306" s="2"/>
      <c r="D306" s="32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8"/>
      <c r="X306" s="338"/>
      <c r="Y306" s="338"/>
      <c r="Z306" s="338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319"/>
      <c r="C307" s="2"/>
      <c r="D307" s="32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8"/>
      <c r="X307" s="338"/>
      <c r="Y307" s="338"/>
      <c r="Z307" s="338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319"/>
      <c r="C308" s="2"/>
      <c r="D308" s="32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8"/>
      <c r="X308" s="338"/>
      <c r="Y308" s="338"/>
      <c r="Z308" s="338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319"/>
      <c r="C309" s="2"/>
      <c r="D309" s="32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8"/>
      <c r="X309" s="338"/>
      <c r="Y309" s="338"/>
      <c r="Z309" s="338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319"/>
      <c r="C310" s="2"/>
      <c r="D310" s="32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8"/>
      <c r="X310" s="338"/>
      <c r="Y310" s="338"/>
      <c r="Z310" s="338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319"/>
      <c r="C311" s="2"/>
      <c r="D311" s="32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8"/>
      <c r="X311" s="338"/>
      <c r="Y311" s="338"/>
      <c r="Z311" s="338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319"/>
      <c r="C312" s="2"/>
      <c r="D312" s="32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8"/>
      <c r="X312" s="338"/>
      <c r="Y312" s="338"/>
      <c r="Z312" s="338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319"/>
      <c r="C313" s="2"/>
      <c r="D313" s="32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8"/>
      <c r="X313" s="338"/>
      <c r="Y313" s="338"/>
      <c r="Z313" s="338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319"/>
      <c r="C314" s="2"/>
      <c r="D314" s="32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8"/>
      <c r="X314" s="338"/>
      <c r="Y314" s="338"/>
      <c r="Z314" s="338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319"/>
      <c r="C315" s="2"/>
      <c r="D315" s="32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8"/>
      <c r="X315" s="338"/>
      <c r="Y315" s="338"/>
      <c r="Z315" s="338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319"/>
      <c r="C316" s="2"/>
      <c r="D316" s="32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8"/>
      <c r="X316" s="338"/>
      <c r="Y316" s="338"/>
      <c r="Z316" s="338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319"/>
      <c r="C317" s="2"/>
      <c r="D317" s="32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8"/>
      <c r="X317" s="338"/>
      <c r="Y317" s="338"/>
      <c r="Z317" s="338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319"/>
      <c r="C318" s="2"/>
      <c r="D318" s="32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8"/>
      <c r="X318" s="338"/>
      <c r="Y318" s="338"/>
      <c r="Z318" s="338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319"/>
      <c r="C319" s="2"/>
      <c r="D319" s="32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8"/>
      <c r="X319" s="338"/>
      <c r="Y319" s="338"/>
      <c r="Z319" s="338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319"/>
      <c r="C320" s="2"/>
      <c r="D320" s="32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8"/>
      <c r="X320" s="338"/>
      <c r="Y320" s="338"/>
      <c r="Z320" s="338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319"/>
      <c r="C321" s="2"/>
      <c r="D321" s="32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8"/>
      <c r="X321" s="338"/>
      <c r="Y321" s="338"/>
      <c r="Z321" s="338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319"/>
      <c r="C322" s="2"/>
      <c r="D322" s="32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8"/>
      <c r="X322" s="338"/>
      <c r="Y322" s="338"/>
      <c r="Z322" s="338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319"/>
      <c r="C323" s="2"/>
      <c r="D323" s="32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8"/>
      <c r="X323" s="338"/>
      <c r="Y323" s="338"/>
      <c r="Z323" s="338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319"/>
      <c r="C324" s="2"/>
      <c r="D324" s="32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8"/>
      <c r="X324" s="338"/>
      <c r="Y324" s="338"/>
      <c r="Z324" s="338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319"/>
      <c r="C325" s="2"/>
      <c r="D325" s="32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8"/>
      <c r="X325" s="338"/>
      <c r="Y325" s="338"/>
      <c r="Z325" s="338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319"/>
      <c r="C326" s="2"/>
      <c r="D326" s="32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8"/>
      <c r="X326" s="338"/>
      <c r="Y326" s="338"/>
      <c r="Z326" s="338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319"/>
      <c r="C327" s="2"/>
      <c r="D327" s="32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8"/>
      <c r="X327" s="338"/>
      <c r="Y327" s="338"/>
      <c r="Z327" s="338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319"/>
      <c r="C328" s="2"/>
      <c r="D328" s="32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8"/>
      <c r="X328" s="338"/>
      <c r="Y328" s="338"/>
      <c r="Z328" s="338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1"/>
      <c r="B329" s="319"/>
      <c r="C329" s="2"/>
      <c r="D329" s="32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8"/>
      <c r="X329" s="338"/>
      <c r="Y329" s="338"/>
      <c r="Z329" s="338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1"/>
      <c r="B330" s="319"/>
      <c r="C330" s="2"/>
      <c r="D330" s="32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8"/>
      <c r="X330" s="338"/>
      <c r="Y330" s="338"/>
      <c r="Z330" s="338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1"/>
      <c r="B331" s="319"/>
      <c r="C331" s="2"/>
      <c r="D331" s="32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8"/>
      <c r="X331" s="338"/>
      <c r="Y331" s="338"/>
      <c r="Z331" s="338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1"/>
      <c r="B332" s="319"/>
      <c r="C332" s="2"/>
      <c r="D332" s="32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8"/>
      <c r="X332" s="338"/>
      <c r="Y332" s="338"/>
      <c r="Z332" s="338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1"/>
      <c r="B333" s="319"/>
      <c r="C333" s="2"/>
      <c r="D333" s="32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8"/>
      <c r="X333" s="338"/>
      <c r="Y333" s="338"/>
      <c r="Z333" s="338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1"/>
      <c r="B334" s="319"/>
      <c r="C334" s="2"/>
      <c r="D334" s="32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8"/>
      <c r="X334" s="338"/>
      <c r="Y334" s="338"/>
      <c r="Z334" s="338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1"/>
      <c r="B335" s="319"/>
      <c r="C335" s="2"/>
      <c r="D335" s="32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8"/>
      <c r="X335" s="338"/>
      <c r="Y335" s="338"/>
      <c r="Z335" s="338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1"/>
      <c r="B336" s="319"/>
      <c r="C336" s="2"/>
      <c r="D336" s="32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8"/>
      <c r="X336" s="338"/>
      <c r="Y336" s="338"/>
      <c r="Z336" s="338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1"/>
      <c r="B337" s="319"/>
      <c r="C337" s="2"/>
      <c r="D337" s="32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8"/>
      <c r="X337" s="338"/>
      <c r="Y337" s="338"/>
      <c r="Z337" s="338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1"/>
      <c r="B338" s="319"/>
      <c r="C338" s="2"/>
      <c r="D338" s="32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8"/>
      <c r="X338" s="338"/>
      <c r="Y338" s="338"/>
      <c r="Z338" s="338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1"/>
      <c r="B339" s="319"/>
      <c r="C339" s="2"/>
      <c r="D339" s="32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8"/>
      <c r="X339" s="338"/>
      <c r="Y339" s="338"/>
      <c r="Z339" s="338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1"/>
      <c r="B340" s="319"/>
      <c r="C340" s="2"/>
      <c r="D340" s="32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8"/>
      <c r="X340" s="338"/>
      <c r="Y340" s="338"/>
      <c r="Z340" s="338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1"/>
      <c r="B341" s="319"/>
      <c r="C341" s="2"/>
      <c r="D341" s="32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8"/>
      <c r="X341" s="338"/>
      <c r="Y341" s="338"/>
      <c r="Z341" s="338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1"/>
      <c r="B342" s="319"/>
      <c r="C342" s="2"/>
      <c r="D342" s="32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8"/>
      <c r="X342" s="338"/>
      <c r="Y342" s="338"/>
      <c r="Z342" s="338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1"/>
      <c r="B343" s="319"/>
      <c r="C343" s="2"/>
      <c r="D343" s="32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8"/>
      <c r="X343" s="338"/>
      <c r="Y343" s="338"/>
      <c r="Z343" s="338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1"/>
      <c r="B344" s="319"/>
      <c r="C344" s="2"/>
      <c r="D344" s="32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8"/>
      <c r="X344" s="338"/>
      <c r="Y344" s="338"/>
      <c r="Z344" s="338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1"/>
      <c r="B345" s="319"/>
      <c r="C345" s="2"/>
      <c r="D345" s="32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8"/>
      <c r="X345" s="338"/>
      <c r="Y345" s="338"/>
      <c r="Z345" s="338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1"/>
      <c r="B346" s="319"/>
      <c r="C346" s="2"/>
      <c r="D346" s="32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8"/>
      <c r="X346" s="338"/>
      <c r="Y346" s="338"/>
      <c r="Z346" s="338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1"/>
      <c r="B347" s="319"/>
      <c r="C347" s="2"/>
      <c r="D347" s="32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8"/>
      <c r="X347" s="338"/>
      <c r="Y347" s="338"/>
      <c r="Z347" s="338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1"/>
      <c r="B348" s="319"/>
      <c r="C348" s="2"/>
      <c r="D348" s="32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8"/>
      <c r="X348" s="338"/>
      <c r="Y348" s="338"/>
      <c r="Z348" s="338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1"/>
      <c r="B349" s="319"/>
      <c r="C349" s="2"/>
      <c r="D349" s="32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8"/>
      <c r="X349" s="338"/>
      <c r="Y349" s="338"/>
      <c r="Z349" s="338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1"/>
      <c r="B350" s="319"/>
      <c r="C350" s="2"/>
      <c r="D350" s="32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8"/>
      <c r="X350" s="338"/>
      <c r="Y350" s="338"/>
      <c r="Z350" s="338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1"/>
      <c r="B351" s="319"/>
      <c r="C351" s="2"/>
      <c r="D351" s="32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8"/>
      <c r="X351" s="338"/>
      <c r="Y351" s="338"/>
      <c r="Z351" s="338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1"/>
      <c r="B352" s="319"/>
      <c r="C352" s="2"/>
      <c r="D352" s="32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8"/>
      <c r="X352" s="338"/>
      <c r="Y352" s="338"/>
      <c r="Z352" s="338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1"/>
      <c r="B353" s="319"/>
      <c r="C353" s="2"/>
      <c r="D353" s="32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8"/>
      <c r="X353" s="338"/>
      <c r="Y353" s="338"/>
      <c r="Z353" s="338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1"/>
      <c r="B354" s="319"/>
      <c r="C354" s="2"/>
      <c r="D354" s="32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8"/>
      <c r="X354" s="338"/>
      <c r="Y354" s="338"/>
      <c r="Z354" s="338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5">
      <c r="A355" s="1"/>
      <c r="B355" s="319"/>
      <c r="C355" s="2"/>
      <c r="D355" s="32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8"/>
      <c r="X355" s="338"/>
      <c r="Y355" s="338"/>
      <c r="Z355" s="338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5">
      <c r="A356" s="1"/>
      <c r="B356" s="319"/>
      <c r="C356" s="2"/>
      <c r="D356" s="32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8"/>
      <c r="X356" s="338"/>
      <c r="Y356" s="338"/>
      <c r="Z356" s="338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5">
      <c r="A357" s="1"/>
      <c r="B357" s="319"/>
      <c r="C357" s="2"/>
      <c r="D357" s="32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8"/>
      <c r="X357" s="338"/>
      <c r="Y357" s="338"/>
      <c r="Z357" s="338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5">
      <c r="A358" s="1"/>
      <c r="B358" s="319"/>
      <c r="C358" s="2"/>
      <c r="D358" s="32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8"/>
      <c r="X358" s="338"/>
      <c r="Y358" s="338"/>
      <c r="Z358" s="338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5">
      <c r="A359" s="1"/>
      <c r="B359" s="319"/>
      <c r="C359" s="2"/>
      <c r="D359" s="32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8"/>
      <c r="X359" s="338"/>
      <c r="Y359" s="338"/>
      <c r="Z359" s="338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5">
      <c r="A360" s="1"/>
      <c r="B360" s="319"/>
      <c r="C360" s="2"/>
      <c r="D360" s="32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8"/>
      <c r="X360" s="338"/>
      <c r="Y360" s="338"/>
      <c r="Z360" s="338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5">
      <c r="A361" s="1"/>
      <c r="B361" s="319"/>
      <c r="C361" s="2"/>
      <c r="D361" s="32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8"/>
      <c r="X361" s="338"/>
      <c r="Y361" s="338"/>
      <c r="Z361" s="338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5">
      <c r="A362" s="1"/>
      <c r="B362" s="319"/>
      <c r="C362" s="2"/>
      <c r="D362" s="32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8"/>
      <c r="X362" s="338"/>
      <c r="Y362" s="338"/>
      <c r="Z362" s="338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5">
      <c r="A363" s="1"/>
      <c r="B363" s="319"/>
      <c r="C363" s="2"/>
      <c r="D363" s="32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8"/>
      <c r="X363" s="338"/>
      <c r="Y363" s="338"/>
      <c r="Z363" s="338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5">
      <c r="A364" s="1"/>
      <c r="B364" s="319"/>
      <c r="C364" s="2"/>
      <c r="D364" s="32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8"/>
      <c r="X364" s="338"/>
      <c r="Y364" s="338"/>
      <c r="Z364" s="338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5">
      <c r="A365" s="1"/>
      <c r="B365" s="319"/>
      <c r="C365" s="2"/>
      <c r="D365" s="32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8"/>
      <c r="X365" s="338"/>
      <c r="Y365" s="338"/>
      <c r="Z365" s="338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5">
      <c r="A366" s="1"/>
      <c r="B366" s="319"/>
      <c r="C366" s="2"/>
      <c r="D366" s="32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8"/>
      <c r="X366" s="338"/>
      <c r="Y366" s="338"/>
      <c r="Z366" s="338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5">
      <c r="A367" s="1"/>
      <c r="B367" s="319"/>
      <c r="C367" s="2"/>
      <c r="D367" s="32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8"/>
      <c r="X367" s="338"/>
      <c r="Y367" s="338"/>
      <c r="Z367" s="338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5">
      <c r="A368" s="1"/>
      <c r="B368" s="319"/>
      <c r="C368" s="2"/>
      <c r="D368" s="32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8"/>
      <c r="X368" s="338"/>
      <c r="Y368" s="338"/>
      <c r="Z368" s="338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5">
      <c r="A369" s="1"/>
      <c r="B369" s="319"/>
      <c r="C369" s="2"/>
      <c r="D369" s="32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8"/>
      <c r="X369" s="338"/>
      <c r="Y369" s="338"/>
      <c r="Z369" s="338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5">
      <c r="A370" s="1"/>
      <c r="B370" s="319"/>
      <c r="C370" s="2"/>
      <c r="D370" s="32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8"/>
      <c r="X370" s="338"/>
      <c r="Y370" s="338"/>
      <c r="Z370" s="338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5">
      <c r="A371" s="1"/>
      <c r="B371" s="319"/>
      <c r="C371" s="2"/>
      <c r="D371" s="32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8"/>
      <c r="X371" s="338"/>
      <c r="Y371" s="338"/>
      <c r="Z371" s="338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319"/>
      <c r="C372" s="2"/>
      <c r="D372" s="32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8"/>
      <c r="X372" s="338"/>
      <c r="Y372" s="338"/>
      <c r="Z372" s="338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319"/>
      <c r="C373" s="2"/>
      <c r="D373" s="32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8"/>
      <c r="X373" s="338"/>
      <c r="Y373" s="338"/>
      <c r="Z373" s="338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1"/>
      <c r="B374" s="319"/>
      <c r="C374" s="2"/>
      <c r="D374" s="32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8"/>
      <c r="X374" s="338"/>
      <c r="Y374" s="338"/>
      <c r="Z374" s="338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5">
      <c r="A375" s="1"/>
      <c r="B375" s="319"/>
      <c r="C375" s="2"/>
      <c r="D375" s="32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8"/>
      <c r="X375" s="338"/>
      <c r="Y375" s="338"/>
      <c r="Z375" s="338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5">
      <c r="A376" s="1"/>
      <c r="B376" s="319"/>
      <c r="C376" s="2"/>
      <c r="D376" s="32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8"/>
      <c r="X376" s="338"/>
      <c r="Y376" s="338"/>
      <c r="Z376" s="338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319"/>
      <c r="C377" s="2"/>
      <c r="D377" s="32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8"/>
      <c r="X377" s="338"/>
      <c r="Y377" s="338"/>
      <c r="Z377" s="338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319"/>
      <c r="C378" s="2"/>
      <c r="D378" s="32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8"/>
      <c r="X378" s="338"/>
      <c r="Y378" s="338"/>
      <c r="Z378" s="338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319"/>
      <c r="C379" s="2"/>
      <c r="D379" s="32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8"/>
      <c r="X379" s="338"/>
      <c r="Y379" s="338"/>
      <c r="Z379" s="338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319"/>
      <c r="C380" s="2"/>
      <c r="D380" s="32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8"/>
      <c r="X380" s="338"/>
      <c r="Y380" s="338"/>
      <c r="Z380" s="338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319"/>
      <c r="C381" s="2"/>
      <c r="D381" s="32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8"/>
      <c r="X381" s="338"/>
      <c r="Y381" s="338"/>
      <c r="Z381" s="338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319"/>
      <c r="C382" s="2"/>
      <c r="D382" s="32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8"/>
      <c r="X382" s="338"/>
      <c r="Y382" s="338"/>
      <c r="Z382" s="338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319"/>
      <c r="C383" s="2"/>
      <c r="D383" s="32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8"/>
      <c r="X383" s="338"/>
      <c r="Y383" s="338"/>
      <c r="Z383" s="338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319"/>
      <c r="C384" s="2"/>
      <c r="D384" s="32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8"/>
      <c r="X384" s="338"/>
      <c r="Y384" s="338"/>
      <c r="Z384" s="338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319"/>
      <c r="C385" s="2"/>
      <c r="D385" s="32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8"/>
      <c r="X385" s="338"/>
      <c r="Y385" s="338"/>
      <c r="Z385" s="338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5">
      <c r="A386" s="1"/>
      <c r="B386" s="319"/>
      <c r="C386" s="2"/>
      <c r="D386" s="32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38"/>
      <c r="X386" s="338"/>
      <c r="Y386" s="338"/>
      <c r="Z386" s="338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5">
      <c r="A387" s="1"/>
      <c r="B387" s="319"/>
      <c r="C387" s="2"/>
      <c r="D387" s="32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338"/>
      <c r="X387" s="338"/>
      <c r="Y387" s="338"/>
      <c r="Z387" s="338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25">
      <c r="A388" s="1"/>
      <c r="B388" s="319"/>
      <c r="C388" s="2"/>
      <c r="D388" s="32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338"/>
      <c r="X388" s="338"/>
      <c r="Y388" s="338"/>
      <c r="Z388" s="338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25">
      <c r="A389" s="1"/>
      <c r="B389" s="319"/>
      <c r="C389" s="2"/>
      <c r="D389" s="32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338"/>
      <c r="X389" s="338"/>
      <c r="Y389" s="338"/>
      <c r="Z389" s="338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25">
      <c r="A390" s="1"/>
      <c r="B390" s="319"/>
      <c r="C390" s="2"/>
      <c r="D390" s="32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338"/>
      <c r="X390" s="338"/>
      <c r="Y390" s="338"/>
      <c r="Z390" s="338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25">
      <c r="A391" s="1"/>
      <c r="B391" s="319"/>
      <c r="C391" s="2"/>
      <c r="D391" s="32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338"/>
      <c r="X391" s="338"/>
      <c r="Y391" s="338"/>
      <c r="Z391" s="338"/>
      <c r="AA391" s="2"/>
      <c r="AB391" s="1"/>
      <c r="AC391" s="1"/>
      <c r="AD391" s="1"/>
      <c r="AE391" s="1"/>
      <c r="AF391" s="1"/>
      <c r="AG391" s="1"/>
    </row>
    <row r="392" spans="1:33" ht="15.75" customHeight="1" x14ac:dyDescent="0.25">
      <c r="A392" s="1"/>
      <c r="B392" s="319"/>
      <c r="C392" s="2"/>
      <c r="D392" s="32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338"/>
      <c r="X392" s="338"/>
      <c r="Y392" s="338"/>
      <c r="Z392" s="338"/>
      <c r="AA392" s="2"/>
      <c r="AB392" s="1"/>
      <c r="AC392" s="1"/>
      <c r="AD392" s="1"/>
      <c r="AE392" s="1"/>
      <c r="AF392" s="1"/>
      <c r="AG392" s="1"/>
    </row>
    <row r="393" spans="1:33" ht="15.75" customHeight="1" x14ac:dyDescent="0.25">
      <c r="A393" s="1"/>
      <c r="B393" s="319"/>
      <c r="C393" s="2"/>
      <c r="D393" s="32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338"/>
      <c r="X393" s="338"/>
      <c r="Y393" s="338"/>
      <c r="Z393" s="338"/>
      <c r="AA393" s="2"/>
      <c r="AB393" s="1"/>
      <c r="AC393" s="1"/>
      <c r="AD393" s="1"/>
      <c r="AE393" s="1"/>
      <c r="AF393" s="1"/>
      <c r="AG393" s="1"/>
    </row>
    <row r="394" spans="1:33" ht="15.75" customHeight="1" x14ac:dyDescent="0.25">
      <c r="A394" s="1"/>
      <c r="B394" s="319"/>
      <c r="C394" s="2"/>
      <c r="D394" s="32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338"/>
      <c r="X394" s="338"/>
      <c r="Y394" s="338"/>
      <c r="Z394" s="338"/>
      <c r="AA394" s="2"/>
      <c r="AB394" s="1"/>
      <c r="AC394" s="1"/>
      <c r="AD394" s="1"/>
      <c r="AE394" s="1"/>
      <c r="AF394" s="1"/>
      <c r="AG394" s="1"/>
    </row>
    <row r="395" spans="1:33" ht="15.75" customHeight="1" x14ac:dyDescent="0.25">
      <c r="A395" s="1"/>
      <c r="B395" s="319"/>
      <c r="C395" s="2"/>
      <c r="D395" s="32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338"/>
      <c r="X395" s="338"/>
      <c r="Y395" s="338"/>
      <c r="Z395" s="338"/>
      <c r="AA395" s="2"/>
      <c r="AB395" s="1"/>
      <c r="AC395" s="1"/>
      <c r="AD395" s="1"/>
      <c r="AE395" s="1"/>
      <c r="AF395" s="1"/>
      <c r="AG395" s="1"/>
    </row>
    <row r="396" spans="1:33" ht="15.75" customHeight="1" x14ac:dyDescent="0.25">
      <c r="A396" s="1"/>
      <c r="B396" s="319"/>
      <c r="C396" s="2"/>
      <c r="D396" s="32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338"/>
      <c r="X396" s="338"/>
      <c r="Y396" s="338"/>
      <c r="Z396" s="338"/>
      <c r="AA396" s="2"/>
      <c r="AB396" s="1"/>
      <c r="AC396" s="1"/>
      <c r="AD396" s="1"/>
      <c r="AE396" s="1"/>
      <c r="AF396" s="1"/>
      <c r="AG396" s="1"/>
    </row>
    <row r="397" spans="1:33" ht="15.75" customHeight="1" x14ac:dyDescent="0.25">
      <c r="A397" s="1"/>
      <c r="B397" s="319"/>
      <c r="C397" s="2"/>
      <c r="D397" s="32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338"/>
      <c r="X397" s="338"/>
      <c r="Y397" s="338"/>
      <c r="Z397" s="338"/>
      <c r="AA397" s="2"/>
      <c r="AB397" s="1"/>
      <c r="AC397" s="1"/>
      <c r="AD397" s="1"/>
      <c r="AE397" s="1"/>
      <c r="AF397" s="1"/>
      <c r="AG397" s="1"/>
    </row>
    <row r="398" spans="1:33" ht="15.75" customHeight="1" x14ac:dyDescent="0.25">
      <c r="A398" s="1"/>
      <c r="B398" s="319"/>
      <c r="C398" s="2"/>
      <c r="D398" s="32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338"/>
      <c r="X398" s="338"/>
      <c r="Y398" s="338"/>
      <c r="Z398" s="338"/>
      <c r="AA398" s="2"/>
      <c r="AB398" s="1"/>
      <c r="AC398" s="1"/>
      <c r="AD398" s="1"/>
      <c r="AE398" s="1"/>
      <c r="AF398" s="1"/>
      <c r="AG398" s="1"/>
    </row>
    <row r="399" spans="1:33" ht="15.75" customHeight="1" x14ac:dyDescent="0.25">
      <c r="A399" s="1"/>
      <c r="B399" s="319"/>
      <c r="C399" s="2"/>
      <c r="D399" s="32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338"/>
      <c r="X399" s="338"/>
      <c r="Y399" s="338"/>
      <c r="Z399" s="338"/>
      <c r="AA399" s="2"/>
      <c r="AB399" s="1"/>
      <c r="AC399" s="1"/>
      <c r="AD399" s="1"/>
      <c r="AE399" s="1"/>
      <c r="AF399" s="1"/>
      <c r="AG399" s="1"/>
    </row>
    <row r="400" spans="1:33" ht="15.75" customHeight="1" x14ac:dyDescent="0.25">
      <c r="A400" s="1"/>
      <c r="B400" s="319"/>
      <c r="C400" s="2"/>
      <c r="D400" s="32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338"/>
      <c r="X400" s="338"/>
      <c r="Y400" s="338"/>
      <c r="Z400" s="338"/>
      <c r="AA400" s="2"/>
      <c r="AB400" s="1"/>
      <c r="AC400" s="1"/>
      <c r="AD400" s="1"/>
      <c r="AE400" s="1"/>
      <c r="AF400" s="1"/>
      <c r="AG400" s="1"/>
    </row>
    <row r="401" spans="1:33" ht="15.75" customHeight="1" x14ac:dyDescent="0.25">
      <c r="A401" s="1"/>
      <c r="B401" s="319"/>
      <c r="C401" s="2"/>
      <c r="D401" s="32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338"/>
      <c r="X401" s="338"/>
      <c r="Y401" s="338"/>
      <c r="Z401" s="338"/>
      <c r="AA401" s="2"/>
      <c r="AB401" s="1"/>
      <c r="AC401" s="1"/>
      <c r="AD401" s="1"/>
      <c r="AE401" s="1"/>
      <c r="AF401" s="1"/>
      <c r="AG401" s="1"/>
    </row>
    <row r="402" spans="1:33" ht="15.75" customHeight="1" x14ac:dyDescent="0.25">
      <c r="A402" s="1"/>
      <c r="B402" s="319"/>
      <c r="C402" s="2"/>
      <c r="D402" s="32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338"/>
      <c r="X402" s="338"/>
      <c r="Y402" s="338"/>
      <c r="Z402" s="338"/>
      <c r="AA402" s="2"/>
      <c r="AB402" s="1"/>
      <c r="AC402" s="1"/>
      <c r="AD402" s="1"/>
      <c r="AE402" s="1"/>
      <c r="AF402" s="1"/>
      <c r="AG402" s="1"/>
    </row>
    <row r="403" spans="1:33" ht="15.75" customHeight="1" x14ac:dyDescent="0.25">
      <c r="A403" s="1"/>
      <c r="B403" s="319"/>
      <c r="C403" s="2"/>
      <c r="D403" s="32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338"/>
      <c r="X403" s="338"/>
      <c r="Y403" s="338"/>
      <c r="Z403" s="338"/>
      <c r="AA403" s="2"/>
      <c r="AB403" s="1"/>
      <c r="AC403" s="1"/>
      <c r="AD403" s="1"/>
      <c r="AE403" s="1"/>
      <c r="AF403" s="1"/>
      <c r="AG403" s="1"/>
    </row>
    <row r="404" spans="1:33" ht="15.75" customHeight="1" x14ac:dyDescent="0.25">
      <c r="A404" s="1"/>
      <c r="B404" s="319"/>
      <c r="C404" s="2"/>
      <c r="D404" s="32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338"/>
      <c r="X404" s="338"/>
      <c r="Y404" s="338"/>
      <c r="Z404" s="338"/>
      <c r="AA404" s="2"/>
      <c r="AB404" s="1"/>
      <c r="AC404" s="1"/>
      <c r="AD404" s="1"/>
      <c r="AE404" s="1"/>
      <c r="AF404" s="1"/>
      <c r="AG404" s="1"/>
    </row>
    <row r="405" spans="1:33" ht="15.75" customHeight="1" x14ac:dyDescent="0.25">
      <c r="A405" s="1"/>
      <c r="B405" s="319"/>
      <c r="C405" s="2"/>
      <c r="D405" s="32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338"/>
      <c r="X405" s="338"/>
      <c r="Y405" s="338"/>
      <c r="Z405" s="338"/>
      <c r="AA405" s="2"/>
      <c r="AB405" s="1"/>
      <c r="AC405" s="1"/>
      <c r="AD405" s="1"/>
      <c r="AE405" s="1"/>
      <c r="AF405" s="1"/>
      <c r="AG405" s="1"/>
    </row>
    <row r="406" spans="1:33" ht="15.75" customHeight="1" x14ac:dyDescent="0.25">
      <c r="A406" s="1"/>
      <c r="B406" s="319"/>
      <c r="C406" s="2"/>
      <c r="D406" s="32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338"/>
      <c r="X406" s="338"/>
      <c r="Y406" s="338"/>
      <c r="Z406" s="338"/>
      <c r="AA406" s="2"/>
      <c r="AB406" s="1"/>
      <c r="AC406" s="1"/>
      <c r="AD406" s="1"/>
      <c r="AE406" s="1"/>
      <c r="AF406" s="1"/>
      <c r="AG406" s="1"/>
    </row>
    <row r="407" spans="1:33" ht="15.75" customHeight="1" x14ac:dyDescent="0.25">
      <c r="A407" s="1"/>
      <c r="B407" s="319"/>
      <c r="C407" s="2"/>
      <c r="D407" s="32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338"/>
      <c r="X407" s="338"/>
      <c r="Y407" s="338"/>
      <c r="Z407" s="338"/>
      <c r="AA407" s="2"/>
      <c r="AB407" s="1"/>
      <c r="AC407" s="1"/>
      <c r="AD407" s="1"/>
      <c r="AE407" s="1"/>
      <c r="AF407" s="1"/>
      <c r="AG407" s="1"/>
    </row>
    <row r="408" spans="1:33" ht="15.75" customHeight="1" x14ac:dyDescent="0.25">
      <c r="A408" s="1"/>
      <c r="B408" s="319"/>
      <c r="C408" s="2"/>
      <c r="D408" s="32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338"/>
      <c r="X408" s="338"/>
      <c r="Y408" s="338"/>
      <c r="Z408" s="338"/>
      <c r="AA408" s="2"/>
      <c r="AB408" s="1"/>
      <c r="AC408" s="1"/>
      <c r="AD408" s="1"/>
      <c r="AE408" s="1"/>
      <c r="AF408" s="1"/>
      <c r="AG408" s="1"/>
    </row>
    <row r="409" spans="1:33" ht="15.75" customHeight="1" x14ac:dyDescent="0.25">
      <c r="A409" s="1"/>
      <c r="B409" s="319"/>
      <c r="C409" s="2"/>
      <c r="D409" s="32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338"/>
      <c r="X409" s="338"/>
      <c r="Y409" s="338"/>
      <c r="Z409" s="338"/>
      <c r="AA409" s="2"/>
      <c r="AB409" s="1"/>
      <c r="AC409" s="1"/>
      <c r="AD409" s="1"/>
      <c r="AE409" s="1"/>
      <c r="AF409" s="1"/>
      <c r="AG409" s="1"/>
    </row>
    <row r="410" spans="1:33" ht="15.75" customHeight="1" x14ac:dyDescent="0.25">
      <c r="A410" s="1"/>
      <c r="B410" s="319"/>
      <c r="C410" s="2"/>
      <c r="D410" s="32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338"/>
      <c r="X410" s="338"/>
      <c r="Y410" s="338"/>
      <c r="Z410" s="338"/>
      <c r="AA410" s="2"/>
      <c r="AB410" s="1"/>
      <c r="AC410" s="1"/>
      <c r="AD410" s="1"/>
      <c r="AE410" s="1"/>
      <c r="AF410" s="1"/>
      <c r="AG410" s="1"/>
    </row>
    <row r="411" spans="1:33" ht="15.75" customHeight="1" x14ac:dyDescent="0.25">
      <c r="A411" s="1"/>
      <c r="B411" s="319"/>
      <c r="C411" s="2"/>
      <c r="D411" s="32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338"/>
      <c r="X411" s="338"/>
      <c r="Y411" s="338"/>
      <c r="Z411" s="338"/>
      <c r="AA411" s="2"/>
      <c r="AB411" s="1"/>
      <c r="AC411" s="1"/>
      <c r="AD411" s="1"/>
      <c r="AE411" s="1"/>
      <c r="AF411" s="1"/>
      <c r="AG411" s="1"/>
    </row>
    <row r="412" spans="1:33" ht="15.75" customHeight="1" x14ac:dyDescent="0.25">
      <c r="A412" s="1"/>
      <c r="B412" s="319"/>
      <c r="C412" s="2"/>
      <c r="D412" s="32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338"/>
      <c r="X412" s="338"/>
      <c r="Y412" s="338"/>
      <c r="Z412" s="338"/>
      <c r="AA412" s="2"/>
      <c r="AB412" s="1"/>
      <c r="AC412" s="1"/>
      <c r="AD412" s="1"/>
      <c r="AE412" s="1"/>
      <c r="AF412" s="1"/>
      <c r="AG412" s="1"/>
    </row>
    <row r="413" spans="1:33" ht="15.75" customHeight="1" x14ac:dyDescent="0.25">
      <c r="A413" s="1"/>
      <c r="B413" s="319"/>
      <c r="C413" s="2"/>
      <c r="D413" s="32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338"/>
      <c r="X413" s="338"/>
      <c r="Y413" s="338"/>
      <c r="Z413" s="338"/>
      <c r="AA413" s="2"/>
      <c r="AB413" s="1"/>
      <c r="AC413" s="1"/>
      <c r="AD413" s="1"/>
      <c r="AE413" s="1"/>
      <c r="AF413" s="1"/>
      <c r="AG413" s="1"/>
    </row>
    <row r="414" spans="1:33" ht="15.75" customHeight="1" x14ac:dyDescent="0.25">
      <c r="A414" s="1"/>
      <c r="B414" s="319"/>
      <c r="C414" s="2"/>
      <c r="D414" s="32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338"/>
      <c r="X414" s="338"/>
      <c r="Y414" s="338"/>
      <c r="Z414" s="338"/>
      <c r="AA414" s="2"/>
      <c r="AB414" s="1"/>
      <c r="AC414" s="1"/>
      <c r="AD414" s="1"/>
      <c r="AE414" s="1"/>
      <c r="AF414" s="1"/>
      <c r="AG414" s="1"/>
    </row>
    <row r="415" spans="1:33" ht="15.75" customHeight="1" x14ac:dyDescent="0.25">
      <c r="A415" s="1"/>
      <c r="B415" s="319"/>
      <c r="C415" s="2"/>
      <c r="D415" s="320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338"/>
      <c r="X415" s="338"/>
      <c r="Y415" s="338"/>
      <c r="Z415" s="338"/>
      <c r="AA415" s="2"/>
      <c r="AB415" s="1"/>
      <c r="AC415" s="1"/>
      <c r="AD415" s="1"/>
      <c r="AE415" s="1"/>
      <c r="AF415" s="1"/>
      <c r="AG415" s="1"/>
    </row>
    <row r="416" spans="1:33" ht="15.75" customHeight="1" x14ac:dyDescent="0.25">
      <c r="A416" s="1"/>
      <c r="B416" s="319"/>
      <c r="C416" s="2"/>
      <c r="D416" s="32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338"/>
      <c r="X416" s="338"/>
      <c r="Y416" s="338"/>
      <c r="Z416" s="338"/>
      <c r="AA416" s="2"/>
      <c r="AB416" s="1"/>
      <c r="AC416" s="1"/>
      <c r="AD416" s="1"/>
      <c r="AE416" s="1"/>
      <c r="AF416" s="1"/>
      <c r="AG416" s="1"/>
    </row>
    <row r="417" spans="1:33" ht="15.75" customHeight="1" x14ac:dyDescent="0.25">
      <c r="A417" s="1"/>
      <c r="B417" s="319"/>
      <c r="C417" s="2"/>
      <c r="D417" s="32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338"/>
      <c r="X417" s="338"/>
      <c r="Y417" s="338"/>
      <c r="Z417" s="338"/>
      <c r="AA417" s="2"/>
      <c r="AB417" s="1"/>
      <c r="AC417" s="1"/>
      <c r="AD417" s="1"/>
      <c r="AE417" s="1"/>
      <c r="AF417" s="1"/>
      <c r="AG417" s="1"/>
    </row>
    <row r="418" spans="1:33" ht="15.75" customHeight="1" x14ac:dyDescent="0.25">
      <c r="A418" s="1"/>
      <c r="B418" s="319"/>
      <c r="C418" s="2"/>
      <c r="D418" s="32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338"/>
      <c r="X418" s="338"/>
      <c r="Y418" s="338"/>
      <c r="Z418" s="338"/>
      <c r="AA418" s="2"/>
      <c r="AB418" s="1"/>
      <c r="AC418" s="1"/>
      <c r="AD418" s="1"/>
      <c r="AE418" s="1"/>
      <c r="AF418" s="1"/>
      <c r="AG418" s="1"/>
    </row>
    <row r="419" spans="1:33" ht="15.75" customHeight="1" x14ac:dyDescent="0.25">
      <c r="A419" s="1"/>
      <c r="B419" s="319"/>
      <c r="C419" s="2"/>
      <c r="D419" s="32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338"/>
      <c r="X419" s="338"/>
      <c r="Y419" s="338"/>
      <c r="Z419" s="338"/>
      <c r="AA419" s="2"/>
      <c r="AB419" s="1"/>
      <c r="AC419" s="1"/>
      <c r="AD419" s="1"/>
      <c r="AE419" s="1"/>
      <c r="AF419" s="1"/>
      <c r="AG419" s="1"/>
    </row>
    <row r="420" spans="1:33" ht="15.75" customHeight="1" x14ac:dyDescent="0.25">
      <c r="A420" s="1"/>
      <c r="B420" s="319"/>
      <c r="C420" s="2"/>
      <c r="D420" s="32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338"/>
      <c r="X420" s="338"/>
      <c r="Y420" s="338"/>
      <c r="Z420" s="338"/>
      <c r="AA420" s="2"/>
      <c r="AB420" s="1"/>
      <c r="AC420" s="1"/>
      <c r="AD420" s="1"/>
      <c r="AE420" s="1"/>
      <c r="AF420" s="1"/>
      <c r="AG420" s="1"/>
    </row>
    <row r="421" spans="1:33" ht="15.75" customHeight="1" x14ac:dyDescent="0.25">
      <c r="A421" s="1"/>
      <c r="B421" s="319"/>
      <c r="C421" s="2"/>
      <c r="D421" s="32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338"/>
      <c r="X421" s="338"/>
      <c r="Y421" s="338"/>
      <c r="Z421" s="338"/>
      <c r="AA421" s="2"/>
      <c r="AB421" s="1"/>
      <c r="AC421" s="1"/>
      <c r="AD421" s="1"/>
      <c r="AE421" s="1"/>
      <c r="AF421" s="1"/>
      <c r="AG421" s="1"/>
    </row>
    <row r="422" spans="1:33" ht="15.75" customHeight="1" x14ac:dyDescent="0.25">
      <c r="A422" s="1"/>
      <c r="B422" s="319"/>
      <c r="C422" s="2"/>
      <c r="D422" s="32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338"/>
      <c r="X422" s="338"/>
      <c r="Y422" s="338"/>
      <c r="Z422" s="338"/>
      <c r="AA422" s="2"/>
      <c r="AB422" s="1"/>
      <c r="AC422" s="1"/>
      <c r="AD422" s="1"/>
      <c r="AE422" s="1"/>
      <c r="AF422" s="1"/>
      <c r="AG422" s="1"/>
    </row>
    <row r="423" spans="1:33" ht="15.75" customHeight="1" x14ac:dyDescent="0.25">
      <c r="A423" s="1"/>
      <c r="B423" s="319"/>
      <c r="C423" s="2"/>
      <c r="D423" s="320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338"/>
      <c r="X423" s="338"/>
      <c r="Y423" s="338"/>
      <c r="Z423" s="338"/>
      <c r="AA423" s="2"/>
      <c r="AB423" s="1"/>
      <c r="AC423" s="1"/>
      <c r="AD423" s="1"/>
      <c r="AE423" s="1"/>
      <c r="AF423" s="1"/>
      <c r="AG423" s="1"/>
    </row>
    <row r="424" spans="1:33" ht="15.75" customHeight="1" x14ac:dyDescent="0.25">
      <c r="A424" s="1"/>
      <c r="B424" s="319"/>
      <c r="C424" s="2"/>
      <c r="D424" s="32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338"/>
      <c r="X424" s="338"/>
      <c r="Y424" s="338"/>
      <c r="Z424" s="338"/>
      <c r="AA424" s="2"/>
      <c r="AB424" s="1"/>
      <c r="AC424" s="1"/>
      <c r="AD424" s="1"/>
      <c r="AE424" s="1"/>
      <c r="AF424" s="1"/>
      <c r="AG424" s="1"/>
    </row>
    <row r="425" spans="1:33" ht="15.75" customHeight="1" x14ac:dyDescent="0.25">
      <c r="A425" s="1"/>
      <c r="B425" s="319"/>
      <c r="C425" s="2"/>
      <c r="D425" s="32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338"/>
      <c r="X425" s="338"/>
      <c r="Y425" s="338"/>
      <c r="Z425" s="338"/>
      <c r="AA425" s="2"/>
      <c r="AB425" s="1"/>
      <c r="AC425" s="1"/>
      <c r="AD425" s="1"/>
      <c r="AE425" s="1"/>
      <c r="AF425" s="1"/>
      <c r="AG425" s="1"/>
    </row>
    <row r="426" spans="1:33" ht="15.75" customHeight="1" x14ac:dyDescent="0.25">
      <c r="A426" s="1"/>
      <c r="B426" s="319"/>
      <c r="C426" s="2"/>
      <c r="D426" s="32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338"/>
      <c r="X426" s="338"/>
      <c r="Y426" s="338"/>
      <c r="Z426" s="338"/>
      <c r="AA426" s="2"/>
      <c r="AB426" s="1"/>
      <c r="AC426" s="1"/>
      <c r="AD426" s="1"/>
      <c r="AE426" s="1"/>
      <c r="AF426" s="1"/>
      <c r="AG426" s="1"/>
    </row>
    <row r="427" spans="1:33" ht="15.75" customHeight="1" x14ac:dyDescent="0.25">
      <c r="A427" s="1"/>
      <c r="B427" s="319"/>
      <c r="C427" s="2"/>
      <c r="D427" s="32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338"/>
      <c r="X427" s="338"/>
      <c r="Y427" s="338"/>
      <c r="Z427" s="338"/>
      <c r="AA427" s="2"/>
      <c r="AB427" s="1"/>
      <c r="AC427" s="1"/>
      <c r="AD427" s="1"/>
      <c r="AE427" s="1"/>
      <c r="AF427" s="1"/>
      <c r="AG427" s="1"/>
    </row>
    <row r="428" spans="1:33" ht="15.75" customHeight="1" x14ac:dyDescent="0.25">
      <c r="A428" s="1"/>
      <c r="B428" s="319"/>
      <c r="C428" s="2"/>
      <c r="D428" s="32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338"/>
      <c r="X428" s="338"/>
      <c r="Y428" s="338"/>
      <c r="Z428" s="338"/>
      <c r="AA428" s="2"/>
      <c r="AB428" s="1"/>
      <c r="AC428" s="1"/>
      <c r="AD428" s="1"/>
      <c r="AE428" s="1"/>
      <c r="AF428" s="1"/>
      <c r="AG428" s="1"/>
    </row>
    <row r="429" spans="1:33" ht="15.75" customHeight="1" x14ac:dyDescent="0.25">
      <c r="A429" s="1"/>
      <c r="B429" s="319"/>
      <c r="C429" s="2"/>
      <c r="D429" s="32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338"/>
      <c r="X429" s="338"/>
      <c r="Y429" s="338"/>
      <c r="Z429" s="338"/>
      <c r="AA429" s="2"/>
      <c r="AB429" s="1"/>
      <c r="AC429" s="1"/>
      <c r="AD429" s="1"/>
      <c r="AE429" s="1"/>
      <c r="AF429" s="1"/>
      <c r="AG429" s="1"/>
    </row>
    <row r="430" spans="1:33" ht="15.75" customHeight="1" x14ac:dyDescent="0.25">
      <c r="A430" s="1"/>
      <c r="B430" s="319"/>
      <c r="C430" s="2"/>
      <c r="D430" s="32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338"/>
      <c r="X430" s="338"/>
      <c r="Y430" s="338"/>
      <c r="Z430" s="338"/>
      <c r="AA430" s="2"/>
      <c r="AB430" s="1"/>
      <c r="AC430" s="1"/>
      <c r="AD430" s="1"/>
      <c r="AE430" s="1"/>
      <c r="AF430" s="1"/>
      <c r="AG430" s="1"/>
    </row>
    <row r="431" spans="1:33" ht="15.75" customHeight="1" x14ac:dyDescent="0.25">
      <c r="A431" s="1"/>
      <c r="B431" s="319"/>
      <c r="C431" s="2"/>
      <c r="D431" s="320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338"/>
      <c r="X431" s="338"/>
      <c r="Y431" s="338"/>
      <c r="Z431" s="338"/>
      <c r="AA431" s="2"/>
      <c r="AB431" s="1"/>
      <c r="AC431" s="1"/>
      <c r="AD431" s="1"/>
      <c r="AE431" s="1"/>
      <c r="AF431" s="1"/>
      <c r="AG431" s="1"/>
    </row>
    <row r="432" spans="1:33" ht="15.75" customHeight="1" x14ac:dyDescent="0.25">
      <c r="A432" s="1"/>
      <c r="B432" s="1"/>
      <c r="C432" s="2"/>
      <c r="D432" s="32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338"/>
      <c r="X432" s="338"/>
      <c r="Y432" s="338"/>
      <c r="Z432" s="338"/>
      <c r="AA432" s="2"/>
      <c r="AB432" s="1"/>
      <c r="AC432" s="1"/>
      <c r="AD432" s="1"/>
      <c r="AE432" s="1"/>
      <c r="AF432" s="1"/>
      <c r="AG432" s="1"/>
    </row>
    <row r="433" spans="1:33" ht="15.75" customHeight="1" x14ac:dyDescent="0.25">
      <c r="A433" s="1"/>
      <c r="B433" s="1"/>
      <c r="C433" s="2"/>
      <c r="D433" s="32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338"/>
      <c r="X433" s="338"/>
      <c r="Y433" s="338"/>
      <c r="Z433" s="338"/>
      <c r="AA433" s="2"/>
      <c r="AB433" s="1"/>
      <c r="AC433" s="1"/>
      <c r="AD433" s="1"/>
      <c r="AE433" s="1"/>
      <c r="AF433" s="1"/>
      <c r="AG433" s="1"/>
    </row>
    <row r="434" spans="1:33" ht="15.75" customHeight="1" x14ac:dyDescent="0.25">
      <c r="A434" s="1"/>
      <c r="B434" s="1"/>
      <c r="C434" s="2"/>
      <c r="D434" s="32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338"/>
      <c r="X434" s="338"/>
      <c r="Y434" s="338"/>
      <c r="Z434" s="338"/>
      <c r="AA434" s="2"/>
      <c r="AB434" s="1"/>
      <c r="AC434" s="1"/>
      <c r="AD434" s="1"/>
      <c r="AE434" s="1"/>
      <c r="AF434" s="1"/>
      <c r="AG434" s="1"/>
    </row>
    <row r="435" spans="1:33" ht="15.75" customHeight="1" x14ac:dyDescent="0.25">
      <c r="A435" s="1"/>
      <c r="B435" s="1"/>
      <c r="C435" s="2"/>
      <c r="D435" s="32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338"/>
      <c r="X435" s="338"/>
      <c r="Y435" s="338"/>
      <c r="Z435" s="338"/>
      <c r="AA435" s="2"/>
      <c r="AB435" s="1"/>
      <c r="AC435" s="1"/>
      <c r="AD435" s="1"/>
      <c r="AE435" s="1"/>
      <c r="AF435" s="1"/>
      <c r="AG435" s="1"/>
    </row>
    <row r="436" spans="1:33" ht="15.75" customHeight="1" x14ac:dyDescent="0.25">
      <c r="A436" s="1"/>
      <c r="B436" s="1"/>
      <c r="C436" s="2"/>
      <c r="D436" s="32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338"/>
      <c r="X436" s="338"/>
      <c r="Y436" s="338"/>
      <c r="Z436" s="338"/>
      <c r="AA436" s="2"/>
      <c r="AB436" s="1"/>
      <c r="AC436" s="1"/>
      <c r="AD436" s="1"/>
      <c r="AE436" s="1"/>
      <c r="AF436" s="1"/>
      <c r="AG436" s="1"/>
    </row>
    <row r="437" spans="1:33" ht="15.75" customHeight="1" x14ac:dyDescent="0.25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1:33" ht="15.75" customHeight="1" x14ac:dyDescent="0.25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1:33" ht="15.75" customHeight="1" x14ac:dyDescent="0.25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1:33" ht="15.75" customHeight="1" x14ac:dyDescent="0.25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1:33" ht="15.75" customHeight="1" x14ac:dyDescent="0.25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1:33" ht="15.75" customHeight="1" x14ac:dyDescent="0.25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1:33" ht="15.75" customHeight="1" x14ac:dyDescent="0.25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1:33" ht="15.75" customHeight="1" x14ac:dyDescent="0.25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1:33" ht="15.75" customHeight="1" x14ac:dyDescent="0.25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1:33" ht="15.75" customHeight="1" x14ac:dyDescent="0.25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1:33" ht="15.75" customHeight="1" x14ac:dyDescent="0.25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1:33" ht="15.75" customHeight="1" x14ac:dyDescent="0.25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5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5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5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5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5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5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5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5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5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5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5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5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5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5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5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5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5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5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5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5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5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5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5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5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5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5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5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5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5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5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5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5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5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5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5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5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5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5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5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5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5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5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5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5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5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5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5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5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5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5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5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5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5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5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5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5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5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5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5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5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5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5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5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5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5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5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5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5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5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5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5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5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5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5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5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5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5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5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5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5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5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5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5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5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5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5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5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5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5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5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5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5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5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5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5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5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5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5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5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5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5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5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5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5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5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5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5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5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5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5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5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5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5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5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5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5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5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5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5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5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5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5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5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5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5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5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5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5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5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5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5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5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5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5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5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5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5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5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5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5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5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5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5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5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5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5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5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5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5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5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5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5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5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5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5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5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5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5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5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5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5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5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5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5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5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5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5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5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5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5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5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5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5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5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5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5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5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5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5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5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5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5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5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5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5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5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5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5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5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5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5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5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5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5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5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5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5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5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5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5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5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5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5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5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5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5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5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5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5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5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5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5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5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5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5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5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5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5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5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5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5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5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5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5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5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5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5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5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5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5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5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5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5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5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5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5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5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5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5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5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5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5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5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5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5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5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5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5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5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5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5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5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5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5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5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5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5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5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5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5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5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5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5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5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5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5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5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5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5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5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5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5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5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5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5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5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5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5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5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5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5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5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5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5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5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5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5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5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5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5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5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5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5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5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5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5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5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5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5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5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5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5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5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5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5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5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5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5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5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5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5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5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5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5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5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5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5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5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5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5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5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5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5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5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5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5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5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5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5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5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5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5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5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5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5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5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5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5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5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5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5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5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5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5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5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5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5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5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5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5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5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5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5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5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5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5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5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5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5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5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5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5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5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5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5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5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5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5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5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5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5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5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5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5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5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5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5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5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5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5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5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5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5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5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5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5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5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5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5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5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5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5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5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5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5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5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5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5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5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5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5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5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5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5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5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5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5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5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5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5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5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5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5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5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5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5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5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5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5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5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5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5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5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5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5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5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5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5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5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5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5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5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5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5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5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5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5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5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5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5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5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5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5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5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5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5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5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5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5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5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5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5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5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5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5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5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5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5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5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5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5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5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5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5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5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5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5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5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5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5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5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5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5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5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5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5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5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5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5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5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5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5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5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5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5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5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5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5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5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5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5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5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5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5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5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5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5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5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5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5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5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5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5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5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5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5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5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5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5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5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5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5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5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5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5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5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5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5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5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5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5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5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5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5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5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5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5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5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5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5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5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5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5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5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5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5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5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5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5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5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5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5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5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5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5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5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5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5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5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5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5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5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25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25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25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 x14ac:dyDescent="0.25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8:28" ht="15.75" customHeight="1" x14ac:dyDescent="0.25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8:28" ht="15.75" customHeight="1" x14ac:dyDescent="0.25">
      <c r="H1006" s="5"/>
      <c r="I1006" s="5"/>
      <c r="J1006" s="5"/>
      <c r="N1006" s="5"/>
      <c r="O1006" s="5"/>
      <c r="P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8:28" ht="15.75" customHeight="1" x14ac:dyDescent="0.25">
      <c r="H1007" s="5"/>
      <c r="I1007" s="5"/>
      <c r="J1007" s="5"/>
      <c r="N1007" s="5"/>
      <c r="O1007" s="5"/>
      <c r="P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8:28" ht="15.75" customHeight="1" x14ac:dyDescent="0.25">
      <c r="H1008" s="5"/>
      <c r="I1008" s="5"/>
      <c r="J1008" s="5"/>
      <c r="N1008" s="5"/>
      <c r="O1008" s="5"/>
      <c r="P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8:28" ht="15.75" customHeight="1" x14ac:dyDescent="0.25">
      <c r="H1009" s="5"/>
      <c r="I1009" s="5"/>
      <c r="J1009" s="5"/>
      <c r="N1009" s="5"/>
      <c r="O1009" s="5"/>
      <c r="P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8:28" ht="15.75" customHeight="1" x14ac:dyDescent="0.25">
      <c r="H1010" s="5"/>
      <c r="I1010" s="5"/>
      <c r="J1010" s="5"/>
      <c r="N1010" s="5"/>
      <c r="O1010" s="5"/>
      <c r="P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8:28" ht="15.75" customHeight="1" x14ac:dyDescent="0.25">
      <c r="H1011" s="5"/>
      <c r="I1011" s="5"/>
      <c r="J1011" s="5"/>
      <c r="N1011" s="5"/>
      <c r="O1011" s="5"/>
      <c r="P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8:28" ht="15.75" customHeight="1" x14ac:dyDescent="0.25">
      <c r="H1012" s="5"/>
      <c r="I1012" s="5"/>
      <c r="J1012" s="5"/>
      <c r="N1012" s="5"/>
      <c r="O1012" s="5"/>
      <c r="P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8:28" ht="15.75" customHeight="1" x14ac:dyDescent="0.25">
      <c r="H1013" s="5"/>
      <c r="I1013" s="5"/>
      <c r="J1013" s="5"/>
      <c r="N1013" s="5"/>
      <c r="O1013" s="5"/>
      <c r="P1013" s="5"/>
      <c r="T1013" s="5"/>
      <c r="U1013" s="5"/>
      <c r="V1013" s="5"/>
      <c r="W1013" s="5"/>
      <c r="X1013" s="5"/>
      <c r="Y1013" s="5"/>
      <c r="Z1013" s="5"/>
      <c r="AA1013" s="5"/>
      <c r="AB1013" s="5"/>
    </row>
    <row r="1014" spans="8:28" ht="15.75" customHeight="1" x14ac:dyDescent="0.25">
      <c r="H1014" s="5"/>
      <c r="I1014" s="5"/>
      <c r="J1014" s="5"/>
      <c r="N1014" s="5"/>
      <c r="O1014" s="5"/>
      <c r="P1014" s="5"/>
      <c r="T1014" s="5"/>
      <c r="U1014" s="5"/>
      <c r="V1014" s="5"/>
      <c r="W1014" s="5"/>
      <c r="X1014" s="5"/>
      <c r="Y1014" s="5"/>
      <c r="Z1014" s="5"/>
      <c r="AA1014" s="5"/>
      <c r="AB1014" s="5"/>
    </row>
    <row r="1015" spans="8:28" ht="15.75" customHeight="1" x14ac:dyDescent="0.25">
      <c r="H1015" s="5"/>
      <c r="I1015" s="5"/>
      <c r="J1015" s="5"/>
      <c r="N1015" s="5"/>
      <c r="O1015" s="5"/>
      <c r="P1015" s="5"/>
      <c r="T1015" s="5"/>
      <c r="U1015" s="5"/>
      <c r="V1015" s="5"/>
      <c r="W1015" s="5"/>
      <c r="X1015" s="5"/>
      <c r="Y1015" s="5"/>
      <c r="Z1015" s="5"/>
      <c r="AA1015" s="5"/>
      <c r="AB1015" s="5"/>
    </row>
    <row r="1016" spans="8:28" ht="15.75" customHeight="1" x14ac:dyDescent="0.25">
      <c r="H1016" s="5"/>
      <c r="I1016" s="5"/>
      <c r="J1016" s="5"/>
      <c r="N1016" s="5"/>
      <c r="O1016" s="5"/>
      <c r="P1016" s="5"/>
      <c r="T1016" s="5"/>
      <c r="U1016" s="5"/>
      <c r="V1016" s="5"/>
      <c r="W1016" s="5"/>
      <c r="X1016" s="5"/>
      <c r="Y1016" s="5"/>
      <c r="Z1016" s="5"/>
      <c r="AA1016" s="5"/>
      <c r="AB1016" s="5"/>
    </row>
    <row r="1017" spans="8:28" ht="15.75" customHeight="1" x14ac:dyDescent="0.25">
      <c r="H1017" s="5"/>
      <c r="I1017" s="5"/>
      <c r="J1017" s="5"/>
      <c r="N1017" s="5"/>
      <c r="O1017" s="5"/>
      <c r="P1017" s="5"/>
      <c r="T1017" s="5"/>
      <c r="U1017" s="5"/>
      <c r="V1017" s="5"/>
      <c r="W1017" s="5"/>
      <c r="X1017" s="5"/>
      <c r="Y1017" s="5"/>
      <c r="Z1017" s="5"/>
      <c r="AA1017" s="5"/>
      <c r="AB1017" s="5"/>
    </row>
    <row r="1018" spans="8:28" ht="15.75" customHeight="1" x14ac:dyDescent="0.25">
      <c r="H1018" s="5"/>
      <c r="I1018" s="5"/>
      <c r="J1018" s="5"/>
      <c r="N1018" s="5"/>
      <c r="O1018" s="5"/>
      <c r="P1018" s="5"/>
      <c r="T1018" s="5"/>
      <c r="U1018" s="5"/>
      <c r="V1018" s="5"/>
      <c r="W1018" s="5"/>
      <c r="X1018" s="5"/>
      <c r="Y1018" s="5"/>
      <c r="Z1018" s="5"/>
      <c r="AA1018" s="5"/>
      <c r="AB1018" s="5"/>
    </row>
    <row r="1019" spans="8:28" ht="15.75" customHeight="1" x14ac:dyDescent="0.25">
      <c r="H1019" s="5"/>
      <c r="I1019" s="5"/>
      <c r="J1019" s="5"/>
      <c r="N1019" s="5"/>
      <c r="O1019" s="5"/>
      <c r="P1019" s="5"/>
      <c r="T1019" s="5"/>
      <c r="U1019" s="5"/>
      <c r="V1019" s="5"/>
      <c r="W1019" s="5"/>
      <c r="X1019" s="5"/>
      <c r="Y1019" s="5"/>
      <c r="Z1019" s="5"/>
      <c r="AA1019" s="5"/>
      <c r="AB1019" s="5"/>
    </row>
    <row r="1020" spans="8:28" ht="15.75" customHeight="1" x14ac:dyDescent="0.25">
      <c r="H1020" s="5"/>
      <c r="I1020" s="5"/>
      <c r="J1020" s="5"/>
      <c r="N1020" s="5"/>
      <c r="O1020" s="5"/>
      <c r="P1020" s="5"/>
      <c r="T1020" s="5"/>
      <c r="U1020" s="5"/>
      <c r="V1020" s="5"/>
      <c r="W1020" s="5"/>
      <c r="X1020" s="5"/>
      <c r="Y1020" s="5"/>
      <c r="Z1020" s="5"/>
      <c r="AA1020" s="5"/>
      <c r="AB1020" s="5"/>
    </row>
    <row r="1021" spans="8:28" ht="15.75" customHeight="1" x14ac:dyDescent="0.25">
      <c r="H1021" s="5"/>
      <c r="I1021" s="5"/>
      <c r="J1021" s="5"/>
      <c r="N1021" s="5"/>
      <c r="O1021" s="5"/>
      <c r="P1021" s="5"/>
      <c r="T1021" s="5"/>
      <c r="U1021" s="5"/>
      <c r="V1021" s="5"/>
      <c r="W1021" s="5"/>
      <c r="X1021" s="5"/>
      <c r="Y1021" s="5"/>
      <c r="Z1021" s="5"/>
      <c r="AA1021" s="5"/>
      <c r="AB1021" s="5"/>
    </row>
    <row r="1022" spans="8:28" ht="15.75" customHeight="1" x14ac:dyDescent="0.25">
      <c r="H1022" s="5"/>
      <c r="I1022" s="5"/>
      <c r="J1022" s="5"/>
      <c r="N1022" s="5"/>
      <c r="O1022" s="5"/>
      <c r="P1022" s="5"/>
      <c r="T1022" s="5"/>
      <c r="U1022" s="5"/>
      <c r="V1022" s="5"/>
      <c r="W1022" s="5"/>
      <c r="X1022" s="5"/>
      <c r="Y1022" s="5"/>
      <c r="Z1022" s="5"/>
      <c r="AA1022" s="5"/>
      <c r="AB1022" s="5"/>
    </row>
    <row r="1023" spans="8:28" ht="15.75" customHeight="1" x14ac:dyDescent="0.25">
      <c r="H1023" s="5"/>
      <c r="I1023" s="5"/>
      <c r="J1023" s="5"/>
      <c r="N1023" s="5"/>
      <c r="O1023" s="5"/>
      <c r="P1023" s="5"/>
      <c r="T1023" s="5"/>
      <c r="U1023" s="5"/>
      <c r="V1023" s="5"/>
      <c r="W1023" s="5"/>
      <c r="X1023" s="5"/>
      <c r="Y1023" s="5"/>
      <c r="Z1023" s="5"/>
      <c r="AA1023" s="5"/>
      <c r="AB1023" s="5"/>
    </row>
    <row r="1024" spans="8:28" ht="15.75" customHeight="1" x14ac:dyDescent="0.25">
      <c r="H1024" s="5"/>
      <c r="I1024" s="5"/>
      <c r="J1024" s="5"/>
      <c r="N1024" s="5"/>
      <c r="O1024" s="5"/>
      <c r="P1024" s="5"/>
      <c r="T1024" s="5"/>
      <c r="U1024" s="5"/>
      <c r="V1024" s="5"/>
      <c r="W1024" s="5"/>
      <c r="X1024" s="5"/>
      <c r="Y1024" s="5"/>
      <c r="Z1024" s="5"/>
      <c r="AA1024" s="5"/>
      <c r="AB1024" s="5"/>
    </row>
    <row r="1025" spans="8:28" ht="15.75" customHeight="1" x14ac:dyDescent="0.25">
      <c r="H1025" s="5"/>
      <c r="I1025" s="5"/>
      <c r="J1025" s="5"/>
      <c r="N1025" s="5"/>
      <c r="O1025" s="5"/>
      <c r="P1025" s="5"/>
      <c r="T1025" s="5"/>
      <c r="U1025" s="5"/>
      <c r="V1025" s="5"/>
      <c r="W1025" s="5"/>
      <c r="X1025" s="5"/>
      <c r="Y1025" s="5"/>
      <c r="Z1025" s="5"/>
      <c r="AA1025" s="5"/>
      <c r="AB1025" s="5"/>
    </row>
    <row r="1026" spans="8:28" ht="15.75" customHeight="1" x14ac:dyDescent="0.25">
      <c r="H1026" s="5"/>
      <c r="I1026" s="5"/>
      <c r="J1026" s="5"/>
      <c r="N1026" s="5"/>
      <c r="O1026" s="5"/>
      <c r="P1026" s="5"/>
      <c r="T1026" s="5"/>
      <c r="U1026" s="5"/>
      <c r="V1026" s="5"/>
      <c r="W1026" s="5"/>
      <c r="X1026" s="5"/>
      <c r="Y1026" s="5"/>
      <c r="Z1026" s="5"/>
      <c r="AA1026" s="5"/>
      <c r="AB1026" s="5"/>
    </row>
    <row r="1027" spans="8:28" ht="15.75" customHeight="1" x14ac:dyDescent="0.25">
      <c r="H1027" s="5"/>
      <c r="I1027" s="5"/>
      <c r="J1027" s="5"/>
      <c r="N1027" s="5"/>
      <c r="O1027" s="5"/>
      <c r="P1027" s="5"/>
      <c r="T1027" s="5"/>
      <c r="U1027" s="5"/>
      <c r="V1027" s="5"/>
      <c r="W1027" s="5"/>
      <c r="X1027" s="5"/>
      <c r="Y1027" s="5"/>
      <c r="Z1027" s="5"/>
      <c r="AA1027" s="5"/>
      <c r="AB1027" s="5"/>
    </row>
    <row r="1028" spans="8:28" ht="15.75" customHeight="1" x14ac:dyDescent="0.25">
      <c r="H1028" s="5"/>
      <c r="I1028" s="5"/>
      <c r="J1028" s="5"/>
      <c r="N1028" s="5"/>
      <c r="O1028" s="5"/>
      <c r="P1028" s="5"/>
      <c r="T1028" s="5"/>
      <c r="U1028" s="5"/>
      <c r="V1028" s="5"/>
      <c r="W1028" s="5"/>
      <c r="X1028" s="5"/>
      <c r="Y1028" s="5"/>
      <c r="Z1028" s="5"/>
      <c r="AA1028" s="5"/>
      <c r="AB1028" s="5"/>
    </row>
    <row r="1029" spans="8:28" ht="15.75" customHeight="1" x14ac:dyDescent="0.25">
      <c r="H1029" s="5"/>
      <c r="I1029" s="5"/>
      <c r="J1029" s="5"/>
      <c r="N1029" s="5"/>
      <c r="O1029" s="5"/>
      <c r="P1029" s="5"/>
      <c r="T1029" s="5"/>
      <c r="U1029" s="5"/>
      <c r="V1029" s="5"/>
      <c r="W1029" s="5"/>
      <c r="X1029" s="5"/>
      <c r="Y1029" s="5"/>
      <c r="Z1029" s="5"/>
      <c r="AA1029" s="5"/>
      <c r="AB1029" s="5"/>
    </row>
    <row r="1030" spans="8:28" ht="15.75" customHeight="1" x14ac:dyDescent="0.25">
      <c r="H1030" s="5"/>
      <c r="I1030" s="5"/>
      <c r="J1030" s="5"/>
      <c r="N1030" s="5"/>
      <c r="O1030" s="5"/>
      <c r="P1030" s="5"/>
      <c r="T1030" s="5"/>
      <c r="U1030" s="5"/>
      <c r="V1030" s="5"/>
      <c r="W1030" s="5"/>
      <c r="X1030" s="5"/>
      <c r="Y1030" s="5"/>
      <c r="Z1030" s="5"/>
      <c r="AA1030" s="5"/>
      <c r="AB1030" s="5"/>
    </row>
    <row r="1031" spans="8:28" ht="15.75" customHeight="1" x14ac:dyDescent="0.25">
      <c r="H1031" s="5"/>
      <c r="I1031" s="5"/>
      <c r="J1031" s="5"/>
      <c r="N1031" s="5"/>
      <c r="O1031" s="5"/>
      <c r="P1031" s="5"/>
      <c r="T1031" s="5"/>
      <c r="U1031" s="5"/>
      <c r="V1031" s="5"/>
      <c r="W1031" s="5"/>
      <c r="X1031" s="5"/>
      <c r="Y1031" s="5"/>
      <c r="Z1031" s="5"/>
      <c r="AA1031" s="5"/>
      <c r="AB1031" s="5"/>
    </row>
    <row r="1032" spans="8:28" ht="15.75" customHeight="1" x14ac:dyDescent="0.25">
      <c r="H1032" s="5"/>
      <c r="I1032" s="5"/>
      <c r="J1032" s="5"/>
      <c r="N1032" s="5"/>
      <c r="O1032" s="5"/>
      <c r="P1032" s="5"/>
      <c r="T1032" s="5"/>
      <c r="U1032" s="5"/>
      <c r="V1032" s="5"/>
      <c r="W1032" s="5"/>
      <c r="X1032" s="5"/>
      <c r="Y1032" s="5"/>
      <c r="Z1032" s="5"/>
      <c r="AA1032" s="5"/>
      <c r="AB1032" s="5"/>
    </row>
    <row r="1033" spans="8:28" ht="15.75" customHeight="1" x14ac:dyDescent="0.25">
      <c r="H1033" s="5"/>
      <c r="I1033" s="5"/>
      <c r="J1033" s="5"/>
      <c r="N1033" s="5"/>
      <c r="O1033" s="5"/>
      <c r="P1033" s="5"/>
      <c r="T1033" s="5"/>
      <c r="U1033" s="5"/>
      <c r="V1033" s="5"/>
      <c r="W1033" s="5"/>
      <c r="X1033" s="5"/>
      <c r="Y1033" s="5"/>
      <c r="Z1033" s="5"/>
      <c r="AA1033" s="5"/>
      <c r="AB1033" s="5"/>
    </row>
    <row r="1034" spans="8:28" ht="15.75" customHeight="1" x14ac:dyDescent="0.25">
      <c r="H1034" s="5"/>
      <c r="I1034" s="5"/>
      <c r="J1034" s="5"/>
      <c r="N1034" s="5"/>
      <c r="O1034" s="5"/>
      <c r="P1034" s="5"/>
      <c r="T1034" s="5"/>
      <c r="U1034" s="5"/>
      <c r="V1034" s="5"/>
      <c r="W1034" s="5"/>
      <c r="X1034" s="5"/>
      <c r="Y1034" s="5"/>
      <c r="Z1034" s="5"/>
      <c r="AA1034" s="5"/>
      <c r="AB1034" s="5"/>
    </row>
    <row r="1035" spans="8:28" ht="15.75" customHeight="1" x14ac:dyDescent="0.25">
      <c r="H1035" s="5"/>
      <c r="I1035" s="5"/>
      <c r="J1035" s="5"/>
      <c r="N1035" s="5"/>
      <c r="O1035" s="5"/>
      <c r="P1035" s="5"/>
      <c r="T1035" s="5"/>
      <c r="U1035" s="5"/>
      <c r="V1035" s="5"/>
      <c r="W1035" s="5"/>
      <c r="X1035" s="5"/>
      <c r="Y1035" s="5"/>
      <c r="Z1035" s="5"/>
      <c r="AA1035" s="5"/>
      <c r="AB1035" s="5"/>
    </row>
    <row r="1036" spans="8:28" ht="15.75" customHeight="1" x14ac:dyDescent="0.25">
      <c r="H1036" s="5"/>
      <c r="I1036" s="5"/>
      <c r="J1036" s="5"/>
      <c r="N1036" s="5"/>
      <c r="O1036" s="5"/>
      <c r="P1036" s="5"/>
      <c r="T1036" s="5"/>
      <c r="U1036" s="5"/>
      <c r="V1036" s="5"/>
      <c r="W1036" s="5"/>
      <c r="X1036" s="5"/>
      <c r="Y1036" s="5"/>
      <c r="Z1036" s="5"/>
      <c r="AA1036" s="5"/>
      <c r="AB1036" s="5"/>
    </row>
    <row r="1037" spans="8:28" ht="15.75" customHeight="1" x14ac:dyDescent="0.25">
      <c r="H1037" s="5"/>
      <c r="I1037" s="5"/>
      <c r="J1037" s="5"/>
      <c r="N1037" s="5"/>
      <c r="O1037" s="5"/>
      <c r="P1037" s="5"/>
      <c r="T1037" s="5"/>
      <c r="U1037" s="5"/>
      <c r="V1037" s="5"/>
      <c r="W1037" s="5"/>
      <c r="X1037" s="5"/>
      <c r="Y1037" s="5"/>
      <c r="Z1037" s="5"/>
      <c r="AA1037" s="5"/>
      <c r="AB1037" s="5"/>
    </row>
    <row r="1038" spans="8:28" ht="15.75" customHeight="1" x14ac:dyDescent="0.25">
      <c r="H1038" s="5"/>
      <c r="I1038" s="5"/>
      <c r="J1038" s="5"/>
      <c r="N1038" s="5"/>
      <c r="O1038" s="5"/>
      <c r="P1038" s="5"/>
      <c r="T1038" s="5"/>
      <c r="U1038" s="5"/>
      <c r="V1038" s="5"/>
      <c r="W1038" s="5"/>
      <c r="X1038" s="5"/>
      <c r="Y1038" s="5"/>
      <c r="Z1038" s="5"/>
      <c r="AA1038" s="5"/>
      <c r="AB1038" s="5"/>
    </row>
    <row r="1039" spans="8:28" ht="15.75" customHeight="1" x14ac:dyDescent="0.25">
      <c r="H1039" s="5"/>
      <c r="I1039" s="5"/>
      <c r="J1039" s="5"/>
      <c r="N1039" s="5"/>
      <c r="O1039" s="5"/>
      <c r="P1039" s="5"/>
      <c r="T1039" s="5"/>
      <c r="U1039" s="5"/>
      <c r="V1039" s="5"/>
      <c r="W1039" s="5"/>
      <c r="X1039" s="5"/>
      <c r="Y1039" s="5"/>
      <c r="Z1039" s="5"/>
      <c r="AA1039" s="5"/>
      <c r="AB1039" s="5"/>
    </row>
    <row r="1040" spans="8:28" ht="15.75" customHeight="1" x14ac:dyDescent="0.25">
      <c r="H1040" s="5"/>
      <c r="I1040" s="5"/>
      <c r="J1040" s="5"/>
      <c r="N1040" s="5"/>
      <c r="O1040" s="5"/>
      <c r="P1040" s="5"/>
      <c r="T1040" s="5"/>
      <c r="U1040" s="5"/>
      <c r="V1040" s="5"/>
      <c r="W1040" s="5"/>
      <c r="X1040" s="5"/>
      <c r="Y1040" s="5"/>
      <c r="Z1040" s="5"/>
      <c r="AA1040" s="5"/>
      <c r="AB1040" s="5"/>
    </row>
    <row r="1041" spans="8:28" ht="15.75" customHeight="1" x14ac:dyDescent="0.25">
      <c r="H1041" s="5"/>
      <c r="I1041" s="5"/>
      <c r="J1041" s="5"/>
      <c r="N1041" s="5"/>
      <c r="O1041" s="5"/>
      <c r="P1041" s="5"/>
      <c r="T1041" s="5"/>
      <c r="U1041" s="5"/>
      <c r="V1041" s="5"/>
      <c r="W1041" s="5"/>
      <c r="X1041" s="5"/>
      <c r="Y1041" s="5"/>
      <c r="Z1041" s="5"/>
      <c r="AA1041" s="5"/>
      <c r="AB1041" s="5"/>
    </row>
    <row r="1042" spans="8:28" ht="15.75" customHeight="1" x14ac:dyDescent="0.25">
      <c r="H1042" s="5"/>
      <c r="I1042" s="5"/>
      <c r="J1042" s="5"/>
      <c r="N1042" s="5"/>
      <c r="O1042" s="5"/>
      <c r="P1042" s="5"/>
      <c r="T1042" s="5"/>
      <c r="U1042" s="5"/>
      <c r="V1042" s="5"/>
      <c r="W1042" s="5"/>
      <c r="X1042" s="5"/>
      <c r="Y1042" s="5"/>
      <c r="Z1042" s="5"/>
      <c r="AA1042" s="5"/>
      <c r="AB1042" s="5"/>
    </row>
    <row r="1043" spans="8:28" ht="15.75" customHeight="1" x14ac:dyDescent="0.25">
      <c r="H1043" s="5"/>
      <c r="I1043" s="5"/>
      <c r="J1043" s="5"/>
      <c r="N1043" s="5"/>
      <c r="O1043" s="5"/>
      <c r="P1043" s="5"/>
      <c r="T1043" s="5"/>
      <c r="U1043" s="5"/>
      <c r="V1043" s="5"/>
      <c r="W1043" s="5"/>
      <c r="X1043" s="5"/>
      <c r="Y1043" s="5"/>
      <c r="Z1043" s="5"/>
      <c r="AA1043" s="5"/>
      <c r="AB1043" s="5"/>
    </row>
    <row r="1044" spans="8:28" ht="15.75" customHeight="1" x14ac:dyDescent="0.25">
      <c r="H1044" s="5"/>
      <c r="I1044" s="5"/>
      <c r="J1044" s="5"/>
      <c r="N1044" s="5"/>
      <c r="O1044" s="5"/>
      <c r="P1044" s="5"/>
      <c r="T1044" s="5"/>
      <c r="U1044" s="5"/>
      <c r="V1044" s="5"/>
      <c r="W1044" s="5"/>
      <c r="X1044" s="5"/>
      <c r="Y1044" s="5"/>
      <c r="Z1044" s="5"/>
      <c r="AA1044" s="5"/>
      <c r="AB1044" s="5"/>
    </row>
    <row r="1045" spans="8:28" ht="15.75" customHeight="1" x14ac:dyDescent="0.25">
      <c r="H1045" s="5"/>
      <c r="I1045" s="5"/>
      <c r="J1045" s="5"/>
      <c r="N1045" s="5"/>
      <c r="O1045" s="5"/>
      <c r="P1045" s="5"/>
      <c r="T1045" s="5"/>
      <c r="U1045" s="5"/>
      <c r="V1045" s="5"/>
      <c r="W1045" s="5"/>
      <c r="X1045" s="5"/>
      <c r="Y1045" s="5"/>
      <c r="Z1045" s="5"/>
      <c r="AA1045" s="5"/>
      <c r="AB1045" s="5"/>
    </row>
    <row r="1046" spans="8:28" ht="15.75" customHeight="1" x14ac:dyDescent="0.25">
      <c r="H1046" s="5"/>
      <c r="I1046" s="5"/>
      <c r="J1046" s="5"/>
      <c r="N1046" s="5"/>
      <c r="O1046" s="5"/>
      <c r="P1046" s="5"/>
      <c r="T1046" s="5"/>
      <c r="U1046" s="5"/>
      <c r="V1046" s="5"/>
      <c r="W1046" s="5"/>
      <c r="X1046" s="5"/>
      <c r="Y1046" s="5"/>
      <c r="Z1046" s="5"/>
      <c r="AA1046" s="5"/>
      <c r="AB1046" s="5"/>
    </row>
    <row r="1047" spans="8:28" ht="15.75" customHeight="1" x14ac:dyDescent="0.25">
      <c r="H1047" s="5"/>
      <c r="I1047" s="5"/>
      <c r="J1047" s="5"/>
      <c r="N1047" s="5"/>
      <c r="O1047" s="5"/>
      <c r="P1047" s="5"/>
      <c r="T1047" s="5"/>
      <c r="U1047" s="5"/>
      <c r="V1047" s="5"/>
      <c r="W1047" s="5"/>
      <c r="X1047" s="5"/>
      <c r="Y1047" s="5"/>
      <c r="Z1047" s="5"/>
      <c r="AA1047" s="5"/>
      <c r="AB1047" s="5"/>
    </row>
    <row r="1048" spans="8:28" ht="15.75" customHeight="1" x14ac:dyDescent="0.25">
      <c r="H1048" s="5"/>
      <c r="I1048" s="5"/>
      <c r="J1048" s="5"/>
      <c r="N1048" s="5"/>
      <c r="O1048" s="5"/>
      <c r="P1048" s="5"/>
      <c r="T1048" s="5"/>
      <c r="U1048" s="5"/>
      <c r="V1048" s="5"/>
      <c r="W1048" s="5"/>
      <c r="X1048" s="5"/>
      <c r="Y1048" s="5"/>
      <c r="Z1048" s="5"/>
      <c r="AA1048" s="5"/>
      <c r="AB1048" s="5"/>
    </row>
    <row r="1049" spans="8:28" ht="15.75" customHeight="1" x14ac:dyDescent="0.25">
      <c r="H1049" s="5"/>
      <c r="I1049" s="5"/>
      <c r="J1049" s="5"/>
      <c r="N1049" s="5"/>
      <c r="O1049" s="5"/>
      <c r="P1049" s="5"/>
      <c r="T1049" s="5"/>
      <c r="U1049" s="5"/>
      <c r="V1049" s="5"/>
      <c r="W1049" s="5"/>
      <c r="X1049" s="5"/>
      <c r="Y1049" s="5"/>
      <c r="Z1049" s="5"/>
      <c r="AA1049" s="5"/>
      <c r="AB1049" s="5"/>
    </row>
    <row r="1050" spans="8:28" ht="15.75" customHeight="1" x14ac:dyDescent="0.25">
      <c r="H1050" s="5"/>
      <c r="I1050" s="5"/>
      <c r="J1050" s="5"/>
      <c r="N1050" s="5"/>
      <c r="O1050" s="5"/>
      <c r="P1050" s="5"/>
      <c r="T1050" s="5"/>
      <c r="U1050" s="5"/>
      <c r="V1050" s="5"/>
      <c r="W1050" s="5"/>
      <c r="X1050" s="5"/>
      <c r="Y1050" s="5"/>
      <c r="Z1050" s="5"/>
      <c r="AA1050" s="5"/>
      <c r="AB1050" s="5"/>
    </row>
    <row r="1051" spans="8:28" ht="15.75" customHeight="1" x14ac:dyDescent="0.25">
      <c r="H1051" s="5"/>
      <c r="I1051" s="5"/>
      <c r="J1051" s="5"/>
      <c r="N1051" s="5"/>
      <c r="O1051" s="5"/>
      <c r="P1051" s="5"/>
      <c r="T1051" s="5"/>
      <c r="U1051" s="5"/>
      <c r="V1051" s="5"/>
      <c r="W1051" s="5"/>
      <c r="X1051" s="5"/>
      <c r="Y1051" s="5"/>
      <c r="Z1051" s="5"/>
      <c r="AA1051" s="5"/>
      <c r="AB1051" s="5"/>
    </row>
  </sheetData>
  <mergeCells count="25">
    <mergeCell ref="K7:P7"/>
    <mergeCell ref="A1:E1"/>
    <mergeCell ref="A7:A9"/>
    <mergeCell ref="B7:B9"/>
    <mergeCell ref="C7:C9"/>
    <mergeCell ref="D7:D9"/>
    <mergeCell ref="E7:J7"/>
    <mergeCell ref="A192:D192"/>
    <mergeCell ref="A230:C230"/>
    <mergeCell ref="A231:C231"/>
    <mergeCell ref="K8:M8"/>
    <mergeCell ref="N8:P8"/>
    <mergeCell ref="E8:G8"/>
    <mergeCell ref="H8:J8"/>
    <mergeCell ref="E54:G55"/>
    <mergeCell ref="H54:J55"/>
    <mergeCell ref="A137:D137"/>
    <mergeCell ref="Q7:V7"/>
    <mergeCell ref="W7:Z7"/>
    <mergeCell ref="AA7:AA9"/>
    <mergeCell ref="Q8:S8"/>
    <mergeCell ref="T8:V8"/>
    <mergeCell ref="W8:W9"/>
    <mergeCell ref="X8:X9"/>
    <mergeCell ref="Y8:Z8"/>
  </mergeCells>
  <pageMargins left="0" right="0" top="0.35433070866141736" bottom="0.35433070866141736" header="0" footer="0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topLeftCell="A81" zoomScale="95" zoomScaleNormal="95" workbookViewId="0">
      <selection activeCell="H85" sqref="H85:H88"/>
    </sheetView>
  </sheetViews>
  <sheetFormatPr defaultRowHeight="13.8" x14ac:dyDescent="0.25"/>
  <cols>
    <col min="1" max="1" width="12.09765625" customWidth="1"/>
    <col min="2" max="2" width="33" customWidth="1"/>
    <col min="3" max="3" width="13.09765625" customWidth="1"/>
    <col min="4" max="4" width="17.8984375" customWidth="1"/>
    <col min="5" max="5" width="11.5" customWidth="1"/>
    <col min="6" max="6" width="18.8984375" customWidth="1"/>
    <col min="7" max="7" width="20.796875" customWidth="1"/>
    <col min="8" max="8" width="13.796875" customWidth="1"/>
    <col min="9" max="9" width="22.19921875" customWidth="1"/>
    <col min="10" max="10" width="9.8984375" bestFit="1" customWidth="1"/>
  </cols>
  <sheetData>
    <row r="1" spans="1:9" ht="14.4" x14ac:dyDescent="0.3">
      <c r="A1" s="343"/>
      <c r="B1" s="343"/>
      <c r="C1" s="14"/>
      <c r="D1" s="343"/>
      <c r="E1" s="14"/>
      <c r="F1" s="343"/>
      <c r="G1" s="343"/>
      <c r="H1" s="69"/>
      <c r="I1" s="339" t="s">
        <v>323</v>
      </c>
    </row>
    <row r="2" spans="1:9" ht="14.4" x14ac:dyDescent="0.3">
      <c r="A2" s="343"/>
      <c r="B2" s="343"/>
      <c r="C2" s="14"/>
      <c r="D2" s="343"/>
      <c r="E2" s="14"/>
      <c r="F2" s="343"/>
      <c r="G2" s="510" t="s">
        <v>461</v>
      </c>
      <c r="H2" s="511"/>
      <c r="I2" s="511"/>
    </row>
    <row r="3" spans="1:9" ht="14.4" x14ac:dyDescent="0.3">
      <c r="A3" s="343"/>
      <c r="B3" s="343"/>
      <c r="C3" s="14"/>
      <c r="D3" s="343"/>
      <c r="E3" s="14"/>
      <c r="F3" s="343"/>
      <c r="G3" s="343"/>
      <c r="H3" s="69"/>
      <c r="I3" s="69"/>
    </row>
    <row r="4" spans="1:9" ht="15" x14ac:dyDescent="0.35">
      <c r="A4" s="512" t="s">
        <v>324</v>
      </c>
      <c r="B4" s="511"/>
      <c r="C4" s="511"/>
      <c r="D4" s="511"/>
      <c r="E4" s="511"/>
      <c r="F4" s="511"/>
      <c r="G4" s="511"/>
      <c r="H4" s="511"/>
      <c r="I4" s="511"/>
    </row>
    <row r="5" spans="1:9" ht="15" x14ac:dyDescent="0.35">
      <c r="A5" s="512" t="s">
        <v>462</v>
      </c>
      <c r="B5" s="511"/>
      <c r="C5" s="511"/>
      <c r="D5" s="511"/>
      <c r="E5" s="511"/>
      <c r="F5" s="511"/>
      <c r="G5" s="511"/>
      <c r="H5" s="511"/>
      <c r="I5" s="511"/>
    </row>
    <row r="6" spans="1:9" ht="15" x14ac:dyDescent="0.35">
      <c r="A6" s="513" t="s">
        <v>325</v>
      </c>
      <c r="B6" s="511"/>
      <c r="C6" s="511"/>
      <c r="D6" s="511"/>
      <c r="E6" s="511"/>
      <c r="F6" s="511"/>
      <c r="G6" s="511"/>
      <c r="H6" s="511"/>
      <c r="I6" s="511"/>
    </row>
    <row r="7" spans="1:9" ht="15" x14ac:dyDescent="0.35">
      <c r="A7" s="512" t="s">
        <v>463</v>
      </c>
      <c r="B7" s="511"/>
      <c r="C7" s="511"/>
      <c r="D7" s="511"/>
      <c r="E7" s="511"/>
      <c r="F7" s="511"/>
      <c r="G7" s="511"/>
      <c r="H7" s="511"/>
      <c r="I7" s="511"/>
    </row>
    <row r="8" spans="1:9" ht="14.4" x14ac:dyDescent="0.3">
      <c r="A8" s="343"/>
      <c r="B8" s="343"/>
      <c r="C8" s="14"/>
      <c r="D8" s="343"/>
      <c r="E8" s="14"/>
      <c r="F8" s="343"/>
      <c r="G8" s="343"/>
      <c r="H8" s="69"/>
      <c r="I8" s="69"/>
    </row>
    <row r="9" spans="1:9" x14ac:dyDescent="0.25">
      <c r="A9" s="514" t="s">
        <v>326</v>
      </c>
      <c r="B9" s="515"/>
      <c r="C9" s="516"/>
      <c r="D9" s="517" t="s">
        <v>327</v>
      </c>
      <c r="E9" s="515"/>
      <c r="F9" s="515"/>
      <c r="G9" s="515"/>
      <c r="H9" s="515"/>
      <c r="I9" s="518"/>
    </row>
    <row r="10" spans="1:9" ht="55.8" thickBot="1" x14ac:dyDescent="0.3">
      <c r="A10" s="344" t="s">
        <v>328</v>
      </c>
      <c r="B10" s="344" t="s">
        <v>47</v>
      </c>
      <c r="C10" s="345" t="s">
        <v>329</v>
      </c>
      <c r="D10" s="344" t="s">
        <v>330</v>
      </c>
      <c r="E10" s="345" t="s">
        <v>329</v>
      </c>
      <c r="F10" s="344" t="s">
        <v>464</v>
      </c>
      <c r="G10" s="344" t="s">
        <v>465</v>
      </c>
      <c r="H10" s="344" t="s">
        <v>331</v>
      </c>
      <c r="I10" s="346" t="s">
        <v>332</v>
      </c>
    </row>
    <row r="11" spans="1:9" ht="97.8" customHeight="1" x14ac:dyDescent="0.25">
      <c r="A11" s="521" t="s">
        <v>633</v>
      </c>
      <c r="B11" s="520" t="s">
        <v>466</v>
      </c>
      <c r="C11" s="519">
        <v>90000</v>
      </c>
      <c r="D11" s="520" t="s">
        <v>467</v>
      </c>
      <c r="E11" s="519">
        <v>90000</v>
      </c>
      <c r="F11" s="474" t="s">
        <v>468</v>
      </c>
      <c r="G11" s="474" t="s">
        <v>469</v>
      </c>
      <c r="H11" s="477">
        <v>90000</v>
      </c>
      <c r="I11" s="478" t="s">
        <v>632</v>
      </c>
    </row>
    <row r="12" spans="1:9" ht="98.4" customHeight="1" x14ac:dyDescent="0.25">
      <c r="A12" s="469"/>
      <c r="B12" s="475"/>
      <c r="C12" s="472"/>
      <c r="D12" s="475"/>
      <c r="E12" s="472"/>
      <c r="F12" s="475"/>
      <c r="G12" s="475"/>
      <c r="H12" s="475"/>
      <c r="I12" s="479"/>
    </row>
    <row r="13" spans="1:9" ht="23.4" customHeight="1" thickBot="1" x14ac:dyDescent="0.3">
      <c r="A13" s="469"/>
      <c r="B13" s="475"/>
      <c r="C13" s="472"/>
      <c r="D13" s="475"/>
      <c r="E13" s="472"/>
      <c r="F13" s="475"/>
      <c r="G13" s="475"/>
      <c r="H13" s="475"/>
      <c r="I13" s="479"/>
    </row>
    <row r="14" spans="1:9" ht="63.6" hidden="1" customHeight="1" thickBot="1" x14ac:dyDescent="0.3">
      <c r="A14" s="469"/>
      <c r="B14" s="475"/>
      <c r="C14" s="472"/>
      <c r="D14" s="475"/>
      <c r="E14" s="472"/>
      <c r="F14" s="475"/>
      <c r="G14" s="475"/>
      <c r="H14" s="475"/>
      <c r="I14" s="479"/>
    </row>
    <row r="15" spans="1:9" ht="0.6" hidden="1" customHeight="1" thickBot="1" x14ac:dyDescent="0.3">
      <c r="A15" s="470"/>
      <c r="B15" s="476"/>
      <c r="C15" s="473"/>
      <c r="D15" s="476"/>
      <c r="E15" s="473"/>
      <c r="F15" s="476"/>
      <c r="G15" s="476"/>
      <c r="H15" s="476"/>
      <c r="I15" s="480"/>
    </row>
    <row r="16" spans="1:9" ht="101.4" customHeight="1" x14ac:dyDescent="0.25">
      <c r="A16" s="468" t="s">
        <v>634</v>
      </c>
      <c r="B16" s="474" t="s">
        <v>470</v>
      </c>
      <c r="C16" s="471">
        <v>55000</v>
      </c>
      <c r="D16" s="474" t="s">
        <v>471</v>
      </c>
      <c r="E16" s="471">
        <v>55000</v>
      </c>
      <c r="F16" s="474" t="s">
        <v>472</v>
      </c>
      <c r="G16" s="474" t="s">
        <v>473</v>
      </c>
      <c r="H16" s="477">
        <v>55000</v>
      </c>
      <c r="I16" s="478" t="s">
        <v>635</v>
      </c>
    </row>
    <row r="17" spans="1:9" ht="91.8" customHeight="1" x14ac:dyDescent="0.25">
      <c r="A17" s="469"/>
      <c r="B17" s="475"/>
      <c r="C17" s="472"/>
      <c r="D17" s="475"/>
      <c r="E17" s="472"/>
      <c r="F17" s="475"/>
      <c r="G17" s="475"/>
      <c r="H17" s="475"/>
      <c r="I17" s="479"/>
    </row>
    <row r="18" spans="1:9" ht="30.6" customHeight="1" thickBot="1" x14ac:dyDescent="0.3">
      <c r="A18" s="469"/>
      <c r="B18" s="475"/>
      <c r="C18" s="472"/>
      <c r="D18" s="475"/>
      <c r="E18" s="472"/>
      <c r="F18" s="475"/>
      <c r="G18" s="475"/>
      <c r="H18" s="475"/>
      <c r="I18" s="479"/>
    </row>
    <row r="19" spans="1:9" ht="27" hidden="1" customHeight="1" thickBot="1" x14ac:dyDescent="0.3">
      <c r="A19" s="469"/>
      <c r="B19" s="475"/>
      <c r="C19" s="472"/>
      <c r="D19" s="475"/>
      <c r="E19" s="472"/>
      <c r="F19" s="475"/>
      <c r="G19" s="475"/>
      <c r="H19" s="475"/>
      <c r="I19" s="479"/>
    </row>
    <row r="20" spans="1:9" ht="102.6" hidden="1" customHeight="1" thickBot="1" x14ac:dyDescent="0.3">
      <c r="A20" s="470"/>
      <c r="B20" s="476"/>
      <c r="C20" s="473"/>
      <c r="D20" s="476"/>
      <c r="E20" s="473"/>
      <c r="F20" s="476"/>
      <c r="G20" s="476"/>
      <c r="H20" s="476"/>
      <c r="I20" s="480"/>
    </row>
    <row r="21" spans="1:9" ht="104.4" customHeight="1" x14ac:dyDescent="0.25">
      <c r="A21" s="468" t="s">
        <v>637</v>
      </c>
      <c r="B21" s="474" t="s">
        <v>474</v>
      </c>
      <c r="C21" s="477">
        <v>60000</v>
      </c>
      <c r="D21" s="474" t="s">
        <v>475</v>
      </c>
      <c r="E21" s="471">
        <v>60000</v>
      </c>
      <c r="F21" s="474" t="s">
        <v>476</v>
      </c>
      <c r="G21" s="474" t="s">
        <v>477</v>
      </c>
      <c r="H21" s="471">
        <v>60000</v>
      </c>
      <c r="I21" s="478" t="s">
        <v>636</v>
      </c>
    </row>
    <row r="22" spans="1:9" ht="94.2" customHeight="1" x14ac:dyDescent="0.25">
      <c r="A22" s="469"/>
      <c r="B22" s="475"/>
      <c r="C22" s="475"/>
      <c r="D22" s="475"/>
      <c r="E22" s="472"/>
      <c r="F22" s="475"/>
      <c r="G22" s="475"/>
      <c r="H22" s="472"/>
      <c r="I22" s="479"/>
    </row>
    <row r="23" spans="1:9" ht="32.4" customHeight="1" thickBot="1" x14ac:dyDescent="0.3">
      <c r="A23" s="469"/>
      <c r="B23" s="475"/>
      <c r="C23" s="475"/>
      <c r="D23" s="475"/>
      <c r="E23" s="472"/>
      <c r="F23" s="475"/>
      <c r="G23" s="475"/>
      <c r="H23" s="472"/>
      <c r="I23" s="479"/>
    </row>
    <row r="24" spans="1:9" ht="56.4" hidden="1" customHeight="1" thickBot="1" x14ac:dyDescent="0.3">
      <c r="A24" s="469"/>
      <c r="B24" s="475"/>
      <c r="C24" s="475"/>
      <c r="D24" s="475"/>
      <c r="E24" s="472"/>
      <c r="F24" s="475"/>
      <c r="G24" s="475"/>
      <c r="H24" s="472"/>
      <c r="I24" s="479"/>
    </row>
    <row r="25" spans="1:9" ht="94.8" hidden="1" customHeight="1" thickBot="1" x14ac:dyDescent="0.3">
      <c r="A25" s="470"/>
      <c r="B25" s="476"/>
      <c r="C25" s="476"/>
      <c r="D25" s="476"/>
      <c r="E25" s="473"/>
      <c r="F25" s="476"/>
      <c r="G25" s="476"/>
      <c r="H25" s="473"/>
      <c r="I25" s="480"/>
    </row>
    <row r="26" spans="1:9" ht="60" customHeight="1" x14ac:dyDescent="0.25">
      <c r="A26" s="468" t="s">
        <v>638</v>
      </c>
      <c r="B26" s="474" t="s">
        <v>478</v>
      </c>
      <c r="C26" s="471">
        <v>45100</v>
      </c>
      <c r="D26" s="474" t="s">
        <v>479</v>
      </c>
      <c r="E26" s="477">
        <v>45100</v>
      </c>
      <c r="F26" s="357" t="s">
        <v>480</v>
      </c>
      <c r="G26" s="357" t="s">
        <v>480</v>
      </c>
      <c r="H26" s="358">
        <v>9020</v>
      </c>
      <c r="I26" s="359" t="s">
        <v>481</v>
      </c>
    </row>
    <row r="27" spans="1:9" ht="57.6" customHeight="1" x14ac:dyDescent="0.25">
      <c r="A27" s="469"/>
      <c r="B27" s="475"/>
      <c r="C27" s="472"/>
      <c r="D27" s="475"/>
      <c r="E27" s="472"/>
      <c r="F27" s="360" t="s">
        <v>482</v>
      </c>
      <c r="G27" s="360" t="s">
        <v>482</v>
      </c>
      <c r="H27" s="362">
        <v>9020</v>
      </c>
      <c r="I27" s="363" t="s">
        <v>483</v>
      </c>
    </row>
    <row r="28" spans="1:9" ht="54.6" customHeight="1" x14ac:dyDescent="0.25">
      <c r="A28" s="469"/>
      <c r="B28" s="475"/>
      <c r="C28" s="472"/>
      <c r="D28" s="475"/>
      <c r="E28" s="472"/>
      <c r="F28" s="360" t="s">
        <v>484</v>
      </c>
      <c r="G28" s="360" t="s">
        <v>484</v>
      </c>
      <c r="H28" s="362">
        <v>9020</v>
      </c>
      <c r="I28" s="363" t="s">
        <v>485</v>
      </c>
    </row>
    <row r="29" spans="1:9" ht="55.8" customHeight="1" x14ac:dyDescent="0.25">
      <c r="A29" s="469"/>
      <c r="B29" s="475"/>
      <c r="C29" s="472"/>
      <c r="D29" s="475"/>
      <c r="E29" s="472"/>
      <c r="F29" s="360" t="s">
        <v>486</v>
      </c>
      <c r="G29" s="360" t="s">
        <v>486</v>
      </c>
      <c r="H29" s="361">
        <v>9020</v>
      </c>
      <c r="I29" s="363" t="s">
        <v>487</v>
      </c>
    </row>
    <row r="30" spans="1:9" ht="58.8" customHeight="1" thickBot="1" x14ac:dyDescent="0.3">
      <c r="A30" s="470"/>
      <c r="B30" s="476"/>
      <c r="C30" s="473"/>
      <c r="D30" s="476"/>
      <c r="E30" s="473"/>
      <c r="F30" s="364" t="s">
        <v>488</v>
      </c>
      <c r="G30" s="364" t="s">
        <v>488</v>
      </c>
      <c r="H30" s="365">
        <v>9020</v>
      </c>
      <c r="I30" s="366" t="s">
        <v>489</v>
      </c>
    </row>
    <row r="31" spans="1:9" ht="80.400000000000006" customHeight="1" thickBot="1" x14ac:dyDescent="0.3">
      <c r="A31" s="468" t="s">
        <v>643</v>
      </c>
      <c r="B31" s="474" t="s">
        <v>490</v>
      </c>
      <c r="C31" s="471">
        <v>80000</v>
      </c>
      <c r="D31" s="474" t="s">
        <v>491</v>
      </c>
      <c r="E31" s="471">
        <v>80000</v>
      </c>
      <c r="F31" s="474" t="s">
        <v>492</v>
      </c>
      <c r="G31" s="474" t="s">
        <v>493</v>
      </c>
      <c r="H31" s="471">
        <v>80000</v>
      </c>
      <c r="I31" s="478" t="s">
        <v>679</v>
      </c>
    </row>
    <row r="32" spans="1:9" ht="24.6" hidden="1" customHeight="1" x14ac:dyDescent="0.25">
      <c r="A32" s="469"/>
      <c r="B32" s="475"/>
      <c r="C32" s="472"/>
      <c r="D32" s="475"/>
      <c r="E32" s="472"/>
      <c r="F32" s="475"/>
      <c r="G32" s="475"/>
      <c r="H32" s="472"/>
      <c r="I32" s="479"/>
    </row>
    <row r="33" spans="1:9" ht="13.8" hidden="1" customHeight="1" x14ac:dyDescent="0.25">
      <c r="A33" s="469"/>
      <c r="B33" s="475"/>
      <c r="C33" s="472"/>
      <c r="D33" s="475"/>
      <c r="E33" s="472"/>
      <c r="F33" s="475"/>
      <c r="G33" s="475"/>
      <c r="H33" s="472"/>
      <c r="I33" s="479"/>
    </row>
    <row r="34" spans="1:9" ht="24" hidden="1" customHeight="1" x14ac:dyDescent="0.25">
      <c r="A34" s="469"/>
      <c r="B34" s="475"/>
      <c r="C34" s="472"/>
      <c r="D34" s="475"/>
      <c r="E34" s="472"/>
      <c r="F34" s="475"/>
      <c r="G34" s="475"/>
      <c r="H34" s="472"/>
      <c r="I34" s="479"/>
    </row>
    <row r="35" spans="1:9" ht="107.4" hidden="1" customHeight="1" thickBot="1" x14ac:dyDescent="0.3">
      <c r="A35" s="470"/>
      <c r="B35" s="476"/>
      <c r="C35" s="473"/>
      <c r="D35" s="476"/>
      <c r="E35" s="473"/>
      <c r="F35" s="476"/>
      <c r="G35" s="476"/>
      <c r="H35" s="473"/>
      <c r="I35" s="480"/>
    </row>
    <row r="36" spans="1:9" ht="60" customHeight="1" x14ac:dyDescent="0.25">
      <c r="A36" s="410" t="s">
        <v>644</v>
      </c>
      <c r="B36" s="411" t="s">
        <v>340</v>
      </c>
      <c r="C36" s="412">
        <v>15000</v>
      </c>
      <c r="D36" s="357" t="s">
        <v>494</v>
      </c>
      <c r="E36" s="412">
        <v>15000</v>
      </c>
      <c r="F36" s="413" t="s">
        <v>495</v>
      </c>
      <c r="G36" s="483" t="s">
        <v>496</v>
      </c>
      <c r="H36" s="486">
        <v>14710</v>
      </c>
      <c r="I36" s="489" t="s">
        <v>497</v>
      </c>
    </row>
    <row r="37" spans="1:9" ht="64.8" customHeight="1" x14ac:dyDescent="0.25">
      <c r="A37" s="388" t="s">
        <v>645</v>
      </c>
      <c r="B37" s="368" t="s">
        <v>342</v>
      </c>
      <c r="C37" s="371">
        <v>3000</v>
      </c>
      <c r="D37" s="360" t="s">
        <v>494</v>
      </c>
      <c r="E37" s="371">
        <v>3000</v>
      </c>
      <c r="F37" s="401" t="s">
        <v>495</v>
      </c>
      <c r="G37" s="484"/>
      <c r="H37" s="487"/>
      <c r="I37" s="490"/>
    </row>
    <row r="38" spans="1:9" ht="54" customHeight="1" x14ac:dyDescent="0.25">
      <c r="A38" s="388" t="s">
        <v>646</v>
      </c>
      <c r="B38" s="368" t="s">
        <v>345</v>
      </c>
      <c r="C38" s="371">
        <v>6460</v>
      </c>
      <c r="D38" s="360" t="s">
        <v>494</v>
      </c>
      <c r="E38" s="371">
        <v>6460</v>
      </c>
      <c r="F38" s="401" t="s">
        <v>495</v>
      </c>
      <c r="G38" s="484"/>
      <c r="H38" s="487"/>
      <c r="I38" s="490"/>
    </row>
    <row r="39" spans="1:9" ht="59.4" customHeight="1" x14ac:dyDescent="0.25">
      <c r="A39" s="388" t="s">
        <v>647</v>
      </c>
      <c r="B39" s="368" t="s">
        <v>498</v>
      </c>
      <c r="C39" s="402">
        <v>1600</v>
      </c>
      <c r="D39" s="360" t="s">
        <v>494</v>
      </c>
      <c r="E39" s="402">
        <v>1600</v>
      </c>
      <c r="F39" s="401" t="s">
        <v>495</v>
      </c>
      <c r="G39" s="484"/>
      <c r="H39" s="487"/>
      <c r="I39" s="490"/>
    </row>
    <row r="40" spans="1:9" ht="52.8" customHeight="1" x14ac:dyDescent="0.25">
      <c r="A40" s="388" t="s">
        <v>648</v>
      </c>
      <c r="B40" s="368" t="s">
        <v>499</v>
      </c>
      <c r="C40" s="402">
        <v>3200</v>
      </c>
      <c r="D40" s="360" t="s">
        <v>494</v>
      </c>
      <c r="E40" s="402">
        <v>3200</v>
      </c>
      <c r="F40" s="401" t="s">
        <v>495</v>
      </c>
      <c r="G40" s="484"/>
      <c r="H40" s="487"/>
      <c r="I40" s="490"/>
    </row>
    <row r="41" spans="1:9" ht="49.8" customHeight="1" x14ac:dyDescent="0.25">
      <c r="A41" s="388" t="s">
        <v>649</v>
      </c>
      <c r="B41" s="368" t="s">
        <v>640</v>
      </c>
      <c r="C41" s="402">
        <v>2000</v>
      </c>
      <c r="D41" s="360" t="s">
        <v>494</v>
      </c>
      <c r="E41" s="402">
        <v>2000</v>
      </c>
      <c r="F41" s="401" t="s">
        <v>495</v>
      </c>
      <c r="G41" s="484"/>
      <c r="H41" s="487"/>
      <c r="I41" s="490"/>
    </row>
    <row r="42" spans="1:9" ht="49.2" customHeight="1" x14ac:dyDescent="0.25">
      <c r="A42" s="388" t="s">
        <v>650</v>
      </c>
      <c r="B42" s="372" t="s">
        <v>500</v>
      </c>
      <c r="C42" s="402">
        <v>5920</v>
      </c>
      <c r="D42" s="360" t="s">
        <v>494</v>
      </c>
      <c r="E42" s="402">
        <v>5920</v>
      </c>
      <c r="F42" s="401" t="s">
        <v>495</v>
      </c>
      <c r="G42" s="484"/>
      <c r="H42" s="487"/>
      <c r="I42" s="490"/>
    </row>
    <row r="43" spans="1:9" ht="51.6" customHeight="1" x14ac:dyDescent="0.25">
      <c r="A43" s="388" t="s">
        <v>651</v>
      </c>
      <c r="B43" s="372" t="s">
        <v>639</v>
      </c>
      <c r="C43" s="402">
        <v>21400</v>
      </c>
      <c r="D43" s="360" t="s">
        <v>494</v>
      </c>
      <c r="E43" s="402">
        <v>21400</v>
      </c>
      <c r="F43" s="401" t="s">
        <v>495</v>
      </c>
      <c r="G43" s="484"/>
      <c r="H43" s="487"/>
      <c r="I43" s="490"/>
    </row>
    <row r="44" spans="1:9" ht="54.6" customHeight="1" thickBot="1" x14ac:dyDescent="0.3">
      <c r="A44" s="414" t="s">
        <v>652</v>
      </c>
      <c r="B44" s="415" t="s">
        <v>571</v>
      </c>
      <c r="C44" s="416">
        <v>27000</v>
      </c>
      <c r="D44" s="417" t="s">
        <v>494</v>
      </c>
      <c r="E44" s="416">
        <v>27000</v>
      </c>
      <c r="F44" s="418" t="s">
        <v>495</v>
      </c>
      <c r="G44" s="485"/>
      <c r="H44" s="488"/>
      <c r="I44" s="491"/>
    </row>
    <row r="45" spans="1:9" ht="57.6" customHeight="1" x14ac:dyDescent="0.25">
      <c r="A45" s="410" t="s">
        <v>653</v>
      </c>
      <c r="B45" s="411" t="s">
        <v>501</v>
      </c>
      <c r="C45" s="412">
        <v>56150</v>
      </c>
      <c r="D45" s="413" t="s">
        <v>502</v>
      </c>
      <c r="E45" s="412">
        <v>56150</v>
      </c>
      <c r="F45" s="492" t="s">
        <v>503</v>
      </c>
      <c r="G45" s="483" t="s">
        <v>496</v>
      </c>
      <c r="H45" s="495"/>
      <c r="I45" s="498"/>
    </row>
    <row r="46" spans="1:9" ht="42.6" customHeight="1" x14ac:dyDescent="0.25">
      <c r="A46" s="388" t="s">
        <v>654</v>
      </c>
      <c r="B46" s="368" t="s">
        <v>369</v>
      </c>
      <c r="C46" s="402">
        <v>24000</v>
      </c>
      <c r="D46" s="401" t="s">
        <v>502</v>
      </c>
      <c r="E46" s="402">
        <v>24000</v>
      </c>
      <c r="F46" s="493"/>
      <c r="G46" s="484"/>
      <c r="H46" s="496"/>
      <c r="I46" s="490"/>
    </row>
    <row r="47" spans="1:9" ht="49.2" customHeight="1" x14ac:dyDescent="0.25">
      <c r="A47" s="388" t="s">
        <v>655</v>
      </c>
      <c r="B47" s="368" t="s">
        <v>375</v>
      </c>
      <c r="C47" s="402">
        <v>11000</v>
      </c>
      <c r="D47" s="401" t="s">
        <v>502</v>
      </c>
      <c r="E47" s="402">
        <v>11000</v>
      </c>
      <c r="F47" s="493"/>
      <c r="G47" s="484"/>
      <c r="H47" s="496"/>
      <c r="I47" s="490"/>
    </row>
    <row r="48" spans="1:9" ht="50.4" customHeight="1" x14ac:dyDescent="0.25">
      <c r="A48" s="388" t="s">
        <v>656</v>
      </c>
      <c r="B48" s="368" t="s">
        <v>376</v>
      </c>
      <c r="C48" s="402">
        <v>27000</v>
      </c>
      <c r="D48" s="401" t="s">
        <v>502</v>
      </c>
      <c r="E48" s="402">
        <v>27000</v>
      </c>
      <c r="F48" s="493"/>
      <c r="G48" s="484"/>
      <c r="H48" s="496"/>
      <c r="I48" s="490"/>
    </row>
    <row r="49" spans="1:9" ht="53.4" customHeight="1" x14ac:dyDescent="0.25">
      <c r="A49" s="388" t="s">
        <v>657</v>
      </c>
      <c r="B49" s="368" t="s">
        <v>377</v>
      </c>
      <c r="C49" s="402">
        <v>12000</v>
      </c>
      <c r="D49" s="401" t="s">
        <v>502</v>
      </c>
      <c r="E49" s="402">
        <v>12000</v>
      </c>
      <c r="F49" s="493"/>
      <c r="G49" s="484"/>
      <c r="H49" s="496"/>
      <c r="I49" s="490"/>
    </row>
    <row r="50" spans="1:9" ht="45" customHeight="1" x14ac:dyDescent="0.25">
      <c r="A50" s="388" t="s">
        <v>658</v>
      </c>
      <c r="B50" s="374" t="s">
        <v>381</v>
      </c>
      <c r="C50" s="402">
        <v>12625</v>
      </c>
      <c r="D50" s="401" t="s">
        <v>502</v>
      </c>
      <c r="E50" s="402">
        <v>12625</v>
      </c>
      <c r="F50" s="493"/>
      <c r="G50" s="484"/>
      <c r="H50" s="496"/>
      <c r="I50" s="490"/>
    </row>
    <row r="51" spans="1:9" ht="43.2" customHeight="1" x14ac:dyDescent="0.25">
      <c r="A51" s="388" t="s">
        <v>659</v>
      </c>
      <c r="B51" s="374" t="s">
        <v>382</v>
      </c>
      <c r="C51" s="402">
        <v>13500</v>
      </c>
      <c r="D51" s="401" t="s">
        <v>502</v>
      </c>
      <c r="E51" s="402">
        <v>13500</v>
      </c>
      <c r="F51" s="493"/>
      <c r="G51" s="484"/>
      <c r="H51" s="496"/>
      <c r="I51" s="490"/>
    </row>
    <row r="52" spans="1:9" ht="48" customHeight="1" x14ac:dyDescent="0.25">
      <c r="A52" s="388" t="s">
        <v>660</v>
      </c>
      <c r="B52" s="368" t="s">
        <v>385</v>
      </c>
      <c r="C52" s="402">
        <v>24000</v>
      </c>
      <c r="D52" s="401" t="s">
        <v>502</v>
      </c>
      <c r="E52" s="402">
        <v>24000</v>
      </c>
      <c r="F52" s="493"/>
      <c r="G52" s="484"/>
      <c r="H52" s="496"/>
      <c r="I52" s="490"/>
    </row>
    <row r="53" spans="1:9" ht="46.8" customHeight="1" thickBot="1" x14ac:dyDescent="0.3">
      <c r="A53" s="414" t="s">
        <v>661</v>
      </c>
      <c r="B53" s="420" t="s">
        <v>386</v>
      </c>
      <c r="C53" s="416">
        <v>17800</v>
      </c>
      <c r="D53" s="418" t="s">
        <v>502</v>
      </c>
      <c r="E53" s="416">
        <v>17800</v>
      </c>
      <c r="F53" s="494"/>
      <c r="G53" s="485"/>
      <c r="H53" s="497"/>
      <c r="I53" s="491"/>
    </row>
    <row r="54" spans="1:9" ht="106.2" customHeight="1" x14ac:dyDescent="0.25">
      <c r="A54" s="406" t="s">
        <v>662</v>
      </c>
      <c r="B54" s="407" t="s">
        <v>392</v>
      </c>
      <c r="C54" s="408">
        <v>12400</v>
      </c>
      <c r="D54" s="409" t="s">
        <v>504</v>
      </c>
      <c r="E54" s="408">
        <v>12400</v>
      </c>
      <c r="F54" s="409" t="s">
        <v>505</v>
      </c>
      <c r="G54" s="405" t="s">
        <v>506</v>
      </c>
      <c r="H54" s="404"/>
      <c r="I54" s="419"/>
    </row>
    <row r="55" spans="1:9" ht="93.6" customHeight="1" x14ac:dyDescent="0.25">
      <c r="A55" s="367" t="s">
        <v>684</v>
      </c>
      <c r="B55" s="368" t="s">
        <v>685</v>
      </c>
      <c r="C55" s="369">
        <v>44000</v>
      </c>
      <c r="D55" s="370" t="s">
        <v>504</v>
      </c>
      <c r="E55" s="369">
        <v>44000</v>
      </c>
      <c r="F55" s="370" t="s">
        <v>507</v>
      </c>
      <c r="G55" s="377" t="s">
        <v>508</v>
      </c>
      <c r="H55" s="378"/>
      <c r="I55" s="376"/>
    </row>
    <row r="56" spans="1:9" ht="95.4" customHeight="1" x14ac:dyDescent="0.25">
      <c r="A56" s="367" t="s">
        <v>663</v>
      </c>
      <c r="B56" s="368" t="s">
        <v>394</v>
      </c>
      <c r="C56" s="369">
        <v>12800</v>
      </c>
      <c r="D56" s="370" t="s">
        <v>504</v>
      </c>
      <c r="E56" s="369">
        <v>12800</v>
      </c>
      <c r="F56" s="370" t="s">
        <v>509</v>
      </c>
      <c r="G56" s="377" t="s">
        <v>510</v>
      </c>
      <c r="H56" s="378"/>
      <c r="I56" s="376"/>
    </row>
    <row r="57" spans="1:9" ht="96.6" customHeight="1" x14ac:dyDescent="0.25">
      <c r="A57" s="367" t="s">
        <v>664</v>
      </c>
      <c r="B57" s="368" t="s">
        <v>454</v>
      </c>
      <c r="C57" s="369">
        <v>36000</v>
      </c>
      <c r="D57" s="370" t="s">
        <v>504</v>
      </c>
      <c r="E57" s="369">
        <v>36000</v>
      </c>
      <c r="F57" s="370" t="s">
        <v>511</v>
      </c>
      <c r="G57" s="377" t="s">
        <v>512</v>
      </c>
      <c r="H57" s="378"/>
      <c r="I57" s="376"/>
    </row>
    <row r="58" spans="1:9" ht="103.2" customHeight="1" x14ac:dyDescent="0.25">
      <c r="A58" s="367" t="s">
        <v>665</v>
      </c>
      <c r="B58" s="368" t="s">
        <v>456</v>
      </c>
      <c r="C58" s="369">
        <v>40000</v>
      </c>
      <c r="D58" s="370" t="s">
        <v>504</v>
      </c>
      <c r="E58" s="369">
        <v>40000</v>
      </c>
      <c r="F58" s="370" t="s">
        <v>513</v>
      </c>
      <c r="G58" s="377" t="s">
        <v>514</v>
      </c>
      <c r="H58" s="378"/>
      <c r="I58" s="376"/>
    </row>
    <row r="59" spans="1:9" ht="96.6" customHeight="1" x14ac:dyDescent="0.25">
      <c r="A59" s="367" t="s">
        <v>666</v>
      </c>
      <c r="B59" s="379" t="s">
        <v>406</v>
      </c>
      <c r="C59" s="369">
        <v>12400</v>
      </c>
      <c r="D59" s="370" t="s">
        <v>504</v>
      </c>
      <c r="E59" s="369">
        <v>12400</v>
      </c>
      <c r="F59" s="370" t="s">
        <v>515</v>
      </c>
      <c r="G59" s="370" t="s">
        <v>516</v>
      </c>
      <c r="H59" s="380">
        <v>12400</v>
      </c>
      <c r="I59" s="377" t="s">
        <v>517</v>
      </c>
    </row>
    <row r="60" spans="1:9" ht="82.2" customHeight="1" x14ac:dyDescent="0.25">
      <c r="A60" s="367" t="s">
        <v>667</v>
      </c>
      <c r="B60" s="379" t="s">
        <v>686</v>
      </c>
      <c r="C60" s="369">
        <v>44000</v>
      </c>
      <c r="D60" s="370" t="s">
        <v>518</v>
      </c>
      <c r="E60" s="369">
        <v>44000</v>
      </c>
      <c r="F60" s="370" t="s">
        <v>519</v>
      </c>
      <c r="G60" s="370" t="s">
        <v>520</v>
      </c>
      <c r="H60" s="380">
        <v>44000</v>
      </c>
      <c r="I60" s="377" t="s">
        <v>521</v>
      </c>
    </row>
    <row r="61" spans="1:9" ht="82.2" customHeight="1" x14ac:dyDescent="0.25">
      <c r="A61" s="367" t="s">
        <v>668</v>
      </c>
      <c r="B61" s="379" t="s">
        <v>408</v>
      </c>
      <c r="C61" s="369">
        <v>12800</v>
      </c>
      <c r="D61" s="370" t="s">
        <v>518</v>
      </c>
      <c r="E61" s="369">
        <v>12800</v>
      </c>
      <c r="F61" s="370" t="s">
        <v>522</v>
      </c>
      <c r="G61" s="370" t="s">
        <v>523</v>
      </c>
      <c r="H61" s="380">
        <v>12800</v>
      </c>
      <c r="I61" s="377" t="s">
        <v>524</v>
      </c>
    </row>
    <row r="62" spans="1:9" ht="88.2" customHeight="1" x14ac:dyDescent="0.25">
      <c r="A62" s="367" t="s">
        <v>669</v>
      </c>
      <c r="B62" s="379" t="s">
        <v>457</v>
      </c>
      <c r="C62" s="369">
        <v>36000</v>
      </c>
      <c r="D62" s="370" t="s">
        <v>504</v>
      </c>
      <c r="E62" s="369">
        <v>36000</v>
      </c>
      <c r="F62" s="370" t="s">
        <v>525</v>
      </c>
      <c r="G62" s="370" t="s">
        <v>526</v>
      </c>
      <c r="H62" s="380">
        <v>36000</v>
      </c>
      <c r="I62" s="377" t="s">
        <v>527</v>
      </c>
    </row>
    <row r="63" spans="1:9" ht="83.4" customHeight="1" x14ac:dyDescent="0.25">
      <c r="A63" s="367" t="s">
        <v>670</v>
      </c>
      <c r="B63" s="379" t="s">
        <v>458</v>
      </c>
      <c r="C63" s="369">
        <v>40000</v>
      </c>
      <c r="D63" s="370" t="s">
        <v>504</v>
      </c>
      <c r="E63" s="369">
        <v>40000</v>
      </c>
      <c r="F63" s="370" t="s">
        <v>528</v>
      </c>
      <c r="G63" s="370" t="s">
        <v>529</v>
      </c>
      <c r="H63" s="380">
        <v>40000</v>
      </c>
      <c r="I63" s="377" t="s">
        <v>530</v>
      </c>
    </row>
    <row r="64" spans="1:9" ht="123" customHeight="1" x14ac:dyDescent="0.25">
      <c r="A64" s="367" t="s">
        <v>641</v>
      </c>
      <c r="B64" s="381" t="s">
        <v>531</v>
      </c>
      <c r="C64" s="369">
        <v>24800</v>
      </c>
      <c r="D64" s="370" t="s">
        <v>532</v>
      </c>
      <c r="E64" s="369">
        <v>24800</v>
      </c>
      <c r="F64" s="370" t="s">
        <v>533</v>
      </c>
      <c r="G64" s="370" t="s">
        <v>516</v>
      </c>
      <c r="H64" s="380">
        <v>24800</v>
      </c>
      <c r="I64" s="377" t="s">
        <v>534</v>
      </c>
    </row>
    <row r="65" spans="1:9" ht="104.4" customHeight="1" x14ac:dyDescent="0.25">
      <c r="A65" s="367" t="s">
        <v>671</v>
      </c>
      <c r="B65" s="382" t="s">
        <v>687</v>
      </c>
      <c r="C65" s="369">
        <v>44000</v>
      </c>
      <c r="D65" s="370" t="s">
        <v>532</v>
      </c>
      <c r="E65" s="369">
        <v>44000</v>
      </c>
      <c r="F65" s="370" t="s">
        <v>535</v>
      </c>
      <c r="G65" s="370" t="s">
        <v>520</v>
      </c>
      <c r="H65" s="380">
        <v>44000</v>
      </c>
      <c r="I65" s="377" t="s">
        <v>536</v>
      </c>
    </row>
    <row r="66" spans="1:9" ht="106.8" customHeight="1" x14ac:dyDescent="0.25">
      <c r="A66" s="367" t="s">
        <v>672</v>
      </c>
      <c r="B66" s="381" t="s">
        <v>688</v>
      </c>
      <c r="C66" s="369">
        <v>14000</v>
      </c>
      <c r="D66" s="370" t="s">
        <v>532</v>
      </c>
      <c r="E66" s="369">
        <v>14000</v>
      </c>
      <c r="F66" s="370" t="s">
        <v>535</v>
      </c>
      <c r="G66" s="370" t="s">
        <v>520</v>
      </c>
      <c r="H66" s="380">
        <v>14000</v>
      </c>
      <c r="I66" s="377" t="s">
        <v>537</v>
      </c>
    </row>
    <row r="67" spans="1:9" ht="106.8" customHeight="1" x14ac:dyDescent="0.25">
      <c r="A67" s="367" t="s">
        <v>673</v>
      </c>
      <c r="B67" s="383" t="s">
        <v>422</v>
      </c>
      <c r="C67" s="369">
        <v>24960</v>
      </c>
      <c r="D67" s="370" t="s">
        <v>532</v>
      </c>
      <c r="E67" s="369">
        <v>24960</v>
      </c>
      <c r="F67" s="370" t="s">
        <v>538</v>
      </c>
      <c r="G67" s="370" t="s">
        <v>523</v>
      </c>
      <c r="H67" s="380">
        <v>24960</v>
      </c>
      <c r="I67" s="377" t="s">
        <v>539</v>
      </c>
    </row>
    <row r="68" spans="1:9" ht="146.4" customHeight="1" x14ac:dyDescent="0.25">
      <c r="A68" s="367" t="s">
        <v>674</v>
      </c>
      <c r="B68" s="383" t="s">
        <v>459</v>
      </c>
      <c r="C68" s="369">
        <v>41400</v>
      </c>
      <c r="D68" s="370" t="s">
        <v>532</v>
      </c>
      <c r="E68" s="369">
        <v>41400</v>
      </c>
      <c r="F68" s="370" t="s">
        <v>540</v>
      </c>
      <c r="G68" s="370" t="s">
        <v>541</v>
      </c>
      <c r="H68" s="380">
        <v>41400</v>
      </c>
      <c r="I68" s="377" t="s">
        <v>542</v>
      </c>
    </row>
    <row r="69" spans="1:9" ht="134.4" customHeight="1" x14ac:dyDescent="0.25">
      <c r="A69" s="367" t="s">
        <v>642</v>
      </c>
      <c r="B69" s="383" t="s">
        <v>460</v>
      </c>
      <c r="C69" s="369">
        <v>44400</v>
      </c>
      <c r="D69" s="370" t="s">
        <v>532</v>
      </c>
      <c r="E69" s="369">
        <v>44400</v>
      </c>
      <c r="F69" s="370" t="s">
        <v>543</v>
      </c>
      <c r="G69" s="370" t="s">
        <v>544</v>
      </c>
      <c r="H69" s="384">
        <v>44400</v>
      </c>
      <c r="I69" s="385" t="s">
        <v>545</v>
      </c>
    </row>
    <row r="70" spans="1:9" ht="69" customHeight="1" x14ac:dyDescent="0.25">
      <c r="A70" s="367" t="s">
        <v>682</v>
      </c>
      <c r="B70" s="386" t="s">
        <v>546</v>
      </c>
      <c r="C70" s="369">
        <v>7000</v>
      </c>
      <c r="D70" s="370" t="s">
        <v>547</v>
      </c>
      <c r="E70" s="369">
        <v>7000</v>
      </c>
      <c r="F70" s="401" t="s">
        <v>681</v>
      </c>
      <c r="G70" s="401" t="s">
        <v>683</v>
      </c>
      <c r="H70" s="369">
        <v>7000</v>
      </c>
      <c r="I70" s="370" t="s">
        <v>548</v>
      </c>
    </row>
    <row r="71" spans="1:9" ht="57.6" x14ac:dyDescent="0.25">
      <c r="A71" s="367" t="s">
        <v>677</v>
      </c>
      <c r="B71" s="372" t="s">
        <v>549</v>
      </c>
      <c r="C71" s="369">
        <v>259850</v>
      </c>
      <c r="D71" s="370" t="s">
        <v>693</v>
      </c>
      <c r="E71" s="369">
        <v>259850</v>
      </c>
      <c r="F71" s="401" t="s">
        <v>689</v>
      </c>
      <c r="G71" s="421" t="s">
        <v>690</v>
      </c>
      <c r="H71" s="369">
        <v>259850</v>
      </c>
      <c r="I71" s="370" t="s">
        <v>603</v>
      </c>
    </row>
    <row r="72" spans="1:9" ht="72" x14ac:dyDescent="0.25">
      <c r="A72" s="367" t="s">
        <v>676</v>
      </c>
      <c r="B72" s="372" t="s">
        <v>260</v>
      </c>
      <c r="C72" s="369">
        <v>35000</v>
      </c>
      <c r="D72" s="370" t="s">
        <v>584</v>
      </c>
      <c r="E72" s="369">
        <v>35000</v>
      </c>
      <c r="F72" s="370" t="s">
        <v>585</v>
      </c>
      <c r="G72" s="373" t="s">
        <v>587</v>
      </c>
      <c r="H72" s="369">
        <v>35000</v>
      </c>
      <c r="I72" s="370" t="s">
        <v>609</v>
      </c>
    </row>
    <row r="73" spans="1:9" ht="179.4" customHeight="1" x14ac:dyDescent="0.25">
      <c r="A73" s="367" t="s">
        <v>675</v>
      </c>
      <c r="B73" s="372" t="s">
        <v>550</v>
      </c>
      <c r="C73" s="369">
        <v>60000</v>
      </c>
      <c r="D73" s="370" t="s">
        <v>581</v>
      </c>
      <c r="E73" s="369">
        <v>60000</v>
      </c>
      <c r="F73" s="370" t="s">
        <v>582</v>
      </c>
      <c r="G73" s="370" t="s">
        <v>583</v>
      </c>
      <c r="H73" s="369">
        <v>60000</v>
      </c>
      <c r="I73" s="370" t="s">
        <v>607</v>
      </c>
    </row>
    <row r="74" spans="1:9" s="352" customFormat="1" ht="57.6" x14ac:dyDescent="0.25">
      <c r="A74" s="367" t="s">
        <v>618</v>
      </c>
      <c r="B74" s="372" t="s">
        <v>435</v>
      </c>
      <c r="C74" s="369">
        <v>30540</v>
      </c>
      <c r="D74" s="370" t="s">
        <v>589</v>
      </c>
      <c r="E74" s="369">
        <v>30540</v>
      </c>
      <c r="F74" s="370" t="s">
        <v>593</v>
      </c>
      <c r="G74" s="370" t="s">
        <v>590</v>
      </c>
      <c r="H74" s="369">
        <v>30540</v>
      </c>
      <c r="I74" s="370" t="s">
        <v>610</v>
      </c>
    </row>
    <row r="75" spans="1:9" s="352" customFormat="1" ht="57.6" x14ac:dyDescent="0.25">
      <c r="A75" s="367" t="s">
        <v>618</v>
      </c>
      <c r="B75" s="372" t="s">
        <v>435</v>
      </c>
      <c r="C75" s="369">
        <v>41400</v>
      </c>
      <c r="D75" s="370" t="s">
        <v>591</v>
      </c>
      <c r="E75" s="369">
        <v>41400</v>
      </c>
      <c r="F75" s="370" t="s">
        <v>592</v>
      </c>
      <c r="G75" s="370" t="s">
        <v>594</v>
      </c>
      <c r="H75" s="369">
        <v>41400</v>
      </c>
      <c r="I75" s="370" t="s">
        <v>600</v>
      </c>
    </row>
    <row r="76" spans="1:9" s="352" customFormat="1" ht="43.2" x14ac:dyDescent="0.25">
      <c r="A76" s="367" t="s">
        <v>618</v>
      </c>
      <c r="B76" s="372" t="s">
        <v>435</v>
      </c>
      <c r="C76" s="369">
        <v>15000</v>
      </c>
      <c r="D76" s="370" t="s">
        <v>597</v>
      </c>
      <c r="E76" s="369">
        <v>15000</v>
      </c>
      <c r="F76" s="370" t="s">
        <v>598</v>
      </c>
      <c r="G76" s="370" t="s">
        <v>590</v>
      </c>
      <c r="H76" s="369">
        <v>15000</v>
      </c>
      <c r="I76" s="370" t="s">
        <v>599</v>
      </c>
    </row>
    <row r="77" spans="1:9" s="352" customFormat="1" ht="42" customHeight="1" x14ac:dyDescent="0.25">
      <c r="A77" s="367" t="s">
        <v>618</v>
      </c>
      <c r="B77" s="372" t="s">
        <v>435</v>
      </c>
      <c r="C77" s="369">
        <v>38210</v>
      </c>
      <c r="D77" s="370" t="s">
        <v>605</v>
      </c>
      <c r="E77" s="369">
        <v>38210</v>
      </c>
      <c r="F77" s="370" t="s">
        <v>691</v>
      </c>
      <c r="G77" s="370" t="s">
        <v>692</v>
      </c>
      <c r="H77" s="369">
        <v>38210</v>
      </c>
      <c r="I77" s="370" t="s">
        <v>611</v>
      </c>
    </row>
    <row r="78" spans="1:9" ht="72" x14ac:dyDescent="0.25">
      <c r="A78" s="367" t="s">
        <v>631</v>
      </c>
      <c r="B78" s="372" t="s">
        <v>551</v>
      </c>
      <c r="C78" s="369">
        <v>13516.8</v>
      </c>
      <c r="D78" s="370" t="s">
        <v>584</v>
      </c>
      <c r="E78" s="369">
        <v>13516.8</v>
      </c>
      <c r="F78" s="370" t="s">
        <v>586</v>
      </c>
      <c r="G78" s="373" t="s">
        <v>588</v>
      </c>
      <c r="H78" s="369">
        <v>3506.8</v>
      </c>
      <c r="I78" s="370" t="s">
        <v>606</v>
      </c>
    </row>
    <row r="79" spans="1:9" ht="70.2" customHeight="1" x14ac:dyDescent="0.25">
      <c r="A79" s="367" t="s">
        <v>630</v>
      </c>
      <c r="B79" s="372" t="s">
        <v>282</v>
      </c>
      <c r="C79" s="369">
        <v>75000</v>
      </c>
      <c r="D79" s="370" t="s">
        <v>580</v>
      </c>
      <c r="E79" s="369">
        <v>75000</v>
      </c>
      <c r="F79" s="370" t="s">
        <v>552</v>
      </c>
      <c r="G79" s="370" t="s">
        <v>595</v>
      </c>
      <c r="H79" s="369">
        <v>75000</v>
      </c>
      <c r="I79" s="370" t="s">
        <v>596</v>
      </c>
    </row>
    <row r="80" spans="1:9" ht="43.2" x14ac:dyDescent="0.25">
      <c r="A80" s="367" t="s">
        <v>629</v>
      </c>
      <c r="B80" s="372" t="s">
        <v>284</v>
      </c>
      <c r="C80" s="369">
        <v>40000</v>
      </c>
      <c r="D80" s="370" t="s">
        <v>601</v>
      </c>
      <c r="E80" s="369">
        <v>40000</v>
      </c>
      <c r="F80" s="370" t="s">
        <v>602</v>
      </c>
      <c r="G80" s="370" t="s">
        <v>595</v>
      </c>
      <c r="H80" s="369"/>
      <c r="I80" s="373"/>
    </row>
    <row r="81" spans="1:10" ht="78" customHeight="1" x14ac:dyDescent="0.25">
      <c r="A81" s="367" t="s">
        <v>628</v>
      </c>
      <c r="B81" s="372" t="s">
        <v>553</v>
      </c>
      <c r="C81" s="369">
        <v>12500</v>
      </c>
      <c r="D81" s="370" t="s">
        <v>554</v>
      </c>
      <c r="E81" s="369">
        <v>12500</v>
      </c>
      <c r="F81" s="370" t="s">
        <v>555</v>
      </c>
      <c r="G81" s="370" t="s">
        <v>556</v>
      </c>
      <c r="H81" s="369" t="s">
        <v>557</v>
      </c>
      <c r="I81" s="370"/>
    </row>
    <row r="82" spans="1:10" ht="77.400000000000006" customHeight="1" x14ac:dyDescent="0.25">
      <c r="A82" s="367" t="s">
        <v>627</v>
      </c>
      <c r="B82" s="372" t="s">
        <v>558</v>
      </c>
      <c r="C82" s="369">
        <v>7500</v>
      </c>
      <c r="D82" s="370" t="s">
        <v>502</v>
      </c>
      <c r="E82" s="369">
        <v>7500</v>
      </c>
      <c r="F82" s="370" t="s">
        <v>503</v>
      </c>
      <c r="G82" s="377" t="s">
        <v>678</v>
      </c>
      <c r="H82" s="403" t="s">
        <v>678</v>
      </c>
      <c r="I82" s="375"/>
      <c r="J82" s="356"/>
    </row>
    <row r="83" spans="1:10" ht="91.2" customHeight="1" x14ac:dyDescent="0.25">
      <c r="A83" s="367" t="s">
        <v>626</v>
      </c>
      <c r="B83" s="372" t="s">
        <v>559</v>
      </c>
      <c r="C83" s="369">
        <v>1883.2</v>
      </c>
      <c r="D83" s="370" t="s">
        <v>560</v>
      </c>
      <c r="E83" s="369">
        <v>1883.2</v>
      </c>
      <c r="F83" s="387" t="s">
        <v>561</v>
      </c>
      <c r="G83" s="370" t="s">
        <v>604</v>
      </c>
      <c r="H83" s="369">
        <v>1883.2</v>
      </c>
      <c r="I83" s="370" t="s">
        <v>612</v>
      </c>
    </row>
    <row r="84" spans="1:10" ht="61.8" customHeight="1" x14ac:dyDescent="0.25">
      <c r="A84" s="367" t="s">
        <v>625</v>
      </c>
      <c r="B84" s="372" t="s">
        <v>562</v>
      </c>
      <c r="C84" s="369">
        <v>125000</v>
      </c>
      <c r="D84" s="370" t="s">
        <v>563</v>
      </c>
      <c r="E84" s="369">
        <v>125000</v>
      </c>
      <c r="F84" s="373"/>
      <c r="G84" s="373"/>
      <c r="H84" s="369">
        <v>125000</v>
      </c>
      <c r="I84" s="370" t="s">
        <v>564</v>
      </c>
    </row>
    <row r="85" spans="1:10" ht="63" customHeight="1" x14ac:dyDescent="0.25">
      <c r="A85" s="388" t="s">
        <v>624</v>
      </c>
      <c r="B85" s="372" t="s">
        <v>446</v>
      </c>
      <c r="C85" s="369">
        <v>15000</v>
      </c>
      <c r="D85" s="370" t="s">
        <v>554</v>
      </c>
      <c r="E85" s="369">
        <v>15000</v>
      </c>
      <c r="F85" s="370" t="s">
        <v>555</v>
      </c>
      <c r="G85" s="377" t="s">
        <v>556</v>
      </c>
      <c r="H85" s="499">
        <v>93000</v>
      </c>
      <c r="I85" s="502" t="s">
        <v>565</v>
      </c>
    </row>
    <row r="86" spans="1:10" ht="62.4" customHeight="1" x14ac:dyDescent="0.25">
      <c r="A86" s="388" t="s">
        <v>623</v>
      </c>
      <c r="B86" s="372" t="s">
        <v>566</v>
      </c>
      <c r="C86" s="369">
        <v>23000</v>
      </c>
      <c r="D86" s="370" t="s">
        <v>554</v>
      </c>
      <c r="E86" s="369">
        <v>23000</v>
      </c>
      <c r="F86" s="370" t="s">
        <v>555</v>
      </c>
      <c r="G86" s="377" t="s">
        <v>556</v>
      </c>
      <c r="H86" s="500"/>
      <c r="I86" s="503"/>
    </row>
    <row r="87" spans="1:10" ht="66" customHeight="1" x14ac:dyDescent="0.25">
      <c r="A87" s="389" t="s">
        <v>622</v>
      </c>
      <c r="B87" s="390" t="s">
        <v>567</v>
      </c>
      <c r="C87" s="391">
        <v>30000</v>
      </c>
      <c r="D87" s="392" t="s">
        <v>554</v>
      </c>
      <c r="E87" s="391">
        <v>30000</v>
      </c>
      <c r="F87" s="392" t="s">
        <v>555</v>
      </c>
      <c r="G87" s="393" t="s">
        <v>556</v>
      </c>
      <c r="H87" s="500"/>
      <c r="I87" s="503"/>
    </row>
    <row r="88" spans="1:10" ht="63.6" customHeight="1" x14ac:dyDescent="0.25">
      <c r="A88" s="394" t="s">
        <v>621</v>
      </c>
      <c r="B88" s="372" t="s">
        <v>568</v>
      </c>
      <c r="C88" s="369">
        <v>12500</v>
      </c>
      <c r="D88" s="370" t="s">
        <v>554</v>
      </c>
      <c r="E88" s="369">
        <v>12500</v>
      </c>
      <c r="F88" s="370" t="s">
        <v>555</v>
      </c>
      <c r="G88" s="377" t="s">
        <v>556</v>
      </c>
      <c r="H88" s="501"/>
      <c r="I88" s="504"/>
    </row>
    <row r="89" spans="1:10" ht="45.6" customHeight="1" x14ac:dyDescent="0.25">
      <c r="A89" s="367" t="s">
        <v>620</v>
      </c>
      <c r="B89" s="372" t="s">
        <v>569</v>
      </c>
      <c r="C89" s="369">
        <v>9000</v>
      </c>
      <c r="D89" s="370" t="s">
        <v>494</v>
      </c>
      <c r="E89" s="369">
        <v>9000</v>
      </c>
      <c r="F89" s="505" t="s">
        <v>680</v>
      </c>
      <c r="G89" s="505" t="s">
        <v>680</v>
      </c>
      <c r="H89" s="507" t="s">
        <v>680</v>
      </c>
      <c r="I89" s="505" t="s">
        <v>680</v>
      </c>
    </row>
    <row r="90" spans="1:10" ht="36" customHeight="1" x14ac:dyDescent="0.25">
      <c r="A90" s="367" t="s">
        <v>619</v>
      </c>
      <c r="B90" s="372" t="s">
        <v>570</v>
      </c>
      <c r="C90" s="369">
        <v>9000</v>
      </c>
      <c r="D90" s="370" t="s">
        <v>494</v>
      </c>
      <c r="E90" s="369">
        <v>9000</v>
      </c>
      <c r="F90" s="522"/>
      <c r="G90" s="506"/>
      <c r="H90" s="508"/>
      <c r="I90" s="509"/>
    </row>
    <row r="91" spans="1:10" ht="14.4" x14ac:dyDescent="0.3">
      <c r="A91" s="481" t="s">
        <v>333</v>
      </c>
      <c r="B91" s="482"/>
      <c r="C91" s="395">
        <f>SUM(C11:C90)</f>
        <v>1958615</v>
      </c>
      <c r="D91" s="396"/>
      <c r="E91" s="395">
        <f>SUM(E11:E90)</f>
        <v>1958615</v>
      </c>
      <c r="F91" s="396"/>
      <c r="G91" s="396"/>
      <c r="H91" s="397">
        <f>SUM(H11:H90)</f>
        <v>1468960</v>
      </c>
      <c r="I91" s="396"/>
    </row>
    <row r="92" spans="1:10" ht="14.4" x14ac:dyDescent="0.3">
      <c r="A92" s="347"/>
      <c r="B92" s="348"/>
      <c r="C92" s="349"/>
      <c r="D92" s="350"/>
      <c r="E92" s="349"/>
      <c r="F92" s="350"/>
      <c r="G92" s="350"/>
      <c r="H92" s="351"/>
      <c r="I92" s="350"/>
    </row>
    <row r="93" spans="1:10" ht="14.4" x14ac:dyDescent="0.3">
      <c r="A93" s="347"/>
      <c r="B93" s="348"/>
      <c r="C93" s="349"/>
      <c r="D93" s="350"/>
      <c r="E93" s="349">
        <f>C91-E91</f>
        <v>0</v>
      </c>
      <c r="F93" s="350"/>
      <c r="G93" s="350"/>
      <c r="H93" s="351">
        <f>C91-H91</f>
        <v>489655</v>
      </c>
      <c r="I93" s="350"/>
      <c r="J93" s="356"/>
    </row>
    <row r="94" spans="1:10" ht="14.4" x14ac:dyDescent="0.3">
      <c r="A94" s="347"/>
      <c r="B94" s="348"/>
      <c r="C94" s="349"/>
      <c r="D94" s="350"/>
      <c r="E94" s="349"/>
      <c r="F94" s="350"/>
      <c r="G94" s="350"/>
      <c r="H94" s="351"/>
      <c r="I94" s="350"/>
    </row>
    <row r="95" spans="1:10" ht="14.4" x14ac:dyDescent="0.3">
      <c r="A95" s="343"/>
      <c r="B95" s="343"/>
      <c r="C95" s="14"/>
      <c r="D95" s="343"/>
      <c r="E95" s="14"/>
      <c r="F95" s="343"/>
      <c r="G95" s="343"/>
      <c r="H95" s="69"/>
      <c r="I95" s="69"/>
    </row>
    <row r="96" spans="1:10" ht="14.4" x14ac:dyDescent="0.3">
      <c r="A96" s="343"/>
      <c r="B96" s="343"/>
      <c r="C96" s="14"/>
      <c r="D96" s="343"/>
      <c r="E96" s="14"/>
      <c r="F96" s="343"/>
      <c r="G96" s="343"/>
      <c r="H96" s="69"/>
      <c r="I96" s="69"/>
    </row>
    <row r="97" spans="1:9" ht="14.4" x14ac:dyDescent="0.3">
      <c r="A97" s="343"/>
      <c r="B97" s="343"/>
      <c r="C97" s="14"/>
      <c r="D97" s="343"/>
      <c r="E97" s="14"/>
      <c r="F97" s="343"/>
      <c r="G97" s="343"/>
      <c r="H97" s="69"/>
      <c r="I97" s="69"/>
    </row>
    <row r="98" spans="1:9" ht="14.4" x14ac:dyDescent="0.3">
      <c r="A98" s="343"/>
      <c r="B98" s="343"/>
      <c r="C98" s="14"/>
      <c r="D98" s="343"/>
      <c r="E98" s="14"/>
      <c r="F98" s="343"/>
      <c r="G98" s="343"/>
      <c r="H98" s="69"/>
      <c r="I98" s="69"/>
    </row>
    <row r="99" spans="1:9" ht="14.4" x14ac:dyDescent="0.3">
      <c r="A99" s="343"/>
      <c r="B99" s="343"/>
      <c r="C99" s="14"/>
      <c r="D99" s="343"/>
      <c r="E99" s="14"/>
      <c r="F99" s="343"/>
      <c r="G99" s="343"/>
      <c r="H99" s="69"/>
      <c r="I99" s="69"/>
    </row>
    <row r="100" spans="1:9" ht="14.4" x14ac:dyDescent="0.3">
      <c r="A100" s="343"/>
      <c r="B100" s="343"/>
      <c r="C100" s="14"/>
      <c r="D100" s="343"/>
      <c r="E100" s="14"/>
      <c r="F100" s="343"/>
      <c r="G100" s="343"/>
      <c r="H100" s="69"/>
      <c r="I100" s="69"/>
    </row>
    <row r="101" spans="1:9" ht="14.4" x14ac:dyDescent="0.3">
      <c r="A101" s="343"/>
      <c r="B101" s="343"/>
      <c r="C101" s="14"/>
      <c r="D101" s="343"/>
      <c r="E101" s="14"/>
      <c r="F101" s="343"/>
      <c r="G101" s="343"/>
      <c r="H101" s="69"/>
      <c r="I101" s="69"/>
    </row>
  </sheetData>
  <mergeCells count="62">
    <mergeCell ref="I31:I35"/>
    <mergeCell ref="F89:F90"/>
    <mergeCell ref="E31:E35"/>
    <mergeCell ref="F31:F35"/>
    <mergeCell ref="G31:G35"/>
    <mergeCell ref="H31:H35"/>
    <mergeCell ref="A31:A35"/>
    <mergeCell ref="D31:D35"/>
    <mergeCell ref="B31:B35"/>
    <mergeCell ref="C31:C35"/>
    <mergeCell ref="A9:C9"/>
    <mergeCell ref="D9:I9"/>
    <mergeCell ref="H11:H15"/>
    <mergeCell ref="I11:I15"/>
    <mergeCell ref="E11:E15"/>
    <mergeCell ref="B11:B15"/>
    <mergeCell ref="C11:C15"/>
    <mergeCell ref="D11:D15"/>
    <mergeCell ref="F11:F15"/>
    <mergeCell ref="G11:G15"/>
    <mergeCell ref="A11:A15"/>
    <mergeCell ref="A16:A20"/>
    <mergeCell ref="G2:I2"/>
    <mergeCell ref="A4:I4"/>
    <mergeCell ref="A5:I5"/>
    <mergeCell ref="A6:I6"/>
    <mergeCell ref="A7:I7"/>
    <mergeCell ref="A91:B91"/>
    <mergeCell ref="G36:G44"/>
    <mergeCell ref="H36:H44"/>
    <mergeCell ref="I36:I44"/>
    <mergeCell ref="F45:F53"/>
    <mergeCell ref="G45:G53"/>
    <mergeCell ref="H45:H53"/>
    <mergeCell ref="I45:I53"/>
    <mergeCell ref="H85:H88"/>
    <mergeCell ref="I85:I88"/>
    <mergeCell ref="G89:G90"/>
    <mergeCell ref="H89:H90"/>
    <mergeCell ref="I89:I90"/>
    <mergeCell ref="B16:B20"/>
    <mergeCell ref="C16:C20"/>
    <mergeCell ref="D16:D20"/>
    <mergeCell ref="E16:E20"/>
    <mergeCell ref="F16:F20"/>
    <mergeCell ref="G16:G20"/>
    <mergeCell ref="H16:H20"/>
    <mergeCell ref="I16:I20"/>
    <mergeCell ref="F21:F25"/>
    <mergeCell ref="G21:G25"/>
    <mergeCell ref="H21:H25"/>
    <mergeCell ref="I21:I25"/>
    <mergeCell ref="A21:A25"/>
    <mergeCell ref="B21:B25"/>
    <mergeCell ref="C21:C25"/>
    <mergeCell ref="D21:D25"/>
    <mergeCell ref="E21:E25"/>
    <mergeCell ref="A26:A30"/>
    <mergeCell ref="C26:C30"/>
    <mergeCell ref="B26:B30"/>
    <mergeCell ref="D26:D30"/>
    <mergeCell ref="E26:E30"/>
  </mergeCells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Zver</cp:lastModifiedBy>
  <cp:lastPrinted>2021-10-28T13:54:04Z</cp:lastPrinted>
  <dcterms:created xsi:type="dcterms:W3CDTF">2020-11-14T13:09:40Z</dcterms:created>
  <dcterms:modified xsi:type="dcterms:W3CDTF">2021-10-30T16:26:41Z</dcterms:modified>
</cp:coreProperties>
</file>