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44525"/>
</workbook>
</file>

<file path=xl/calcChain.xml><?xml version="1.0" encoding="utf-8"?>
<calcChain xmlns="http://schemas.openxmlformats.org/spreadsheetml/2006/main">
  <c r="I149" i="2" l="1"/>
  <c r="J149" i="2"/>
  <c r="I131" i="2"/>
  <c r="I129" i="2"/>
  <c r="I132" i="2"/>
  <c r="C29" i="1"/>
  <c r="J30" i="1" l="1"/>
  <c r="L28" i="1" l="1"/>
  <c r="L27" i="1"/>
  <c r="J172" i="2" l="1"/>
  <c r="G172" i="2"/>
  <c r="J27" i="1" l="1"/>
  <c r="J28" i="1"/>
  <c r="L30" i="1"/>
  <c r="H30" i="1"/>
  <c r="G30" i="1"/>
  <c r="F30" i="1"/>
  <c r="E30" i="1"/>
  <c r="D30" i="1"/>
  <c r="J29" i="1"/>
  <c r="N29" i="1" s="1"/>
  <c r="K29" i="1" l="1"/>
  <c r="I29" i="1"/>
  <c r="B29" i="1"/>
  <c r="X54" i="2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V98" i="2" s="1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V74" i="2" s="1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/>
  <c r="T53" i="2"/>
  <c r="V52" i="2"/>
  <c r="V51" i="2"/>
  <c r="V50" i="2"/>
  <c r="V49" i="2" s="1"/>
  <c r="T49" i="2"/>
  <c r="V46" i="2"/>
  <c r="V45" i="2"/>
  <c r="V44" i="2"/>
  <c r="V43" i="2" s="1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P53" i="2"/>
  <c r="N53" i="2"/>
  <c r="P52" i="2"/>
  <c r="P51" i="2"/>
  <c r="P50" i="2"/>
  <c r="P49" i="2" s="1"/>
  <c r="N49" i="2"/>
  <c r="P46" i="2"/>
  <c r="P45" i="2"/>
  <c r="P44" i="2"/>
  <c r="P43" i="2" s="1"/>
  <c r="N43" i="2"/>
  <c r="P42" i="2"/>
  <c r="P41" i="2"/>
  <c r="P40" i="2"/>
  <c r="N39" i="2"/>
  <c r="P38" i="2"/>
  <c r="P37" i="2"/>
  <c r="P36" i="2"/>
  <c r="P35" i="2" s="1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X175" i="2" s="1"/>
  <c r="J174" i="2"/>
  <c r="X174" i="2" s="1"/>
  <c r="J173" i="2"/>
  <c r="X173" i="2" s="1"/>
  <c r="J171" i="2"/>
  <c r="J170" i="2"/>
  <c r="X170" i="2" s="1"/>
  <c r="J169" i="2"/>
  <c r="H168" i="2"/>
  <c r="J167" i="2"/>
  <c r="J166" i="2"/>
  <c r="X166" i="2" s="1"/>
  <c r="J165" i="2"/>
  <c r="X165" i="2" s="1"/>
  <c r="H164" i="2"/>
  <c r="J163" i="2"/>
  <c r="J162" i="2"/>
  <c r="X162" i="2" s="1"/>
  <c r="J161" i="2"/>
  <c r="X161" i="2" s="1"/>
  <c r="J160" i="2"/>
  <c r="H159" i="2"/>
  <c r="J158" i="2"/>
  <c r="X158" i="2" s="1"/>
  <c r="J157" i="2"/>
  <c r="X157" i="2" s="1"/>
  <c r="J156" i="2"/>
  <c r="X156" i="2" s="1"/>
  <c r="J155" i="2"/>
  <c r="H154" i="2"/>
  <c r="H152" i="2"/>
  <c r="J151" i="2"/>
  <c r="X151" i="2" s="1"/>
  <c r="J150" i="2"/>
  <c r="X149" i="2"/>
  <c r="J148" i="2"/>
  <c r="X148" i="2" s="1"/>
  <c r="H146" i="2"/>
  <c r="J145" i="2"/>
  <c r="J144" i="2"/>
  <c r="H142" i="2"/>
  <c r="J141" i="2"/>
  <c r="X141" i="2" s="1"/>
  <c r="J140" i="2"/>
  <c r="J139" i="2"/>
  <c r="X139" i="2" s="1"/>
  <c r="J138" i="2"/>
  <c r="X138" i="2" s="1"/>
  <c r="J137" i="2"/>
  <c r="H135" i="2"/>
  <c r="J134" i="2"/>
  <c r="X134" i="2" s="1"/>
  <c r="J133" i="2"/>
  <c r="X133" i="2" s="1"/>
  <c r="X132" i="2"/>
  <c r="J130" i="2"/>
  <c r="X129" i="2"/>
  <c r="H127" i="2"/>
  <c r="J126" i="2"/>
  <c r="J125" i="2"/>
  <c r="X125" i="2" s="1"/>
  <c r="J124" i="2"/>
  <c r="X124" i="2" s="1"/>
  <c r="J123" i="2"/>
  <c r="X123" i="2" s="1"/>
  <c r="J122" i="2"/>
  <c r="J121" i="2"/>
  <c r="X121" i="2" s="1"/>
  <c r="H119" i="2"/>
  <c r="J118" i="2"/>
  <c r="X118" i="2" s="1"/>
  <c r="J117" i="2"/>
  <c r="J116" i="2"/>
  <c r="X116" i="2" s="1"/>
  <c r="J115" i="2"/>
  <c r="X115" i="2" s="1"/>
  <c r="J114" i="2"/>
  <c r="X114" i="2" s="1"/>
  <c r="J113" i="2"/>
  <c r="J112" i="2"/>
  <c r="X112" i="2" s="1"/>
  <c r="J111" i="2"/>
  <c r="X111" i="2" s="1"/>
  <c r="J110" i="2"/>
  <c r="X110" i="2" s="1"/>
  <c r="J109" i="2"/>
  <c r="J108" i="2"/>
  <c r="J105" i="2"/>
  <c r="X105" i="2" s="1"/>
  <c r="J104" i="2"/>
  <c r="X104" i="2" s="1"/>
  <c r="J103" i="2"/>
  <c r="H102" i="2"/>
  <c r="J101" i="2"/>
  <c r="X101" i="2" s="1"/>
  <c r="J100" i="2"/>
  <c r="J99" i="2"/>
  <c r="H98" i="2"/>
  <c r="J97" i="2"/>
  <c r="X97" i="2" s="1"/>
  <c r="J96" i="2"/>
  <c r="J95" i="2"/>
  <c r="H94" i="2"/>
  <c r="J91" i="2"/>
  <c r="X91" i="2" s="1"/>
  <c r="J90" i="2"/>
  <c r="J89" i="2"/>
  <c r="H88" i="2"/>
  <c r="J87" i="2"/>
  <c r="X87" i="2" s="1"/>
  <c r="J86" i="2"/>
  <c r="J85" i="2"/>
  <c r="H84" i="2"/>
  <c r="J83" i="2"/>
  <c r="X83" i="2" s="1"/>
  <c r="J82" i="2"/>
  <c r="J81" i="2"/>
  <c r="H80" i="2"/>
  <c r="J77" i="2"/>
  <c r="X77" i="2" s="1"/>
  <c r="J76" i="2"/>
  <c r="J75" i="2"/>
  <c r="H74" i="2"/>
  <c r="J73" i="2"/>
  <c r="X73" i="2" s="1"/>
  <c r="J72" i="2"/>
  <c r="X72" i="2" s="1"/>
  <c r="J71" i="2"/>
  <c r="J70" i="2"/>
  <c r="H70" i="2"/>
  <c r="J69" i="2"/>
  <c r="J68" i="2"/>
  <c r="X68" i="2" s="1"/>
  <c r="J67" i="2"/>
  <c r="J66" i="2" s="1"/>
  <c r="H66" i="2"/>
  <c r="J65" i="2"/>
  <c r="J64" i="2"/>
  <c r="X64" i="2" s="1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X51" i="2" s="1"/>
  <c r="J50" i="2"/>
  <c r="H49" i="2"/>
  <c r="J46" i="2"/>
  <c r="X46" i="2" s="1"/>
  <c r="J45" i="2"/>
  <c r="X45" i="2" s="1"/>
  <c r="J44" i="2"/>
  <c r="X44" i="2" s="1"/>
  <c r="H43" i="2"/>
  <c r="J42" i="2"/>
  <c r="X42" i="2" s="1"/>
  <c r="J41" i="2"/>
  <c r="X41" i="2" s="1"/>
  <c r="J40" i="2"/>
  <c r="X40" i="2" s="1"/>
  <c r="H39" i="2"/>
  <c r="J38" i="2"/>
  <c r="X38" i="2" s="1"/>
  <c r="J37" i="2"/>
  <c r="X37" i="2" s="1"/>
  <c r="J36" i="2"/>
  <c r="X36" i="2" s="1"/>
  <c r="H35" i="2"/>
  <c r="J32" i="2"/>
  <c r="X32" i="2" s="1"/>
  <c r="J31" i="2"/>
  <c r="J30" i="2"/>
  <c r="X30" i="2" s="1"/>
  <c r="H29" i="2"/>
  <c r="J24" i="2"/>
  <c r="X24" i="2" s="1"/>
  <c r="J23" i="2"/>
  <c r="J22" i="2"/>
  <c r="H21" i="2"/>
  <c r="J20" i="2"/>
  <c r="X20" i="2" s="1"/>
  <c r="J19" i="2"/>
  <c r="J18" i="2"/>
  <c r="H17" i="2"/>
  <c r="J16" i="2"/>
  <c r="J15" i="2"/>
  <c r="J14" i="2"/>
  <c r="H13" i="2"/>
  <c r="X109" i="2" l="1"/>
  <c r="X167" i="2"/>
  <c r="X15" i="2"/>
  <c r="X19" i="2"/>
  <c r="X23" i="2"/>
  <c r="X31" i="2"/>
  <c r="X71" i="2"/>
  <c r="X70" i="2" s="1"/>
  <c r="X75" i="2"/>
  <c r="X74" i="2" s="1"/>
  <c r="J80" i="2"/>
  <c r="X89" i="2"/>
  <c r="X163" i="2"/>
  <c r="X76" i="2"/>
  <c r="X86" i="2"/>
  <c r="X90" i="2"/>
  <c r="P142" i="2"/>
  <c r="P159" i="2"/>
  <c r="P177" i="2" s="1"/>
  <c r="X176" i="2"/>
  <c r="X117" i="2"/>
  <c r="J142" i="2"/>
  <c r="J159" i="2"/>
  <c r="P58" i="2"/>
  <c r="V58" i="2"/>
  <c r="X29" i="2"/>
  <c r="X113" i="2"/>
  <c r="X171" i="2"/>
  <c r="P13" i="2"/>
  <c r="P17" i="2"/>
  <c r="N27" i="2" s="1"/>
  <c r="P27" i="2" s="1"/>
  <c r="X22" i="2"/>
  <c r="X21" i="2" s="1"/>
  <c r="P29" i="2"/>
  <c r="N47" i="2"/>
  <c r="V17" i="2"/>
  <c r="T27" i="2" s="1"/>
  <c r="V27" i="2" s="1"/>
  <c r="V29" i="2"/>
  <c r="T47" i="2"/>
  <c r="X35" i="2"/>
  <c r="X39" i="2"/>
  <c r="X43" i="2"/>
  <c r="J49" i="2"/>
  <c r="J56" i="2" s="1"/>
  <c r="X50" i="2"/>
  <c r="X49" i="2" s="1"/>
  <c r="X58" i="2"/>
  <c r="J62" i="2"/>
  <c r="X63" i="2"/>
  <c r="X99" i="2"/>
  <c r="X142" i="2"/>
  <c r="X155" i="2"/>
  <c r="X154" i="2" s="1"/>
  <c r="X164" i="2"/>
  <c r="X16" i="2"/>
  <c r="J84" i="2"/>
  <c r="X85" i="2"/>
  <c r="X84" i="2" s="1"/>
  <c r="J88" i="2"/>
  <c r="J168" i="2"/>
  <c r="X169" i="2"/>
  <c r="V142" i="2"/>
  <c r="V159" i="2"/>
  <c r="X18" i="2"/>
  <c r="X17" i="2" s="1"/>
  <c r="X53" i="2"/>
  <c r="X67" i="2"/>
  <c r="X65" i="2"/>
  <c r="X69" i="2"/>
  <c r="X82" i="2"/>
  <c r="X88" i="2"/>
  <c r="J94" i="2"/>
  <c r="J98" i="2"/>
  <c r="J102" i="2"/>
  <c r="J119" i="2"/>
  <c r="X108" i="2"/>
  <c r="J135" i="2"/>
  <c r="J146" i="2"/>
  <c r="X144" i="2"/>
  <c r="X81" i="2"/>
  <c r="X130" i="2"/>
  <c r="X160" i="2"/>
  <c r="X159" i="2" s="1"/>
  <c r="X14" i="2"/>
  <c r="X13" i="2" s="1"/>
  <c r="J13" i="2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7" i="2" s="1"/>
  <c r="X126" i="2"/>
  <c r="X131" i="2"/>
  <c r="X140" i="2"/>
  <c r="X145" i="2"/>
  <c r="X150" i="2"/>
  <c r="X152" i="2" s="1"/>
  <c r="P74" i="2"/>
  <c r="P98" i="2"/>
  <c r="P154" i="2"/>
  <c r="X95" i="2"/>
  <c r="X94" i="2" s="1"/>
  <c r="X137" i="2"/>
  <c r="P66" i="2"/>
  <c r="P70" i="2"/>
  <c r="P164" i="2"/>
  <c r="P168" i="2"/>
  <c r="V66" i="2"/>
  <c r="V70" i="2"/>
  <c r="V164" i="2"/>
  <c r="V168" i="2"/>
  <c r="P84" i="2"/>
  <c r="P92" i="2" s="1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P47" i="2" s="1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V47" i="2" s="1"/>
  <c r="T56" i="2"/>
  <c r="V62" i="2"/>
  <c r="T78" i="2"/>
  <c r="V80" i="2"/>
  <c r="V102" i="2"/>
  <c r="V135" i="2"/>
  <c r="V146" i="2"/>
  <c r="T177" i="2"/>
  <c r="T26" i="2"/>
  <c r="V56" i="2"/>
  <c r="N26" i="2"/>
  <c r="P56" i="2"/>
  <c r="H26" i="2"/>
  <c r="S145" i="2"/>
  <c r="M145" i="2"/>
  <c r="G145" i="2"/>
  <c r="G151" i="2"/>
  <c r="M151" i="2"/>
  <c r="E168" i="2"/>
  <c r="X168" i="2" l="1"/>
  <c r="X177" i="2" s="1"/>
  <c r="X135" i="2"/>
  <c r="X119" i="2"/>
  <c r="P106" i="2"/>
  <c r="P78" i="2"/>
  <c r="X146" i="2"/>
  <c r="X66" i="2"/>
  <c r="X62" i="2"/>
  <c r="V78" i="2"/>
  <c r="J106" i="2"/>
  <c r="X56" i="2"/>
  <c r="J92" i="2"/>
  <c r="X47" i="2"/>
  <c r="X98" i="2"/>
  <c r="X106" i="2" s="1"/>
  <c r="V92" i="2"/>
  <c r="J47" i="2"/>
  <c r="X78" i="2"/>
  <c r="V106" i="2"/>
  <c r="W145" i="2"/>
  <c r="Y145" i="2" s="1"/>
  <c r="Z145" i="2" s="1"/>
  <c r="J78" i="2"/>
  <c r="X28" i="2"/>
  <c r="V177" i="2"/>
  <c r="X80" i="2"/>
  <c r="X92" i="2" s="1"/>
  <c r="J177" i="2"/>
  <c r="J27" i="2"/>
  <c r="T25" i="2"/>
  <c r="V26" i="2"/>
  <c r="V25" i="2" s="1"/>
  <c r="V33" i="2" s="1"/>
  <c r="V178" i="2" s="1"/>
  <c r="V180" i="2" s="1"/>
  <c r="N25" i="2"/>
  <c r="P26" i="2"/>
  <c r="P25" i="2" s="1"/>
  <c r="P33" i="2" s="1"/>
  <c r="P178" i="2" s="1"/>
  <c r="P180" i="2" s="1"/>
  <c r="J26" i="2"/>
  <c r="H25" i="2"/>
  <c r="E84" i="2"/>
  <c r="E88" i="2"/>
  <c r="E80" i="2"/>
  <c r="E49" i="2"/>
  <c r="E56" i="2" s="1"/>
  <c r="X26" i="2" l="1"/>
  <c r="X27" i="2"/>
  <c r="J25" i="2"/>
  <c r="J33" i="2" s="1"/>
  <c r="J178" i="2" s="1"/>
  <c r="C28" i="1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C30" i="1" l="1"/>
  <c r="N28" i="1"/>
  <c r="X25" i="2"/>
  <c r="X33" i="2" s="1"/>
  <c r="X178" i="2" s="1"/>
  <c r="J180" i="2"/>
  <c r="E177" i="2"/>
  <c r="K47" i="2"/>
  <c r="E78" i="2"/>
  <c r="K177" i="2"/>
  <c r="Q47" i="2"/>
  <c r="E47" i="2"/>
  <c r="Q177" i="2"/>
  <c r="X180" i="2" l="1"/>
  <c r="M29" i="1"/>
  <c r="M30" i="1" s="1"/>
  <c r="N30" i="1"/>
  <c r="I28" i="1"/>
  <c r="I30" i="1" s="1"/>
  <c r="K28" i="1"/>
  <c r="K30" i="1" s="1"/>
  <c r="B28" i="1"/>
  <c r="B30" i="1" s="1"/>
  <c r="M89" i="2"/>
  <c r="E106" i="2"/>
  <c r="Q106" i="2"/>
  <c r="K106" i="2"/>
  <c r="Q142" i="2"/>
  <c r="K142" i="2"/>
  <c r="K53" i="2"/>
  <c r="M176" i="2"/>
  <c r="G176" i="2"/>
  <c r="G175" i="2"/>
  <c r="Q53" i="2"/>
  <c r="A5" i="2" l="1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0" i="2" l="1"/>
  <c r="W14" i="2"/>
  <c r="Y14" i="2" s="1"/>
  <c r="Z14" i="2" s="1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W86" i="2"/>
  <c r="Y86" i="2" s="1"/>
  <c r="Z86" i="2" s="1"/>
  <c r="W90" i="2"/>
  <c r="Y90" i="2" s="1"/>
  <c r="Z90" i="2" s="1"/>
  <c r="W97" i="2"/>
  <c r="Y97" i="2" s="1"/>
  <c r="Z97" i="2" s="1"/>
  <c r="W103" i="2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7" i="2"/>
  <c r="Y167" i="2" s="1"/>
  <c r="Z167" i="2" s="1"/>
  <c r="W19" i="2"/>
  <c r="Y19" i="2" s="1"/>
  <c r="Z19" i="2" s="1"/>
  <c r="W36" i="2"/>
  <c r="W18" i="2"/>
  <c r="W17" i="2" s="1"/>
  <c r="Y81" i="2"/>
  <c r="Z81" i="2" s="1"/>
  <c r="Y103" i="2"/>
  <c r="Z103" i="2" s="1"/>
  <c r="Y36" i="2"/>
  <c r="Z36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39" i="2" s="1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S92" i="2" s="1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S106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G163" i="2"/>
  <c r="S151" i="2"/>
  <c r="S27" i="2"/>
  <c r="Q78" i="2"/>
  <c r="M126" i="2"/>
  <c r="M134" i="2" s="1"/>
  <c r="M135" i="2" s="1"/>
  <c r="S134" i="2"/>
  <c r="S135" i="2" s="1"/>
  <c r="W126" i="2" l="1"/>
  <c r="Y126" i="2" s="1"/>
  <c r="Z126" i="2" s="1"/>
  <c r="W43" i="2"/>
  <c r="W13" i="2"/>
  <c r="Y30" i="2"/>
  <c r="Z30" i="2" s="1"/>
  <c r="W29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W26" i="2" s="1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M26" i="2"/>
  <c r="M25" i="2" s="1"/>
  <c r="M33" i="2" s="1"/>
  <c r="G141" i="2"/>
  <c r="S26" i="2"/>
  <c r="S25" i="2" s="1"/>
  <c r="S33" i="2" s="1"/>
  <c r="S141" i="2"/>
  <c r="S142" i="2" s="1"/>
  <c r="W25" i="2" l="1"/>
  <c r="W33" i="2" s="1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C27" i="1" l="1"/>
  <c r="G180" i="2" s="1"/>
  <c r="Y25" i="2"/>
  <c r="Z25" i="2" s="1"/>
  <c r="N27" i="1" l="1"/>
  <c r="Y33" i="2"/>
  <c r="W178" i="2"/>
  <c r="W180" i="2" l="1"/>
  <c r="K27" i="1"/>
  <c r="I27" i="1"/>
  <c r="B27" i="1"/>
  <c r="Z33" i="2"/>
  <c r="Y178" i="2"/>
  <c r="Z178" i="2" s="1"/>
</calcChain>
</file>

<file path=xl/sharedStrings.xml><?xml version="1.0" encoding="utf-8"?>
<sst xmlns="http://schemas.openxmlformats.org/spreadsheetml/2006/main" count="641" uniqueCount="341">
  <si>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</si>
  <si>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</si>
  <si>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</si>
  <si>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</si>
  <si>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</si>
  <si>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</si>
  <si>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</si>
  <si>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</si>
  <si>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</si>
  <si>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</si>
  <si>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</si>
  <si>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</si>
  <si>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</si>
  <si>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</si>
  <si>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</si>
  <si>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</si>
  <si>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</si>
  <si>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</si>
  <si>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</si>
  <si>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</si>
  <si>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</si>
  <si>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</si>
  <si>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</si>
  <si>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</si>
  <si>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</si>
  <si>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</si>
  <si>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</si>
  <si>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</si>
  <si>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</si>
  <si>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</si>
  <si>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</si>
  <si>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</si>
  <si>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</si>
  <si>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</si>
  <si>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</si>
  <si>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</si>
  <si>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</si>
  <si>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</si>
  <si>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</si>
  <si>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</si>
  <si>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</si>
  <si>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</si>
  <si>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</si>
  <si>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</si>
  <si>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</si>
  <si>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</si>
  <si>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</si>
  <si>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</si>
  <si>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</si>
  <si>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</si>
  <si>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</si>
  <si>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</si>
  <si>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</si>
  <si>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</si>
  <si>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</si>
  <si>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</si>
  <si>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</si>
  <si>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</si>
  <si>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</si>
  <si>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</si>
  <si>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</si>
  <si>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</si>
  <si>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</si>
  <si>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</si>
  <si>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</si>
  <si>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</si>
  <si>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</si>
  <si>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</si>
  <si>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</si>
  <si>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</si>
  <si>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</si>
  <si>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</si>
  <si>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</si>
  <si>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</si>
  <si>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</si>
  <si>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</si>
  <si>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</si>
  <si>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</si>
  <si>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</si>
  <si>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</si>
  <si>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</si>
  <si>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</si>
  <si>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</si>
  <si>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</si>
  <si>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</si>
  <si>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</si>
  <si>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</si>
  <si>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</si>
  <si>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</si>
  <si>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</si>
  <si>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</si>
  <si>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</si>
  <si>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</si>
  <si>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</si>
  <si>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</si>
  <si>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</si>
  <si>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</si>
  <si>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</si>
  <si>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</si>
  <si>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</si>
  <si>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</si>
  <si>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</si>
  <si>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</si>
  <si>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</si>
  <si>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</si>
  <si>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</si>
  <si>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</si>
  <si>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</si>
  <si>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</si>
  <si>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</si>
  <si>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</si>
  <si>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</si>
  <si>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</si>
  <si>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</si>
  <si>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</si>
  <si>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</si>
  <si>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</si>
  <si>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</si>
  <si>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</si>
  <si>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</si>
  <si>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</si>
  <si>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</si>
  <si>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</si>
  <si>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</si>
  <si>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</si>
  <si>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</si>
  <si>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</si>
  <si>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</si>
  <si>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</si>
  <si>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</si>
  <si>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</si>
  <si>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</si>
  <si>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</si>
  <si>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</si>
  <si>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</si>
  <si>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</si>
  <si>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</si>
  <si>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</si>
  <si>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</si>
  <si>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</si>
  <si>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</si>
  <si>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</si>
  <si>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</si>
  <si>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</si>
  <si>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</si>
  <si>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</si>
  <si>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</si>
  <si>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</si>
  <si>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</si>
  <si>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</si>
  <si>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</si>
  <si>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</si>
  <si>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</si>
  <si>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</si>
  <si>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</si>
  <si>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</si>
  <si>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</si>
  <si>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</si>
  <si>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</si>
  <si>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</si>
  <si>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</si>
  <si>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</si>
  <si>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</si>
  <si>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</si>
  <si>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</si>
  <si>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</si>
  <si>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</si>
  <si>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</si>
  <si>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</si>
  <si>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</si>
  <si>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</si>
  <si>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</si>
  <si>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</si>
  <si>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</si>
  <si>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</si>
  <si>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</si>
  <si>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</si>
  <si>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</si>
  <si>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</si>
  <si>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</si>
  <si>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</si>
  <si>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</si>
  <si>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</si>
  <si>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</si>
  <si>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</si>
  <si>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</si>
  <si>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</si>
  <si>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</si>
  <si>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</si>
  <si>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</si>
  <si>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</si>
  <si>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</si>
  <si>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</si>
  <si>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</si>
  <si>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</si>
  <si>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</si>
  <si>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</si>
  <si>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</si>
  <si>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</si>
  <si>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</si>
  <si>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</si>
  <si>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</si>
  <si>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</si>
  <si>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</si>
  <si>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</si>
  <si>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</si>
  <si>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</si>
  <si>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</si>
  <si>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</si>
  <si>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</si>
  <si>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</si>
  <si>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</si>
  <si>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</si>
  <si>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</si>
  <si>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</si>
  <si>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</si>
  <si>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</si>
  <si>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</si>
  <si>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</si>
  <si>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</si>
  <si>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</si>
  <si>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</si>
  <si>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</si>
  <si>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</si>
  <si>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</si>
  <si>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</si>
  <si>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</si>
  <si>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</si>
  <si>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</si>
  <si>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</si>
  <si>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</si>
  <si>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</si>
  <si>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</si>
  <si>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</si>
  <si>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</si>
  <si>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</si>
  <si>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</si>
  <si>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</si>
  <si>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</si>
  <si>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</si>
  <si>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</si>
  <si>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</si>
  <si>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</si>
  <si>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</si>
  <si>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</si>
  <si>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</si>
  <si>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</si>
  <si>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</si>
  <si>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</si>
  <si>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</si>
  <si>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</si>
  <si>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</si>
  <si>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</si>
  <si>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</si>
  <si>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</si>
  <si>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</si>
  <si>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</si>
  <si>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</si>
  <si>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</si>
  <si>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</si>
  <si>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</si>
  <si>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</si>
  <si>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</si>
  <si>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</si>
  <si>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</si>
  <si>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</si>
  <si>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</si>
  <si>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</si>
  <si>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</si>
  <si>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</si>
  <si>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</si>
  <si>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</si>
  <si>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</si>
  <si>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</si>
  <si>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</si>
  <si>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</si>
  <si>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</si>
  <si>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</si>
  <si>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</si>
  <si>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</si>
  <si>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</si>
  <si>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</si>
  <si>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</si>
  <si>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</si>
  <si>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</si>
  <si>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</si>
  <si>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</si>
  <si>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</si>
  <si>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</si>
  <si>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</si>
  <si>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</si>
  <si>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</si>
  <si>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</si>
  <si>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</si>
  <si>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</si>
  <si>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</si>
  <si>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</si>
  <si>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</si>
  <si>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</si>
  <si>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</si>
  <si>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</si>
  <si>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</si>
  <si>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</si>
  <si>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</si>
  <si>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</si>
  <si>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</si>
  <si>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</si>
  <si>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</si>
  <si>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</si>
  <si>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</si>
  <si>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</si>
  <si>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</si>
  <si>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</si>
  <si>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</si>
  <si>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</si>
  <si>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</si>
  <si>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</si>
  <si>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</si>
  <si>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</si>
  <si>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</si>
  <si>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</si>
  <si>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Назва конкурсної програми: Аудіовізуальне мистецтво</t>
  </si>
  <si>
    <t>Назва ЛОТ-у: Радіопродукт</t>
  </si>
  <si>
    <t>Назва Грантоотримувача: ДП "ТРК "Класик"</t>
  </si>
  <si>
    <t>Назва проєкту: Жива історія</t>
  </si>
  <si>
    <t>Дата початку проєкту: червень 2021 року</t>
  </si>
  <si>
    <t>Дата завершення проєкту:  29.10.2021</t>
  </si>
  <si>
    <t>Додаток №4</t>
  </si>
  <si>
    <t>до Договору про надання гранту №4AVS21-26986</t>
  </si>
  <si>
    <t>за період з Червеня 2021 року по 29 Жовтня 2021 року</t>
  </si>
  <si>
    <t>Сергієнко Д.О., журналіст</t>
  </si>
  <si>
    <t>Бринза Е.Я., редактор</t>
  </si>
  <si>
    <t>Бринза М.Я., головний редактор</t>
  </si>
  <si>
    <t>Накопичувач SSD Kingston 960Gb</t>
  </si>
  <si>
    <t>Виготовлення табличок із QR кодами</t>
  </si>
  <si>
    <t>Рекламні витрати (Google, Facebook)</t>
  </si>
  <si>
    <t>Переклад (українська-англійська)</t>
  </si>
  <si>
    <t>програма</t>
  </si>
  <si>
    <t>Виготовлення оформлення для програм, анонсів</t>
  </si>
  <si>
    <t>Послуги дизайну</t>
  </si>
  <si>
    <t>ФОП Барбаш Г.В., послуги радіомовлення, виконання робіт із запису ефіру, обробка звука, підготовка програм в ефір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</si>
</sst>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1" fillId="0" borderId="99" xfId="0" applyFont="1" applyBorder="1" applyAlignment="1">
      <alignment vertical="top" wrapText="1"/>
    </xf>
    <xf numFmtId="0" fontId="43" fillId="0" borderId="43" xfId="0" applyFont="1" applyBorder="1" applyAlignment="1">
      <alignment vertical="top" wrapText="1"/>
    </xf>
    <xf numFmtId="4" fontId="43" fillId="0" borderId="51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0" fontId="44" fillId="0" borderId="43" xfId="0" applyFont="1" applyBorder="1" applyAlignment="1">
      <alignment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zoomScale="55" zoomScaleNormal="55" workbookViewId="0">
      <selection activeCell="B17" sqref="B17"/>
    </sheetView>
  </sheetViews>
  <sheetFormatPr defaultColWidth="12.59765625" defaultRowHeight="15" customHeight="1" x14ac:dyDescent="0.25"/>
  <cols>
    <col min="1" max="1" width="18.19921875" customWidth="1"/>
    <col min="2" max="2" width="16.59765625" customWidth="1"/>
    <col min="3" max="8" width="23.19921875" customWidth="1"/>
    <col min="9" max="9" width="16.59765625" customWidth="1"/>
    <col min="10" max="10" width="23.1992187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 x14ac:dyDescent="0.25">
      <c r="A1" s="410" t="s">
        <v>0</v>
      </c>
      <c r="B1" s="409"/>
      <c r="C1" s="1"/>
      <c r="D1" s="2"/>
      <c r="E1" s="1"/>
      <c r="F1" s="1"/>
      <c r="G1" s="1"/>
      <c r="H1" s="2" t="s">
        <v>327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10" t="s">
        <v>328</v>
      </c>
      <c r="I2" s="410"/>
      <c r="J2" s="4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10" t="s">
        <v>312</v>
      </c>
      <c r="I3" s="410"/>
      <c r="J3" s="4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5">
      <c r="A10" s="183" t="s">
        <v>321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5">
      <c r="A11" s="186" t="s">
        <v>322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25">
      <c r="A12" s="186" t="s">
        <v>323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25">
      <c r="A13" s="186" t="s">
        <v>324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5">
      <c r="A14" s="186" t="s">
        <v>325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5">
      <c r="A15" s="186" t="s">
        <v>326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6" x14ac:dyDescent="0.3">
      <c r="A18" s="284"/>
      <c r="B18" s="411" t="s">
        <v>277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6" x14ac:dyDescent="0.3">
      <c r="A19" s="284"/>
      <c r="B19" s="411" t="s">
        <v>318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6" x14ac:dyDescent="0.3">
      <c r="A20" s="284"/>
      <c r="B20" s="412" t="s">
        <v>329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6" x14ac:dyDescent="0.3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thickBot="1" x14ac:dyDescent="0.35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ht="30" customHeight="1" thickBot="1" x14ac:dyDescent="0.3">
      <c r="A23" s="413"/>
      <c r="B23" s="416" t="s">
        <v>278</v>
      </c>
      <c r="C23" s="417"/>
      <c r="D23" s="420" t="s">
        <v>279</v>
      </c>
      <c r="E23" s="421"/>
      <c r="F23" s="421"/>
      <c r="G23" s="421"/>
      <c r="H23" s="421"/>
      <c r="I23" s="421"/>
      <c r="J23" s="422"/>
      <c r="K23" s="416" t="s">
        <v>317</v>
      </c>
      <c r="L23" s="417"/>
      <c r="M23" s="416" t="s">
        <v>319</v>
      </c>
      <c r="N23" s="417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thickBot="1" x14ac:dyDescent="0.3">
      <c r="A24" s="414"/>
      <c r="B24" s="418"/>
      <c r="C24" s="419"/>
      <c r="D24" s="399" t="s">
        <v>315</v>
      </c>
      <c r="E24" s="400" t="s">
        <v>316</v>
      </c>
      <c r="F24" s="400" t="s">
        <v>280</v>
      </c>
      <c r="G24" s="400" t="s">
        <v>281</v>
      </c>
      <c r="H24" s="400" t="s">
        <v>1</v>
      </c>
      <c r="I24" s="423" t="s">
        <v>282</v>
      </c>
      <c r="J24" s="424"/>
      <c r="K24" s="418"/>
      <c r="L24" s="419"/>
      <c r="M24" s="418"/>
      <c r="N24" s="419"/>
      <c r="Q24" s="292"/>
    </row>
    <row r="25" spans="1:31" s="276" customFormat="1" ht="29.4" thickBot="1" x14ac:dyDescent="0.3">
      <c r="A25" s="415"/>
      <c r="B25" s="393" t="s">
        <v>274</v>
      </c>
      <c r="C25" s="394" t="s">
        <v>283</v>
      </c>
      <c r="D25" s="393" t="s">
        <v>283</v>
      </c>
      <c r="E25" s="395" t="s">
        <v>283</v>
      </c>
      <c r="F25" s="395" t="s">
        <v>283</v>
      </c>
      <c r="G25" s="395" t="s">
        <v>283</v>
      </c>
      <c r="H25" s="395" t="s">
        <v>283</v>
      </c>
      <c r="I25" s="395" t="s">
        <v>274</v>
      </c>
      <c r="J25" s="396" t="s">
        <v>284</v>
      </c>
      <c r="K25" s="393" t="s">
        <v>274</v>
      </c>
      <c r="L25" s="394" t="s">
        <v>283</v>
      </c>
      <c r="M25" s="397" t="s">
        <v>274</v>
      </c>
      <c r="N25" s="398" t="s">
        <v>283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</row>
    <row r="26" spans="1:31" s="276" customFormat="1" ht="30" customHeight="1" thickBot="1" x14ac:dyDescent="0.3">
      <c r="A26" s="329" t="s">
        <v>285</v>
      </c>
      <c r="B26" s="332" t="s">
        <v>286</v>
      </c>
      <c r="C26" s="331" t="s">
        <v>287</v>
      </c>
      <c r="D26" s="332" t="s">
        <v>288</v>
      </c>
      <c r="E26" s="330" t="s">
        <v>289</v>
      </c>
      <c r="F26" s="330" t="s">
        <v>290</v>
      </c>
      <c r="G26" s="330" t="s">
        <v>291</v>
      </c>
      <c r="H26" s="330" t="s">
        <v>292</v>
      </c>
      <c r="I26" s="330" t="s">
        <v>293</v>
      </c>
      <c r="J26" s="331" t="s">
        <v>294</v>
      </c>
      <c r="K26" s="332" t="s">
        <v>295</v>
      </c>
      <c r="L26" s="331" t="s">
        <v>296</v>
      </c>
      <c r="M26" s="332" t="s">
        <v>297</v>
      </c>
      <c r="N26" s="331" t="s">
        <v>298</v>
      </c>
      <c r="O26" s="294"/>
      <c r="P26" s="294"/>
      <c r="Q26" s="295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</row>
    <row r="27" spans="1:31" s="276" customFormat="1" ht="30" customHeight="1" x14ac:dyDescent="0.25">
      <c r="A27" s="312" t="s">
        <v>299</v>
      </c>
      <c r="B27" s="339">
        <f>C27/N27</f>
        <v>1</v>
      </c>
      <c r="C27" s="340">
        <f>'Кошторис  витрат'!G178</f>
        <v>470200</v>
      </c>
      <c r="D27" s="345">
        <v>0</v>
      </c>
      <c r="E27" s="327">
        <v>0</v>
      </c>
      <c r="F27" s="327">
        <v>0</v>
      </c>
      <c r="G27" s="327">
        <v>0</v>
      </c>
      <c r="H27" s="327">
        <v>0</v>
      </c>
      <c r="I27" s="328">
        <f>J27/N27</f>
        <v>0</v>
      </c>
      <c r="J27" s="340">
        <f>D27+E27+F27+G27+H27</f>
        <v>0</v>
      </c>
      <c r="K27" s="339">
        <f>L27/N27</f>
        <v>0</v>
      </c>
      <c r="L27" s="340">
        <f>'Кошторис  витрат'!S178</f>
        <v>0</v>
      </c>
      <c r="M27" s="333">
        <v>1</v>
      </c>
      <c r="N27" s="334">
        <f>C27+J27+L27</f>
        <v>470200</v>
      </c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</row>
    <row r="28" spans="1:31" s="276" customFormat="1" ht="30" customHeight="1" x14ac:dyDescent="0.25">
      <c r="A28" s="313" t="s">
        <v>300</v>
      </c>
      <c r="B28" s="341">
        <f>C28/N28</f>
        <v>1</v>
      </c>
      <c r="C28" s="350">
        <f>'Кошторис  витрат'!J178</f>
        <v>470200</v>
      </c>
      <c r="D28" s="346">
        <v>0</v>
      </c>
      <c r="E28" s="303">
        <v>0</v>
      </c>
      <c r="F28" s="303">
        <v>0</v>
      </c>
      <c r="G28" s="303">
        <v>0</v>
      </c>
      <c r="H28" s="303">
        <v>0</v>
      </c>
      <c r="I28" s="302">
        <f>J28/N28</f>
        <v>0</v>
      </c>
      <c r="J28" s="342">
        <f>D28+E28+F28+G28+H28</f>
        <v>0</v>
      </c>
      <c r="K28" s="341">
        <f>L28/N28</f>
        <v>0</v>
      </c>
      <c r="L28" s="342">
        <f>'Кошторис  витрат'!V178</f>
        <v>0</v>
      </c>
      <c r="M28" s="335">
        <v>1</v>
      </c>
      <c r="N28" s="336">
        <f>C28+J28+L28</f>
        <v>470200</v>
      </c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1" s="276" customFormat="1" ht="30" customHeight="1" thickBot="1" x14ac:dyDescent="0.3">
      <c r="A29" s="314" t="s">
        <v>301</v>
      </c>
      <c r="B29" s="343">
        <f>C29/N29</f>
        <v>1</v>
      </c>
      <c r="C29" s="344">
        <f>211590+141060</f>
        <v>352650</v>
      </c>
      <c r="D29" s="347">
        <v>0</v>
      </c>
      <c r="E29" s="348">
        <v>0</v>
      </c>
      <c r="F29" s="348">
        <v>0</v>
      </c>
      <c r="G29" s="348">
        <v>0</v>
      </c>
      <c r="H29" s="348">
        <v>0</v>
      </c>
      <c r="I29" s="349">
        <f>J29/N29</f>
        <v>0</v>
      </c>
      <c r="J29" s="344">
        <f t="shared" ref="J29" si="0">D29+E29+F29+G29+H29</f>
        <v>0</v>
      </c>
      <c r="K29" s="343">
        <f>L29/N29</f>
        <v>0</v>
      </c>
      <c r="L29" s="344">
        <v>0</v>
      </c>
      <c r="M29" s="337">
        <f>(N29*M28)/N28</f>
        <v>0.75</v>
      </c>
      <c r="N29" s="338">
        <f>C29+J29+L29</f>
        <v>352650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</row>
    <row r="30" spans="1:31" s="276" customFormat="1" ht="30" customHeight="1" thickBot="1" x14ac:dyDescent="0.3">
      <c r="A30" s="315" t="s">
        <v>302</v>
      </c>
      <c r="B30" s="304">
        <f>B28-B29</f>
        <v>0</v>
      </c>
      <c r="C30" s="305">
        <f t="shared" ref="C30:H30" si="1">C28-C29</f>
        <v>117550</v>
      </c>
      <c r="D30" s="306">
        <f t="shared" si="1"/>
        <v>0</v>
      </c>
      <c r="E30" s="307">
        <f t="shared" si="1"/>
        <v>0</v>
      </c>
      <c r="F30" s="307">
        <f t="shared" si="1"/>
        <v>0</v>
      </c>
      <c r="G30" s="307">
        <f t="shared" si="1"/>
        <v>0</v>
      </c>
      <c r="H30" s="307">
        <f t="shared" si="1"/>
        <v>0</v>
      </c>
      <c r="I30" s="308">
        <f t="shared" ref="I30:N30" si="2">I28-I29</f>
        <v>0</v>
      </c>
      <c r="J30" s="305">
        <f t="shared" si="2"/>
        <v>0</v>
      </c>
      <c r="K30" s="309">
        <f t="shared" si="2"/>
        <v>0</v>
      </c>
      <c r="L30" s="305">
        <f t="shared" si="2"/>
        <v>0</v>
      </c>
      <c r="M30" s="310">
        <f t="shared" si="2"/>
        <v>0.25</v>
      </c>
      <c r="N30" s="311">
        <f t="shared" si="2"/>
        <v>117550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3">
      <c r="A32" s="296"/>
      <c r="B32" s="296" t="s">
        <v>303</v>
      </c>
      <c r="C32" s="406"/>
      <c r="D32" s="407"/>
      <c r="E32" s="407"/>
      <c r="F32" s="296"/>
      <c r="G32" s="297"/>
      <c r="H32" s="297"/>
      <c r="I32" s="298"/>
      <c r="J32" s="406"/>
      <c r="K32" s="407"/>
      <c r="L32" s="407"/>
      <c r="M32" s="407"/>
      <c r="N32" s="407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26" s="276" customFormat="1" ht="15.75" customHeight="1" x14ac:dyDescent="0.3">
      <c r="D33" s="299" t="s">
        <v>304</v>
      </c>
      <c r="F33" s="300"/>
      <c r="G33" s="408" t="s">
        <v>305</v>
      </c>
      <c r="H33" s="409"/>
      <c r="I33" s="289"/>
      <c r="J33" s="408" t="s">
        <v>306</v>
      </c>
      <c r="K33" s="409"/>
      <c r="L33" s="409"/>
      <c r="M33" s="409"/>
      <c r="N33" s="40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tabSelected="1" zoomScale="70" zoomScaleNormal="70" workbookViewId="0">
      <pane ySplit="10" topLeftCell="A11" activePane="bottomLeft" state="frozen"/>
      <selection pane="bottomLeft" activeCell="AB28" sqref="AB28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10.8984375" customWidth="1"/>
    <col min="6" max="6" width="14.8984375" customWidth="1"/>
    <col min="7" max="7" width="16.09765625" customWidth="1"/>
    <col min="8" max="8" width="10.8984375" style="272" customWidth="1"/>
    <col min="9" max="9" width="14.8984375" style="272" customWidth="1"/>
    <col min="10" max="10" width="16.09765625" style="272" customWidth="1"/>
    <col min="11" max="11" width="10.8984375" hidden="1" customWidth="1" outlineLevel="1"/>
    <col min="12" max="12" width="14.8984375" hidden="1" customWidth="1" outlineLevel="1"/>
    <col min="13" max="13" width="16.09765625" hidden="1" customWidth="1" outlineLevel="1"/>
    <col min="14" max="14" width="10.8984375" style="272" hidden="1" customWidth="1" outlineLevel="1"/>
    <col min="15" max="15" width="14.8984375" style="272" hidden="1" customWidth="1" outlineLevel="1"/>
    <col min="16" max="16" width="16.09765625" style="272" hidden="1" customWidth="1" outlineLevel="1"/>
    <col min="17" max="17" width="10.8984375" hidden="1" customWidth="1" outlineLevel="1"/>
    <col min="18" max="18" width="14.8984375" hidden="1" customWidth="1" outlineLevel="1"/>
    <col min="19" max="19" width="16.09765625" hidden="1" customWidth="1" outlineLevel="1"/>
    <col min="20" max="20" width="10.8984375" style="272" hidden="1" customWidth="1" outlineLevel="1"/>
    <col min="21" max="21" width="14.8984375" style="272" hidden="1" customWidth="1" outlineLevel="1"/>
    <col min="22" max="22" width="16.09765625" style="272" hidden="1" customWidth="1" outlineLevel="1"/>
    <col min="23" max="23" width="12.59765625" style="272" customWidth="1" collapsed="1"/>
    <col min="24" max="25" width="12.59765625" style="272" customWidth="1"/>
    <col min="26" max="26" width="13.59765625" style="272" customWidth="1"/>
    <col min="27" max="27" width="19.09765625" style="263" customWidth="1"/>
    <col min="28" max="28" width="16" style="272" customWidth="1"/>
    <col min="29" max="33" width="5.8984375" customWidth="1"/>
  </cols>
  <sheetData>
    <row r="1" spans="1:33" ht="15.6" x14ac:dyDescent="0.3">
      <c r="A1" s="454" t="s">
        <v>313</v>
      </c>
      <c r="B1" s="409"/>
      <c r="C1" s="409"/>
      <c r="D1" s="409"/>
      <c r="E1" s="40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5" customFormat="1" ht="19.5" customHeight="1" x14ac:dyDescent="0.25">
      <c r="A2" s="187" t="str">
        <f>Фінансування!A12</f>
        <v>Назва Грантоотримувача: ДП "ТРК "Класик"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3"/>
      <c r="AB2" s="192"/>
      <c r="AC2" s="192"/>
      <c r="AD2" s="192"/>
      <c r="AE2" s="192"/>
      <c r="AF2" s="192"/>
      <c r="AG2" s="192"/>
    </row>
    <row r="3" spans="1:33" s="185" customFormat="1" ht="19.5" customHeight="1" x14ac:dyDescent="0.25">
      <c r="A3" s="193" t="str">
        <f>Фінансування!A13</f>
        <v>Назва проєкту: Жива історія</v>
      </c>
      <c r="B3" s="188"/>
      <c r="C3" s="187"/>
      <c r="D3" s="189"/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2"/>
      <c r="AC3" s="192"/>
      <c r="AD3" s="192"/>
      <c r="AE3" s="192"/>
      <c r="AF3" s="192"/>
      <c r="AG3" s="192"/>
    </row>
    <row r="4" spans="1:33" s="185" customFormat="1" ht="19.5" customHeight="1" x14ac:dyDescent="0.25">
      <c r="A4" s="193" t="str">
        <f>Фінансування!A14</f>
        <v>Дата початку проєкту: червень 2021 року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4"/>
      <c r="AB4" s="192"/>
      <c r="AC4" s="192"/>
      <c r="AD4" s="192"/>
      <c r="AE4" s="192"/>
      <c r="AF4" s="192"/>
      <c r="AG4" s="192"/>
    </row>
    <row r="5" spans="1:33" s="185" customFormat="1" ht="19.5" customHeight="1" x14ac:dyDescent="0.25">
      <c r="A5" s="193" t="str">
        <f>Фінансування!A15</f>
        <v>Дата завершення проєкту:  29.10.2021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4"/>
      <c r="AB5" s="192"/>
      <c r="AC5" s="192"/>
      <c r="AD5" s="192"/>
      <c r="AE5" s="192"/>
      <c r="AF5" s="192"/>
      <c r="AG5" s="192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3">
      <c r="A7" s="455" t="s">
        <v>269</v>
      </c>
      <c r="B7" s="458" t="s">
        <v>5</v>
      </c>
      <c r="C7" s="461" t="s">
        <v>6</v>
      </c>
      <c r="D7" s="464" t="s">
        <v>7</v>
      </c>
      <c r="E7" s="431" t="s">
        <v>8</v>
      </c>
      <c r="F7" s="432"/>
      <c r="G7" s="432"/>
      <c r="H7" s="432"/>
      <c r="I7" s="432"/>
      <c r="J7" s="433"/>
      <c r="K7" s="431" t="s">
        <v>254</v>
      </c>
      <c r="L7" s="432"/>
      <c r="M7" s="432"/>
      <c r="N7" s="432"/>
      <c r="O7" s="432"/>
      <c r="P7" s="433"/>
      <c r="Q7" s="431" t="s">
        <v>255</v>
      </c>
      <c r="R7" s="432"/>
      <c r="S7" s="432"/>
      <c r="T7" s="432"/>
      <c r="U7" s="432"/>
      <c r="V7" s="433"/>
      <c r="W7" s="440" t="s">
        <v>271</v>
      </c>
      <c r="X7" s="441"/>
      <c r="Y7" s="441"/>
      <c r="Z7" s="442"/>
      <c r="AA7" s="437" t="s">
        <v>314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56"/>
      <c r="B8" s="459"/>
      <c r="C8" s="462"/>
      <c r="D8" s="465"/>
      <c r="E8" s="434" t="s">
        <v>9</v>
      </c>
      <c r="F8" s="435"/>
      <c r="G8" s="436"/>
      <c r="H8" s="434" t="s">
        <v>270</v>
      </c>
      <c r="I8" s="435"/>
      <c r="J8" s="436"/>
      <c r="K8" s="434" t="s">
        <v>9</v>
      </c>
      <c r="L8" s="435"/>
      <c r="M8" s="436"/>
      <c r="N8" s="434" t="s">
        <v>270</v>
      </c>
      <c r="O8" s="435"/>
      <c r="P8" s="436"/>
      <c r="Q8" s="434" t="s">
        <v>9</v>
      </c>
      <c r="R8" s="435"/>
      <c r="S8" s="436"/>
      <c r="T8" s="434" t="s">
        <v>270</v>
      </c>
      <c r="U8" s="435"/>
      <c r="V8" s="436"/>
      <c r="W8" s="443" t="s">
        <v>275</v>
      </c>
      <c r="X8" s="443" t="s">
        <v>276</v>
      </c>
      <c r="Y8" s="440" t="s">
        <v>272</v>
      </c>
      <c r="Z8" s="442"/>
      <c r="AA8" s="438"/>
      <c r="AB8" s="1"/>
      <c r="AC8" s="1"/>
      <c r="AD8" s="1"/>
      <c r="AE8" s="1"/>
      <c r="AF8" s="1"/>
      <c r="AG8" s="1"/>
    </row>
    <row r="9" spans="1:33" ht="30" customHeight="1" thickBot="1" x14ac:dyDescent="0.3">
      <c r="A9" s="457"/>
      <c r="B9" s="460"/>
      <c r="C9" s="463"/>
      <c r="D9" s="466"/>
      <c r="E9" s="24" t="s">
        <v>10</v>
      </c>
      <c r="F9" s="25" t="s">
        <v>11</v>
      </c>
      <c r="G9" s="239" t="s">
        <v>267</v>
      </c>
      <c r="H9" s="24" t="s">
        <v>10</v>
      </c>
      <c r="I9" s="25" t="s">
        <v>11</v>
      </c>
      <c r="J9" s="301" t="s">
        <v>311</v>
      </c>
      <c r="K9" s="24" t="s">
        <v>10</v>
      </c>
      <c r="L9" s="25" t="s">
        <v>12</v>
      </c>
      <c r="M9" s="301" t="s">
        <v>307</v>
      </c>
      <c r="N9" s="24" t="s">
        <v>10</v>
      </c>
      <c r="O9" s="25" t="s">
        <v>12</v>
      </c>
      <c r="P9" s="301" t="s">
        <v>308</v>
      </c>
      <c r="Q9" s="24" t="s">
        <v>10</v>
      </c>
      <c r="R9" s="25" t="s">
        <v>12</v>
      </c>
      <c r="S9" s="301" t="s">
        <v>309</v>
      </c>
      <c r="T9" s="24" t="s">
        <v>10</v>
      </c>
      <c r="U9" s="25" t="s">
        <v>12</v>
      </c>
      <c r="V9" s="301" t="s">
        <v>310</v>
      </c>
      <c r="W9" s="444"/>
      <c r="X9" s="444"/>
      <c r="Y9" s="273" t="s">
        <v>273</v>
      </c>
      <c r="Z9" s="274" t="s">
        <v>274</v>
      </c>
      <c r="AA9" s="439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320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7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14</v>
      </c>
      <c r="B12" s="37">
        <v>1</v>
      </c>
      <c r="C12" s="196" t="s">
        <v>263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8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15</v>
      </c>
      <c r="B13" s="42" t="s">
        <v>16</v>
      </c>
      <c r="C13" s="197" t="s">
        <v>264</v>
      </c>
      <c r="D13" s="44"/>
      <c r="E13" s="45">
        <f>SUM(E14:E16)</f>
        <v>5</v>
      </c>
      <c r="F13" s="46"/>
      <c r="G13" s="47">
        <f>SUM(G14:G16)</f>
        <v>35000</v>
      </c>
      <c r="H13" s="45">
        <f>SUM(H14:H16)</f>
        <v>5</v>
      </c>
      <c r="I13" s="46"/>
      <c r="J13" s="47">
        <f>SUM(J14:J16)</f>
        <v>35000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35000</v>
      </c>
      <c r="X13" s="47">
        <f>SUM(X14:X16)</f>
        <v>35000</v>
      </c>
      <c r="Y13" s="48">
        <f>W13-X13</f>
        <v>0</v>
      </c>
      <c r="Z13" s="277">
        <f>Y13/W13</f>
        <v>0</v>
      </c>
      <c r="AA13" s="249"/>
      <c r="AB13" s="49"/>
      <c r="AC13" s="49"/>
      <c r="AD13" s="49"/>
      <c r="AE13" s="49"/>
      <c r="AF13" s="49"/>
      <c r="AG13" s="49"/>
    </row>
    <row r="14" spans="1:33" ht="30" customHeight="1" x14ac:dyDescent="0.25">
      <c r="A14" s="50" t="s">
        <v>17</v>
      </c>
      <c r="B14" s="51" t="s">
        <v>18</v>
      </c>
      <c r="C14" s="52" t="s">
        <v>330</v>
      </c>
      <c r="D14" s="53" t="s">
        <v>20</v>
      </c>
      <c r="E14" s="54">
        <v>5</v>
      </c>
      <c r="F14" s="55">
        <v>7000</v>
      </c>
      <c r="G14" s="56">
        <f t="shared" ref="G14:G16" si="0">E14*F14</f>
        <v>35000</v>
      </c>
      <c r="H14" s="54">
        <v>5</v>
      </c>
      <c r="I14" s="55">
        <v>7000</v>
      </c>
      <c r="J14" s="56">
        <f t="shared" ref="J14:J16" si="1">H14*I14</f>
        <v>35000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35000</v>
      </c>
      <c r="X14" s="275">
        <f t="shared" ref="X14:X32" si="6">J14+P14+V14</f>
        <v>35000</v>
      </c>
      <c r="Y14" s="275">
        <f t="shared" ref="Y14:Y77" si="7">W14-X14</f>
        <v>0</v>
      </c>
      <c r="Z14" s="283">
        <f>Y14/W14</f>
        <v>0</v>
      </c>
      <c r="AA14" s="241"/>
      <c r="AB14" s="58"/>
      <c r="AC14" s="59"/>
      <c r="AD14" s="59"/>
      <c r="AE14" s="59"/>
      <c r="AF14" s="59"/>
      <c r="AG14" s="59"/>
    </row>
    <row r="15" spans="1:33" ht="30" customHeight="1" x14ac:dyDescent="0.25">
      <c r="A15" s="50" t="s">
        <v>17</v>
      </c>
      <c r="B15" s="51" t="s">
        <v>21</v>
      </c>
      <c r="C15" s="52" t="s">
        <v>19</v>
      </c>
      <c r="D15" s="53" t="s">
        <v>20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75">
        <f t="shared" si="6"/>
        <v>0</v>
      </c>
      <c r="Y15" s="275">
        <f t="shared" si="7"/>
        <v>0</v>
      </c>
      <c r="Z15" s="283" t="e">
        <f t="shared" ref="Z15:Z32" si="9">Y15/W15</f>
        <v>#DIV/0!</v>
      </c>
      <c r="AA15" s="241"/>
      <c r="AB15" s="59"/>
      <c r="AC15" s="59"/>
      <c r="AD15" s="59"/>
      <c r="AE15" s="59"/>
      <c r="AF15" s="59"/>
      <c r="AG15" s="59"/>
    </row>
    <row r="16" spans="1:33" ht="30" customHeight="1" thickBot="1" x14ac:dyDescent="0.3">
      <c r="A16" s="60" t="s">
        <v>17</v>
      </c>
      <c r="B16" s="61" t="s">
        <v>22</v>
      </c>
      <c r="C16" s="52" t="s">
        <v>19</v>
      </c>
      <c r="D16" s="62" t="s">
        <v>20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5">
        <f t="shared" si="6"/>
        <v>0</v>
      </c>
      <c r="Y16" s="275">
        <f t="shared" si="7"/>
        <v>0</v>
      </c>
      <c r="Z16" s="283" t="e">
        <f t="shared" si="9"/>
        <v>#DIV/0!</v>
      </c>
      <c r="AA16" s="250"/>
      <c r="AB16" s="59"/>
      <c r="AC16" s="59"/>
      <c r="AD16" s="59"/>
      <c r="AE16" s="59"/>
      <c r="AF16" s="59"/>
      <c r="AG16" s="59"/>
    </row>
    <row r="17" spans="1:33" ht="30" customHeight="1" x14ac:dyDescent="0.25">
      <c r="A17" s="41" t="s">
        <v>15</v>
      </c>
      <c r="B17" s="42" t="s">
        <v>23</v>
      </c>
      <c r="C17" s="67" t="s">
        <v>24</v>
      </c>
      <c r="D17" s="68"/>
      <c r="E17" s="69">
        <f>SUM(E18:E20)</f>
        <v>5</v>
      </c>
      <c r="F17" s="70"/>
      <c r="G17" s="71">
        <f>SUM(G18:G20)</f>
        <v>35000</v>
      </c>
      <c r="H17" s="69">
        <f>SUM(H18:H20)</f>
        <v>5</v>
      </c>
      <c r="I17" s="70"/>
      <c r="J17" s="71">
        <f>SUM(J18:J20)</f>
        <v>35000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35000</v>
      </c>
      <c r="X17" s="323">
        <f>SUM(X18:X20)</f>
        <v>35000</v>
      </c>
      <c r="Y17" s="323">
        <f t="shared" si="7"/>
        <v>0</v>
      </c>
      <c r="Z17" s="323">
        <f>Y17/W17</f>
        <v>0</v>
      </c>
      <c r="AA17" s="251"/>
      <c r="AB17" s="49"/>
      <c r="AC17" s="49"/>
      <c r="AD17" s="49"/>
      <c r="AE17" s="49"/>
      <c r="AF17" s="49"/>
      <c r="AG17" s="49"/>
    </row>
    <row r="18" spans="1:33" ht="30" customHeight="1" x14ac:dyDescent="0.25">
      <c r="A18" s="50" t="s">
        <v>17</v>
      </c>
      <c r="B18" s="51" t="s">
        <v>25</v>
      </c>
      <c r="C18" s="52" t="s">
        <v>331</v>
      </c>
      <c r="D18" s="53" t="s">
        <v>20</v>
      </c>
      <c r="E18" s="54">
        <v>5</v>
      </c>
      <c r="F18" s="55">
        <v>7000</v>
      </c>
      <c r="G18" s="56">
        <f t="shared" ref="G18:G20" si="10">E18*F18</f>
        <v>35000</v>
      </c>
      <c r="H18" s="54">
        <v>5</v>
      </c>
      <c r="I18" s="55">
        <v>7000</v>
      </c>
      <c r="J18" s="56">
        <f t="shared" ref="J18:J20" si="11">H18*I18</f>
        <v>35000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35000</v>
      </c>
      <c r="X18" s="275">
        <f t="shared" si="6"/>
        <v>35000</v>
      </c>
      <c r="Y18" s="275">
        <f t="shared" si="7"/>
        <v>0</v>
      </c>
      <c r="Z18" s="283">
        <f t="shared" si="9"/>
        <v>0</v>
      </c>
      <c r="AA18" s="241"/>
      <c r="AB18" s="59"/>
      <c r="AC18" s="59"/>
      <c r="AD18" s="59"/>
      <c r="AE18" s="59"/>
      <c r="AF18" s="59"/>
      <c r="AG18" s="59"/>
    </row>
    <row r="19" spans="1:33" ht="30" customHeight="1" x14ac:dyDescent="0.25">
      <c r="A19" s="50" t="s">
        <v>17</v>
      </c>
      <c r="B19" s="51" t="s">
        <v>26</v>
      </c>
      <c r="C19" s="52" t="s">
        <v>19</v>
      </c>
      <c r="D19" s="53" t="s">
        <v>20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5">
        <f t="shared" si="6"/>
        <v>0</v>
      </c>
      <c r="Y19" s="275">
        <f t="shared" si="7"/>
        <v>0</v>
      </c>
      <c r="Z19" s="283" t="e">
        <f t="shared" si="9"/>
        <v>#DIV/0!</v>
      </c>
      <c r="AA19" s="241"/>
      <c r="AB19" s="59"/>
      <c r="AC19" s="59"/>
      <c r="AD19" s="59"/>
      <c r="AE19" s="59"/>
      <c r="AF19" s="59"/>
      <c r="AG19" s="59"/>
    </row>
    <row r="20" spans="1:33" ht="30" customHeight="1" thickBot="1" x14ac:dyDescent="0.3">
      <c r="A20" s="73" t="s">
        <v>17</v>
      </c>
      <c r="B20" s="61" t="s">
        <v>27</v>
      </c>
      <c r="C20" s="52" t="s">
        <v>19</v>
      </c>
      <c r="D20" s="74" t="s">
        <v>20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5">
        <f t="shared" si="6"/>
        <v>0</v>
      </c>
      <c r="Y20" s="275">
        <f t="shared" si="7"/>
        <v>0</v>
      </c>
      <c r="Z20" s="283" t="e">
        <f t="shared" si="9"/>
        <v>#DIV/0!</v>
      </c>
      <c r="AA20" s="252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15</v>
      </c>
      <c r="B21" s="42" t="s">
        <v>28</v>
      </c>
      <c r="C21" s="78" t="s">
        <v>29</v>
      </c>
      <c r="D21" s="68"/>
      <c r="E21" s="69">
        <f>SUM(E22:E24)</f>
        <v>0</v>
      </c>
      <c r="F21" s="70"/>
      <c r="G21" s="71">
        <f>SUM(G22:G24)</f>
        <v>0</v>
      </c>
      <c r="H21" s="69">
        <f>SUM(H22:H24)</f>
        <v>0</v>
      </c>
      <c r="I21" s="70"/>
      <c r="J21" s="71">
        <f>SUM(J22:J24)</f>
        <v>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0</v>
      </c>
      <c r="X21" s="71">
        <f>SUM(X22:X24)</f>
        <v>0</v>
      </c>
      <c r="Y21" s="48">
        <f t="shared" si="7"/>
        <v>0</v>
      </c>
      <c r="Z21" s="277" t="e">
        <f>Y21/W21</f>
        <v>#DIV/0!</v>
      </c>
      <c r="AA21" s="251"/>
      <c r="AB21" s="49"/>
      <c r="AC21" s="49"/>
      <c r="AD21" s="49"/>
      <c r="AE21" s="49"/>
      <c r="AF21" s="49"/>
      <c r="AG21" s="49"/>
    </row>
    <row r="22" spans="1:33" s="178" customFormat="1" ht="30" customHeight="1" x14ac:dyDescent="0.25">
      <c r="A22" s="50" t="s">
        <v>17</v>
      </c>
      <c r="B22" s="51" t="s">
        <v>30</v>
      </c>
      <c r="C22" s="52" t="s">
        <v>31</v>
      </c>
      <c r="D22" s="264" t="s">
        <v>20</v>
      </c>
      <c r="E22" s="54"/>
      <c r="F22" s="55"/>
      <c r="G22" s="56">
        <f t="shared" ref="G22:G24" si="16">E22*F22</f>
        <v>0</v>
      </c>
      <c r="H22" s="54"/>
      <c r="I22" s="55"/>
      <c r="J22" s="56">
        <f t="shared" ref="J22:J24" si="17">H22*I22</f>
        <v>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0</v>
      </c>
      <c r="X22" s="275">
        <f t="shared" si="6"/>
        <v>0</v>
      </c>
      <c r="Y22" s="275">
        <f t="shared" si="7"/>
        <v>0</v>
      </c>
      <c r="Z22" s="283" t="e">
        <f t="shared" si="9"/>
        <v>#DIV/0!</v>
      </c>
      <c r="AA22" s="241"/>
      <c r="AB22" s="59"/>
      <c r="AC22" s="59"/>
      <c r="AD22" s="59"/>
      <c r="AE22" s="59"/>
      <c r="AF22" s="59"/>
      <c r="AG22" s="59"/>
    </row>
    <row r="23" spans="1:33" ht="30" customHeight="1" x14ac:dyDescent="0.25">
      <c r="A23" s="50" t="s">
        <v>17</v>
      </c>
      <c r="B23" s="51" t="s">
        <v>32</v>
      </c>
      <c r="C23" s="52" t="s">
        <v>31</v>
      </c>
      <c r="D23" s="264" t="s">
        <v>20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75">
        <f t="shared" si="6"/>
        <v>0</v>
      </c>
      <c r="Y23" s="275">
        <f t="shared" si="7"/>
        <v>0</v>
      </c>
      <c r="Z23" s="283" t="e">
        <f t="shared" si="9"/>
        <v>#DIV/0!</v>
      </c>
      <c r="AA23" s="241"/>
      <c r="AB23" s="59"/>
      <c r="AC23" s="59"/>
      <c r="AD23" s="59"/>
      <c r="AE23" s="59"/>
      <c r="AF23" s="59"/>
      <c r="AG23" s="59"/>
    </row>
    <row r="24" spans="1:33" ht="30" customHeight="1" thickBot="1" x14ac:dyDescent="0.3">
      <c r="A24" s="60" t="s">
        <v>17</v>
      </c>
      <c r="B24" s="79" t="s">
        <v>33</v>
      </c>
      <c r="C24" s="52" t="s">
        <v>31</v>
      </c>
      <c r="D24" s="265" t="s">
        <v>20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75">
        <f t="shared" si="6"/>
        <v>0</v>
      </c>
      <c r="Y24" s="275">
        <f t="shared" si="7"/>
        <v>0</v>
      </c>
      <c r="Z24" s="283" t="e">
        <f t="shared" si="9"/>
        <v>#DIV/0!</v>
      </c>
      <c r="AA24" s="252"/>
      <c r="AB24" s="59"/>
      <c r="AC24" s="59"/>
      <c r="AD24" s="59"/>
      <c r="AE24" s="59"/>
      <c r="AF24" s="59"/>
      <c r="AG24" s="59"/>
    </row>
    <row r="25" spans="1:33" ht="30" customHeight="1" x14ac:dyDescent="0.25">
      <c r="A25" s="41" t="s">
        <v>14</v>
      </c>
      <c r="B25" s="80" t="s">
        <v>34</v>
      </c>
      <c r="C25" s="67" t="s">
        <v>35</v>
      </c>
      <c r="D25" s="68"/>
      <c r="E25" s="69">
        <f>SUM(E26:E28)</f>
        <v>70000</v>
      </c>
      <c r="F25" s="70"/>
      <c r="G25" s="71">
        <f>SUM(G26:G28)</f>
        <v>15400</v>
      </c>
      <c r="H25" s="69">
        <f>SUM(H26:H28)</f>
        <v>70000</v>
      </c>
      <c r="I25" s="70"/>
      <c r="J25" s="71">
        <f>SUM(J26:J28)</f>
        <v>15400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15400</v>
      </c>
      <c r="X25" s="71">
        <f>SUM(X26:X28)</f>
        <v>15400</v>
      </c>
      <c r="Y25" s="48">
        <f t="shared" si="7"/>
        <v>0</v>
      </c>
      <c r="Z25" s="277">
        <f>Y25/W25</f>
        <v>0</v>
      </c>
      <c r="AA25" s="251"/>
      <c r="AB25" s="5"/>
      <c r="AC25" s="5"/>
      <c r="AD25" s="5"/>
      <c r="AE25" s="5"/>
      <c r="AF25" s="5"/>
      <c r="AG25" s="5"/>
    </row>
    <row r="26" spans="1:33" ht="30" customHeight="1" x14ac:dyDescent="0.25">
      <c r="A26" s="81" t="s">
        <v>17</v>
      </c>
      <c r="B26" s="82" t="s">
        <v>36</v>
      </c>
      <c r="C26" s="52" t="s">
        <v>37</v>
      </c>
      <c r="D26" s="83"/>
      <c r="E26" s="84">
        <f>G13</f>
        <v>35000</v>
      </c>
      <c r="F26" s="85">
        <v>0.22</v>
      </c>
      <c r="G26" s="86">
        <f t="shared" ref="G26:G28" si="22">E26*F26</f>
        <v>7700</v>
      </c>
      <c r="H26" s="84">
        <f>J13</f>
        <v>35000</v>
      </c>
      <c r="I26" s="85">
        <v>0.22</v>
      </c>
      <c r="J26" s="86">
        <f t="shared" ref="J26:J28" si="23">H26*I26</f>
        <v>7700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7700</v>
      </c>
      <c r="X26" s="275">
        <f>J26+P26+V26</f>
        <v>7700</v>
      </c>
      <c r="Y26" s="275">
        <f t="shared" si="7"/>
        <v>0</v>
      </c>
      <c r="Z26" s="283">
        <f t="shared" si="9"/>
        <v>0</v>
      </c>
      <c r="AA26" s="253"/>
      <c r="AB26" s="58"/>
      <c r="AC26" s="59"/>
      <c r="AD26" s="59"/>
      <c r="AE26" s="59"/>
      <c r="AF26" s="59"/>
      <c r="AG26" s="59"/>
    </row>
    <row r="27" spans="1:33" ht="30" customHeight="1" x14ac:dyDescent="0.25">
      <c r="A27" s="50" t="s">
        <v>17</v>
      </c>
      <c r="B27" s="51" t="s">
        <v>38</v>
      </c>
      <c r="C27" s="52" t="s">
        <v>39</v>
      </c>
      <c r="D27" s="53"/>
      <c r="E27" s="54">
        <f>G17</f>
        <v>35000</v>
      </c>
      <c r="F27" s="55">
        <v>0.22</v>
      </c>
      <c r="G27" s="56">
        <f t="shared" si="22"/>
        <v>7700</v>
      </c>
      <c r="H27" s="54">
        <f>J17</f>
        <v>35000</v>
      </c>
      <c r="I27" s="55">
        <v>0.22</v>
      </c>
      <c r="J27" s="56">
        <f t="shared" si="23"/>
        <v>7700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7700</v>
      </c>
      <c r="X27" s="275">
        <f t="shared" si="6"/>
        <v>7700</v>
      </c>
      <c r="Y27" s="275">
        <f t="shared" si="7"/>
        <v>0</v>
      </c>
      <c r="Z27" s="283">
        <f t="shared" si="9"/>
        <v>0</v>
      </c>
      <c r="AA27" s="241"/>
      <c r="AB27" s="59"/>
      <c r="AC27" s="59"/>
      <c r="AD27" s="59"/>
      <c r="AE27" s="59"/>
      <c r="AF27" s="59"/>
      <c r="AG27" s="59"/>
    </row>
    <row r="28" spans="1:33" ht="30" customHeight="1" thickBot="1" x14ac:dyDescent="0.3">
      <c r="A28" s="60" t="s">
        <v>17</v>
      </c>
      <c r="B28" s="79" t="s">
        <v>40</v>
      </c>
      <c r="C28" s="88" t="s">
        <v>29</v>
      </c>
      <c r="D28" s="62"/>
      <c r="E28" s="63">
        <f>G21</f>
        <v>0</v>
      </c>
      <c r="F28" s="64">
        <v>0.22</v>
      </c>
      <c r="G28" s="65">
        <f t="shared" si="22"/>
        <v>0</v>
      </c>
      <c r="H28" s="63">
        <f>J21</f>
        <v>0</v>
      </c>
      <c r="I28" s="64">
        <v>0.22</v>
      </c>
      <c r="J28" s="65">
        <f t="shared" si="23"/>
        <v>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0</v>
      </c>
      <c r="X28" s="275">
        <f t="shared" si="6"/>
        <v>0</v>
      </c>
      <c r="Y28" s="275">
        <f t="shared" si="7"/>
        <v>0</v>
      </c>
      <c r="Z28" s="283" t="e">
        <f t="shared" si="9"/>
        <v>#DIV/0!</v>
      </c>
      <c r="AA28" s="250"/>
      <c r="AB28" s="59"/>
      <c r="AC28" s="59"/>
      <c r="AD28" s="59"/>
      <c r="AE28" s="59"/>
      <c r="AF28" s="59"/>
      <c r="AG28" s="59"/>
    </row>
    <row r="29" spans="1:33" ht="30" customHeight="1" x14ac:dyDescent="0.25">
      <c r="A29" s="41" t="s">
        <v>15</v>
      </c>
      <c r="B29" s="80" t="s">
        <v>41</v>
      </c>
      <c r="C29" s="67" t="s">
        <v>42</v>
      </c>
      <c r="D29" s="68"/>
      <c r="E29" s="69">
        <f>SUM(E30:E32)</f>
        <v>5</v>
      </c>
      <c r="F29" s="70"/>
      <c r="G29" s="71">
        <f>SUM(G30:G32)</f>
        <v>40000</v>
      </c>
      <c r="H29" s="69">
        <f>SUM(H30:H32)</f>
        <v>5</v>
      </c>
      <c r="I29" s="70"/>
      <c r="J29" s="71">
        <f>SUM(J30:J32)</f>
        <v>40000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40000</v>
      </c>
      <c r="X29" s="71">
        <f>SUM(X30:X32)</f>
        <v>40000</v>
      </c>
      <c r="Y29" s="71">
        <f t="shared" si="7"/>
        <v>0</v>
      </c>
      <c r="Z29" s="71">
        <f>Y29/W29</f>
        <v>0</v>
      </c>
      <c r="AA29" s="251"/>
      <c r="AB29" s="5"/>
      <c r="AC29" s="5"/>
      <c r="AD29" s="5"/>
      <c r="AE29" s="5"/>
      <c r="AF29" s="5"/>
      <c r="AG29" s="5"/>
    </row>
    <row r="30" spans="1:33" ht="30" customHeight="1" x14ac:dyDescent="0.25">
      <c r="A30" s="50" t="s">
        <v>17</v>
      </c>
      <c r="B30" s="82" t="s">
        <v>43</v>
      </c>
      <c r="C30" s="52" t="s">
        <v>332</v>
      </c>
      <c r="D30" s="264" t="s">
        <v>20</v>
      </c>
      <c r="E30" s="54">
        <v>5</v>
      </c>
      <c r="F30" s="55">
        <v>8000</v>
      </c>
      <c r="G30" s="56">
        <f t="shared" ref="G30:G32" si="28">E30*F30</f>
        <v>40000</v>
      </c>
      <c r="H30" s="54">
        <v>5</v>
      </c>
      <c r="I30" s="55">
        <v>8000</v>
      </c>
      <c r="J30" s="56">
        <f t="shared" ref="J30:J32" si="29">H30*I30</f>
        <v>40000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40000</v>
      </c>
      <c r="X30" s="275">
        <f>J30+P30+V30</f>
        <v>40000</v>
      </c>
      <c r="Y30" s="275">
        <f>W30-X30</f>
        <v>0</v>
      </c>
      <c r="Z30" s="283">
        <f t="shared" si="9"/>
        <v>0</v>
      </c>
      <c r="AA30" s="241"/>
      <c r="AB30" s="5"/>
      <c r="AC30" s="5"/>
      <c r="AD30" s="5"/>
      <c r="AE30" s="5"/>
      <c r="AF30" s="5"/>
      <c r="AG30" s="5"/>
    </row>
    <row r="31" spans="1:33" ht="30" customHeight="1" x14ac:dyDescent="0.25">
      <c r="A31" s="50" t="s">
        <v>17</v>
      </c>
      <c r="B31" s="51" t="s">
        <v>44</v>
      </c>
      <c r="C31" s="52" t="s">
        <v>31</v>
      </c>
      <c r="D31" s="264" t="s">
        <v>20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75">
        <f t="shared" si="6"/>
        <v>0</v>
      </c>
      <c r="Y31" s="275">
        <f t="shared" si="7"/>
        <v>0</v>
      </c>
      <c r="Z31" s="283" t="e">
        <f t="shared" si="9"/>
        <v>#DIV/0!</v>
      </c>
      <c r="AA31" s="241"/>
      <c r="AB31" s="5"/>
      <c r="AC31" s="5"/>
      <c r="AD31" s="5"/>
      <c r="AE31" s="5"/>
      <c r="AF31" s="5"/>
      <c r="AG31" s="5"/>
    </row>
    <row r="32" spans="1:33" ht="30" customHeight="1" thickBot="1" x14ac:dyDescent="0.3">
      <c r="A32" s="60" t="s">
        <v>17</v>
      </c>
      <c r="B32" s="61" t="s">
        <v>45</v>
      </c>
      <c r="C32" s="214" t="s">
        <v>31</v>
      </c>
      <c r="D32" s="265" t="s">
        <v>20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75">
        <f t="shared" si="6"/>
        <v>0</v>
      </c>
      <c r="Y32" s="279">
        <f t="shared" si="7"/>
        <v>0</v>
      </c>
      <c r="Z32" s="283" t="e">
        <f t="shared" si="9"/>
        <v>#DIV/0!</v>
      </c>
      <c r="AA32" s="252"/>
      <c r="AB32" s="5"/>
      <c r="AC32" s="5"/>
      <c r="AD32" s="5"/>
      <c r="AE32" s="5"/>
      <c r="AF32" s="5"/>
      <c r="AG32" s="5"/>
    </row>
    <row r="33" spans="1:33" ht="30" customHeight="1" thickBot="1" x14ac:dyDescent="0.3">
      <c r="A33" s="219" t="s">
        <v>46</v>
      </c>
      <c r="B33" s="220"/>
      <c r="C33" s="221"/>
      <c r="D33" s="222"/>
      <c r="E33" s="266"/>
      <c r="F33" s="223"/>
      <c r="G33" s="89">
        <f>G13+G17+G21+G25+G29</f>
        <v>125400</v>
      </c>
      <c r="H33" s="266"/>
      <c r="I33" s="223"/>
      <c r="J33" s="89">
        <f>J13+J17+J21+J25+J29</f>
        <v>125400</v>
      </c>
      <c r="K33" s="266"/>
      <c r="L33" s="115"/>
      <c r="M33" s="89">
        <f>M13+M17+M21+M25+M29</f>
        <v>0</v>
      </c>
      <c r="N33" s="266"/>
      <c r="O33" s="115"/>
      <c r="P33" s="89">
        <f>P13+P17+P21+P25+P29</f>
        <v>0</v>
      </c>
      <c r="Q33" s="266"/>
      <c r="R33" s="115"/>
      <c r="S33" s="89">
        <f>S13+S17+S21+S25+S29</f>
        <v>0</v>
      </c>
      <c r="T33" s="266"/>
      <c r="U33" s="115"/>
      <c r="V33" s="89">
        <f>V13+V17+V21+V25+V29</f>
        <v>0</v>
      </c>
      <c r="W33" s="89">
        <f>W13+W17+W21+W25+W29</f>
        <v>125400</v>
      </c>
      <c r="X33" s="316">
        <f>X13+X17+X21+X25+X29</f>
        <v>125400</v>
      </c>
      <c r="Y33" s="318">
        <f t="shared" si="7"/>
        <v>0</v>
      </c>
      <c r="Z33" s="317">
        <f>Y33/W33</f>
        <v>0</v>
      </c>
      <c r="AA33" s="254"/>
      <c r="AB33" s="4"/>
      <c r="AC33" s="5"/>
      <c r="AD33" s="5"/>
      <c r="AE33" s="5"/>
      <c r="AF33" s="5"/>
      <c r="AG33" s="5"/>
    </row>
    <row r="34" spans="1:33" ht="30" customHeight="1" thickBot="1" x14ac:dyDescent="0.3">
      <c r="A34" s="215" t="s">
        <v>14</v>
      </c>
      <c r="B34" s="121">
        <v>2</v>
      </c>
      <c r="C34" s="216" t="s">
        <v>47</v>
      </c>
      <c r="D34" s="217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21"/>
      <c r="Z34" s="40"/>
      <c r="AA34" s="248"/>
      <c r="AB34" s="5"/>
      <c r="AC34" s="5"/>
      <c r="AD34" s="5"/>
      <c r="AE34" s="5"/>
      <c r="AF34" s="5"/>
      <c r="AG34" s="5"/>
    </row>
    <row r="35" spans="1:33" ht="30" customHeight="1" x14ac:dyDescent="0.25">
      <c r="A35" s="41" t="s">
        <v>15</v>
      </c>
      <c r="B35" s="80" t="s">
        <v>48</v>
      </c>
      <c r="C35" s="43" t="s">
        <v>49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19">
        <f>SUM(X36:X38)</f>
        <v>0</v>
      </c>
      <c r="Y35" s="322">
        <f t="shared" si="7"/>
        <v>0</v>
      </c>
      <c r="Z35" s="320" t="e">
        <f>Y35/W35</f>
        <v>#DIV/0!</v>
      </c>
      <c r="AA35" s="249"/>
      <c r="AB35" s="95"/>
      <c r="AC35" s="49"/>
      <c r="AD35" s="49"/>
      <c r="AE35" s="49"/>
      <c r="AF35" s="49"/>
      <c r="AG35" s="49"/>
    </row>
    <row r="36" spans="1:33" ht="30" customHeight="1" x14ac:dyDescent="0.25">
      <c r="A36" s="50" t="s">
        <v>17</v>
      </c>
      <c r="B36" s="51" t="s">
        <v>50</v>
      </c>
      <c r="C36" s="52" t="s">
        <v>51</v>
      </c>
      <c r="D36" s="53" t="s">
        <v>52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5">
        <f>J36+P36+V36</f>
        <v>0</v>
      </c>
      <c r="Y36" s="275">
        <f t="shared" si="7"/>
        <v>0</v>
      </c>
      <c r="Z36" s="283" t="e">
        <f t="shared" ref="Z36:Z46" si="40">Y36/W36</f>
        <v>#DIV/0!</v>
      </c>
      <c r="AA36" s="241"/>
      <c r="AB36" s="59"/>
      <c r="AC36" s="59"/>
      <c r="AD36" s="59"/>
      <c r="AE36" s="59"/>
      <c r="AF36" s="59"/>
      <c r="AG36" s="59"/>
    </row>
    <row r="37" spans="1:33" ht="30" customHeight="1" x14ac:dyDescent="0.25">
      <c r="A37" s="50" t="s">
        <v>17</v>
      </c>
      <c r="B37" s="51" t="s">
        <v>53</v>
      </c>
      <c r="C37" s="52" t="s">
        <v>51</v>
      </c>
      <c r="D37" s="53" t="s">
        <v>52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5">
        <f t="shared" ref="X37:X46" si="42">J37+P37+V37</f>
        <v>0</v>
      </c>
      <c r="Y37" s="275">
        <f t="shared" si="7"/>
        <v>0</v>
      </c>
      <c r="Z37" s="283" t="e">
        <f t="shared" si="40"/>
        <v>#DIV/0!</v>
      </c>
      <c r="AA37" s="241"/>
      <c r="AB37" s="59"/>
      <c r="AC37" s="59"/>
      <c r="AD37" s="59"/>
      <c r="AE37" s="59"/>
      <c r="AF37" s="59"/>
      <c r="AG37" s="59"/>
    </row>
    <row r="38" spans="1:33" ht="30" customHeight="1" thickBot="1" x14ac:dyDescent="0.3">
      <c r="A38" s="73" t="s">
        <v>17</v>
      </c>
      <c r="B38" s="79" t="s">
        <v>54</v>
      </c>
      <c r="C38" s="52" t="s">
        <v>51</v>
      </c>
      <c r="D38" s="74" t="s">
        <v>52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5">
        <f t="shared" si="42"/>
        <v>0</v>
      </c>
      <c r="Y38" s="275">
        <f t="shared" si="7"/>
        <v>0</v>
      </c>
      <c r="Z38" s="283" t="e">
        <f t="shared" si="40"/>
        <v>#DIV/0!</v>
      </c>
      <c r="AA38" s="252"/>
      <c r="AB38" s="59"/>
      <c r="AC38" s="59"/>
      <c r="AD38" s="59"/>
      <c r="AE38" s="59"/>
      <c r="AF38" s="59"/>
      <c r="AG38" s="59"/>
    </row>
    <row r="39" spans="1:33" ht="30" customHeight="1" x14ac:dyDescent="0.25">
      <c r="A39" s="41" t="s">
        <v>15</v>
      </c>
      <c r="B39" s="80" t="s">
        <v>55</v>
      </c>
      <c r="C39" s="78" t="s">
        <v>56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24">
        <f t="shared" si="7"/>
        <v>0</v>
      </c>
      <c r="Z39" s="324" t="e">
        <f>Y39/W39</f>
        <v>#DIV/0!</v>
      </c>
      <c r="AA39" s="251"/>
      <c r="AB39" s="49"/>
      <c r="AC39" s="49"/>
      <c r="AD39" s="49"/>
      <c r="AE39" s="49"/>
      <c r="AF39" s="49"/>
      <c r="AG39" s="49"/>
    </row>
    <row r="40" spans="1:33" ht="30" customHeight="1" x14ac:dyDescent="0.25">
      <c r="A40" s="50" t="s">
        <v>17</v>
      </c>
      <c r="B40" s="51" t="s">
        <v>57</v>
      </c>
      <c r="C40" s="52" t="s">
        <v>58</v>
      </c>
      <c r="D40" s="53" t="s">
        <v>59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5">
        <f t="shared" si="42"/>
        <v>0</v>
      </c>
      <c r="Y40" s="275">
        <f t="shared" si="7"/>
        <v>0</v>
      </c>
      <c r="Z40" s="283" t="e">
        <f t="shared" si="40"/>
        <v>#DIV/0!</v>
      </c>
      <c r="AA40" s="241"/>
      <c r="AB40" s="59"/>
      <c r="AC40" s="59"/>
      <c r="AD40" s="59"/>
      <c r="AE40" s="59"/>
      <c r="AF40" s="59"/>
      <c r="AG40" s="59"/>
    </row>
    <row r="41" spans="1:33" ht="30" customHeight="1" x14ac:dyDescent="0.25">
      <c r="A41" s="50" t="s">
        <v>17</v>
      </c>
      <c r="B41" s="51" t="s">
        <v>60</v>
      </c>
      <c r="C41" s="96" t="s">
        <v>58</v>
      </c>
      <c r="D41" s="53" t="s">
        <v>59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5">
        <f t="shared" si="42"/>
        <v>0</v>
      </c>
      <c r="Y41" s="275">
        <f t="shared" si="7"/>
        <v>0</v>
      </c>
      <c r="Z41" s="283" t="e">
        <f t="shared" si="40"/>
        <v>#DIV/0!</v>
      </c>
      <c r="AA41" s="241"/>
      <c r="AB41" s="59"/>
      <c r="AC41" s="59"/>
      <c r="AD41" s="59"/>
      <c r="AE41" s="59"/>
      <c r="AF41" s="59"/>
      <c r="AG41" s="59"/>
    </row>
    <row r="42" spans="1:33" ht="30" customHeight="1" thickBot="1" x14ac:dyDescent="0.3">
      <c r="A42" s="73" t="s">
        <v>17</v>
      </c>
      <c r="B42" s="79" t="s">
        <v>61</v>
      </c>
      <c r="C42" s="97" t="s">
        <v>58</v>
      </c>
      <c r="D42" s="74" t="s">
        <v>59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5">
        <f t="shared" si="42"/>
        <v>0</v>
      </c>
      <c r="Y42" s="275">
        <f t="shared" si="7"/>
        <v>0</v>
      </c>
      <c r="Z42" s="283" t="e">
        <f t="shared" si="40"/>
        <v>#DIV/0!</v>
      </c>
      <c r="AA42" s="252"/>
      <c r="AB42" s="59"/>
      <c r="AC42" s="59"/>
      <c r="AD42" s="59"/>
      <c r="AE42" s="59"/>
      <c r="AF42" s="59"/>
      <c r="AG42" s="59"/>
    </row>
    <row r="43" spans="1:33" ht="30" customHeight="1" x14ac:dyDescent="0.25">
      <c r="A43" s="41" t="s">
        <v>15</v>
      </c>
      <c r="B43" s="80" t="s">
        <v>62</v>
      </c>
      <c r="C43" s="78" t="s">
        <v>63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1"/>
      <c r="AB43" s="49"/>
      <c r="AC43" s="49"/>
      <c r="AD43" s="49"/>
      <c r="AE43" s="49"/>
      <c r="AF43" s="49"/>
      <c r="AG43" s="49"/>
    </row>
    <row r="44" spans="1:33" ht="30" customHeight="1" x14ac:dyDescent="0.25">
      <c r="A44" s="50" t="s">
        <v>17</v>
      </c>
      <c r="B44" s="51" t="s">
        <v>64</v>
      </c>
      <c r="C44" s="52" t="s">
        <v>65</v>
      </c>
      <c r="D44" s="53" t="s">
        <v>59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5">
        <f t="shared" si="42"/>
        <v>0</v>
      </c>
      <c r="Y44" s="275">
        <f t="shared" si="7"/>
        <v>0</v>
      </c>
      <c r="Z44" s="283" t="e">
        <f t="shared" si="40"/>
        <v>#DIV/0!</v>
      </c>
      <c r="AA44" s="241"/>
      <c r="AB44" s="58"/>
      <c r="AC44" s="59"/>
      <c r="AD44" s="59"/>
      <c r="AE44" s="59"/>
      <c r="AF44" s="59"/>
      <c r="AG44" s="59"/>
    </row>
    <row r="45" spans="1:33" ht="30" customHeight="1" x14ac:dyDescent="0.25">
      <c r="A45" s="50" t="s">
        <v>17</v>
      </c>
      <c r="B45" s="51" t="s">
        <v>66</v>
      </c>
      <c r="C45" s="52" t="s">
        <v>67</v>
      </c>
      <c r="D45" s="53" t="s">
        <v>59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5">
        <f t="shared" si="42"/>
        <v>0</v>
      </c>
      <c r="Y45" s="275">
        <f t="shared" si="7"/>
        <v>0</v>
      </c>
      <c r="Z45" s="283" t="e">
        <f t="shared" si="40"/>
        <v>#DIV/0!</v>
      </c>
      <c r="AA45" s="241"/>
      <c r="AB45" s="59"/>
      <c r="AC45" s="59"/>
      <c r="AD45" s="59"/>
      <c r="AE45" s="59"/>
      <c r="AF45" s="59"/>
      <c r="AG45" s="59"/>
    </row>
    <row r="46" spans="1:33" ht="30" customHeight="1" thickBot="1" x14ac:dyDescent="0.3">
      <c r="A46" s="60" t="s">
        <v>17</v>
      </c>
      <c r="B46" s="61" t="s">
        <v>68</v>
      </c>
      <c r="C46" s="214" t="s">
        <v>65</v>
      </c>
      <c r="D46" s="62" t="s">
        <v>59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5">
        <f t="shared" si="42"/>
        <v>0</v>
      </c>
      <c r="Y46" s="275">
        <f t="shared" si="7"/>
        <v>0</v>
      </c>
      <c r="Z46" s="283" t="e">
        <f t="shared" si="40"/>
        <v>#DIV/0!</v>
      </c>
      <c r="AA46" s="252"/>
      <c r="AB46" s="59"/>
      <c r="AC46" s="59"/>
      <c r="AD46" s="59"/>
      <c r="AE46" s="59"/>
      <c r="AF46" s="59"/>
      <c r="AG46" s="59"/>
    </row>
    <row r="47" spans="1:33" ht="30" customHeight="1" thickBot="1" x14ac:dyDescent="0.3">
      <c r="A47" s="224" t="s">
        <v>252</v>
      </c>
      <c r="B47" s="220"/>
      <c r="C47" s="221"/>
      <c r="D47" s="222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4"/>
      <c r="AB47" s="5"/>
      <c r="AC47" s="5"/>
      <c r="AD47" s="5"/>
      <c r="AE47" s="5"/>
      <c r="AF47" s="5"/>
      <c r="AG47" s="5"/>
    </row>
    <row r="48" spans="1:33" ht="30" customHeight="1" thickBot="1" x14ac:dyDescent="0.3">
      <c r="A48" s="215" t="s">
        <v>14</v>
      </c>
      <c r="B48" s="121">
        <v>3</v>
      </c>
      <c r="C48" s="216" t="s">
        <v>69</v>
      </c>
      <c r="D48" s="21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8"/>
      <c r="AB48" s="5"/>
      <c r="AC48" s="5"/>
      <c r="AD48" s="5"/>
      <c r="AE48" s="5"/>
      <c r="AF48" s="5"/>
      <c r="AG48" s="5"/>
    </row>
    <row r="49" spans="1:33" ht="45" customHeight="1" x14ac:dyDescent="0.25">
      <c r="A49" s="41" t="s">
        <v>15</v>
      </c>
      <c r="B49" s="80" t="s">
        <v>70</v>
      </c>
      <c r="C49" s="43" t="s">
        <v>71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7" t="e">
        <f>Y49/W49</f>
        <v>#DIV/0!</v>
      </c>
      <c r="AA49" s="249"/>
      <c r="AB49" s="49"/>
      <c r="AC49" s="49"/>
      <c r="AD49" s="49"/>
      <c r="AE49" s="49"/>
      <c r="AF49" s="49"/>
      <c r="AG49" s="49"/>
    </row>
    <row r="50" spans="1:33" ht="30" customHeight="1" x14ac:dyDescent="0.25">
      <c r="A50" s="50" t="s">
        <v>17</v>
      </c>
      <c r="B50" s="51" t="s">
        <v>72</v>
      </c>
      <c r="C50" s="96" t="s">
        <v>73</v>
      </c>
      <c r="D50" s="53" t="s">
        <v>52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5">
        <f t="shared" ref="X50:X55" si="65">J50+P50+V50</f>
        <v>0</v>
      </c>
      <c r="Y50" s="275">
        <f t="shared" si="7"/>
        <v>0</v>
      </c>
      <c r="Z50" s="283" t="e">
        <f t="shared" ref="Z50:Z55" si="66">Y50/W50</f>
        <v>#DIV/0!</v>
      </c>
      <c r="AA50" s="241"/>
      <c r="AB50" s="59"/>
      <c r="AC50" s="59"/>
      <c r="AD50" s="59"/>
      <c r="AE50" s="59"/>
      <c r="AF50" s="59"/>
      <c r="AG50" s="59"/>
    </row>
    <row r="51" spans="1:33" ht="30" customHeight="1" x14ac:dyDescent="0.25">
      <c r="A51" s="50" t="s">
        <v>17</v>
      </c>
      <c r="B51" s="51" t="s">
        <v>74</v>
      </c>
      <c r="C51" s="182" t="s">
        <v>75</v>
      </c>
      <c r="D51" s="53" t="s">
        <v>52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5">
        <f t="shared" si="65"/>
        <v>0</v>
      </c>
      <c r="Y51" s="275">
        <f t="shared" si="7"/>
        <v>0</v>
      </c>
      <c r="Z51" s="283" t="e">
        <f t="shared" si="66"/>
        <v>#DIV/0!</v>
      </c>
      <c r="AA51" s="241"/>
      <c r="AB51" s="59"/>
      <c r="AC51" s="59"/>
      <c r="AD51" s="59"/>
      <c r="AE51" s="59"/>
      <c r="AF51" s="59"/>
      <c r="AG51" s="59"/>
    </row>
    <row r="52" spans="1:33" ht="30" customHeight="1" thickBot="1" x14ac:dyDescent="0.3">
      <c r="A52" s="60" t="s">
        <v>17</v>
      </c>
      <c r="B52" s="61" t="s">
        <v>76</v>
      </c>
      <c r="C52" s="88" t="s">
        <v>77</v>
      </c>
      <c r="D52" s="62" t="s">
        <v>52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5">
        <f t="shared" si="65"/>
        <v>0</v>
      </c>
      <c r="Y52" s="275">
        <f t="shared" si="7"/>
        <v>0</v>
      </c>
      <c r="Z52" s="283" t="e">
        <f t="shared" si="66"/>
        <v>#DIV/0!</v>
      </c>
      <c r="AA52" s="250"/>
      <c r="AB52" s="59"/>
      <c r="AC52" s="59"/>
      <c r="AD52" s="59"/>
      <c r="AE52" s="59"/>
      <c r="AF52" s="59"/>
      <c r="AG52" s="59"/>
    </row>
    <row r="53" spans="1:33" ht="47.25" customHeight="1" x14ac:dyDescent="0.25">
      <c r="A53" s="41" t="s">
        <v>15</v>
      </c>
      <c r="B53" s="80" t="s">
        <v>78</v>
      </c>
      <c r="C53" s="67" t="s">
        <v>79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1"/>
      <c r="AB53" s="49"/>
      <c r="AC53" s="49"/>
      <c r="AD53" s="49"/>
      <c r="AE53" s="49"/>
      <c r="AF53" s="49"/>
      <c r="AG53" s="49"/>
    </row>
    <row r="54" spans="1:33" ht="30" customHeight="1" x14ac:dyDescent="0.25">
      <c r="A54" s="50" t="s">
        <v>17</v>
      </c>
      <c r="B54" s="51" t="s">
        <v>80</v>
      </c>
      <c r="C54" s="96" t="s">
        <v>81</v>
      </c>
      <c r="D54" s="53" t="s">
        <v>82</v>
      </c>
      <c r="E54" s="425" t="s">
        <v>83</v>
      </c>
      <c r="F54" s="426"/>
      <c r="G54" s="427"/>
      <c r="H54" s="425" t="s">
        <v>83</v>
      </c>
      <c r="I54" s="426"/>
      <c r="J54" s="427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5">
        <f t="shared" si="65"/>
        <v>0</v>
      </c>
      <c r="Y54" s="275">
        <f t="shared" si="7"/>
        <v>0</v>
      </c>
      <c r="Z54" s="283" t="e">
        <f t="shared" si="66"/>
        <v>#DIV/0!</v>
      </c>
      <c r="AA54" s="241"/>
      <c r="AB54" s="59"/>
      <c r="AC54" s="59"/>
      <c r="AD54" s="59"/>
      <c r="AE54" s="59"/>
      <c r="AF54" s="59"/>
      <c r="AG54" s="59"/>
    </row>
    <row r="55" spans="1:33" ht="30" customHeight="1" thickBot="1" x14ac:dyDescent="0.3">
      <c r="A55" s="60" t="s">
        <v>17</v>
      </c>
      <c r="B55" s="61" t="s">
        <v>84</v>
      </c>
      <c r="C55" s="88" t="s">
        <v>85</v>
      </c>
      <c r="D55" s="62" t="s">
        <v>82</v>
      </c>
      <c r="E55" s="428"/>
      <c r="F55" s="429"/>
      <c r="G55" s="430"/>
      <c r="H55" s="428"/>
      <c r="I55" s="429"/>
      <c r="J55" s="430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5">
        <f t="shared" si="65"/>
        <v>0</v>
      </c>
      <c r="Y55" s="279">
        <f t="shared" si="7"/>
        <v>0</v>
      </c>
      <c r="Z55" s="283" t="e">
        <f t="shared" si="66"/>
        <v>#DIV/0!</v>
      </c>
      <c r="AA55" s="252"/>
      <c r="AB55" s="59"/>
      <c r="AC55" s="59"/>
      <c r="AD55" s="59"/>
      <c r="AE55" s="59"/>
      <c r="AF55" s="59"/>
      <c r="AG55" s="59"/>
    </row>
    <row r="56" spans="1:33" ht="30" customHeight="1" thickBot="1" x14ac:dyDescent="0.3">
      <c r="A56" s="219" t="s">
        <v>86</v>
      </c>
      <c r="B56" s="220"/>
      <c r="C56" s="221"/>
      <c r="D56" s="222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4"/>
      <c r="AB56" s="59"/>
      <c r="AC56" s="59"/>
      <c r="AD56" s="59"/>
      <c r="AE56" s="5"/>
      <c r="AF56" s="5"/>
      <c r="AG56" s="5"/>
    </row>
    <row r="57" spans="1:33" ht="30" customHeight="1" thickBot="1" x14ac:dyDescent="0.3">
      <c r="A57" s="215" t="s">
        <v>14</v>
      </c>
      <c r="B57" s="121">
        <v>4</v>
      </c>
      <c r="C57" s="216" t="s">
        <v>87</v>
      </c>
      <c r="D57" s="21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25"/>
      <c r="Z57" s="40"/>
      <c r="AA57" s="248"/>
      <c r="AB57" s="5"/>
      <c r="AC57" s="5"/>
      <c r="AD57" s="5"/>
      <c r="AE57" s="5"/>
      <c r="AF57" s="5"/>
      <c r="AG57" s="5"/>
    </row>
    <row r="58" spans="1:33" ht="30" customHeight="1" x14ac:dyDescent="0.25">
      <c r="A58" s="41" t="s">
        <v>15</v>
      </c>
      <c r="B58" s="80" t="s">
        <v>88</v>
      </c>
      <c r="C58" s="99" t="s">
        <v>89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26">
        <f t="shared" si="7"/>
        <v>0</v>
      </c>
      <c r="Z58" s="277" t="e">
        <f>Y58/W58</f>
        <v>#DIV/0!</v>
      </c>
      <c r="AA58" s="249"/>
      <c r="AB58" s="49"/>
      <c r="AC58" s="49"/>
      <c r="AD58" s="49"/>
      <c r="AE58" s="49"/>
      <c r="AF58" s="49"/>
      <c r="AG58" s="49"/>
    </row>
    <row r="59" spans="1:33" ht="30" customHeight="1" x14ac:dyDescent="0.25">
      <c r="A59" s="50" t="s">
        <v>17</v>
      </c>
      <c r="B59" s="51" t="s">
        <v>90</v>
      </c>
      <c r="C59" s="96" t="s">
        <v>91</v>
      </c>
      <c r="D59" s="100" t="s">
        <v>92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75">
        <f t="shared" ref="X59:X77" si="78">J59+P59+V59</f>
        <v>0</v>
      </c>
      <c r="Y59" s="275">
        <f t="shared" si="7"/>
        <v>0</v>
      </c>
      <c r="Z59" s="283" t="e">
        <f t="shared" ref="Z59:Z77" si="79">Y59/W59</f>
        <v>#DIV/0!</v>
      </c>
      <c r="AA59" s="241"/>
      <c r="AB59" s="59"/>
      <c r="AC59" s="59"/>
      <c r="AD59" s="59"/>
      <c r="AE59" s="59"/>
      <c r="AF59" s="59"/>
      <c r="AG59" s="59"/>
    </row>
    <row r="60" spans="1:33" ht="30" customHeight="1" x14ac:dyDescent="0.25">
      <c r="A60" s="50" t="s">
        <v>17</v>
      </c>
      <c r="B60" s="51" t="s">
        <v>93</v>
      </c>
      <c r="C60" s="96" t="s">
        <v>91</v>
      </c>
      <c r="D60" s="100" t="s">
        <v>92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5">
        <f t="shared" si="78"/>
        <v>0</v>
      </c>
      <c r="Y60" s="275">
        <f t="shared" si="7"/>
        <v>0</v>
      </c>
      <c r="Z60" s="283" t="e">
        <f t="shared" si="79"/>
        <v>#DIV/0!</v>
      </c>
      <c r="AA60" s="241"/>
      <c r="AB60" s="59"/>
      <c r="AC60" s="59"/>
      <c r="AD60" s="59"/>
      <c r="AE60" s="59"/>
      <c r="AF60" s="59"/>
      <c r="AG60" s="59"/>
    </row>
    <row r="61" spans="1:33" ht="30" customHeight="1" thickBot="1" x14ac:dyDescent="0.3">
      <c r="A61" s="73" t="s">
        <v>17</v>
      </c>
      <c r="B61" s="61" t="s">
        <v>94</v>
      </c>
      <c r="C61" s="88" t="s">
        <v>91</v>
      </c>
      <c r="D61" s="100" t="s">
        <v>92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5">
        <f t="shared" si="78"/>
        <v>0</v>
      </c>
      <c r="Y61" s="275">
        <f t="shared" si="7"/>
        <v>0</v>
      </c>
      <c r="Z61" s="283" t="e">
        <f t="shared" si="79"/>
        <v>#DIV/0!</v>
      </c>
      <c r="AA61" s="250"/>
      <c r="AB61" s="59"/>
      <c r="AC61" s="59"/>
      <c r="AD61" s="59"/>
      <c r="AE61" s="59"/>
      <c r="AF61" s="59"/>
      <c r="AG61" s="59"/>
    </row>
    <row r="62" spans="1:33" ht="30" customHeight="1" x14ac:dyDescent="0.25">
      <c r="A62" s="41" t="s">
        <v>15</v>
      </c>
      <c r="B62" s="80" t="s">
        <v>95</v>
      </c>
      <c r="C62" s="78" t="s">
        <v>96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1"/>
      <c r="AB62" s="49"/>
      <c r="AC62" s="49"/>
      <c r="AD62" s="49"/>
      <c r="AE62" s="49"/>
      <c r="AF62" s="49"/>
      <c r="AG62" s="49"/>
    </row>
    <row r="63" spans="1:33" ht="30" customHeight="1" x14ac:dyDescent="0.25">
      <c r="A63" s="50" t="s">
        <v>17</v>
      </c>
      <c r="B63" s="51" t="s">
        <v>97</v>
      </c>
      <c r="C63" s="107" t="s">
        <v>98</v>
      </c>
      <c r="D63" s="238" t="s">
        <v>266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75">
        <f t="shared" si="78"/>
        <v>0</v>
      </c>
      <c r="Y63" s="275">
        <f t="shared" si="7"/>
        <v>0</v>
      </c>
      <c r="Z63" s="283" t="e">
        <f t="shared" si="79"/>
        <v>#DIV/0!</v>
      </c>
      <c r="AA63" s="241"/>
      <c r="AB63" s="59"/>
      <c r="AC63" s="59"/>
      <c r="AD63" s="59"/>
      <c r="AE63" s="59"/>
      <c r="AF63" s="59"/>
      <c r="AG63" s="59"/>
    </row>
    <row r="64" spans="1:33" ht="30" customHeight="1" x14ac:dyDescent="0.25">
      <c r="A64" s="50" t="s">
        <v>17</v>
      </c>
      <c r="B64" s="51" t="s">
        <v>99</v>
      </c>
      <c r="C64" s="107" t="s">
        <v>73</v>
      </c>
      <c r="D64" s="238" t="s">
        <v>266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75">
        <f t="shared" si="78"/>
        <v>0</v>
      </c>
      <c r="Y64" s="275">
        <f t="shared" si="7"/>
        <v>0</v>
      </c>
      <c r="Z64" s="283" t="e">
        <f t="shared" si="79"/>
        <v>#DIV/0!</v>
      </c>
      <c r="AA64" s="241"/>
      <c r="AB64" s="59"/>
      <c r="AC64" s="59"/>
      <c r="AD64" s="59"/>
      <c r="AE64" s="59"/>
      <c r="AF64" s="59"/>
      <c r="AG64" s="59"/>
    </row>
    <row r="65" spans="1:33" ht="30" customHeight="1" thickBot="1" x14ac:dyDescent="0.3">
      <c r="A65" s="60" t="s">
        <v>17</v>
      </c>
      <c r="B65" s="79" t="s">
        <v>100</v>
      </c>
      <c r="C65" s="109" t="s">
        <v>75</v>
      </c>
      <c r="D65" s="238" t="s">
        <v>266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75">
        <f t="shared" si="78"/>
        <v>0</v>
      </c>
      <c r="Y65" s="275">
        <f t="shared" si="7"/>
        <v>0</v>
      </c>
      <c r="Z65" s="283" t="e">
        <f t="shared" si="79"/>
        <v>#DIV/0!</v>
      </c>
      <c r="AA65" s="250"/>
      <c r="AB65" s="59"/>
      <c r="AC65" s="59"/>
      <c r="AD65" s="59"/>
      <c r="AE65" s="59"/>
      <c r="AF65" s="59"/>
      <c r="AG65" s="59"/>
    </row>
    <row r="66" spans="1:33" ht="30" customHeight="1" x14ac:dyDescent="0.25">
      <c r="A66" s="41" t="s">
        <v>15</v>
      </c>
      <c r="B66" s="80" t="s">
        <v>101</v>
      </c>
      <c r="C66" s="78" t="s">
        <v>102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1"/>
      <c r="AB66" s="49"/>
      <c r="AC66" s="49"/>
      <c r="AD66" s="49"/>
      <c r="AE66" s="49"/>
      <c r="AF66" s="49"/>
      <c r="AG66" s="49"/>
    </row>
    <row r="67" spans="1:33" ht="30" customHeight="1" x14ac:dyDescent="0.25">
      <c r="A67" s="50" t="s">
        <v>17</v>
      </c>
      <c r="B67" s="51" t="s">
        <v>103</v>
      </c>
      <c r="C67" s="107" t="s">
        <v>104</v>
      </c>
      <c r="D67" s="108" t="s">
        <v>105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75">
        <f t="shared" si="78"/>
        <v>0</v>
      </c>
      <c r="Y67" s="275">
        <f t="shared" si="7"/>
        <v>0</v>
      </c>
      <c r="Z67" s="283" t="e">
        <f t="shared" si="79"/>
        <v>#DIV/0!</v>
      </c>
      <c r="AA67" s="241"/>
      <c r="AB67" s="59"/>
      <c r="AC67" s="59"/>
      <c r="AD67" s="59"/>
      <c r="AE67" s="59"/>
      <c r="AF67" s="59"/>
      <c r="AG67" s="59"/>
    </row>
    <row r="68" spans="1:33" ht="30" customHeight="1" x14ac:dyDescent="0.25">
      <c r="A68" s="50" t="s">
        <v>17</v>
      </c>
      <c r="B68" s="51" t="s">
        <v>106</v>
      </c>
      <c r="C68" s="107" t="s">
        <v>107</v>
      </c>
      <c r="D68" s="108" t="s">
        <v>105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75">
        <f t="shared" si="78"/>
        <v>0</v>
      </c>
      <c r="Y68" s="275">
        <f t="shared" si="7"/>
        <v>0</v>
      </c>
      <c r="Z68" s="283" t="e">
        <f t="shared" si="79"/>
        <v>#DIV/0!</v>
      </c>
      <c r="AA68" s="241"/>
      <c r="AB68" s="59"/>
      <c r="AC68" s="59"/>
      <c r="AD68" s="59"/>
      <c r="AE68" s="59"/>
      <c r="AF68" s="59"/>
      <c r="AG68" s="59"/>
    </row>
    <row r="69" spans="1:33" ht="30" customHeight="1" thickBot="1" x14ac:dyDescent="0.3">
      <c r="A69" s="60" t="s">
        <v>17</v>
      </c>
      <c r="B69" s="79" t="s">
        <v>108</v>
      </c>
      <c r="C69" s="109" t="s">
        <v>109</v>
      </c>
      <c r="D69" s="110" t="s">
        <v>105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75">
        <f t="shared" si="78"/>
        <v>0</v>
      </c>
      <c r="Y69" s="275">
        <f t="shared" si="7"/>
        <v>0</v>
      </c>
      <c r="Z69" s="283" t="e">
        <f t="shared" si="79"/>
        <v>#DIV/0!</v>
      </c>
      <c r="AA69" s="250"/>
      <c r="AB69" s="59"/>
      <c r="AC69" s="59"/>
      <c r="AD69" s="59"/>
      <c r="AE69" s="59"/>
      <c r="AF69" s="59"/>
      <c r="AG69" s="59"/>
    </row>
    <row r="70" spans="1:33" ht="30" customHeight="1" x14ac:dyDescent="0.25">
      <c r="A70" s="41" t="s">
        <v>15</v>
      </c>
      <c r="B70" s="80" t="s">
        <v>110</v>
      </c>
      <c r="C70" s="78" t="s">
        <v>111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1"/>
      <c r="AB70" s="49"/>
      <c r="AC70" s="49"/>
      <c r="AD70" s="49"/>
      <c r="AE70" s="49"/>
      <c r="AF70" s="49"/>
      <c r="AG70" s="49"/>
    </row>
    <row r="71" spans="1:33" ht="30" customHeight="1" x14ac:dyDescent="0.25">
      <c r="A71" s="50" t="s">
        <v>17</v>
      </c>
      <c r="B71" s="51" t="s">
        <v>112</v>
      </c>
      <c r="C71" s="96" t="s">
        <v>113</v>
      </c>
      <c r="D71" s="108" t="s">
        <v>52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75">
        <f t="shared" si="78"/>
        <v>0</v>
      </c>
      <c r="Y71" s="275">
        <f t="shared" si="7"/>
        <v>0</v>
      </c>
      <c r="Z71" s="283" t="e">
        <f t="shared" si="79"/>
        <v>#DIV/0!</v>
      </c>
      <c r="AA71" s="241"/>
      <c r="AB71" s="59"/>
      <c r="AC71" s="59"/>
      <c r="AD71" s="59"/>
      <c r="AE71" s="59"/>
      <c r="AF71" s="59"/>
      <c r="AG71" s="59"/>
    </row>
    <row r="72" spans="1:33" ht="30" customHeight="1" x14ac:dyDescent="0.25">
      <c r="A72" s="50" t="s">
        <v>17</v>
      </c>
      <c r="B72" s="51" t="s">
        <v>114</v>
      </c>
      <c r="C72" s="96" t="s">
        <v>113</v>
      </c>
      <c r="D72" s="108" t="s">
        <v>52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75">
        <f t="shared" si="78"/>
        <v>0</v>
      </c>
      <c r="Y72" s="275">
        <f t="shared" si="7"/>
        <v>0</v>
      </c>
      <c r="Z72" s="283" t="e">
        <f t="shared" si="79"/>
        <v>#DIV/0!</v>
      </c>
      <c r="AA72" s="241"/>
      <c r="AB72" s="59"/>
      <c r="AC72" s="59"/>
      <c r="AD72" s="59"/>
      <c r="AE72" s="59"/>
      <c r="AF72" s="59"/>
      <c r="AG72" s="59"/>
    </row>
    <row r="73" spans="1:33" ht="30" customHeight="1" thickBot="1" x14ac:dyDescent="0.3">
      <c r="A73" s="60" t="s">
        <v>17</v>
      </c>
      <c r="B73" s="61" t="s">
        <v>115</v>
      </c>
      <c r="C73" s="88" t="s">
        <v>113</v>
      </c>
      <c r="D73" s="110" t="s">
        <v>52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75">
        <f t="shared" si="78"/>
        <v>0</v>
      </c>
      <c r="Y73" s="275">
        <f t="shared" si="7"/>
        <v>0</v>
      </c>
      <c r="Z73" s="283" t="e">
        <f t="shared" si="79"/>
        <v>#DIV/0!</v>
      </c>
      <c r="AA73" s="250"/>
      <c r="AB73" s="59"/>
      <c r="AC73" s="59"/>
      <c r="AD73" s="59"/>
      <c r="AE73" s="59"/>
      <c r="AF73" s="59"/>
      <c r="AG73" s="59"/>
    </row>
    <row r="74" spans="1:33" ht="30" customHeight="1" x14ac:dyDescent="0.25">
      <c r="A74" s="41" t="s">
        <v>15</v>
      </c>
      <c r="B74" s="80" t="s">
        <v>116</v>
      </c>
      <c r="C74" s="78" t="s">
        <v>117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1"/>
      <c r="AB74" s="49"/>
      <c r="AC74" s="49"/>
      <c r="AD74" s="49"/>
      <c r="AE74" s="49"/>
      <c r="AF74" s="49"/>
      <c r="AG74" s="49"/>
    </row>
    <row r="75" spans="1:33" ht="30" customHeight="1" x14ac:dyDescent="0.25">
      <c r="A75" s="50" t="s">
        <v>17</v>
      </c>
      <c r="B75" s="51" t="s">
        <v>118</v>
      </c>
      <c r="C75" s="96" t="s">
        <v>113</v>
      </c>
      <c r="D75" s="108" t="s">
        <v>52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75">
        <f t="shared" si="78"/>
        <v>0</v>
      </c>
      <c r="Y75" s="275">
        <f t="shared" si="7"/>
        <v>0</v>
      </c>
      <c r="Z75" s="283" t="e">
        <f t="shared" si="79"/>
        <v>#DIV/0!</v>
      </c>
      <c r="AA75" s="241"/>
      <c r="AB75" s="59"/>
      <c r="AC75" s="59"/>
      <c r="AD75" s="59"/>
      <c r="AE75" s="59"/>
      <c r="AF75" s="59"/>
      <c r="AG75" s="59"/>
    </row>
    <row r="76" spans="1:33" ht="30" customHeight="1" x14ac:dyDescent="0.25">
      <c r="A76" s="50" t="s">
        <v>17</v>
      </c>
      <c r="B76" s="51" t="s">
        <v>119</v>
      </c>
      <c r="C76" s="96" t="s">
        <v>113</v>
      </c>
      <c r="D76" s="108" t="s">
        <v>52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75">
        <f t="shared" si="78"/>
        <v>0</v>
      </c>
      <c r="Y76" s="275">
        <f t="shared" si="7"/>
        <v>0</v>
      </c>
      <c r="Z76" s="283" t="e">
        <f t="shared" si="79"/>
        <v>#DIV/0!</v>
      </c>
      <c r="AA76" s="241"/>
      <c r="AB76" s="59"/>
      <c r="AC76" s="59"/>
      <c r="AD76" s="59"/>
      <c r="AE76" s="59"/>
      <c r="AF76" s="59"/>
      <c r="AG76" s="59"/>
    </row>
    <row r="77" spans="1:33" ht="30" customHeight="1" thickBot="1" x14ac:dyDescent="0.3">
      <c r="A77" s="60" t="s">
        <v>17</v>
      </c>
      <c r="B77" s="79" t="s">
        <v>120</v>
      </c>
      <c r="C77" s="88" t="s">
        <v>113</v>
      </c>
      <c r="D77" s="110" t="s">
        <v>52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75">
        <f t="shared" si="78"/>
        <v>0</v>
      </c>
      <c r="Y77" s="279">
        <f t="shared" si="7"/>
        <v>0</v>
      </c>
      <c r="Z77" s="283" t="e">
        <f t="shared" si="79"/>
        <v>#DIV/0!</v>
      </c>
      <c r="AA77" s="250"/>
      <c r="AB77" s="59"/>
      <c r="AC77" s="59"/>
      <c r="AD77" s="59"/>
      <c r="AE77" s="59"/>
      <c r="AF77" s="59"/>
      <c r="AG77" s="59"/>
    </row>
    <row r="78" spans="1:33" ht="30" customHeight="1" thickBot="1" x14ac:dyDescent="0.3">
      <c r="A78" s="111" t="s">
        <v>121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78">
        <f>X74+X70+X66+X62+X58</f>
        <v>0</v>
      </c>
      <c r="Y78" s="280">
        <f t="shared" ref="Y78:Y141" si="108">W78-X78</f>
        <v>0</v>
      </c>
      <c r="Z78" s="280" t="e">
        <f>Y78/W78</f>
        <v>#DIV/0!</v>
      </c>
      <c r="AA78" s="254"/>
      <c r="AB78" s="5"/>
      <c r="AC78" s="5"/>
      <c r="AD78" s="5"/>
      <c r="AE78" s="5"/>
      <c r="AF78" s="5"/>
      <c r="AG78" s="5"/>
    </row>
    <row r="79" spans="1:33" s="178" customFormat="1" ht="30" customHeight="1" thickBot="1" x14ac:dyDescent="0.3">
      <c r="A79" s="92" t="s">
        <v>14</v>
      </c>
      <c r="B79" s="93">
        <v>5</v>
      </c>
      <c r="C79" s="198" t="s">
        <v>256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81"/>
      <c r="Z79" s="40"/>
      <c r="AA79" s="248"/>
      <c r="AB79" s="5"/>
      <c r="AC79" s="5"/>
      <c r="AD79" s="5"/>
      <c r="AE79" s="5"/>
      <c r="AF79" s="5"/>
      <c r="AG79" s="5"/>
    </row>
    <row r="80" spans="1:33" ht="30" customHeight="1" x14ac:dyDescent="0.25">
      <c r="A80" s="41" t="s">
        <v>15</v>
      </c>
      <c r="B80" s="80" t="s">
        <v>122</v>
      </c>
      <c r="C80" s="67" t="s">
        <v>123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77" t="e">
        <f>Y80/W80</f>
        <v>#DIV/0!</v>
      </c>
      <c r="AA80" s="251"/>
      <c r="AB80" s="59"/>
      <c r="AC80" s="59"/>
      <c r="AD80" s="59"/>
      <c r="AE80" s="59"/>
      <c r="AF80" s="59"/>
      <c r="AG80" s="59"/>
    </row>
    <row r="81" spans="1:33" ht="30" customHeight="1" x14ac:dyDescent="0.25">
      <c r="A81" s="50" t="s">
        <v>17</v>
      </c>
      <c r="B81" s="51" t="s">
        <v>124</v>
      </c>
      <c r="C81" s="117" t="s">
        <v>125</v>
      </c>
      <c r="D81" s="108" t="s">
        <v>126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75">
        <f t="shared" ref="X81:X91" si="115">J81+P81+V81</f>
        <v>0</v>
      </c>
      <c r="Y81" s="275">
        <f t="shared" si="108"/>
        <v>0</v>
      </c>
      <c r="Z81" s="283" t="e">
        <f t="shared" ref="Z81:Z91" si="116">Y81/W81</f>
        <v>#DIV/0!</v>
      </c>
      <c r="AA81" s="241"/>
      <c r="AB81" s="59"/>
      <c r="AC81" s="59"/>
      <c r="AD81" s="59"/>
      <c r="AE81" s="59"/>
      <c r="AF81" s="59"/>
      <c r="AG81" s="59"/>
    </row>
    <row r="82" spans="1:33" ht="30" customHeight="1" x14ac:dyDescent="0.25">
      <c r="A82" s="50" t="s">
        <v>17</v>
      </c>
      <c r="B82" s="51" t="s">
        <v>127</v>
      </c>
      <c r="C82" s="117" t="s">
        <v>125</v>
      </c>
      <c r="D82" s="108" t="s">
        <v>126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75">
        <f t="shared" si="115"/>
        <v>0</v>
      </c>
      <c r="Y82" s="275">
        <f t="shared" si="108"/>
        <v>0</v>
      </c>
      <c r="Z82" s="283" t="e">
        <f t="shared" si="116"/>
        <v>#DIV/0!</v>
      </c>
      <c r="AA82" s="241"/>
      <c r="AB82" s="59"/>
      <c r="AC82" s="59"/>
      <c r="AD82" s="59"/>
      <c r="AE82" s="59"/>
      <c r="AF82" s="59"/>
      <c r="AG82" s="59"/>
    </row>
    <row r="83" spans="1:33" ht="30" customHeight="1" thickBot="1" x14ac:dyDescent="0.3">
      <c r="A83" s="60" t="s">
        <v>17</v>
      </c>
      <c r="B83" s="61" t="s">
        <v>128</v>
      </c>
      <c r="C83" s="117" t="s">
        <v>125</v>
      </c>
      <c r="D83" s="110" t="s">
        <v>126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75">
        <f t="shared" si="115"/>
        <v>0</v>
      </c>
      <c r="Y83" s="275">
        <f t="shared" si="108"/>
        <v>0</v>
      </c>
      <c r="Z83" s="283" t="e">
        <f t="shared" si="116"/>
        <v>#DIV/0!</v>
      </c>
      <c r="AA83" s="250"/>
      <c r="AB83" s="59"/>
      <c r="AC83" s="59"/>
      <c r="AD83" s="59"/>
      <c r="AE83" s="59"/>
      <c r="AF83" s="59"/>
      <c r="AG83" s="59"/>
    </row>
    <row r="84" spans="1:33" ht="30" customHeight="1" thickBot="1" x14ac:dyDescent="0.3">
      <c r="A84" s="41" t="s">
        <v>15</v>
      </c>
      <c r="B84" s="80" t="s">
        <v>129</v>
      </c>
      <c r="C84" s="67" t="s">
        <v>130</v>
      </c>
      <c r="D84" s="269"/>
      <c r="E84" s="268">
        <f>SUM(E85:E87)</f>
        <v>0</v>
      </c>
      <c r="F84" s="70"/>
      <c r="G84" s="71">
        <f>SUM(G85:G87)</f>
        <v>0</v>
      </c>
      <c r="H84" s="268">
        <f>SUM(H85:H87)</f>
        <v>0</v>
      </c>
      <c r="I84" s="70"/>
      <c r="J84" s="71">
        <f>SUM(J85:J87)</f>
        <v>0</v>
      </c>
      <c r="K84" s="268">
        <f>SUM(K85:K87)</f>
        <v>0</v>
      </c>
      <c r="L84" s="70"/>
      <c r="M84" s="71">
        <f>SUM(M85:M87)</f>
        <v>0</v>
      </c>
      <c r="N84" s="268">
        <f>SUM(N85:N87)</f>
        <v>0</v>
      </c>
      <c r="O84" s="70"/>
      <c r="P84" s="71">
        <f>SUM(P85:P87)</f>
        <v>0</v>
      </c>
      <c r="Q84" s="268">
        <f>SUM(Q85:Q87)</f>
        <v>0</v>
      </c>
      <c r="R84" s="70"/>
      <c r="S84" s="71">
        <f>SUM(S85:S87)</f>
        <v>0</v>
      </c>
      <c r="T84" s="26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1"/>
      <c r="AB84" s="59"/>
      <c r="AC84" s="59"/>
      <c r="AD84" s="59"/>
      <c r="AE84" s="59"/>
      <c r="AF84" s="59"/>
      <c r="AG84" s="59"/>
    </row>
    <row r="85" spans="1:33" s="178" customFormat="1" ht="30" customHeight="1" x14ac:dyDescent="0.25">
      <c r="A85" s="50" t="s">
        <v>17</v>
      </c>
      <c r="B85" s="51" t="s">
        <v>131</v>
      </c>
      <c r="C85" s="117" t="s">
        <v>132</v>
      </c>
      <c r="D85" s="267" t="s">
        <v>52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75">
        <f t="shared" si="115"/>
        <v>0</v>
      </c>
      <c r="Y85" s="275">
        <f t="shared" si="108"/>
        <v>0</v>
      </c>
      <c r="Z85" s="283" t="e">
        <f t="shared" si="116"/>
        <v>#DIV/0!</v>
      </c>
      <c r="AA85" s="241"/>
      <c r="AB85" s="59"/>
      <c r="AC85" s="59"/>
      <c r="AD85" s="59"/>
      <c r="AE85" s="59"/>
      <c r="AF85" s="59"/>
      <c r="AG85" s="59"/>
    </row>
    <row r="86" spans="1:33" s="178" customFormat="1" ht="30" customHeight="1" x14ac:dyDescent="0.25">
      <c r="A86" s="50" t="s">
        <v>17</v>
      </c>
      <c r="B86" s="51" t="s">
        <v>133</v>
      </c>
      <c r="C86" s="96" t="s">
        <v>132</v>
      </c>
      <c r="D86" s="108" t="s">
        <v>52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75">
        <f t="shared" si="115"/>
        <v>0</v>
      </c>
      <c r="Y86" s="275">
        <f t="shared" si="108"/>
        <v>0</v>
      </c>
      <c r="Z86" s="283" t="e">
        <f t="shared" si="116"/>
        <v>#DIV/0!</v>
      </c>
      <c r="AA86" s="241"/>
      <c r="AB86" s="59"/>
      <c r="AC86" s="59"/>
      <c r="AD86" s="59"/>
      <c r="AE86" s="59"/>
      <c r="AF86" s="59"/>
      <c r="AG86" s="59"/>
    </row>
    <row r="87" spans="1:33" s="178" customFormat="1" ht="30" customHeight="1" thickBot="1" x14ac:dyDescent="0.3">
      <c r="A87" s="60" t="s">
        <v>17</v>
      </c>
      <c r="B87" s="61" t="s">
        <v>134</v>
      </c>
      <c r="C87" s="88" t="s">
        <v>132</v>
      </c>
      <c r="D87" s="110" t="s">
        <v>52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75">
        <f t="shared" si="115"/>
        <v>0</v>
      </c>
      <c r="Y87" s="275">
        <f t="shared" si="108"/>
        <v>0</v>
      </c>
      <c r="Z87" s="283" t="e">
        <f t="shared" si="116"/>
        <v>#DIV/0!</v>
      </c>
      <c r="AA87" s="250"/>
      <c r="AB87" s="59"/>
      <c r="AC87" s="59"/>
      <c r="AD87" s="59"/>
      <c r="AE87" s="59"/>
      <c r="AF87" s="59"/>
      <c r="AG87" s="59"/>
    </row>
    <row r="88" spans="1:33" ht="30" customHeight="1" x14ac:dyDescent="0.25">
      <c r="A88" s="199" t="s">
        <v>15</v>
      </c>
      <c r="B88" s="200" t="s">
        <v>135</v>
      </c>
      <c r="C88" s="205" t="s">
        <v>136</v>
      </c>
      <c r="D88" s="203"/>
      <c r="E88" s="268">
        <f>SUM(E89:E91)</f>
        <v>0</v>
      </c>
      <c r="F88" s="70"/>
      <c r="G88" s="71">
        <f>SUM(G89:G91)</f>
        <v>0</v>
      </c>
      <c r="H88" s="268">
        <f>SUM(H89:H91)</f>
        <v>0</v>
      </c>
      <c r="I88" s="70"/>
      <c r="J88" s="71">
        <f>SUM(J89:J91)</f>
        <v>0</v>
      </c>
      <c r="K88" s="268">
        <f>SUM(K89:K91)</f>
        <v>0</v>
      </c>
      <c r="L88" s="70"/>
      <c r="M88" s="71">
        <f>SUM(M89:M91)</f>
        <v>0</v>
      </c>
      <c r="N88" s="268">
        <f>SUM(N89:N91)</f>
        <v>0</v>
      </c>
      <c r="O88" s="70"/>
      <c r="P88" s="71">
        <f>SUM(P89:P91)</f>
        <v>0</v>
      </c>
      <c r="Q88" s="268">
        <f>SUM(Q89:Q91)</f>
        <v>0</v>
      </c>
      <c r="R88" s="70"/>
      <c r="S88" s="71">
        <f>SUM(S89:S91)</f>
        <v>0</v>
      </c>
      <c r="T88" s="26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1"/>
      <c r="AB88" s="59"/>
      <c r="AC88" s="59"/>
      <c r="AD88" s="59"/>
      <c r="AE88" s="59"/>
      <c r="AF88" s="59"/>
      <c r="AG88" s="59"/>
    </row>
    <row r="89" spans="1:33" ht="30" customHeight="1" x14ac:dyDescent="0.25">
      <c r="A89" s="50" t="s">
        <v>17</v>
      </c>
      <c r="B89" s="201" t="s">
        <v>137</v>
      </c>
      <c r="C89" s="206" t="s">
        <v>58</v>
      </c>
      <c r="D89" s="204" t="s">
        <v>59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75">
        <f t="shared" si="115"/>
        <v>0</v>
      </c>
      <c r="Y89" s="275">
        <f t="shared" si="108"/>
        <v>0</v>
      </c>
      <c r="Z89" s="283" t="e">
        <f t="shared" si="116"/>
        <v>#DIV/0!</v>
      </c>
      <c r="AA89" s="241"/>
      <c r="AB89" s="58"/>
      <c r="AC89" s="59"/>
      <c r="AD89" s="59"/>
      <c r="AE89" s="59"/>
      <c r="AF89" s="59"/>
      <c r="AG89" s="59"/>
    </row>
    <row r="90" spans="1:33" ht="30" customHeight="1" x14ac:dyDescent="0.25">
      <c r="A90" s="50" t="s">
        <v>17</v>
      </c>
      <c r="B90" s="201" t="s">
        <v>138</v>
      </c>
      <c r="C90" s="206" t="s">
        <v>58</v>
      </c>
      <c r="D90" s="204" t="s">
        <v>59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75">
        <f t="shared" si="115"/>
        <v>0</v>
      </c>
      <c r="Y90" s="275">
        <f t="shared" si="108"/>
        <v>0</v>
      </c>
      <c r="Z90" s="283" t="e">
        <f t="shared" si="116"/>
        <v>#DIV/0!</v>
      </c>
      <c r="AA90" s="241"/>
      <c r="AB90" s="59"/>
      <c r="AC90" s="59"/>
      <c r="AD90" s="59"/>
      <c r="AE90" s="59"/>
      <c r="AF90" s="59"/>
      <c r="AG90" s="59"/>
    </row>
    <row r="91" spans="1:33" ht="30" customHeight="1" thickBot="1" x14ac:dyDescent="0.3">
      <c r="A91" s="60" t="s">
        <v>17</v>
      </c>
      <c r="B91" s="225" t="s">
        <v>139</v>
      </c>
      <c r="C91" s="226" t="s">
        <v>58</v>
      </c>
      <c r="D91" s="204" t="s">
        <v>59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75">
        <f t="shared" si="115"/>
        <v>0</v>
      </c>
      <c r="Y91" s="275">
        <f t="shared" si="108"/>
        <v>0</v>
      </c>
      <c r="Z91" s="283" t="e">
        <f t="shared" si="116"/>
        <v>#DIV/0!</v>
      </c>
      <c r="AA91" s="252"/>
      <c r="AB91" s="59"/>
      <c r="AC91" s="59"/>
      <c r="AD91" s="59"/>
      <c r="AE91" s="59"/>
      <c r="AF91" s="59"/>
      <c r="AG91" s="59"/>
    </row>
    <row r="92" spans="1:33" ht="39.75" customHeight="1" thickBot="1" x14ac:dyDescent="0.3">
      <c r="A92" s="451" t="s">
        <v>265</v>
      </c>
      <c r="B92" s="452"/>
      <c r="C92" s="452"/>
      <c r="D92" s="453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54"/>
      <c r="AC92" s="5"/>
      <c r="AD92" s="5"/>
      <c r="AE92" s="5"/>
      <c r="AF92" s="5"/>
      <c r="AG92" s="5"/>
    </row>
    <row r="93" spans="1:33" ht="30" customHeight="1" thickBot="1" x14ac:dyDescent="0.3">
      <c r="A93" s="120" t="s">
        <v>14</v>
      </c>
      <c r="B93" s="121">
        <v>6</v>
      </c>
      <c r="C93" s="122" t="s">
        <v>140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81"/>
      <c r="Z93" s="40"/>
      <c r="AA93" s="248"/>
      <c r="AB93" s="5"/>
      <c r="AC93" s="5"/>
      <c r="AD93" s="5"/>
      <c r="AE93" s="5"/>
      <c r="AF93" s="5"/>
      <c r="AG93" s="5"/>
    </row>
    <row r="94" spans="1:33" ht="30" customHeight="1" x14ac:dyDescent="0.25">
      <c r="A94" s="41" t="s">
        <v>15</v>
      </c>
      <c r="B94" s="80" t="s">
        <v>141</v>
      </c>
      <c r="C94" s="123" t="s">
        <v>142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77" t="e">
        <f>Y94/W94</f>
        <v>#DIV/0!</v>
      </c>
      <c r="AA94" s="249"/>
      <c r="AB94" s="49"/>
      <c r="AC94" s="49"/>
      <c r="AD94" s="49"/>
      <c r="AE94" s="49"/>
      <c r="AF94" s="49"/>
      <c r="AG94" s="49"/>
    </row>
    <row r="95" spans="1:33" ht="30" customHeight="1" x14ac:dyDescent="0.25">
      <c r="A95" s="50" t="s">
        <v>17</v>
      </c>
      <c r="B95" s="51" t="s">
        <v>143</v>
      </c>
      <c r="C95" s="96" t="s">
        <v>144</v>
      </c>
      <c r="D95" s="53" t="s">
        <v>52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75">
        <f t="shared" ref="X95:X105" si="136">J95+P95+V95</f>
        <v>0</v>
      </c>
      <c r="Y95" s="275">
        <f t="shared" si="108"/>
        <v>0</v>
      </c>
      <c r="Z95" s="283" t="e">
        <f t="shared" ref="Z95:Z105" si="137">Y95/W95</f>
        <v>#DIV/0!</v>
      </c>
      <c r="AA95" s="241"/>
      <c r="AB95" s="59"/>
      <c r="AC95" s="59"/>
      <c r="AD95" s="59"/>
      <c r="AE95" s="59"/>
      <c r="AF95" s="59"/>
      <c r="AG95" s="59"/>
    </row>
    <row r="96" spans="1:33" ht="30" customHeight="1" x14ac:dyDescent="0.25">
      <c r="A96" s="50" t="s">
        <v>17</v>
      </c>
      <c r="B96" s="51" t="s">
        <v>145</v>
      </c>
      <c r="C96" s="96" t="s">
        <v>144</v>
      </c>
      <c r="D96" s="53" t="s">
        <v>52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75">
        <f t="shared" si="136"/>
        <v>0</v>
      </c>
      <c r="Y96" s="275">
        <f t="shared" si="108"/>
        <v>0</v>
      </c>
      <c r="Z96" s="283" t="e">
        <f t="shared" si="137"/>
        <v>#DIV/0!</v>
      </c>
      <c r="AA96" s="241"/>
      <c r="AB96" s="59"/>
      <c r="AC96" s="59"/>
      <c r="AD96" s="59"/>
      <c r="AE96" s="59"/>
      <c r="AF96" s="59"/>
      <c r="AG96" s="59"/>
    </row>
    <row r="97" spans="1:33" ht="30" customHeight="1" thickBot="1" x14ac:dyDescent="0.3">
      <c r="A97" s="60" t="s">
        <v>17</v>
      </c>
      <c r="B97" s="61" t="s">
        <v>146</v>
      </c>
      <c r="C97" s="88" t="s">
        <v>144</v>
      </c>
      <c r="D97" s="62" t="s">
        <v>52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75">
        <f t="shared" si="136"/>
        <v>0</v>
      </c>
      <c r="Y97" s="275">
        <f t="shared" si="108"/>
        <v>0</v>
      </c>
      <c r="Z97" s="283" t="e">
        <f t="shared" si="137"/>
        <v>#DIV/0!</v>
      </c>
      <c r="AA97" s="250"/>
      <c r="AB97" s="59"/>
      <c r="AC97" s="59"/>
      <c r="AD97" s="59"/>
      <c r="AE97" s="59"/>
      <c r="AF97" s="59"/>
      <c r="AG97" s="59"/>
    </row>
    <row r="98" spans="1:33" ht="30" customHeight="1" x14ac:dyDescent="0.25">
      <c r="A98" s="41" t="s">
        <v>14</v>
      </c>
      <c r="B98" s="80" t="s">
        <v>147</v>
      </c>
      <c r="C98" s="124" t="s">
        <v>148</v>
      </c>
      <c r="D98" s="68"/>
      <c r="E98" s="69">
        <f>SUM(E99:E101)</f>
        <v>1</v>
      </c>
      <c r="F98" s="70"/>
      <c r="G98" s="71">
        <f>SUM(G99:G101)</f>
        <v>5000</v>
      </c>
      <c r="H98" s="69">
        <f>SUM(H99:H101)</f>
        <v>1</v>
      </c>
      <c r="I98" s="70"/>
      <c r="J98" s="71">
        <f>SUM(J99:J101)</f>
        <v>5000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5000</v>
      </c>
      <c r="X98" s="71">
        <f>SUM(X99:X101)</f>
        <v>5000</v>
      </c>
      <c r="Y98" s="71">
        <f t="shared" si="108"/>
        <v>0</v>
      </c>
      <c r="Z98" s="71">
        <f>Y98/W98</f>
        <v>0</v>
      </c>
      <c r="AA98" s="251"/>
      <c r="AB98" s="49"/>
      <c r="AC98" s="49"/>
      <c r="AD98" s="49"/>
      <c r="AE98" s="49"/>
      <c r="AF98" s="49"/>
      <c r="AG98" s="49"/>
    </row>
    <row r="99" spans="1:33" ht="30" customHeight="1" x14ac:dyDescent="0.25">
      <c r="A99" s="50" t="s">
        <v>17</v>
      </c>
      <c r="B99" s="51" t="s">
        <v>149</v>
      </c>
      <c r="C99" s="96" t="s">
        <v>333</v>
      </c>
      <c r="D99" s="53" t="s">
        <v>52</v>
      </c>
      <c r="E99" s="54">
        <v>1</v>
      </c>
      <c r="F99" s="55">
        <v>5000</v>
      </c>
      <c r="G99" s="56">
        <f t="shared" ref="G99:G101" si="138">E99*F99</f>
        <v>5000</v>
      </c>
      <c r="H99" s="54">
        <v>1</v>
      </c>
      <c r="I99" s="55">
        <v>5000</v>
      </c>
      <c r="J99" s="56">
        <f t="shared" ref="J99:J101" si="139">H99*I99</f>
        <v>5000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5000</v>
      </c>
      <c r="X99" s="275">
        <f t="shared" si="136"/>
        <v>5000</v>
      </c>
      <c r="Y99" s="275">
        <f t="shared" si="108"/>
        <v>0</v>
      </c>
      <c r="Z99" s="283">
        <f t="shared" si="137"/>
        <v>0</v>
      </c>
      <c r="AA99" s="241"/>
      <c r="AB99" s="59"/>
      <c r="AC99" s="59"/>
      <c r="AD99" s="59"/>
      <c r="AE99" s="59"/>
      <c r="AF99" s="59"/>
      <c r="AG99" s="59"/>
    </row>
    <row r="100" spans="1:33" ht="30" customHeight="1" x14ac:dyDescent="0.25">
      <c r="A100" s="50" t="s">
        <v>17</v>
      </c>
      <c r="B100" s="51" t="s">
        <v>150</v>
      </c>
      <c r="C100" s="96" t="s">
        <v>144</v>
      </c>
      <c r="D100" s="53" t="s">
        <v>52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75">
        <f t="shared" si="136"/>
        <v>0</v>
      </c>
      <c r="Y100" s="275">
        <f t="shared" si="108"/>
        <v>0</v>
      </c>
      <c r="Z100" s="283" t="e">
        <f t="shared" si="137"/>
        <v>#DIV/0!</v>
      </c>
      <c r="AA100" s="241"/>
      <c r="AB100" s="59"/>
      <c r="AC100" s="59"/>
      <c r="AD100" s="59"/>
      <c r="AE100" s="59"/>
      <c r="AF100" s="59"/>
      <c r="AG100" s="59"/>
    </row>
    <row r="101" spans="1:33" ht="30" customHeight="1" thickBot="1" x14ac:dyDescent="0.3">
      <c r="A101" s="60" t="s">
        <v>17</v>
      </c>
      <c r="B101" s="61" t="s">
        <v>151</v>
      </c>
      <c r="C101" s="88" t="s">
        <v>144</v>
      </c>
      <c r="D101" s="62" t="s">
        <v>52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75">
        <f t="shared" si="136"/>
        <v>0</v>
      </c>
      <c r="Y101" s="275">
        <f t="shared" si="108"/>
        <v>0</v>
      </c>
      <c r="Z101" s="283" t="e">
        <f t="shared" si="137"/>
        <v>#DIV/0!</v>
      </c>
      <c r="AA101" s="250"/>
      <c r="AB101" s="59"/>
      <c r="AC101" s="59"/>
      <c r="AD101" s="59"/>
      <c r="AE101" s="59"/>
      <c r="AF101" s="59"/>
      <c r="AG101" s="59"/>
    </row>
    <row r="102" spans="1:33" ht="30" customHeight="1" x14ac:dyDescent="0.25">
      <c r="A102" s="41" t="s">
        <v>14</v>
      </c>
      <c r="B102" s="80" t="s">
        <v>152</v>
      </c>
      <c r="C102" s="124" t="s">
        <v>153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1"/>
      <c r="AB102" s="49"/>
      <c r="AC102" s="49"/>
      <c r="AD102" s="49"/>
      <c r="AE102" s="49"/>
      <c r="AF102" s="49"/>
      <c r="AG102" s="49"/>
    </row>
    <row r="103" spans="1:33" ht="30" customHeight="1" x14ac:dyDescent="0.25">
      <c r="A103" s="50" t="s">
        <v>17</v>
      </c>
      <c r="B103" s="51" t="s">
        <v>154</v>
      </c>
      <c r="C103" s="96" t="s">
        <v>144</v>
      </c>
      <c r="D103" s="53" t="s">
        <v>52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75">
        <f t="shared" si="136"/>
        <v>0</v>
      </c>
      <c r="Y103" s="275">
        <f t="shared" si="108"/>
        <v>0</v>
      </c>
      <c r="Z103" s="283" t="e">
        <f t="shared" si="137"/>
        <v>#DIV/0!</v>
      </c>
      <c r="AA103" s="241"/>
      <c r="AB103" s="59"/>
      <c r="AC103" s="59"/>
      <c r="AD103" s="59"/>
      <c r="AE103" s="59"/>
      <c r="AF103" s="59"/>
      <c r="AG103" s="59"/>
    </row>
    <row r="104" spans="1:33" ht="30" customHeight="1" x14ac:dyDescent="0.25">
      <c r="A104" s="50" t="s">
        <v>17</v>
      </c>
      <c r="B104" s="51" t="s">
        <v>155</v>
      </c>
      <c r="C104" s="96" t="s">
        <v>144</v>
      </c>
      <c r="D104" s="53" t="s">
        <v>52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75">
        <f t="shared" si="136"/>
        <v>0</v>
      </c>
      <c r="Y104" s="275">
        <f t="shared" si="108"/>
        <v>0</v>
      </c>
      <c r="Z104" s="283" t="e">
        <f t="shared" si="137"/>
        <v>#DIV/0!</v>
      </c>
      <c r="AA104" s="241"/>
      <c r="AB104" s="59"/>
      <c r="AC104" s="59"/>
      <c r="AD104" s="59"/>
      <c r="AE104" s="59"/>
      <c r="AF104" s="59"/>
      <c r="AG104" s="59"/>
    </row>
    <row r="105" spans="1:33" ht="30" customHeight="1" thickBot="1" x14ac:dyDescent="0.3">
      <c r="A105" s="60" t="s">
        <v>17</v>
      </c>
      <c r="B105" s="61" t="s">
        <v>156</v>
      </c>
      <c r="C105" s="88" t="s">
        <v>144</v>
      </c>
      <c r="D105" s="62" t="s">
        <v>52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79">
        <f t="shared" si="136"/>
        <v>0</v>
      </c>
      <c r="Y105" s="279">
        <f t="shared" si="108"/>
        <v>0</v>
      </c>
      <c r="Z105" s="365" t="e">
        <f t="shared" si="137"/>
        <v>#DIV/0!</v>
      </c>
      <c r="AA105" s="250"/>
      <c r="AB105" s="59"/>
      <c r="AC105" s="59"/>
      <c r="AD105" s="59"/>
      <c r="AE105" s="59"/>
      <c r="AF105" s="59"/>
      <c r="AG105" s="59"/>
    </row>
    <row r="106" spans="1:33" ht="30" customHeight="1" thickBot="1" x14ac:dyDescent="0.3">
      <c r="A106" s="111" t="s">
        <v>157</v>
      </c>
      <c r="B106" s="112"/>
      <c r="C106" s="113"/>
      <c r="D106" s="114"/>
      <c r="E106" s="115">
        <f>E102+E98+E94</f>
        <v>1</v>
      </c>
      <c r="F106" s="90"/>
      <c r="G106" s="89">
        <f>G102+G98+G94</f>
        <v>5000</v>
      </c>
      <c r="H106" s="115">
        <f>H102+H98+H94</f>
        <v>1</v>
      </c>
      <c r="I106" s="90"/>
      <c r="J106" s="89">
        <f>J102+J98+J94</f>
        <v>5000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316">
        <f>V102+V98+V94</f>
        <v>0</v>
      </c>
      <c r="W106" s="368">
        <f>W102+W98+W94</f>
        <v>5000</v>
      </c>
      <c r="X106" s="369">
        <f>X102+X98+X94</f>
        <v>5000</v>
      </c>
      <c r="Y106" s="369">
        <f t="shared" si="108"/>
        <v>0</v>
      </c>
      <c r="Z106" s="369">
        <f>Y106/W106</f>
        <v>0</v>
      </c>
      <c r="AA106" s="370"/>
      <c r="AB106" s="5"/>
      <c r="AC106" s="5"/>
      <c r="AD106" s="5"/>
      <c r="AE106" s="5"/>
      <c r="AF106" s="5"/>
      <c r="AG106" s="5"/>
    </row>
    <row r="107" spans="1:33" ht="30" customHeight="1" thickBot="1" x14ac:dyDescent="0.3">
      <c r="A107" s="120" t="s">
        <v>14</v>
      </c>
      <c r="B107" s="93">
        <v>7</v>
      </c>
      <c r="C107" s="122" t="s">
        <v>158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66"/>
      <c r="X107" s="366"/>
      <c r="Y107" s="325"/>
      <c r="Z107" s="366"/>
      <c r="AA107" s="367"/>
      <c r="AB107" s="5"/>
      <c r="AC107" s="5"/>
      <c r="AD107" s="5"/>
      <c r="AE107" s="5"/>
      <c r="AF107" s="5"/>
      <c r="AG107" s="5"/>
    </row>
    <row r="108" spans="1:33" ht="30" customHeight="1" x14ac:dyDescent="0.25">
      <c r="A108" s="50" t="s">
        <v>17</v>
      </c>
      <c r="B108" s="51" t="s">
        <v>159</v>
      </c>
      <c r="C108" s="96" t="s">
        <v>334</v>
      </c>
      <c r="D108" s="53" t="s">
        <v>52</v>
      </c>
      <c r="E108" s="54">
        <v>16</v>
      </c>
      <c r="F108" s="55">
        <v>6000</v>
      </c>
      <c r="G108" s="56">
        <f t="shared" ref="G108:G118" si="150">E108*F108</f>
        <v>96000</v>
      </c>
      <c r="H108" s="54">
        <v>16</v>
      </c>
      <c r="I108" s="55">
        <v>6000</v>
      </c>
      <c r="J108" s="56">
        <f t="shared" ref="J108:J118" si="151">H108*I108</f>
        <v>96000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352">
        <f t="shared" ref="V108:V118" si="155">T108*U108</f>
        <v>0</v>
      </c>
      <c r="W108" s="376">
        <f t="shared" ref="W108:W118" si="156">G108+M108+S108</f>
        <v>96000</v>
      </c>
      <c r="X108" s="377">
        <f t="shared" ref="X108:X118" si="157">J108+P108+V108</f>
        <v>96000</v>
      </c>
      <c r="Y108" s="377">
        <f t="shared" si="108"/>
        <v>0</v>
      </c>
      <c r="Z108" s="378">
        <f t="shared" ref="Z108:Z118" si="158">Y108/W108</f>
        <v>0</v>
      </c>
      <c r="AA108" s="379"/>
      <c r="AB108" s="59"/>
      <c r="AC108" s="59"/>
      <c r="AD108" s="59"/>
      <c r="AE108" s="59"/>
      <c r="AF108" s="59"/>
      <c r="AG108" s="59"/>
    </row>
    <row r="109" spans="1:33" ht="30" customHeight="1" x14ac:dyDescent="0.25">
      <c r="A109" s="50" t="s">
        <v>17</v>
      </c>
      <c r="B109" s="51" t="s">
        <v>160</v>
      </c>
      <c r="C109" s="96" t="s">
        <v>161</v>
      </c>
      <c r="D109" s="53" t="s">
        <v>52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352">
        <f t="shared" si="155"/>
        <v>0</v>
      </c>
      <c r="W109" s="357">
        <f t="shared" si="156"/>
        <v>0</v>
      </c>
      <c r="X109" s="358">
        <f t="shared" si="157"/>
        <v>0</v>
      </c>
      <c r="Y109" s="358">
        <f t="shared" si="108"/>
        <v>0</v>
      </c>
      <c r="Z109" s="359" t="e">
        <f t="shared" si="158"/>
        <v>#DIV/0!</v>
      </c>
      <c r="AA109" s="360"/>
      <c r="AB109" s="59"/>
      <c r="AC109" s="59"/>
      <c r="AD109" s="59"/>
      <c r="AE109" s="59"/>
      <c r="AF109" s="59"/>
      <c r="AG109" s="59"/>
    </row>
    <row r="110" spans="1:33" ht="30" customHeight="1" x14ac:dyDescent="0.25">
      <c r="A110" s="50" t="s">
        <v>17</v>
      </c>
      <c r="B110" s="51" t="s">
        <v>162</v>
      </c>
      <c r="C110" s="96" t="s">
        <v>163</v>
      </c>
      <c r="D110" s="53" t="s">
        <v>52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352">
        <f t="shared" si="155"/>
        <v>0</v>
      </c>
      <c r="W110" s="357">
        <f t="shared" si="156"/>
        <v>0</v>
      </c>
      <c r="X110" s="358">
        <f t="shared" si="157"/>
        <v>0</v>
      </c>
      <c r="Y110" s="358">
        <f t="shared" si="108"/>
        <v>0</v>
      </c>
      <c r="Z110" s="359" t="e">
        <f t="shared" si="158"/>
        <v>#DIV/0!</v>
      </c>
      <c r="AA110" s="360"/>
      <c r="AB110" s="59"/>
      <c r="AC110" s="59"/>
      <c r="AD110" s="59"/>
      <c r="AE110" s="59"/>
      <c r="AF110" s="59"/>
      <c r="AG110" s="59"/>
    </row>
    <row r="111" spans="1:33" ht="30" customHeight="1" x14ac:dyDescent="0.25">
      <c r="A111" s="50" t="s">
        <v>17</v>
      </c>
      <c r="B111" s="51" t="s">
        <v>164</v>
      </c>
      <c r="C111" s="96" t="s">
        <v>165</v>
      </c>
      <c r="D111" s="53" t="s">
        <v>52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352">
        <f t="shared" si="155"/>
        <v>0</v>
      </c>
      <c r="W111" s="357">
        <f t="shared" si="156"/>
        <v>0</v>
      </c>
      <c r="X111" s="358">
        <f t="shared" si="157"/>
        <v>0</v>
      </c>
      <c r="Y111" s="358">
        <f t="shared" si="108"/>
        <v>0</v>
      </c>
      <c r="Z111" s="359" t="e">
        <f t="shared" si="158"/>
        <v>#DIV/0!</v>
      </c>
      <c r="AA111" s="360"/>
      <c r="AB111" s="59"/>
      <c r="AC111" s="59"/>
      <c r="AD111" s="59"/>
      <c r="AE111" s="59"/>
      <c r="AF111" s="59"/>
      <c r="AG111" s="59"/>
    </row>
    <row r="112" spans="1:33" ht="30" customHeight="1" x14ac:dyDescent="0.25">
      <c r="A112" s="50" t="s">
        <v>17</v>
      </c>
      <c r="B112" s="51" t="s">
        <v>166</v>
      </c>
      <c r="C112" s="96" t="s">
        <v>167</v>
      </c>
      <c r="D112" s="53" t="s">
        <v>52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352">
        <f t="shared" si="155"/>
        <v>0</v>
      </c>
      <c r="W112" s="357">
        <f t="shared" si="156"/>
        <v>0</v>
      </c>
      <c r="X112" s="358">
        <f t="shared" si="157"/>
        <v>0</v>
      </c>
      <c r="Y112" s="358">
        <f t="shared" si="108"/>
        <v>0</v>
      </c>
      <c r="Z112" s="359" t="e">
        <f t="shared" si="158"/>
        <v>#DIV/0!</v>
      </c>
      <c r="AA112" s="360"/>
      <c r="AB112" s="59"/>
      <c r="AC112" s="59"/>
      <c r="AD112" s="59"/>
      <c r="AE112" s="59"/>
      <c r="AF112" s="59"/>
      <c r="AG112" s="59"/>
    </row>
    <row r="113" spans="1:33" ht="30" customHeight="1" x14ac:dyDescent="0.25">
      <c r="A113" s="50" t="s">
        <v>17</v>
      </c>
      <c r="B113" s="51" t="s">
        <v>168</v>
      </c>
      <c r="C113" s="96" t="s">
        <v>169</v>
      </c>
      <c r="D113" s="53" t="s">
        <v>52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352">
        <f t="shared" si="155"/>
        <v>0</v>
      </c>
      <c r="W113" s="357">
        <f t="shared" si="156"/>
        <v>0</v>
      </c>
      <c r="X113" s="358">
        <f t="shared" si="157"/>
        <v>0</v>
      </c>
      <c r="Y113" s="358">
        <f t="shared" si="108"/>
        <v>0</v>
      </c>
      <c r="Z113" s="359" t="e">
        <f t="shared" si="158"/>
        <v>#DIV/0!</v>
      </c>
      <c r="AA113" s="360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17</v>
      </c>
      <c r="B114" s="51" t="s">
        <v>170</v>
      </c>
      <c r="C114" s="96" t="s">
        <v>171</v>
      </c>
      <c r="D114" s="53" t="s">
        <v>52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352">
        <f t="shared" si="155"/>
        <v>0</v>
      </c>
      <c r="W114" s="357">
        <f t="shared" si="156"/>
        <v>0</v>
      </c>
      <c r="X114" s="358">
        <f t="shared" si="157"/>
        <v>0</v>
      </c>
      <c r="Y114" s="358">
        <f t="shared" si="108"/>
        <v>0</v>
      </c>
      <c r="Z114" s="359" t="e">
        <f t="shared" si="158"/>
        <v>#DIV/0!</v>
      </c>
      <c r="AA114" s="360"/>
      <c r="AB114" s="59"/>
      <c r="AC114" s="59"/>
      <c r="AD114" s="59"/>
      <c r="AE114" s="59"/>
      <c r="AF114" s="59"/>
      <c r="AG114" s="59"/>
    </row>
    <row r="115" spans="1:33" ht="30" customHeight="1" x14ac:dyDescent="0.25">
      <c r="A115" s="50" t="s">
        <v>17</v>
      </c>
      <c r="B115" s="51" t="s">
        <v>172</v>
      </c>
      <c r="C115" s="96" t="s">
        <v>173</v>
      </c>
      <c r="D115" s="53" t="s">
        <v>52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352">
        <f t="shared" si="155"/>
        <v>0</v>
      </c>
      <c r="W115" s="357">
        <f t="shared" si="156"/>
        <v>0</v>
      </c>
      <c r="X115" s="358">
        <f t="shared" si="157"/>
        <v>0</v>
      </c>
      <c r="Y115" s="358">
        <f t="shared" si="108"/>
        <v>0</v>
      </c>
      <c r="Z115" s="359" t="e">
        <f t="shared" si="158"/>
        <v>#DIV/0!</v>
      </c>
      <c r="AA115" s="360"/>
      <c r="AB115" s="59"/>
      <c r="AC115" s="59"/>
      <c r="AD115" s="59"/>
      <c r="AE115" s="59"/>
      <c r="AF115" s="59"/>
      <c r="AG115" s="59"/>
    </row>
    <row r="116" spans="1:33" ht="30" customHeight="1" x14ac:dyDescent="0.25">
      <c r="A116" s="60" t="s">
        <v>17</v>
      </c>
      <c r="B116" s="51" t="s">
        <v>174</v>
      </c>
      <c r="C116" s="88" t="s">
        <v>175</v>
      </c>
      <c r="D116" s="53" t="s">
        <v>52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352">
        <f t="shared" si="155"/>
        <v>0</v>
      </c>
      <c r="W116" s="357">
        <f t="shared" si="156"/>
        <v>0</v>
      </c>
      <c r="X116" s="358">
        <f t="shared" si="157"/>
        <v>0</v>
      </c>
      <c r="Y116" s="358">
        <f t="shared" si="108"/>
        <v>0</v>
      </c>
      <c r="Z116" s="359" t="e">
        <f t="shared" si="158"/>
        <v>#DIV/0!</v>
      </c>
      <c r="AA116" s="380"/>
      <c r="AB116" s="59"/>
      <c r="AC116" s="59"/>
      <c r="AD116" s="59"/>
      <c r="AE116" s="59"/>
      <c r="AF116" s="59"/>
      <c r="AG116" s="59"/>
    </row>
    <row r="117" spans="1:33" ht="30" customHeight="1" x14ac:dyDescent="0.25">
      <c r="A117" s="60" t="s">
        <v>17</v>
      </c>
      <c r="B117" s="51" t="s">
        <v>176</v>
      </c>
      <c r="C117" s="88" t="s">
        <v>177</v>
      </c>
      <c r="D117" s="62" t="s">
        <v>52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352">
        <f t="shared" si="155"/>
        <v>0</v>
      </c>
      <c r="W117" s="357">
        <f t="shared" si="156"/>
        <v>0</v>
      </c>
      <c r="X117" s="358">
        <f t="shared" si="157"/>
        <v>0</v>
      </c>
      <c r="Y117" s="358">
        <f t="shared" si="108"/>
        <v>0</v>
      </c>
      <c r="Z117" s="359" t="e">
        <f t="shared" si="158"/>
        <v>#DIV/0!</v>
      </c>
      <c r="AA117" s="360"/>
      <c r="AB117" s="59"/>
      <c r="AC117" s="59"/>
      <c r="AD117" s="59"/>
      <c r="AE117" s="59"/>
      <c r="AF117" s="59"/>
      <c r="AG117" s="59"/>
    </row>
    <row r="118" spans="1:33" ht="30" customHeight="1" thickBot="1" x14ac:dyDescent="0.3">
      <c r="A118" s="60" t="s">
        <v>17</v>
      </c>
      <c r="B118" s="51" t="s">
        <v>178</v>
      </c>
      <c r="C118" s="240" t="s">
        <v>253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375">
        <f t="shared" si="155"/>
        <v>0</v>
      </c>
      <c r="W118" s="361">
        <f t="shared" si="156"/>
        <v>0</v>
      </c>
      <c r="X118" s="362">
        <f t="shared" si="157"/>
        <v>0</v>
      </c>
      <c r="Y118" s="362">
        <f t="shared" si="108"/>
        <v>0</v>
      </c>
      <c r="Z118" s="363" t="e">
        <f t="shared" si="158"/>
        <v>#DIV/0!</v>
      </c>
      <c r="AA118" s="364"/>
      <c r="AB118" s="5"/>
      <c r="AC118" s="5"/>
      <c r="AD118" s="5"/>
      <c r="AE118" s="5"/>
      <c r="AF118" s="5"/>
      <c r="AG118" s="5"/>
    </row>
    <row r="119" spans="1:33" ht="30" customHeight="1" thickBot="1" x14ac:dyDescent="0.3">
      <c r="A119" s="111" t="s">
        <v>179</v>
      </c>
      <c r="B119" s="112"/>
      <c r="C119" s="113"/>
      <c r="D119" s="114"/>
      <c r="E119" s="115">
        <f>SUM(E108:E117)</f>
        <v>16</v>
      </c>
      <c r="F119" s="90"/>
      <c r="G119" s="89">
        <f>SUM(G108:G118)</f>
        <v>96000</v>
      </c>
      <c r="H119" s="115">
        <f>SUM(H108:H117)</f>
        <v>16</v>
      </c>
      <c r="I119" s="90"/>
      <c r="J119" s="89">
        <f>SUM(J108:J118)</f>
        <v>96000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316">
        <f>SUM(V108:V118)</f>
        <v>0</v>
      </c>
      <c r="W119" s="368">
        <f>SUM(W108:W118)</f>
        <v>96000</v>
      </c>
      <c r="X119" s="369">
        <f>SUM(X108:X118)</f>
        <v>96000</v>
      </c>
      <c r="Y119" s="369">
        <f t="shared" si="108"/>
        <v>0</v>
      </c>
      <c r="Z119" s="369">
        <f>Y119/W119</f>
        <v>0</v>
      </c>
      <c r="AA119" s="370"/>
      <c r="AB119" s="5"/>
      <c r="AC119" s="5"/>
      <c r="AD119" s="5"/>
      <c r="AE119" s="5"/>
      <c r="AF119" s="5"/>
      <c r="AG119" s="5"/>
    </row>
    <row r="120" spans="1:33" ht="30" customHeight="1" thickBot="1" x14ac:dyDescent="0.3">
      <c r="A120" s="120" t="s">
        <v>14</v>
      </c>
      <c r="B120" s="93">
        <v>8</v>
      </c>
      <c r="C120" s="126" t="s">
        <v>180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66"/>
      <c r="X120" s="366"/>
      <c r="Y120" s="325"/>
      <c r="Z120" s="366"/>
      <c r="AA120" s="367"/>
      <c r="AB120" s="49"/>
      <c r="AC120" s="49"/>
      <c r="AD120" s="49"/>
      <c r="AE120" s="49"/>
      <c r="AF120" s="49"/>
      <c r="AG120" s="49"/>
    </row>
    <row r="121" spans="1:33" ht="30" customHeight="1" x14ac:dyDescent="0.25">
      <c r="A121" s="118" t="s">
        <v>17</v>
      </c>
      <c r="B121" s="119" t="s">
        <v>181</v>
      </c>
      <c r="C121" s="127" t="s">
        <v>182</v>
      </c>
      <c r="D121" s="53" t="s">
        <v>183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352">
        <f t="shared" ref="V121:V126" si="164">T121*U121</f>
        <v>0</v>
      </c>
      <c r="W121" s="376">
        <f t="shared" ref="W121:W126" si="165">G121+M121+S121</f>
        <v>0</v>
      </c>
      <c r="X121" s="377">
        <f t="shared" ref="X121:X126" si="166">J121+P121+V121</f>
        <v>0</v>
      </c>
      <c r="Y121" s="377">
        <f t="shared" si="108"/>
        <v>0</v>
      </c>
      <c r="Z121" s="378" t="e">
        <f t="shared" ref="Z121:Z126" si="167">Y121/W121</f>
        <v>#DIV/0!</v>
      </c>
      <c r="AA121" s="379"/>
      <c r="AB121" s="59"/>
      <c r="AC121" s="59"/>
      <c r="AD121" s="59"/>
      <c r="AE121" s="59"/>
      <c r="AF121" s="59"/>
      <c r="AG121" s="59"/>
    </row>
    <row r="122" spans="1:33" ht="30" customHeight="1" x14ac:dyDescent="0.25">
      <c r="A122" s="118" t="s">
        <v>17</v>
      </c>
      <c r="B122" s="119" t="s">
        <v>184</v>
      </c>
      <c r="C122" s="127" t="s">
        <v>185</v>
      </c>
      <c r="D122" s="53" t="s">
        <v>183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352">
        <f t="shared" si="164"/>
        <v>0</v>
      </c>
      <c r="W122" s="357">
        <f t="shared" si="165"/>
        <v>0</v>
      </c>
      <c r="X122" s="358">
        <f t="shared" si="166"/>
        <v>0</v>
      </c>
      <c r="Y122" s="358">
        <f t="shared" si="108"/>
        <v>0</v>
      </c>
      <c r="Z122" s="359" t="e">
        <f t="shared" si="167"/>
        <v>#DIV/0!</v>
      </c>
      <c r="AA122" s="360"/>
      <c r="AB122" s="59"/>
      <c r="AC122" s="59"/>
      <c r="AD122" s="59"/>
      <c r="AE122" s="59"/>
      <c r="AF122" s="59"/>
      <c r="AG122" s="59"/>
    </row>
    <row r="123" spans="1:33" ht="30" customHeight="1" x14ac:dyDescent="0.25">
      <c r="A123" s="118" t="s">
        <v>17</v>
      </c>
      <c r="B123" s="119" t="s">
        <v>186</v>
      </c>
      <c r="C123" s="179" t="s">
        <v>187</v>
      </c>
      <c r="D123" s="53" t="s">
        <v>188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352">
        <f t="shared" si="164"/>
        <v>0</v>
      </c>
      <c r="W123" s="381">
        <f t="shared" si="165"/>
        <v>0</v>
      </c>
      <c r="X123" s="358">
        <f t="shared" si="166"/>
        <v>0</v>
      </c>
      <c r="Y123" s="358">
        <f t="shared" si="108"/>
        <v>0</v>
      </c>
      <c r="Z123" s="359" t="e">
        <f t="shared" si="167"/>
        <v>#DIV/0!</v>
      </c>
      <c r="AA123" s="360"/>
      <c r="AB123" s="59"/>
      <c r="AC123" s="59"/>
      <c r="AD123" s="59"/>
      <c r="AE123" s="59"/>
      <c r="AF123" s="59"/>
      <c r="AG123" s="59"/>
    </row>
    <row r="124" spans="1:33" ht="30" customHeight="1" x14ac:dyDescent="0.25">
      <c r="A124" s="118" t="s">
        <v>17</v>
      </c>
      <c r="B124" s="119" t="s">
        <v>189</v>
      </c>
      <c r="C124" s="179" t="s">
        <v>262</v>
      </c>
      <c r="D124" s="53" t="s">
        <v>188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352">
        <f t="shared" si="164"/>
        <v>0</v>
      </c>
      <c r="W124" s="381">
        <f t="shared" si="165"/>
        <v>0</v>
      </c>
      <c r="X124" s="358">
        <f t="shared" si="166"/>
        <v>0</v>
      </c>
      <c r="Y124" s="358">
        <f t="shared" si="108"/>
        <v>0</v>
      </c>
      <c r="Z124" s="359" t="e">
        <f t="shared" si="167"/>
        <v>#DIV/0!</v>
      </c>
      <c r="AA124" s="360"/>
      <c r="AB124" s="59"/>
      <c r="AC124" s="59"/>
      <c r="AD124" s="59"/>
      <c r="AE124" s="59"/>
      <c r="AF124" s="59"/>
      <c r="AG124" s="59"/>
    </row>
    <row r="125" spans="1:33" ht="30" customHeight="1" x14ac:dyDescent="0.25">
      <c r="A125" s="118" t="s">
        <v>17</v>
      </c>
      <c r="B125" s="119" t="s">
        <v>190</v>
      </c>
      <c r="C125" s="127" t="s">
        <v>191</v>
      </c>
      <c r="D125" s="53" t="s">
        <v>188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352">
        <f t="shared" si="164"/>
        <v>0</v>
      </c>
      <c r="W125" s="357">
        <f t="shared" si="165"/>
        <v>0</v>
      </c>
      <c r="X125" s="358">
        <f t="shared" si="166"/>
        <v>0</v>
      </c>
      <c r="Y125" s="358">
        <f t="shared" si="108"/>
        <v>0</v>
      </c>
      <c r="Z125" s="359" t="e">
        <f t="shared" si="167"/>
        <v>#DIV/0!</v>
      </c>
      <c r="AA125" s="360"/>
      <c r="AB125" s="59"/>
      <c r="AC125" s="59"/>
      <c r="AD125" s="59"/>
      <c r="AE125" s="59"/>
      <c r="AF125" s="59"/>
      <c r="AG125" s="59"/>
    </row>
    <row r="126" spans="1:33" ht="30" customHeight="1" thickBot="1" x14ac:dyDescent="0.3">
      <c r="A126" s="151" t="s">
        <v>17</v>
      </c>
      <c r="B126" s="152" t="s">
        <v>192</v>
      </c>
      <c r="C126" s="227" t="s">
        <v>193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375">
        <f t="shared" si="164"/>
        <v>0</v>
      </c>
      <c r="W126" s="361">
        <f t="shared" si="165"/>
        <v>0</v>
      </c>
      <c r="X126" s="362">
        <f t="shared" si="166"/>
        <v>0</v>
      </c>
      <c r="Y126" s="362">
        <f t="shared" si="108"/>
        <v>0</v>
      </c>
      <c r="Z126" s="363" t="e">
        <f t="shared" si="167"/>
        <v>#DIV/0!</v>
      </c>
      <c r="AA126" s="364"/>
      <c r="AB126" s="5"/>
      <c r="AC126" s="5"/>
      <c r="AD126" s="5"/>
      <c r="AE126" s="5"/>
      <c r="AF126" s="5"/>
      <c r="AG126" s="5"/>
    </row>
    <row r="127" spans="1:33" ht="30" customHeight="1" thickBot="1" x14ac:dyDescent="0.3">
      <c r="A127" s="219" t="s">
        <v>194</v>
      </c>
      <c r="B127" s="220"/>
      <c r="C127" s="221"/>
      <c r="D127" s="222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374">
        <f>SUM(V121:V126)</f>
        <v>0</v>
      </c>
      <c r="W127" s="368">
        <f>SUM(W121:W126)</f>
        <v>0</v>
      </c>
      <c r="X127" s="369">
        <f>SUM(X121:X126)</f>
        <v>0</v>
      </c>
      <c r="Y127" s="369">
        <f t="shared" si="108"/>
        <v>0</v>
      </c>
      <c r="Z127" s="369" t="e">
        <f>Y127/W127</f>
        <v>#DIV/0!</v>
      </c>
      <c r="AA127" s="370"/>
      <c r="AB127" s="5"/>
      <c r="AC127" s="5"/>
      <c r="AD127" s="5"/>
      <c r="AE127" s="5"/>
      <c r="AF127" s="5"/>
      <c r="AG127" s="5"/>
    </row>
    <row r="128" spans="1:33" ht="30" customHeight="1" thickBot="1" x14ac:dyDescent="0.3">
      <c r="A128" s="215" t="s">
        <v>14</v>
      </c>
      <c r="B128" s="121">
        <v>9</v>
      </c>
      <c r="C128" s="216" t="s">
        <v>195</v>
      </c>
      <c r="D128" s="217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71"/>
      <c r="X128" s="371"/>
      <c r="Y128" s="372"/>
      <c r="Z128" s="371"/>
      <c r="AA128" s="373"/>
      <c r="AB128" s="5"/>
      <c r="AC128" s="5"/>
      <c r="AD128" s="5"/>
      <c r="AE128" s="5"/>
      <c r="AF128" s="5"/>
      <c r="AG128" s="5"/>
    </row>
    <row r="129" spans="1:33" ht="30" customHeight="1" x14ac:dyDescent="0.25">
      <c r="A129" s="130" t="s">
        <v>17</v>
      </c>
      <c r="B129" s="131">
        <v>43839</v>
      </c>
      <c r="C129" s="401" t="s">
        <v>260</v>
      </c>
      <c r="D129" s="53" t="s">
        <v>82</v>
      </c>
      <c r="E129" s="54">
        <v>16</v>
      </c>
      <c r="F129" s="403">
        <v>1000</v>
      </c>
      <c r="G129" s="135">
        <f t="shared" ref="G129:G134" si="168">E129*F129</f>
        <v>16000</v>
      </c>
      <c r="H129" s="133">
        <v>16</v>
      </c>
      <c r="I129" s="404">
        <f>J129/H129</f>
        <v>1000.0081249999999</v>
      </c>
      <c r="J129" s="135">
        <v>16000.13</v>
      </c>
      <c r="K129" s="136"/>
      <c r="L129" s="134"/>
      <c r="M129" s="135">
        <f t="shared" ref="M129:M134" si="169">K129*L129</f>
        <v>0</v>
      </c>
      <c r="N129" s="136"/>
      <c r="O129" s="134"/>
      <c r="P129" s="135">
        <f t="shared" ref="P129:P134" si="170">N129*O129</f>
        <v>0</v>
      </c>
      <c r="Q129" s="136"/>
      <c r="R129" s="134"/>
      <c r="S129" s="135">
        <f t="shared" ref="S129:S134" si="171">Q129*R129</f>
        <v>0</v>
      </c>
      <c r="T129" s="136"/>
      <c r="U129" s="134"/>
      <c r="V129" s="135">
        <f t="shared" ref="V129:V134" si="172">T129*U129</f>
        <v>0</v>
      </c>
      <c r="W129" s="137">
        <f t="shared" ref="W129:W134" si="173">G129+M129+S129</f>
        <v>16000</v>
      </c>
      <c r="X129" s="275">
        <f t="shared" ref="X129:X134" si="174">J129+P129+V129</f>
        <v>16000.13</v>
      </c>
      <c r="Y129" s="275">
        <f t="shared" si="108"/>
        <v>-0.12999999999919964</v>
      </c>
      <c r="Z129" s="283">
        <f t="shared" ref="Z129:Z134" si="175">Y129/W129</f>
        <v>-8.1249999999499786E-6</v>
      </c>
      <c r="AA129" s="255"/>
      <c r="AB129" s="58"/>
      <c r="AC129" s="59"/>
      <c r="AD129" s="59"/>
      <c r="AE129" s="59"/>
      <c r="AF129" s="59"/>
      <c r="AG129" s="59"/>
    </row>
    <row r="130" spans="1:33" ht="30" customHeight="1" x14ac:dyDescent="0.25">
      <c r="A130" s="50" t="s">
        <v>17</v>
      </c>
      <c r="B130" s="138">
        <v>43870</v>
      </c>
      <c r="C130" s="96" t="s">
        <v>261</v>
      </c>
      <c r="D130" s="53" t="s">
        <v>82</v>
      </c>
      <c r="E130" s="54">
        <v>2</v>
      </c>
      <c r="F130" s="404">
        <v>7500</v>
      </c>
      <c r="G130" s="56">
        <f t="shared" si="168"/>
        <v>15000</v>
      </c>
      <c r="H130" s="54">
        <v>2</v>
      </c>
      <c r="I130" s="404">
        <v>7500</v>
      </c>
      <c r="J130" s="56">
        <f t="shared" ref="J130:J134" si="176">H130*I130</f>
        <v>15000</v>
      </c>
      <c r="K130" s="54"/>
      <c r="L130" s="55"/>
      <c r="M130" s="56">
        <f t="shared" si="169"/>
        <v>0</v>
      </c>
      <c r="N130" s="54"/>
      <c r="O130" s="55"/>
      <c r="P130" s="56">
        <f t="shared" si="170"/>
        <v>0</v>
      </c>
      <c r="Q130" s="54"/>
      <c r="R130" s="55"/>
      <c r="S130" s="56">
        <f t="shared" si="171"/>
        <v>0</v>
      </c>
      <c r="T130" s="54"/>
      <c r="U130" s="55"/>
      <c r="V130" s="56">
        <f t="shared" si="172"/>
        <v>0</v>
      </c>
      <c r="W130" s="57">
        <f t="shared" si="173"/>
        <v>15000</v>
      </c>
      <c r="X130" s="275">
        <f t="shared" si="174"/>
        <v>15000</v>
      </c>
      <c r="Y130" s="275">
        <f t="shared" si="108"/>
        <v>0</v>
      </c>
      <c r="Z130" s="283">
        <f t="shared" si="175"/>
        <v>0</v>
      </c>
      <c r="AA130" s="241"/>
      <c r="AB130" s="59"/>
      <c r="AC130" s="59"/>
      <c r="AD130" s="59"/>
      <c r="AE130" s="59"/>
      <c r="AF130" s="59"/>
      <c r="AG130" s="59"/>
    </row>
    <row r="131" spans="1:33" ht="30" customHeight="1" x14ac:dyDescent="0.25">
      <c r="A131" s="50" t="s">
        <v>17</v>
      </c>
      <c r="B131" s="138">
        <v>43899</v>
      </c>
      <c r="C131" s="96" t="s">
        <v>335</v>
      </c>
      <c r="D131" s="53" t="s">
        <v>82</v>
      </c>
      <c r="E131" s="54">
        <v>16</v>
      </c>
      <c r="F131" s="404">
        <v>2800</v>
      </c>
      <c r="G131" s="56">
        <f t="shared" si="168"/>
        <v>44800</v>
      </c>
      <c r="H131" s="54">
        <v>16</v>
      </c>
      <c r="I131" s="404">
        <f>J131/H131</f>
        <v>2800.0081249999998</v>
      </c>
      <c r="J131" s="56">
        <v>44800.13</v>
      </c>
      <c r="K131" s="54"/>
      <c r="L131" s="55"/>
      <c r="M131" s="56">
        <f t="shared" si="169"/>
        <v>0</v>
      </c>
      <c r="N131" s="54"/>
      <c r="O131" s="55"/>
      <c r="P131" s="56">
        <f t="shared" si="170"/>
        <v>0</v>
      </c>
      <c r="Q131" s="54"/>
      <c r="R131" s="55"/>
      <c r="S131" s="56">
        <f t="shared" si="171"/>
        <v>0</v>
      </c>
      <c r="T131" s="54"/>
      <c r="U131" s="55"/>
      <c r="V131" s="56">
        <f t="shared" si="172"/>
        <v>0</v>
      </c>
      <c r="W131" s="57">
        <f t="shared" si="173"/>
        <v>44800</v>
      </c>
      <c r="X131" s="275">
        <f t="shared" si="174"/>
        <v>44800.13</v>
      </c>
      <c r="Y131" s="275">
        <f t="shared" si="108"/>
        <v>-0.12999999999738066</v>
      </c>
      <c r="Z131" s="283">
        <f t="shared" si="175"/>
        <v>-2.9017857142272466E-6</v>
      </c>
      <c r="AA131" s="241"/>
      <c r="AB131" s="59"/>
      <c r="AC131" s="59"/>
      <c r="AD131" s="59"/>
      <c r="AE131" s="59"/>
      <c r="AF131" s="59"/>
      <c r="AG131" s="59"/>
    </row>
    <row r="132" spans="1:33" ht="30" customHeight="1" x14ac:dyDescent="0.25">
      <c r="A132" s="50" t="s">
        <v>17</v>
      </c>
      <c r="B132" s="138">
        <v>43930</v>
      </c>
      <c r="C132" s="402" t="s">
        <v>196</v>
      </c>
      <c r="D132" s="53" t="s">
        <v>82</v>
      </c>
      <c r="E132" s="54">
        <v>6</v>
      </c>
      <c r="F132" s="404">
        <v>8000</v>
      </c>
      <c r="G132" s="56">
        <f t="shared" si="168"/>
        <v>48000</v>
      </c>
      <c r="H132" s="54">
        <v>6</v>
      </c>
      <c r="I132" s="404">
        <f>J132/H132</f>
        <v>8000.0033333333331</v>
      </c>
      <c r="J132" s="56">
        <v>48000.02</v>
      </c>
      <c r="K132" s="54"/>
      <c r="L132" s="55"/>
      <c r="M132" s="56">
        <f t="shared" si="169"/>
        <v>0</v>
      </c>
      <c r="N132" s="54"/>
      <c r="O132" s="55"/>
      <c r="P132" s="56">
        <f t="shared" si="170"/>
        <v>0</v>
      </c>
      <c r="Q132" s="54"/>
      <c r="R132" s="55"/>
      <c r="S132" s="56">
        <f t="shared" si="171"/>
        <v>0</v>
      </c>
      <c r="T132" s="54"/>
      <c r="U132" s="55"/>
      <c r="V132" s="56">
        <f t="shared" si="172"/>
        <v>0</v>
      </c>
      <c r="W132" s="57">
        <f t="shared" si="173"/>
        <v>48000</v>
      </c>
      <c r="X132" s="275">
        <f t="shared" si="174"/>
        <v>48000.02</v>
      </c>
      <c r="Y132" s="275">
        <f t="shared" si="108"/>
        <v>-1.9999999996798579E-2</v>
      </c>
      <c r="Z132" s="283">
        <f t="shared" si="175"/>
        <v>-4.1666666659997039E-7</v>
      </c>
      <c r="AA132" s="241"/>
      <c r="AB132" s="59"/>
      <c r="AC132" s="59"/>
      <c r="AD132" s="59"/>
      <c r="AE132" s="59"/>
      <c r="AF132" s="59"/>
      <c r="AG132" s="59"/>
    </row>
    <row r="133" spans="1:33" ht="30" customHeight="1" x14ac:dyDescent="0.25">
      <c r="A133" s="60" t="s">
        <v>17</v>
      </c>
      <c r="B133" s="138">
        <v>43960</v>
      </c>
      <c r="C133" s="88" t="s">
        <v>197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76"/>
        <v>0</v>
      </c>
      <c r="K133" s="63"/>
      <c r="L133" s="64"/>
      <c r="M133" s="65">
        <f t="shared" si="169"/>
        <v>0</v>
      </c>
      <c r="N133" s="63"/>
      <c r="O133" s="64"/>
      <c r="P133" s="65">
        <f t="shared" si="170"/>
        <v>0</v>
      </c>
      <c r="Q133" s="63"/>
      <c r="R133" s="64"/>
      <c r="S133" s="65">
        <f t="shared" si="171"/>
        <v>0</v>
      </c>
      <c r="T133" s="63"/>
      <c r="U133" s="64"/>
      <c r="V133" s="65">
        <f t="shared" si="172"/>
        <v>0</v>
      </c>
      <c r="W133" s="66">
        <f t="shared" si="173"/>
        <v>0</v>
      </c>
      <c r="X133" s="275">
        <f t="shared" si="174"/>
        <v>0</v>
      </c>
      <c r="Y133" s="275">
        <f t="shared" si="108"/>
        <v>0</v>
      </c>
      <c r="Z133" s="283" t="e">
        <f t="shared" si="175"/>
        <v>#DIV/0!</v>
      </c>
      <c r="AA133" s="250"/>
      <c r="AB133" s="59"/>
      <c r="AC133" s="59"/>
      <c r="AD133" s="59"/>
      <c r="AE133" s="59"/>
      <c r="AF133" s="59"/>
      <c r="AG133" s="59"/>
    </row>
    <row r="134" spans="1:33" ht="30" customHeight="1" thickBot="1" x14ac:dyDescent="0.3">
      <c r="A134" s="60" t="s">
        <v>17</v>
      </c>
      <c r="B134" s="138">
        <v>43991</v>
      </c>
      <c r="C134" s="125" t="s">
        <v>198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76"/>
        <v>0</v>
      </c>
      <c r="K134" s="63"/>
      <c r="L134" s="64">
        <v>0.22</v>
      </c>
      <c r="M134" s="65">
        <f t="shared" si="169"/>
        <v>0</v>
      </c>
      <c r="N134" s="63"/>
      <c r="O134" s="64">
        <v>0.22</v>
      </c>
      <c r="P134" s="65">
        <f t="shared" si="170"/>
        <v>0</v>
      </c>
      <c r="Q134" s="63"/>
      <c r="R134" s="64">
        <v>0.22</v>
      </c>
      <c r="S134" s="65">
        <f t="shared" si="171"/>
        <v>0</v>
      </c>
      <c r="T134" s="63"/>
      <c r="U134" s="64">
        <v>0.22</v>
      </c>
      <c r="V134" s="65">
        <f t="shared" si="172"/>
        <v>0</v>
      </c>
      <c r="W134" s="66">
        <f t="shared" si="173"/>
        <v>0</v>
      </c>
      <c r="X134" s="279">
        <f t="shared" si="174"/>
        <v>0</v>
      </c>
      <c r="Y134" s="279">
        <f t="shared" si="108"/>
        <v>0</v>
      </c>
      <c r="Z134" s="365" t="e">
        <f t="shared" si="175"/>
        <v>#DIV/0!</v>
      </c>
      <c r="AA134" s="250"/>
      <c r="AB134" s="5"/>
      <c r="AC134" s="5"/>
      <c r="AD134" s="5"/>
      <c r="AE134" s="5"/>
      <c r="AF134" s="5"/>
      <c r="AG134" s="5"/>
    </row>
    <row r="135" spans="1:33" ht="30" customHeight="1" thickBot="1" x14ac:dyDescent="0.3">
      <c r="A135" s="111" t="s">
        <v>199</v>
      </c>
      <c r="B135" s="112"/>
      <c r="C135" s="113"/>
      <c r="D135" s="114"/>
      <c r="E135" s="115">
        <f>SUM(E129:E133)</f>
        <v>40</v>
      </c>
      <c r="F135" s="90"/>
      <c r="G135" s="89">
        <f>SUM(G129:G134)</f>
        <v>123800</v>
      </c>
      <c r="H135" s="115">
        <f>SUM(H129:H133)</f>
        <v>40</v>
      </c>
      <c r="I135" s="90"/>
      <c r="J135" s="89">
        <f>SUM(J129:J134)</f>
        <v>123800.28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316">
        <f>SUM(V129:V134)</f>
        <v>0</v>
      </c>
      <c r="W135" s="368">
        <f>SUM(W129:W134)</f>
        <v>123800</v>
      </c>
      <c r="X135" s="369">
        <f>SUM(X129:X134)</f>
        <v>123800.28</v>
      </c>
      <c r="Y135" s="369">
        <f t="shared" si="108"/>
        <v>-0.27999999999883585</v>
      </c>
      <c r="Z135" s="369">
        <f>Y135/W135</f>
        <v>-2.2617124394090134E-6</v>
      </c>
      <c r="AA135" s="370"/>
      <c r="AB135" s="5"/>
      <c r="AC135" s="5"/>
      <c r="AD135" s="5"/>
      <c r="AE135" s="5"/>
      <c r="AF135" s="5"/>
      <c r="AG135" s="5"/>
    </row>
    <row r="136" spans="1:33" ht="30" customHeight="1" thickBot="1" x14ac:dyDescent="0.3">
      <c r="A136" s="120" t="s">
        <v>14</v>
      </c>
      <c r="B136" s="93">
        <v>10</v>
      </c>
      <c r="C136" s="126" t="s">
        <v>200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66"/>
      <c r="X136" s="366"/>
      <c r="Y136" s="325"/>
      <c r="Z136" s="366"/>
      <c r="AA136" s="367"/>
      <c r="AB136" s="5"/>
      <c r="AC136" s="5"/>
      <c r="AD136" s="5"/>
      <c r="AE136" s="5"/>
      <c r="AF136" s="5"/>
      <c r="AG136" s="5"/>
    </row>
    <row r="137" spans="1:33" ht="30" customHeight="1" x14ac:dyDescent="0.25">
      <c r="A137" s="50" t="s">
        <v>17</v>
      </c>
      <c r="B137" s="138">
        <v>43840</v>
      </c>
      <c r="C137" s="143" t="s">
        <v>201</v>
      </c>
      <c r="D137" s="132"/>
      <c r="E137" s="144"/>
      <c r="F137" s="85"/>
      <c r="G137" s="86">
        <f t="shared" ref="G137:G141" si="177">E137*F137</f>
        <v>0</v>
      </c>
      <c r="H137" s="144"/>
      <c r="I137" s="85"/>
      <c r="J137" s="86">
        <f t="shared" ref="J137:J141" si="178">H137*I137</f>
        <v>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382">
        <f t="shared" ref="V137:V141" si="182">T137*U137</f>
        <v>0</v>
      </c>
      <c r="W137" s="383">
        <f>G137+M137+S137</f>
        <v>0</v>
      </c>
      <c r="X137" s="377">
        <f t="shared" ref="X137:X141" si="183">J137+P137+V137</f>
        <v>0</v>
      </c>
      <c r="Y137" s="377">
        <f t="shared" si="108"/>
        <v>0</v>
      </c>
      <c r="Z137" s="378" t="e">
        <f t="shared" ref="Z137:Z141" si="184">Y137/W137</f>
        <v>#DIV/0!</v>
      </c>
      <c r="AA137" s="384"/>
      <c r="AB137" s="59"/>
      <c r="AC137" s="59"/>
      <c r="AD137" s="59"/>
      <c r="AE137" s="59"/>
      <c r="AF137" s="59"/>
      <c r="AG137" s="59"/>
    </row>
    <row r="138" spans="1:33" ht="30" customHeight="1" x14ac:dyDescent="0.25">
      <c r="A138" s="50" t="s">
        <v>17</v>
      </c>
      <c r="B138" s="138">
        <v>43871</v>
      </c>
      <c r="C138" s="143" t="s">
        <v>201</v>
      </c>
      <c r="D138" s="139"/>
      <c r="E138" s="140"/>
      <c r="F138" s="55"/>
      <c r="G138" s="56">
        <f t="shared" si="177"/>
        <v>0</v>
      </c>
      <c r="H138" s="140"/>
      <c r="I138" s="55"/>
      <c r="J138" s="56">
        <f t="shared" si="178"/>
        <v>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352">
        <f t="shared" si="182"/>
        <v>0</v>
      </c>
      <c r="W138" s="357">
        <f>G138+M138+S138</f>
        <v>0</v>
      </c>
      <c r="X138" s="358">
        <f t="shared" si="183"/>
        <v>0</v>
      </c>
      <c r="Y138" s="358">
        <f t="shared" si="108"/>
        <v>0</v>
      </c>
      <c r="Z138" s="359" t="e">
        <f t="shared" si="184"/>
        <v>#DIV/0!</v>
      </c>
      <c r="AA138" s="360"/>
      <c r="AB138" s="59"/>
      <c r="AC138" s="59"/>
      <c r="AD138" s="59"/>
      <c r="AE138" s="59"/>
      <c r="AF138" s="59"/>
      <c r="AG138" s="59"/>
    </row>
    <row r="139" spans="1:33" ht="30" customHeight="1" x14ac:dyDescent="0.25">
      <c r="A139" s="50" t="s">
        <v>17</v>
      </c>
      <c r="B139" s="138">
        <v>43900</v>
      </c>
      <c r="C139" s="180" t="s">
        <v>201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352">
        <f t="shared" si="182"/>
        <v>0</v>
      </c>
      <c r="W139" s="357">
        <f>G139+M139+S139</f>
        <v>0</v>
      </c>
      <c r="X139" s="358">
        <f t="shared" si="183"/>
        <v>0</v>
      </c>
      <c r="Y139" s="358">
        <f t="shared" si="108"/>
        <v>0</v>
      </c>
      <c r="Z139" s="359" t="e">
        <f t="shared" si="184"/>
        <v>#DIV/0!</v>
      </c>
      <c r="AA139" s="360"/>
      <c r="AB139" s="59"/>
      <c r="AC139" s="59"/>
      <c r="AD139" s="59"/>
      <c r="AE139" s="59"/>
      <c r="AF139" s="59"/>
      <c r="AG139" s="59"/>
    </row>
    <row r="140" spans="1:33" ht="30" customHeight="1" x14ac:dyDescent="0.25">
      <c r="A140" s="60" t="s">
        <v>17</v>
      </c>
      <c r="B140" s="145">
        <v>43931</v>
      </c>
      <c r="C140" s="181" t="s">
        <v>259</v>
      </c>
      <c r="D140" s="141" t="s">
        <v>20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375">
        <f t="shared" si="182"/>
        <v>0</v>
      </c>
      <c r="W140" s="385">
        <f>G140+M140+S140</f>
        <v>0</v>
      </c>
      <c r="X140" s="358">
        <f t="shared" si="183"/>
        <v>0</v>
      </c>
      <c r="Y140" s="358">
        <f t="shared" si="108"/>
        <v>0</v>
      </c>
      <c r="Z140" s="359" t="e">
        <f t="shared" si="184"/>
        <v>#DIV/0!</v>
      </c>
      <c r="AA140" s="386"/>
      <c r="AB140" s="59"/>
      <c r="AC140" s="59"/>
      <c r="AD140" s="59"/>
      <c r="AE140" s="59"/>
      <c r="AF140" s="59"/>
      <c r="AG140" s="59"/>
    </row>
    <row r="141" spans="1:33" ht="30" customHeight="1" thickBot="1" x14ac:dyDescent="0.3">
      <c r="A141" s="60" t="s">
        <v>17</v>
      </c>
      <c r="B141" s="146">
        <v>43961</v>
      </c>
      <c r="C141" s="125" t="s">
        <v>202</v>
      </c>
      <c r="D141" s="147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375">
        <f t="shared" si="182"/>
        <v>0</v>
      </c>
      <c r="W141" s="361">
        <f>G141+M141+S141</f>
        <v>0</v>
      </c>
      <c r="X141" s="362">
        <f t="shared" si="183"/>
        <v>0</v>
      </c>
      <c r="Y141" s="362">
        <f t="shared" si="108"/>
        <v>0</v>
      </c>
      <c r="Z141" s="363" t="e">
        <f t="shared" si="184"/>
        <v>#DIV/0!</v>
      </c>
      <c r="AA141" s="387"/>
      <c r="AB141" s="5"/>
      <c r="AC141" s="5"/>
      <c r="AD141" s="5"/>
      <c r="AE141" s="5"/>
      <c r="AF141" s="5"/>
      <c r="AG141" s="5"/>
    </row>
    <row r="142" spans="1:33" ht="30" customHeight="1" thickBot="1" x14ac:dyDescent="0.3">
      <c r="A142" s="111" t="s">
        <v>203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316">
        <f>SUM(V137:V141)</f>
        <v>0</v>
      </c>
      <c r="W142" s="368">
        <f>SUM(W137:W141)</f>
        <v>0</v>
      </c>
      <c r="X142" s="369">
        <f>SUM(X137:X141)</f>
        <v>0</v>
      </c>
      <c r="Y142" s="369">
        <f t="shared" ref="Y142:Y177" si="185">W142-X142</f>
        <v>0</v>
      </c>
      <c r="Z142" s="369" t="e">
        <f>Y142/W142</f>
        <v>#DIV/0!</v>
      </c>
      <c r="AA142" s="370"/>
      <c r="AB142" s="5"/>
      <c r="AC142" s="5"/>
      <c r="AD142" s="5"/>
      <c r="AE142" s="5"/>
      <c r="AF142" s="5"/>
      <c r="AG142" s="5"/>
    </row>
    <row r="143" spans="1:33" ht="30" customHeight="1" thickBot="1" x14ac:dyDescent="0.3">
      <c r="A143" s="120" t="s">
        <v>14</v>
      </c>
      <c r="B143" s="93">
        <v>11</v>
      </c>
      <c r="C143" s="122" t="s">
        <v>204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66"/>
      <c r="X143" s="366"/>
      <c r="Y143" s="325"/>
      <c r="Z143" s="366"/>
      <c r="AA143" s="367"/>
      <c r="AB143" s="5"/>
      <c r="AC143" s="5"/>
      <c r="AD143" s="5"/>
      <c r="AE143" s="5"/>
      <c r="AF143" s="5"/>
      <c r="AG143" s="5"/>
    </row>
    <row r="144" spans="1:33" ht="30" customHeight="1" x14ac:dyDescent="0.25">
      <c r="A144" s="148" t="s">
        <v>17</v>
      </c>
      <c r="B144" s="138">
        <v>43841</v>
      </c>
      <c r="C144" s="143" t="s">
        <v>205</v>
      </c>
      <c r="D144" s="83" t="s">
        <v>52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382">
        <f t="shared" ref="V144" si="191">T144*U144</f>
        <v>0</v>
      </c>
      <c r="W144" s="383">
        <f>G144+M144+S144</f>
        <v>0</v>
      </c>
      <c r="X144" s="377">
        <f t="shared" ref="X144:X145" si="192">J144+P144+V144</f>
        <v>0</v>
      </c>
      <c r="Y144" s="377">
        <f t="shared" si="185"/>
        <v>0</v>
      </c>
      <c r="Z144" s="378" t="e">
        <f t="shared" ref="Z144:Z145" si="193">Y144/W144</f>
        <v>#DIV/0!</v>
      </c>
      <c r="AA144" s="384"/>
      <c r="AB144" s="59"/>
      <c r="AC144" s="59"/>
      <c r="AD144" s="59"/>
      <c r="AE144" s="59"/>
      <c r="AF144" s="59"/>
      <c r="AG144" s="59"/>
    </row>
    <row r="145" spans="1:33" ht="30" customHeight="1" thickBot="1" x14ac:dyDescent="0.3">
      <c r="A145" s="149" t="s">
        <v>17</v>
      </c>
      <c r="B145" s="138">
        <v>43872</v>
      </c>
      <c r="C145" s="88" t="s">
        <v>205</v>
      </c>
      <c r="D145" s="62" t="s">
        <v>52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375">
        <f>T145*U145</f>
        <v>0</v>
      </c>
      <c r="W145" s="388">
        <f>G145+M145+S145</f>
        <v>0</v>
      </c>
      <c r="X145" s="362">
        <f t="shared" si="192"/>
        <v>0</v>
      </c>
      <c r="Y145" s="362">
        <f t="shared" si="185"/>
        <v>0</v>
      </c>
      <c r="Z145" s="363" t="e">
        <f t="shared" si="193"/>
        <v>#DIV/0!</v>
      </c>
      <c r="AA145" s="387"/>
      <c r="AB145" s="58"/>
      <c r="AC145" s="59"/>
      <c r="AD145" s="59"/>
      <c r="AE145" s="59"/>
      <c r="AF145" s="59"/>
      <c r="AG145" s="59"/>
    </row>
    <row r="146" spans="1:33" ht="30" customHeight="1" thickBot="1" x14ac:dyDescent="0.3">
      <c r="A146" s="445" t="s">
        <v>206</v>
      </c>
      <c r="B146" s="446"/>
      <c r="C146" s="446"/>
      <c r="D146" s="447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316">
        <f>SUM(V144:V145)</f>
        <v>0</v>
      </c>
      <c r="W146" s="368">
        <f>SUM(W144:W145)</f>
        <v>0</v>
      </c>
      <c r="X146" s="369">
        <f>SUM(X144:X145)</f>
        <v>0</v>
      </c>
      <c r="Y146" s="369">
        <f t="shared" si="185"/>
        <v>0</v>
      </c>
      <c r="Z146" s="369" t="e">
        <f>Y146/W146</f>
        <v>#DIV/0!</v>
      </c>
      <c r="AA146" s="370"/>
      <c r="AB146" s="5"/>
      <c r="AC146" s="5"/>
      <c r="AD146" s="5"/>
      <c r="AE146" s="5"/>
      <c r="AF146" s="5"/>
      <c r="AG146" s="5"/>
    </row>
    <row r="147" spans="1:33" ht="30" customHeight="1" thickBot="1" x14ac:dyDescent="0.3">
      <c r="A147" s="92" t="s">
        <v>14</v>
      </c>
      <c r="B147" s="93">
        <v>12</v>
      </c>
      <c r="C147" s="94" t="s">
        <v>207</v>
      </c>
      <c r="D147" s="20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66"/>
      <c r="X147" s="366"/>
      <c r="Y147" s="325"/>
      <c r="Z147" s="366"/>
      <c r="AA147" s="367"/>
      <c r="AB147" s="5"/>
      <c r="AC147" s="5"/>
      <c r="AD147" s="5"/>
      <c r="AE147" s="5"/>
      <c r="AF147" s="5"/>
      <c r="AG147" s="5"/>
    </row>
    <row r="148" spans="1:33" ht="30" customHeight="1" x14ac:dyDescent="0.25">
      <c r="A148" s="81" t="s">
        <v>17</v>
      </c>
      <c r="B148" s="150">
        <v>43842</v>
      </c>
      <c r="C148" s="207" t="s">
        <v>208</v>
      </c>
      <c r="D148" s="210" t="s">
        <v>209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50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382">
        <f t="shared" ref="V148:V151" si="199">T148*U148</f>
        <v>0</v>
      </c>
      <c r="W148" s="383">
        <f>G148+M148+S148</f>
        <v>0</v>
      </c>
      <c r="X148" s="377">
        <f t="shared" ref="X148:X151" si="200">J148+P148+V148</f>
        <v>0</v>
      </c>
      <c r="Y148" s="377">
        <f t="shared" si="185"/>
        <v>0</v>
      </c>
      <c r="Z148" s="378" t="e">
        <f t="shared" ref="Z148:Z151" si="201">Y148/W148</f>
        <v>#DIV/0!</v>
      </c>
      <c r="AA148" s="389"/>
      <c r="AB148" s="58"/>
      <c r="AC148" s="59"/>
      <c r="AD148" s="59"/>
      <c r="AE148" s="59"/>
      <c r="AF148" s="59"/>
      <c r="AG148" s="59"/>
    </row>
    <row r="149" spans="1:33" ht="30" customHeight="1" x14ac:dyDescent="0.25">
      <c r="A149" s="50" t="s">
        <v>17</v>
      </c>
      <c r="B149" s="138">
        <v>43873</v>
      </c>
      <c r="C149" s="96" t="s">
        <v>336</v>
      </c>
      <c r="D149" s="211" t="s">
        <v>337</v>
      </c>
      <c r="E149" s="140">
        <v>16</v>
      </c>
      <c r="F149" s="55">
        <v>2500</v>
      </c>
      <c r="G149" s="56">
        <f t="shared" si="194"/>
        <v>40000</v>
      </c>
      <c r="H149" s="140">
        <v>16</v>
      </c>
      <c r="I149" s="55">
        <f>J149/H149</f>
        <v>2616.17625</v>
      </c>
      <c r="J149" s="56">
        <f>8548.82+27550+5760</f>
        <v>41858.82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352">
        <f t="shared" si="199"/>
        <v>0</v>
      </c>
      <c r="W149" s="390">
        <f>G149+M149+S149</f>
        <v>40000</v>
      </c>
      <c r="X149" s="358">
        <f t="shared" si="200"/>
        <v>41858.82</v>
      </c>
      <c r="Y149" s="358">
        <f t="shared" si="185"/>
        <v>-1858.8199999999997</v>
      </c>
      <c r="Z149" s="359">
        <f t="shared" si="201"/>
        <v>-4.6470499999999991E-2</v>
      </c>
      <c r="AA149" s="391"/>
      <c r="AB149" s="59"/>
      <c r="AC149" s="59"/>
      <c r="AD149" s="59"/>
      <c r="AE149" s="59"/>
      <c r="AF149" s="59"/>
      <c r="AG149" s="59"/>
    </row>
    <row r="150" spans="1:33" ht="30" customHeight="1" x14ac:dyDescent="0.25">
      <c r="A150" s="60" t="s">
        <v>17</v>
      </c>
      <c r="B150" s="145">
        <v>43902</v>
      </c>
      <c r="C150" s="88" t="s">
        <v>210</v>
      </c>
      <c r="D150" s="212" t="s">
        <v>183</v>
      </c>
      <c r="E150" s="142"/>
      <c r="F150" s="64"/>
      <c r="G150" s="65">
        <f t="shared" si="194"/>
        <v>0</v>
      </c>
      <c r="H150" s="142"/>
      <c r="I150" s="64"/>
      <c r="J150" s="65">
        <f t="shared" si="195"/>
        <v>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375">
        <f t="shared" si="199"/>
        <v>0</v>
      </c>
      <c r="W150" s="385">
        <f>G150+M150+S150</f>
        <v>0</v>
      </c>
      <c r="X150" s="358">
        <f t="shared" si="200"/>
        <v>0</v>
      </c>
      <c r="Y150" s="358">
        <f t="shared" si="185"/>
        <v>0</v>
      </c>
      <c r="Z150" s="359" t="e">
        <f t="shared" si="201"/>
        <v>#DIV/0!</v>
      </c>
      <c r="AA150" s="392"/>
      <c r="AB150" s="59"/>
      <c r="AC150" s="59"/>
      <c r="AD150" s="59"/>
      <c r="AE150" s="59"/>
      <c r="AF150" s="59"/>
      <c r="AG150" s="59"/>
    </row>
    <row r="151" spans="1:33" ht="30" customHeight="1" thickBot="1" x14ac:dyDescent="0.3">
      <c r="A151" s="60" t="s">
        <v>17</v>
      </c>
      <c r="B151" s="145">
        <v>43933</v>
      </c>
      <c r="C151" s="240" t="s">
        <v>268</v>
      </c>
      <c r="D151" s="213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375">
        <f t="shared" si="199"/>
        <v>0</v>
      </c>
      <c r="W151" s="361">
        <f>G151+M151+S151</f>
        <v>0</v>
      </c>
      <c r="X151" s="362">
        <f t="shared" si="200"/>
        <v>0</v>
      </c>
      <c r="Y151" s="362">
        <f t="shared" si="185"/>
        <v>0</v>
      </c>
      <c r="Z151" s="363" t="e">
        <f t="shared" si="201"/>
        <v>#DIV/0!</v>
      </c>
      <c r="AA151" s="364"/>
      <c r="AB151" s="5"/>
      <c r="AC151" s="5"/>
      <c r="AD151" s="5"/>
      <c r="AE151" s="5"/>
      <c r="AF151" s="5"/>
      <c r="AG151" s="5"/>
    </row>
    <row r="152" spans="1:33" ht="30" customHeight="1" thickBot="1" x14ac:dyDescent="0.3">
      <c r="A152" s="111" t="s">
        <v>211</v>
      </c>
      <c r="B152" s="112"/>
      <c r="C152" s="113"/>
      <c r="D152" s="209"/>
      <c r="E152" s="115">
        <f>SUM(E148:E150)</f>
        <v>16</v>
      </c>
      <c r="F152" s="90"/>
      <c r="G152" s="89">
        <f>SUM(G148:G151)</f>
        <v>40000</v>
      </c>
      <c r="H152" s="115">
        <f>SUM(H148:H150)</f>
        <v>16</v>
      </c>
      <c r="I152" s="90"/>
      <c r="J152" s="89">
        <f>SUM(J148:J151)</f>
        <v>41858.82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316">
        <f>SUM(V148:V151)</f>
        <v>0</v>
      </c>
      <c r="W152" s="368">
        <f t="shared" ref="W152:X152" si="202">SUM(W148:W151)</f>
        <v>40000</v>
      </c>
      <c r="X152" s="369">
        <f t="shared" si="202"/>
        <v>41858.82</v>
      </c>
      <c r="Y152" s="369">
        <f t="shared" si="185"/>
        <v>-1858.8199999999997</v>
      </c>
      <c r="Z152" s="369">
        <f>Y152/W152</f>
        <v>-4.6470499999999991E-2</v>
      </c>
      <c r="AA152" s="370"/>
      <c r="AB152" s="5"/>
      <c r="AC152" s="5"/>
      <c r="AD152" s="5"/>
      <c r="AE152" s="5"/>
      <c r="AF152" s="5"/>
      <c r="AG152" s="5"/>
    </row>
    <row r="153" spans="1:33" ht="30" customHeight="1" thickBot="1" x14ac:dyDescent="0.3">
      <c r="A153" s="92" t="s">
        <v>14</v>
      </c>
      <c r="B153" s="234">
        <v>13</v>
      </c>
      <c r="C153" s="94" t="s">
        <v>212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66"/>
      <c r="X153" s="366"/>
      <c r="Y153" s="325"/>
      <c r="Z153" s="366"/>
      <c r="AA153" s="367"/>
      <c r="AB153" s="4"/>
      <c r="AC153" s="5"/>
      <c r="AD153" s="5"/>
      <c r="AE153" s="5"/>
      <c r="AF153" s="5"/>
      <c r="AG153" s="5"/>
    </row>
    <row r="154" spans="1:33" ht="30" customHeight="1" x14ac:dyDescent="0.25">
      <c r="A154" s="199" t="s">
        <v>15</v>
      </c>
      <c r="B154" s="200" t="s">
        <v>213</v>
      </c>
      <c r="C154" s="229" t="s">
        <v>214</v>
      </c>
      <c r="D154" s="68"/>
      <c r="E154" s="69">
        <f>SUM(E155:E157)</f>
        <v>6</v>
      </c>
      <c r="F154" s="70"/>
      <c r="G154" s="71">
        <f>SUM(G155:G158)</f>
        <v>12000</v>
      </c>
      <c r="H154" s="69">
        <f>SUM(H155:H157)</f>
        <v>6</v>
      </c>
      <c r="I154" s="70"/>
      <c r="J154" s="71">
        <f>SUM(J155:J158)</f>
        <v>12000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351">
        <f>SUM(V155:V158)</f>
        <v>0</v>
      </c>
      <c r="W154" s="354">
        <f>SUM(W155:W158)</f>
        <v>12000</v>
      </c>
      <c r="X154" s="355">
        <f>SUM(X155:X158)</f>
        <v>12000</v>
      </c>
      <c r="Y154" s="355">
        <f t="shared" si="185"/>
        <v>0</v>
      </c>
      <c r="Z154" s="355">
        <f>Y154/W154</f>
        <v>0</v>
      </c>
      <c r="AA154" s="356"/>
      <c r="AB154" s="49"/>
      <c r="AC154" s="49"/>
      <c r="AD154" s="49"/>
      <c r="AE154" s="49"/>
      <c r="AF154" s="49"/>
      <c r="AG154" s="49"/>
    </row>
    <row r="155" spans="1:33" ht="30" customHeight="1" x14ac:dyDescent="0.25">
      <c r="A155" s="50" t="s">
        <v>17</v>
      </c>
      <c r="B155" s="201" t="s">
        <v>215</v>
      </c>
      <c r="C155" s="230" t="s">
        <v>216</v>
      </c>
      <c r="D155" s="264" t="s">
        <v>82</v>
      </c>
      <c r="E155" s="54">
        <v>6</v>
      </c>
      <c r="F155" s="55">
        <v>2000</v>
      </c>
      <c r="G155" s="56">
        <f t="shared" ref="G155:G157" si="203">E155*F155</f>
        <v>12000</v>
      </c>
      <c r="H155" s="54">
        <v>6</v>
      </c>
      <c r="I155" s="55">
        <v>2000</v>
      </c>
      <c r="J155" s="56">
        <f t="shared" ref="J155:J157" si="204">H155*I155</f>
        <v>12000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352">
        <f t="shared" ref="V155:V158" si="208">T155*U155</f>
        <v>0</v>
      </c>
      <c r="W155" s="357">
        <f t="shared" ref="W155:W176" si="209">G155+M155+S155</f>
        <v>12000</v>
      </c>
      <c r="X155" s="358">
        <f t="shared" ref="X155:X176" si="210">J155+P155+V155</f>
        <v>12000</v>
      </c>
      <c r="Y155" s="358">
        <f t="shared" si="185"/>
        <v>0</v>
      </c>
      <c r="Z155" s="359">
        <f t="shared" ref="Z155:Z176" si="211">Y155/W155</f>
        <v>0</v>
      </c>
      <c r="AA155" s="360"/>
      <c r="AB155" s="59"/>
      <c r="AC155" s="59"/>
      <c r="AD155" s="59"/>
      <c r="AE155" s="59"/>
      <c r="AF155" s="59"/>
      <c r="AG155" s="59"/>
    </row>
    <row r="156" spans="1:33" ht="30" customHeight="1" x14ac:dyDescent="0.25">
      <c r="A156" s="50" t="s">
        <v>17</v>
      </c>
      <c r="B156" s="201" t="s">
        <v>217</v>
      </c>
      <c r="C156" s="231" t="s">
        <v>218</v>
      </c>
      <c r="D156" s="264" t="s">
        <v>82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352">
        <f t="shared" si="208"/>
        <v>0</v>
      </c>
      <c r="W156" s="357">
        <f t="shared" si="209"/>
        <v>0</v>
      </c>
      <c r="X156" s="358">
        <f t="shared" si="210"/>
        <v>0</v>
      </c>
      <c r="Y156" s="358">
        <f t="shared" si="185"/>
        <v>0</v>
      </c>
      <c r="Z156" s="359" t="e">
        <f t="shared" si="211"/>
        <v>#DIV/0!</v>
      </c>
      <c r="AA156" s="360"/>
      <c r="AB156" s="59"/>
      <c r="AC156" s="59"/>
      <c r="AD156" s="59"/>
      <c r="AE156" s="59"/>
      <c r="AF156" s="59"/>
      <c r="AG156" s="59"/>
    </row>
    <row r="157" spans="1:33" ht="30" customHeight="1" x14ac:dyDescent="0.25">
      <c r="A157" s="50" t="s">
        <v>17</v>
      </c>
      <c r="B157" s="201" t="s">
        <v>219</v>
      </c>
      <c r="C157" s="231" t="s">
        <v>220</v>
      </c>
      <c r="D157" s="53" t="s">
        <v>82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352">
        <f t="shared" si="208"/>
        <v>0</v>
      </c>
      <c r="W157" s="357">
        <f t="shared" si="209"/>
        <v>0</v>
      </c>
      <c r="X157" s="358">
        <f t="shared" si="210"/>
        <v>0</v>
      </c>
      <c r="Y157" s="358">
        <f t="shared" si="185"/>
        <v>0</v>
      </c>
      <c r="Z157" s="359" t="e">
        <f t="shared" si="211"/>
        <v>#DIV/0!</v>
      </c>
      <c r="AA157" s="360"/>
      <c r="AB157" s="59"/>
      <c r="AC157" s="59"/>
      <c r="AD157" s="59"/>
      <c r="AE157" s="59"/>
      <c r="AF157" s="59"/>
      <c r="AG157" s="59"/>
    </row>
    <row r="158" spans="1:33" ht="30" customHeight="1" thickBot="1" x14ac:dyDescent="0.3">
      <c r="A158" s="73" t="s">
        <v>17</v>
      </c>
      <c r="B158" s="235" t="s">
        <v>221</v>
      </c>
      <c r="C158" s="231" t="s">
        <v>222</v>
      </c>
      <c r="D158" s="74"/>
      <c r="E158" s="75"/>
      <c r="F158" s="270">
        <v>0.22</v>
      </c>
      <c r="G158" s="77">
        <f>E158*F158</f>
        <v>0</v>
      </c>
      <c r="H158" s="75"/>
      <c r="I158" s="270">
        <v>0.22</v>
      </c>
      <c r="J158" s="77">
        <f>H158*I158</f>
        <v>0</v>
      </c>
      <c r="K158" s="75"/>
      <c r="L158" s="270">
        <v>0.22</v>
      </c>
      <c r="M158" s="77">
        <f t="shared" si="205"/>
        <v>0</v>
      </c>
      <c r="N158" s="75"/>
      <c r="O158" s="270">
        <v>0.22</v>
      </c>
      <c r="P158" s="77">
        <f t="shared" si="206"/>
        <v>0</v>
      </c>
      <c r="Q158" s="75"/>
      <c r="R158" s="270">
        <v>0.22</v>
      </c>
      <c r="S158" s="77">
        <f t="shared" si="207"/>
        <v>0</v>
      </c>
      <c r="T158" s="75"/>
      <c r="U158" s="270">
        <v>0.22</v>
      </c>
      <c r="V158" s="353">
        <f t="shared" si="208"/>
        <v>0</v>
      </c>
      <c r="W158" s="361">
        <f t="shared" si="209"/>
        <v>0</v>
      </c>
      <c r="X158" s="362">
        <f t="shared" si="210"/>
        <v>0</v>
      </c>
      <c r="Y158" s="362">
        <f t="shared" si="185"/>
        <v>0</v>
      </c>
      <c r="Z158" s="363" t="e">
        <f t="shared" si="211"/>
        <v>#DIV/0!</v>
      </c>
      <c r="AA158" s="364"/>
      <c r="AB158" s="59"/>
      <c r="AC158" s="59"/>
      <c r="AD158" s="59"/>
      <c r="AE158" s="59"/>
      <c r="AF158" s="59"/>
      <c r="AG158" s="59"/>
    </row>
    <row r="159" spans="1:33" ht="30" customHeight="1" x14ac:dyDescent="0.25">
      <c r="A159" s="228" t="s">
        <v>15</v>
      </c>
      <c r="B159" s="236" t="s">
        <v>213</v>
      </c>
      <c r="C159" s="232" t="s">
        <v>223</v>
      </c>
      <c r="D159" s="44"/>
      <c r="E159" s="45">
        <f>SUM(E160:E162)</f>
        <v>1</v>
      </c>
      <c r="F159" s="46"/>
      <c r="G159" s="47">
        <f>SUM(G160:G163)</f>
        <v>5000</v>
      </c>
      <c r="H159" s="45">
        <f>SUM(H160:H162)</f>
        <v>1</v>
      </c>
      <c r="I159" s="46"/>
      <c r="J159" s="47">
        <f>SUM(J160:J163)</f>
        <v>5000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5000</v>
      </c>
      <c r="X159" s="47">
        <f>SUM(X160:X163)</f>
        <v>5000</v>
      </c>
      <c r="Y159" s="47">
        <f t="shared" si="185"/>
        <v>0</v>
      </c>
      <c r="Z159" s="47">
        <f>Y159/W159</f>
        <v>0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5">
      <c r="A160" s="50" t="s">
        <v>17</v>
      </c>
      <c r="B160" s="201" t="s">
        <v>224</v>
      </c>
      <c r="C160" s="96" t="s">
        <v>338</v>
      </c>
      <c r="D160" s="53" t="s">
        <v>82</v>
      </c>
      <c r="E160" s="54">
        <v>1</v>
      </c>
      <c r="F160" s="55">
        <v>5000</v>
      </c>
      <c r="G160" s="56">
        <f t="shared" ref="G160:G163" si="212">E160*F160</f>
        <v>5000</v>
      </c>
      <c r="H160" s="54">
        <v>1</v>
      </c>
      <c r="I160" s="55">
        <v>5000</v>
      </c>
      <c r="J160" s="56">
        <f t="shared" ref="J160:J163" si="213">H160*I160</f>
        <v>5000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5000</v>
      </c>
      <c r="X160" s="275">
        <f t="shared" si="210"/>
        <v>5000</v>
      </c>
      <c r="Y160" s="275">
        <f t="shared" si="185"/>
        <v>0</v>
      </c>
      <c r="Z160" s="283">
        <f t="shared" si="211"/>
        <v>0</v>
      </c>
      <c r="AA160" s="241"/>
      <c r="AB160" s="59"/>
      <c r="AC160" s="59"/>
      <c r="AD160" s="59"/>
      <c r="AE160" s="59"/>
      <c r="AF160" s="59"/>
      <c r="AG160" s="59"/>
    </row>
    <row r="161" spans="1:33" ht="30" customHeight="1" x14ac:dyDescent="0.25">
      <c r="A161" s="50" t="s">
        <v>17</v>
      </c>
      <c r="B161" s="201" t="s">
        <v>226</v>
      </c>
      <c r="C161" s="96" t="s">
        <v>225</v>
      </c>
      <c r="D161" s="53"/>
      <c r="E161" s="54"/>
      <c r="F161" s="55"/>
      <c r="G161" s="56">
        <f t="shared" si="212"/>
        <v>0</v>
      </c>
      <c r="H161" s="54"/>
      <c r="I161" s="55"/>
      <c r="J161" s="56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0</v>
      </c>
      <c r="X161" s="275">
        <f t="shared" si="210"/>
        <v>0</v>
      </c>
      <c r="Y161" s="275">
        <f t="shared" si="185"/>
        <v>0</v>
      </c>
      <c r="Z161" s="283" t="e">
        <f t="shared" si="211"/>
        <v>#DIV/0!</v>
      </c>
      <c r="AA161" s="241"/>
      <c r="AB161" s="59"/>
      <c r="AC161" s="59"/>
      <c r="AD161" s="59"/>
      <c r="AE161" s="59"/>
      <c r="AF161" s="59"/>
      <c r="AG161" s="59"/>
    </row>
    <row r="162" spans="1:33" ht="30" customHeight="1" x14ac:dyDescent="0.25">
      <c r="A162" s="60" t="s">
        <v>17</v>
      </c>
      <c r="B162" s="225" t="s">
        <v>227</v>
      </c>
      <c r="C162" s="96" t="s">
        <v>225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75">
        <f t="shared" si="210"/>
        <v>0</v>
      </c>
      <c r="Y162" s="275">
        <f t="shared" si="185"/>
        <v>0</v>
      </c>
      <c r="Z162" s="283" t="e">
        <f t="shared" si="211"/>
        <v>#DIV/0!</v>
      </c>
      <c r="AA162" s="250"/>
      <c r="AB162" s="59"/>
      <c r="AC162" s="59"/>
      <c r="AD162" s="59"/>
      <c r="AE162" s="59"/>
      <c r="AF162" s="59"/>
      <c r="AG162" s="59"/>
    </row>
    <row r="163" spans="1:33" ht="30" customHeight="1" thickBot="1" x14ac:dyDescent="0.3">
      <c r="A163" s="60" t="s">
        <v>17</v>
      </c>
      <c r="B163" s="225" t="s">
        <v>228</v>
      </c>
      <c r="C163" s="97" t="s">
        <v>229</v>
      </c>
      <c r="D163" s="74"/>
      <c r="E163" s="271"/>
      <c r="F163" s="64">
        <v>0.22</v>
      </c>
      <c r="G163" s="65">
        <f t="shared" si="212"/>
        <v>0</v>
      </c>
      <c r="H163" s="271"/>
      <c r="I163" s="64">
        <v>0.22</v>
      </c>
      <c r="J163" s="65">
        <f t="shared" si="213"/>
        <v>0</v>
      </c>
      <c r="K163" s="271"/>
      <c r="L163" s="64">
        <v>0.22</v>
      </c>
      <c r="M163" s="65">
        <f t="shared" si="214"/>
        <v>0</v>
      </c>
      <c r="N163" s="271"/>
      <c r="O163" s="64">
        <v>0.22</v>
      </c>
      <c r="P163" s="65">
        <f t="shared" si="215"/>
        <v>0</v>
      </c>
      <c r="Q163" s="271"/>
      <c r="R163" s="64">
        <v>0.22</v>
      </c>
      <c r="S163" s="65">
        <f t="shared" si="216"/>
        <v>0</v>
      </c>
      <c r="T163" s="271"/>
      <c r="U163" s="64">
        <v>0.22</v>
      </c>
      <c r="V163" s="65">
        <f t="shared" si="217"/>
        <v>0</v>
      </c>
      <c r="W163" s="66">
        <f t="shared" si="209"/>
        <v>0</v>
      </c>
      <c r="X163" s="275">
        <f t="shared" si="210"/>
        <v>0</v>
      </c>
      <c r="Y163" s="275">
        <f t="shared" si="185"/>
        <v>0</v>
      </c>
      <c r="Z163" s="283" t="e">
        <f t="shared" si="211"/>
        <v>#DIV/0!</v>
      </c>
      <c r="AA163" s="252"/>
      <c r="AB163" s="59"/>
      <c r="AC163" s="59"/>
      <c r="AD163" s="59"/>
      <c r="AE163" s="59"/>
      <c r="AF163" s="59"/>
      <c r="AG163" s="59"/>
    </row>
    <row r="164" spans="1:33" ht="30" customHeight="1" x14ac:dyDescent="0.25">
      <c r="A164" s="199" t="s">
        <v>15</v>
      </c>
      <c r="B164" s="237" t="s">
        <v>230</v>
      </c>
      <c r="C164" s="232" t="s">
        <v>231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58"/>
      <c r="AB164" s="49"/>
      <c r="AC164" s="49"/>
      <c r="AD164" s="49"/>
      <c r="AE164" s="49"/>
      <c r="AF164" s="49"/>
      <c r="AG164" s="49"/>
    </row>
    <row r="165" spans="1:33" ht="30" customHeight="1" x14ac:dyDescent="0.25">
      <c r="A165" s="50" t="s">
        <v>17</v>
      </c>
      <c r="B165" s="201" t="s">
        <v>232</v>
      </c>
      <c r="C165" s="96" t="s">
        <v>233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75">
        <f t="shared" si="210"/>
        <v>0</v>
      </c>
      <c r="Y165" s="275">
        <f t="shared" si="185"/>
        <v>0</v>
      </c>
      <c r="Z165" s="283" t="e">
        <f t="shared" si="211"/>
        <v>#DIV/0!</v>
      </c>
      <c r="AA165" s="256"/>
      <c r="AB165" s="59"/>
      <c r="AC165" s="59"/>
      <c r="AD165" s="59"/>
      <c r="AE165" s="59"/>
      <c r="AF165" s="59"/>
      <c r="AG165" s="59"/>
    </row>
    <row r="166" spans="1:33" ht="30" customHeight="1" x14ac:dyDescent="0.25">
      <c r="A166" s="50" t="s">
        <v>17</v>
      </c>
      <c r="B166" s="201" t="s">
        <v>234</v>
      </c>
      <c r="C166" s="96" t="s">
        <v>233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75">
        <f t="shared" si="210"/>
        <v>0</v>
      </c>
      <c r="Y166" s="275">
        <f t="shared" si="185"/>
        <v>0</v>
      </c>
      <c r="Z166" s="283" t="e">
        <f t="shared" si="211"/>
        <v>#DIV/0!</v>
      </c>
      <c r="AA166" s="256"/>
      <c r="AB166" s="59"/>
      <c r="AC166" s="59"/>
      <c r="AD166" s="59"/>
      <c r="AE166" s="59"/>
      <c r="AF166" s="59"/>
      <c r="AG166" s="59"/>
    </row>
    <row r="167" spans="1:33" ht="30" customHeight="1" thickBot="1" x14ac:dyDescent="0.3">
      <c r="A167" s="60" t="s">
        <v>17</v>
      </c>
      <c r="B167" s="225" t="s">
        <v>235</v>
      </c>
      <c r="C167" s="88" t="s">
        <v>233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75">
        <f t="shared" si="210"/>
        <v>0</v>
      </c>
      <c r="Y167" s="275">
        <f t="shared" si="185"/>
        <v>0</v>
      </c>
      <c r="Z167" s="283" t="e">
        <f t="shared" si="211"/>
        <v>#DIV/0!</v>
      </c>
      <c r="AA167" s="257"/>
      <c r="AB167" s="59"/>
      <c r="AC167" s="59"/>
      <c r="AD167" s="59"/>
      <c r="AE167" s="59"/>
      <c r="AF167" s="59"/>
      <c r="AG167" s="59"/>
    </row>
    <row r="168" spans="1:33" ht="30" customHeight="1" x14ac:dyDescent="0.25">
      <c r="A168" s="199" t="s">
        <v>15</v>
      </c>
      <c r="B168" s="237" t="s">
        <v>236</v>
      </c>
      <c r="C168" s="233" t="s">
        <v>212</v>
      </c>
      <c r="D168" s="68"/>
      <c r="E168" s="69">
        <f>SUM(E169:E175)</f>
        <v>26</v>
      </c>
      <c r="F168" s="70"/>
      <c r="G168" s="71">
        <f>SUM(G169:G176)</f>
        <v>63000</v>
      </c>
      <c r="H168" s="69">
        <f>SUM(H169:H175)</f>
        <v>22</v>
      </c>
      <c r="I168" s="70"/>
      <c r="J168" s="71">
        <f>SUM(J169:J176)</f>
        <v>61140.9</v>
      </c>
      <c r="K168" s="69">
        <f>SUM(K169:K175)</f>
        <v>0</v>
      </c>
      <c r="L168" s="70"/>
      <c r="M168" s="71">
        <f>SUM(M169:M176)</f>
        <v>0</v>
      </c>
      <c r="N168" s="69">
        <f>SUM(N169:N175)</f>
        <v>0</v>
      </c>
      <c r="O168" s="70"/>
      <c r="P168" s="71">
        <f>SUM(P169:P176)</f>
        <v>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63000</v>
      </c>
      <c r="X168" s="71">
        <f>SUM(X169:X176)</f>
        <v>61140.9</v>
      </c>
      <c r="Y168" s="71">
        <f t="shared" si="185"/>
        <v>1859.0999999999985</v>
      </c>
      <c r="Z168" s="71">
        <f>Y168/W168</f>
        <v>2.9509523809523788E-2</v>
      </c>
      <c r="AA168" s="258"/>
      <c r="AB168" s="49"/>
      <c r="AC168" s="49"/>
      <c r="AD168" s="49"/>
      <c r="AE168" s="49"/>
      <c r="AF168" s="49"/>
      <c r="AG168" s="49"/>
    </row>
    <row r="169" spans="1:33" ht="30" customHeight="1" x14ac:dyDescent="0.25">
      <c r="A169" s="50" t="s">
        <v>17</v>
      </c>
      <c r="B169" s="201" t="s">
        <v>237</v>
      </c>
      <c r="C169" s="182" t="s">
        <v>258</v>
      </c>
      <c r="D169" s="53"/>
      <c r="E169" s="54"/>
      <c r="F169" s="55"/>
      <c r="G169" s="56">
        <f t="shared" ref="G169:G172" si="224">E169*F169</f>
        <v>0</v>
      </c>
      <c r="H169" s="54"/>
      <c r="I169" s="55"/>
      <c r="J169" s="56">
        <f t="shared" ref="J169:J172" si="225">H169*I169</f>
        <v>0</v>
      </c>
      <c r="K169" s="54"/>
      <c r="L169" s="55"/>
      <c r="M169" s="56">
        <f t="shared" ref="M169:M175" si="226">K169*L169</f>
        <v>0</v>
      </c>
      <c r="N169" s="54"/>
      <c r="O169" s="55"/>
      <c r="P169" s="56">
        <f t="shared" ref="P169:P175" si="227">N169*O169</f>
        <v>0</v>
      </c>
      <c r="Q169" s="54"/>
      <c r="R169" s="55"/>
      <c r="S169" s="56">
        <f t="shared" ref="S169:S176" si="228">Q169*R169</f>
        <v>0</v>
      </c>
      <c r="T169" s="54"/>
      <c r="U169" s="55"/>
      <c r="V169" s="56">
        <f t="shared" ref="V169:V176" si="229">T169*U169</f>
        <v>0</v>
      </c>
      <c r="W169" s="57">
        <f t="shared" si="209"/>
        <v>0</v>
      </c>
      <c r="X169" s="275">
        <f t="shared" si="210"/>
        <v>0</v>
      </c>
      <c r="Y169" s="275">
        <f t="shared" si="185"/>
        <v>0</v>
      </c>
      <c r="Z169" s="283" t="e">
        <f t="shared" si="211"/>
        <v>#DIV/0!</v>
      </c>
      <c r="AA169" s="256"/>
      <c r="AB169" s="59"/>
      <c r="AC169" s="59"/>
      <c r="AD169" s="59"/>
      <c r="AE169" s="59"/>
      <c r="AF169" s="59"/>
      <c r="AG169" s="59"/>
    </row>
    <row r="170" spans="1:33" ht="30" customHeight="1" x14ac:dyDescent="0.25">
      <c r="A170" s="50" t="s">
        <v>17</v>
      </c>
      <c r="B170" s="201" t="s">
        <v>238</v>
      </c>
      <c r="C170" s="96" t="s">
        <v>239</v>
      </c>
      <c r="D170" s="53"/>
      <c r="E170" s="54"/>
      <c r="F170" s="55"/>
      <c r="G170" s="56">
        <f t="shared" si="224"/>
        <v>0</v>
      </c>
      <c r="H170" s="54"/>
      <c r="I170" s="55"/>
      <c r="J170" s="56">
        <f t="shared" si="225"/>
        <v>0</v>
      </c>
      <c r="K170" s="54"/>
      <c r="L170" s="55"/>
      <c r="M170" s="56">
        <f t="shared" si="226"/>
        <v>0</v>
      </c>
      <c r="N170" s="54"/>
      <c r="O170" s="55"/>
      <c r="P170" s="56">
        <f t="shared" si="227"/>
        <v>0</v>
      </c>
      <c r="Q170" s="54"/>
      <c r="R170" s="55"/>
      <c r="S170" s="56">
        <f t="shared" si="228"/>
        <v>0</v>
      </c>
      <c r="T170" s="54"/>
      <c r="U170" s="55"/>
      <c r="V170" s="56">
        <f t="shared" si="229"/>
        <v>0</v>
      </c>
      <c r="W170" s="66">
        <f t="shared" si="209"/>
        <v>0</v>
      </c>
      <c r="X170" s="275">
        <f t="shared" si="210"/>
        <v>0</v>
      </c>
      <c r="Y170" s="275">
        <f t="shared" si="185"/>
        <v>0</v>
      </c>
      <c r="Z170" s="283" t="e">
        <f t="shared" si="211"/>
        <v>#DIV/0!</v>
      </c>
      <c r="AA170" s="256"/>
      <c r="AB170" s="59"/>
      <c r="AC170" s="59"/>
      <c r="AD170" s="59"/>
      <c r="AE170" s="59"/>
      <c r="AF170" s="59"/>
      <c r="AG170" s="59"/>
    </row>
    <row r="171" spans="1:33" ht="30" customHeight="1" x14ac:dyDescent="0.25">
      <c r="A171" s="50" t="s">
        <v>17</v>
      </c>
      <c r="B171" s="201" t="s">
        <v>240</v>
      </c>
      <c r="C171" s="96" t="s">
        <v>241</v>
      </c>
      <c r="D171" s="141" t="s">
        <v>20</v>
      </c>
      <c r="E171" s="54">
        <v>5</v>
      </c>
      <c r="F171" s="55">
        <v>400</v>
      </c>
      <c r="G171" s="56">
        <f t="shared" si="224"/>
        <v>2000</v>
      </c>
      <c r="H171" s="54">
        <v>1</v>
      </c>
      <c r="I171" s="55">
        <v>140.9</v>
      </c>
      <c r="J171" s="56">
        <f t="shared" si="225"/>
        <v>140.9</v>
      </c>
      <c r="K171" s="54"/>
      <c r="L171" s="55"/>
      <c r="M171" s="56">
        <f t="shared" si="226"/>
        <v>0</v>
      </c>
      <c r="N171" s="54"/>
      <c r="O171" s="55"/>
      <c r="P171" s="56">
        <f t="shared" si="227"/>
        <v>0</v>
      </c>
      <c r="Q171" s="54"/>
      <c r="R171" s="55"/>
      <c r="S171" s="56">
        <f t="shared" si="228"/>
        <v>0</v>
      </c>
      <c r="T171" s="54"/>
      <c r="U171" s="55"/>
      <c r="V171" s="56">
        <f t="shared" si="229"/>
        <v>0</v>
      </c>
      <c r="W171" s="66">
        <f t="shared" si="209"/>
        <v>2000</v>
      </c>
      <c r="X171" s="275">
        <f t="shared" si="210"/>
        <v>140.9</v>
      </c>
      <c r="Y171" s="275">
        <f t="shared" si="185"/>
        <v>1859.1</v>
      </c>
      <c r="Z171" s="283">
        <f t="shared" si="211"/>
        <v>0.92954999999999999</v>
      </c>
      <c r="AA171" s="256"/>
      <c r="AB171" s="59"/>
      <c r="AC171" s="59"/>
      <c r="AD171" s="59"/>
      <c r="AE171" s="59"/>
      <c r="AF171" s="59"/>
      <c r="AG171" s="59"/>
    </row>
    <row r="172" spans="1:33" ht="30" customHeight="1" x14ac:dyDescent="0.25">
      <c r="A172" s="50" t="s">
        <v>17</v>
      </c>
      <c r="B172" s="201" t="s">
        <v>242</v>
      </c>
      <c r="C172" s="402" t="s">
        <v>243</v>
      </c>
      <c r="D172" s="53"/>
      <c r="E172" s="54"/>
      <c r="F172" s="55"/>
      <c r="G172" s="56">
        <f t="shared" si="224"/>
        <v>0</v>
      </c>
      <c r="H172" s="54"/>
      <c r="I172" s="55"/>
      <c r="J172" s="56">
        <f t="shared" si="225"/>
        <v>0</v>
      </c>
      <c r="K172" s="54"/>
      <c r="L172" s="55"/>
      <c r="M172" s="56">
        <f t="shared" si="226"/>
        <v>0</v>
      </c>
      <c r="N172" s="54"/>
      <c r="O172" s="55"/>
      <c r="P172" s="56">
        <f t="shared" si="227"/>
        <v>0</v>
      </c>
      <c r="Q172" s="54"/>
      <c r="R172" s="55"/>
      <c r="S172" s="56">
        <f t="shared" si="228"/>
        <v>0</v>
      </c>
      <c r="T172" s="54"/>
      <c r="U172" s="55"/>
      <c r="V172" s="56">
        <f t="shared" si="229"/>
        <v>0</v>
      </c>
      <c r="W172" s="66">
        <f t="shared" si="209"/>
        <v>0</v>
      </c>
      <c r="X172" s="275">
        <f t="shared" si="210"/>
        <v>0</v>
      </c>
      <c r="Y172" s="275">
        <f t="shared" si="185"/>
        <v>0</v>
      </c>
      <c r="Z172" s="283" t="e">
        <f t="shared" si="211"/>
        <v>#DIV/0!</v>
      </c>
      <c r="AA172" s="256"/>
      <c r="AB172" s="59"/>
      <c r="AC172" s="59"/>
      <c r="AD172" s="59"/>
      <c r="AE172" s="59"/>
      <c r="AF172" s="59"/>
      <c r="AG172" s="59"/>
    </row>
    <row r="173" spans="1:33" ht="30" customHeight="1" x14ac:dyDescent="0.25">
      <c r="A173" s="50" t="s">
        <v>17</v>
      </c>
      <c r="B173" s="201" t="s">
        <v>244</v>
      </c>
      <c r="C173" s="88" t="s">
        <v>339</v>
      </c>
      <c r="D173" s="53" t="s">
        <v>82</v>
      </c>
      <c r="E173" s="54">
        <v>16</v>
      </c>
      <c r="F173" s="55">
        <v>1000</v>
      </c>
      <c r="G173" s="56">
        <f t="shared" ref="G173:G174" si="230">E173*F173</f>
        <v>16000</v>
      </c>
      <c r="H173" s="54">
        <v>16</v>
      </c>
      <c r="I173" s="55">
        <v>1000</v>
      </c>
      <c r="J173" s="56">
        <f t="shared" ref="J173:J174" si="231">H173*I173</f>
        <v>16000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/>
      <c r="R173" s="55"/>
      <c r="S173" s="56">
        <f t="shared" si="228"/>
        <v>0</v>
      </c>
      <c r="T173" s="54"/>
      <c r="U173" s="55"/>
      <c r="V173" s="56">
        <f t="shared" si="229"/>
        <v>0</v>
      </c>
      <c r="W173" s="66">
        <f t="shared" si="209"/>
        <v>16000</v>
      </c>
      <c r="X173" s="275">
        <f t="shared" si="210"/>
        <v>16000</v>
      </c>
      <c r="Y173" s="275">
        <f t="shared" si="185"/>
        <v>0</v>
      </c>
      <c r="Z173" s="283">
        <f t="shared" si="211"/>
        <v>0</v>
      </c>
      <c r="AA173" s="256"/>
      <c r="AB173" s="58"/>
      <c r="AC173" s="59"/>
      <c r="AD173" s="59"/>
      <c r="AE173" s="59"/>
      <c r="AF173" s="59"/>
      <c r="AG173" s="59"/>
    </row>
    <row r="174" spans="1:33" ht="30" customHeight="1" x14ac:dyDescent="0.25">
      <c r="A174" s="50" t="s">
        <v>17</v>
      </c>
      <c r="B174" s="201" t="s">
        <v>245</v>
      </c>
      <c r="C174" s="405" t="s">
        <v>340</v>
      </c>
      <c r="D174" s="141" t="s">
        <v>20</v>
      </c>
      <c r="E174" s="54">
        <v>5</v>
      </c>
      <c r="F174" s="55">
        <v>9000</v>
      </c>
      <c r="G174" s="56">
        <f t="shared" si="230"/>
        <v>45000</v>
      </c>
      <c r="H174" s="54">
        <v>5</v>
      </c>
      <c r="I174" s="55">
        <v>9000</v>
      </c>
      <c r="J174" s="56">
        <f t="shared" si="231"/>
        <v>45000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45000</v>
      </c>
      <c r="X174" s="275">
        <f t="shared" si="210"/>
        <v>45000</v>
      </c>
      <c r="Y174" s="275">
        <f t="shared" si="185"/>
        <v>0</v>
      </c>
      <c r="Z174" s="283">
        <f t="shared" si="211"/>
        <v>0</v>
      </c>
      <c r="AA174" s="256"/>
      <c r="AB174" s="59"/>
      <c r="AC174" s="59"/>
      <c r="AD174" s="59"/>
      <c r="AE174" s="59"/>
      <c r="AF174" s="59"/>
      <c r="AG174" s="59"/>
    </row>
    <row r="175" spans="1:33" ht="30" customHeight="1" x14ac:dyDescent="0.25">
      <c r="A175" s="60" t="s">
        <v>17</v>
      </c>
      <c r="B175" s="225" t="s">
        <v>246</v>
      </c>
      <c r="C175" s="181" t="s">
        <v>257</v>
      </c>
      <c r="D175" s="62"/>
      <c r="E175" s="63"/>
      <c r="F175" s="64"/>
      <c r="G175" s="65">
        <f>E175*F175</f>
        <v>0</v>
      </c>
      <c r="H175" s="63"/>
      <c r="I175" s="64"/>
      <c r="J175" s="65">
        <f>H175*I175</f>
        <v>0</v>
      </c>
      <c r="K175" s="63"/>
      <c r="L175" s="64"/>
      <c r="M175" s="65">
        <f t="shared" si="226"/>
        <v>0</v>
      </c>
      <c r="N175" s="63"/>
      <c r="O175" s="64"/>
      <c r="P175" s="65">
        <f t="shared" si="227"/>
        <v>0</v>
      </c>
      <c r="Q175" s="63"/>
      <c r="R175" s="64"/>
      <c r="S175" s="65">
        <f t="shared" si="228"/>
        <v>0</v>
      </c>
      <c r="T175" s="63"/>
      <c r="U175" s="64"/>
      <c r="V175" s="65">
        <f t="shared" si="229"/>
        <v>0</v>
      </c>
      <c r="W175" s="66">
        <f t="shared" si="209"/>
        <v>0</v>
      </c>
      <c r="X175" s="275">
        <f t="shared" si="210"/>
        <v>0</v>
      </c>
      <c r="Y175" s="275">
        <f t="shared" si="185"/>
        <v>0</v>
      </c>
      <c r="Z175" s="283" t="e">
        <f t="shared" si="211"/>
        <v>#DIV/0!</v>
      </c>
      <c r="AA175" s="257"/>
      <c r="AB175" s="59"/>
      <c r="AC175" s="59"/>
      <c r="AD175" s="59"/>
      <c r="AE175" s="59"/>
      <c r="AF175" s="59"/>
      <c r="AG175" s="59"/>
    </row>
    <row r="176" spans="1:33" ht="30" customHeight="1" thickBot="1" x14ac:dyDescent="0.3">
      <c r="A176" s="60" t="s">
        <v>17</v>
      </c>
      <c r="B176" s="202" t="s">
        <v>247</v>
      </c>
      <c r="C176" s="97" t="s">
        <v>248</v>
      </c>
      <c r="D176" s="74"/>
      <c r="E176" s="271"/>
      <c r="F176" s="64">
        <v>0.22</v>
      </c>
      <c r="G176" s="65">
        <f>E176*F176</f>
        <v>0</v>
      </c>
      <c r="H176" s="271"/>
      <c r="I176" s="64">
        <v>0.22</v>
      </c>
      <c r="J176" s="65">
        <f>H176*I176</f>
        <v>0</v>
      </c>
      <c r="K176" s="271"/>
      <c r="L176" s="64">
        <v>0.22</v>
      </c>
      <c r="M176" s="65">
        <f>K176*L176</f>
        <v>0</v>
      </c>
      <c r="N176" s="271"/>
      <c r="O176" s="64">
        <v>0.22</v>
      </c>
      <c r="P176" s="65">
        <f>N176*O176</f>
        <v>0</v>
      </c>
      <c r="Q176" s="271"/>
      <c r="R176" s="64">
        <v>0.22</v>
      </c>
      <c r="S176" s="65">
        <f t="shared" si="228"/>
        <v>0</v>
      </c>
      <c r="T176" s="271"/>
      <c r="U176" s="64">
        <v>0.22</v>
      </c>
      <c r="V176" s="65">
        <f t="shared" si="229"/>
        <v>0</v>
      </c>
      <c r="W176" s="66">
        <f t="shared" si="209"/>
        <v>0</v>
      </c>
      <c r="X176" s="275">
        <f t="shared" si="210"/>
        <v>0</v>
      </c>
      <c r="Y176" s="275">
        <f t="shared" si="185"/>
        <v>0</v>
      </c>
      <c r="Z176" s="283" t="e">
        <f t="shared" si="211"/>
        <v>#DIV/0!</v>
      </c>
      <c r="AA176" s="252"/>
      <c r="AB176" s="5"/>
      <c r="AC176" s="5"/>
      <c r="AD176" s="5"/>
      <c r="AE176" s="5"/>
      <c r="AF176" s="5"/>
      <c r="AG176" s="5"/>
    </row>
    <row r="177" spans="1:33" ht="30" customHeight="1" thickBot="1" x14ac:dyDescent="0.3">
      <c r="A177" s="153" t="s">
        <v>249</v>
      </c>
      <c r="B177" s="218"/>
      <c r="C177" s="154"/>
      <c r="D177" s="155"/>
      <c r="E177" s="115">
        <f>E168+E164+E159+E154</f>
        <v>33</v>
      </c>
      <c r="F177" s="90"/>
      <c r="G177" s="156">
        <f>G168+G164+G159+G154</f>
        <v>80000</v>
      </c>
      <c r="H177" s="115">
        <f>H168+H164+H159+H154</f>
        <v>29</v>
      </c>
      <c r="I177" s="90"/>
      <c r="J177" s="156">
        <f>J168+J164+J159+J154</f>
        <v>78140.899999999994</v>
      </c>
      <c r="K177" s="115">
        <f>K168+K164+K159+K154</f>
        <v>0</v>
      </c>
      <c r="L177" s="90"/>
      <c r="M177" s="156">
        <f>M168+M164+M159+M154</f>
        <v>0</v>
      </c>
      <c r="N177" s="115">
        <f>N168+N164+N159+N154</f>
        <v>0</v>
      </c>
      <c r="O177" s="90"/>
      <c r="P177" s="156">
        <f>P168+P164+P159+P154</f>
        <v>0</v>
      </c>
      <c r="Q177" s="115">
        <f>Q168+Q164+Q159+Q154</f>
        <v>0</v>
      </c>
      <c r="R177" s="90"/>
      <c r="S177" s="156">
        <f>S168+S164+S159+S154</f>
        <v>0</v>
      </c>
      <c r="T177" s="115">
        <f>T168+T164+T159+T154</f>
        <v>0</v>
      </c>
      <c r="U177" s="90"/>
      <c r="V177" s="156">
        <f>V168+V164+V159+V154</f>
        <v>0</v>
      </c>
      <c r="W177" s="157">
        <f>W168+W154+W164+W159</f>
        <v>80000</v>
      </c>
      <c r="X177" s="157">
        <f>X168+X154+X164+X159</f>
        <v>78140.899999999994</v>
      </c>
      <c r="Y177" s="157">
        <f t="shared" si="185"/>
        <v>1859.1000000000058</v>
      </c>
      <c r="Z177" s="157">
        <f>Y177/W177</f>
        <v>2.3238750000000072E-2</v>
      </c>
      <c r="AA177" s="259"/>
      <c r="AB177" s="5"/>
      <c r="AC177" s="5"/>
      <c r="AD177" s="5"/>
      <c r="AE177" s="5"/>
      <c r="AF177" s="5"/>
      <c r="AG177" s="5"/>
    </row>
    <row r="178" spans="1:33" ht="30" customHeight="1" thickBot="1" x14ac:dyDescent="0.3">
      <c r="A178" s="158" t="s">
        <v>250</v>
      </c>
      <c r="B178" s="159"/>
      <c r="C178" s="160"/>
      <c r="D178" s="161"/>
      <c r="E178" s="162"/>
      <c r="F178" s="163"/>
      <c r="G178" s="164">
        <f>G33+G47+G56+G78+G92+G106+G119+G127+G135+G142+G146+G152+G177</f>
        <v>470200</v>
      </c>
      <c r="H178" s="162"/>
      <c r="I178" s="163"/>
      <c r="J178" s="164">
        <f>J33+J47+J56+J78+J92+J106+J119+J127+J135+J142+J146+J152+J177</f>
        <v>470200</v>
      </c>
      <c r="K178" s="162"/>
      <c r="L178" s="163"/>
      <c r="M178" s="164">
        <f>M33+M47+M56+M78+M92+M106+M119+M127+M135+M142+M146+M152+M177</f>
        <v>0</v>
      </c>
      <c r="N178" s="162"/>
      <c r="O178" s="163"/>
      <c r="P178" s="164">
        <f>P33+P47+P56+P78+P92+P106+P119+P127+P135+P142+P146+P152+P177</f>
        <v>0</v>
      </c>
      <c r="Q178" s="162"/>
      <c r="R178" s="163"/>
      <c r="S178" s="164">
        <f>S33+S47+S56+S78+S92+S106+S119+S127+S135+S142+S146+S152+S177</f>
        <v>0</v>
      </c>
      <c r="T178" s="162"/>
      <c r="U178" s="163"/>
      <c r="V178" s="164">
        <f>V33+V47+V56+V78+V92+V106+V119+V127+V135+V142+V146+V152+V177</f>
        <v>0</v>
      </c>
      <c r="W178" s="164">
        <f>W33+W47+W56+W78+W92+W106+W119+W127+W135+W142+W146+W152+W177</f>
        <v>470200</v>
      </c>
      <c r="X178" s="164">
        <f>X33+X47+X56+X78+X92+X106+X119+X127+X135+X142+X146+X152+X177</f>
        <v>470200</v>
      </c>
      <c r="Y178" s="164">
        <f>Y33+Y47+Y56+Y78+Y92+Y106+Y119+Y127+Y135+Y142+Y146+Y152+Y177</f>
        <v>7.2759576141834259E-12</v>
      </c>
      <c r="Z178" s="282">
        <f>Y178/W178</f>
        <v>1.5474176125443271E-17</v>
      </c>
      <c r="AA178" s="260"/>
      <c r="AB178" s="5"/>
      <c r="AC178" s="5"/>
      <c r="AD178" s="5"/>
      <c r="AE178" s="5"/>
      <c r="AF178" s="5"/>
      <c r="AG178" s="5"/>
    </row>
    <row r="179" spans="1:33" ht="15" customHeight="1" thickBot="1" x14ac:dyDescent="0.3">
      <c r="A179" s="448"/>
      <c r="B179" s="409"/>
      <c r="C179" s="409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45"/>
      <c r="AB179" s="5"/>
      <c r="AC179" s="5"/>
      <c r="AD179" s="5"/>
      <c r="AE179" s="5"/>
      <c r="AF179" s="5"/>
      <c r="AG179" s="5"/>
    </row>
    <row r="180" spans="1:33" ht="30" customHeight="1" thickBot="1" x14ac:dyDescent="0.3">
      <c r="A180" s="449" t="s">
        <v>251</v>
      </c>
      <c r="B180" s="435"/>
      <c r="C180" s="450"/>
      <c r="D180" s="165"/>
      <c r="E180" s="162"/>
      <c r="F180" s="163"/>
      <c r="G180" s="166">
        <f>Фінансування!C27-'Кошторис  витрат'!G178</f>
        <v>0</v>
      </c>
      <c r="H180" s="162"/>
      <c r="I180" s="163"/>
      <c r="J180" s="166">
        <f>Фінансування!C28-'Кошторис  витрат'!J178</f>
        <v>0</v>
      </c>
      <c r="K180" s="162"/>
      <c r="L180" s="163"/>
      <c r="M180" s="166">
        <f>'Кошторис  витрат'!J27-'Кошторис  витрат'!M178</f>
        <v>7700</v>
      </c>
      <c r="N180" s="162"/>
      <c r="O180" s="163"/>
      <c r="P180" s="166">
        <f>'Кошторис  витрат'!J28-'Кошторис  витрат'!P178</f>
        <v>0</v>
      </c>
      <c r="Q180" s="162"/>
      <c r="R180" s="163"/>
      <c r="S180" s="166">
        <f>Фінансування!L27-'Кошторис  витрат'!S178</f>
        <v>0</v>
      </c>
      <c r="T180" s="162"/>
      <c r="U180" s="163"/>
      <c r="V180" s="166">
        <f>Фінансування!L28-'Кошторис  витрат'!V178</f>
        <v>0</v>
      </c>
      <c r="W180" s="167">
        <f>Фінансування!N27-'Кошторис  витрат'!W178</f>
        <v>0</v>
      </c>
      <c r="X180" s="167">
        <f>Фінансування!N28-'Кошторис  витрат'!X178</f>
        <v>0</v>
      </c>
      <c r="Y180" s="167"/>
      <c r="Z180" s="167"/>
      <c r="AA180" s="261"/>
      <c r="AB180" s="5"/>
      <c r="AC180" s="5"/>
      <c r="AD180" s="5"/>
      <c r="AE180" s="5"/>
      <c r="AF180" s="5"/>
      <c r="AG180" s="5"/>
    </row>
    <row r="181" spans="1:33" ht="15.75" customHeight="1" x14ac:dyDescent="0.25">
      <c r="A181" s="1"/>
      <c r="B181" s="168"/>
      <c r="C181" s="2"/>
      <c r="D181" s="16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68"/>
      <c r="C182" s="2"/>
      <c r="D182" s="16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68"/>
      <c r="C183" s="2"/>
      <c r="D183" s="16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6"/>
      <c r="B184" s="7"/>
      <c r="C184" s="8"/>
      <c r="D184" s="169"/>
      <c r="E184" s="170"/>
      <c r="F184" s="170"/>
      <c r="G184" s="9"/>
      <c r="H184" s="170"/>
      <c r="I184" s="170"/>
      <c r="J184" s="9"/>
      <c r="K184" s="171"/>
      <c r="L184" s="6"/>
      <c r="M184" s="170"/>
      <c r="N184" s="171"/>
      <c r="O184" s="6"/>
      <c r="P184" s="170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10"/>
      <c r="B185" s="172"/>
      <c r="C185" s="11" t="s">
        <v>2</v>
      </c>
      <c r="D185" s="173"/>
      <c r="E185" s="14"/>
      <c r="F185" s="12" t="s">
        <v>3</v>
      </c>
      <c r="G185" s="14"/>
      <c r="H185" s="14"/>
      <c r="I185" s="12" t="s">
        <v>3</v>
      </c>
      <c r="J185" s="14"/>
      <c r="K185" s="15"/>
      <c r="L185" s="13" t="s">
        <v>4</v>
      </c>
      <c r="M185" s="14"/>
      <c r="N185" s="15"/>
      <c r="O185" s="13" t="s">
        <v>4</v>
      </c>
      <c r="P185" s="14"/>
      <c r="Q185" s="14"/>
      <c r="R185" s="14"/>
      <c r="S185" s="14"/>
      <c r="T185" s="14"/>
      <c r="U185" s="14"/>
      <c r="V185" s="14"/>
      <c r="W185" s="174"/>
      <c r="X185" s="174"/>
      <c r="Y185" s="174"/>
      <c r="Z185" s="174"/>
      <c r="AA185" s="262"/>
      <c r="AB185" s="176"/>
      <c r="AC185" s="175"/>
      <c r="AD185" s="176"/>
      <c r="AE185" s="176"/>
      <c r="AF185" s="176"/>
      <c r="AG185" s="176"/>
    </row>
    <row r="186" spans="1:33" ht="15.75" customHeight="1" x14ac:dyDescent="0.25">
      <c r="A186" s="1"/>
      <c r="B186" s="168"/>
      <c r="C186" s="2"/>
      <c r="D186" s="16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68"/>
      <c r="C189" s="2"/>
      <c r="D189" s="16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77"/>
      <c r="X189" s="177"/>
      <c r="Y189" s="177"/>
      <c r="Z189" s="177"/>
      <c r="AA189" s="24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68"/>
      <c r="C190" s="2"/>
      <c r="D190" s="16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77"/>
      <c r="X190" s="177"/>
      <c r="Y190" s="177"/>
      <c r="Z190" s="177"/>
      <c r="AA190" s="24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77"/>
      <c r="X191" s="177"/>
      <c r="Y191" s="177"/>
      <c r="Z191" s="177"/>
      <c r="AA191" s="24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7"/>
      <c r="X192" s="177"/>
      <c r="Y192" s="177"/>
      <c r="Z192" s="177"/>
      <c r="AA192" s="24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7"/>
      <c r="X193" s="177"/>
      <c r="Y193" s="177"/>
      <c r="Z193" s="177"/>
      <c r="AA193" s="24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7"/>
      <c r="X194" s="177"/>
      <c r="Y194" s="177"/>
      <c r="Z194" s="177"/>
      <c r="AA194" s="24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</sheetData>
  <mergeCells count="25">
    <mergeCell ref="A1:E1"/>
    <mergeCell ref="A7:A9"/>
    <mergeCell ref="B7:B9"/>
    <mergeCell ref="C7:C9"/>
    <mergeCell ref="D7:D9"/>
    <mergeCell ref="A146:D146"/>
    <mergeCell ref="A179:C179"/>
    <mergeCell ref="A180:C180"/>
    <mergeCell ref="E54:G55"/>
    <mergeCell ref="A92:D92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Dell</cp:lastModifiedBy>
  <cp:lastPrinted>2021-12-13T08:50:39Z</cp:lastPrinted>
  <dcterms:created xsi:type="dcterms:W3CDTF">2020-11-14T13:09:40Z</dcterms:created>
  <dcterms:modified xsi:type="dcterms:W3CDTF">2021-12-13T08:56:05Z</dcterms:modified>
</cp:coreProperties>
</file>