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Витрати" sheetId="2" r:id="rId5"/>
    <sheet state="visible" name="Реєстр документів" sheetId="3" r:id="rId6"/>
  </sheets>
  <definedNames>
    <definedName hidden="1" localSheetId="1" name="_xlnm._FilterDatabase">'Витрати'!$A$9:$AF$9</definedName>
  </definedNames>
  <calcPr/>
  <extLst>
    <ext uri="GoogleSheetsCustomDataVersion1">
      <go:sheetsCustomData xmlns:go="http://customooxmlschemas.google.com/" r:id="rId7" roundtripDataSignature="AMtx7mi6VqARtaQ/SYr97Dcr7s/191Ej8Q=="/>
    </ext>
  </extLst>
</workbook>
</file>

<file path=xl/sharedStrings.xml><?xml version="1.0" encoding="utf-8"?>
<sst xmlns="http://schemas.openxmlformats.org/spreadsheetml/2006/main" count="2669" uniqueCount="888">
  <si>
    <t>Додаток №4</t>
  </si>
  <si>
    <t>до Договору про надання гранту № 3PLUS1-26363</t>
  </si>
  <si>
    <t>від " 25 " листопада 2020 року</t>
  </si>
  <si>
    <t>Конкурсна програма: Культура плюс</t>
  </si>
  <si>
    <t>ЛОТ: Індивідуальний</t>
  </si>
  <si>
    <t>Назва Заявника: ТОВАРИСТВО З ОБМЕЖЕНОЮ ВІДПОВІДАЛЬНІСТЮ "ХАРКІВСЬКИЙ ФЕСТИВАЛЬНИЙ ЦЕНТР"</t>
  </si>
  <si>
    <t>Назва проекту: Загальнодоступний багатожанровий театр</t>
  </si>
  <si>
    <t xml:space="preserve">  ЗВІТ</t>
  </si>
  <si>
    <t xml:space="preserve">про надходження та використання коштів для реалізації проекту </t>
  </si>
  <si>
    <t>за період з листопада 2020 року по 31 липня 2021 року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</si>
  <si>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</si>
  <si>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</si>
  <si>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</si>
  <si>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</si>
  <si>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</si>
  <si>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</si>
  <si>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</si>
  <si>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</si>
  <si>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</si>
  <si>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</si>
  <si>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</si>
  <si>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</si>
  <si>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</si>
  <si>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</si>
  <si>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</si>
  <si>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</si>
  <si>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</si>
  <si>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</si>
  <si>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</si>
  <si>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</si>
  <si>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</si>
  <si>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</si>
  <si>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</si>
  <si>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</si>
  <si>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</si>
  <si>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</si>
  <si>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</si>
  <si>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</si>
  <si>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</si>
  <si>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</si>
  <si>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</si>
  <si>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</si>
  <si>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</si>
  <si>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</si>
  <si>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</si>
  <si>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r>
      <rPr>
        <rFont val="Arial"/>
        <b/>
        <color theme="1"/>
        <sz val="10.0"/>
      </rPr>
      <t>Конкурсна програма:</t>
    </r>
    <r>
      <rPr>
        <rFont val="Roboto"/>
        <b/>
        <color theme="1"/>
        <sz val="12.0"/>
      </rPr>
      <t xml:space="preserve"> </t>
    </r>
    <r>
      <rPr>
        <rFont val="Roboto"/>
        <b val="0"/>
        <color theme="1"/>
        <sz val="12.0"/>
      </rPr>
      <t xml:space="preserve">Культура плюс </t>
    </r>
  </si>
  <si>
    <t>Назва заявника:</t>
  </si>
  <si>
    <t>ТОВАРИСТВО З ОБМЕЖЕНОЮ ВІДПОВІДАЛЬНІСТЮ "ХАРКІВСЬКИЙ ФЕСТИВАЛЬНИЙ ЦЕНТР"</t>
  </si>
  <si>
    <t>Назва проекту:</t>
  </si>
  <si>
    <t>Загальнодоступний багатожанровий театр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</si>
  <si>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</si>
  <si>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</si>
  <si>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</si>
  <si>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</si>
  <si>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</si>
  <si>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</si>
  <si>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</si>
  <si>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</si>
  <si>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</si>
  <si>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</si>
  <si>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</si>
  <si>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</si>
  <si>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</si>
  <si>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</si>
  <si>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</si>
  <si>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</si>
  <si>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</si>
  <si>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</si>
  <si>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</si>
  <si>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</si>
  <si>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</si>
  <si>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</si>
  <si>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</si>
  <si>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</si>
  <si>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</si>
  <si>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</si>
  <si>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</si>
  <si>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</si>
  <si>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</si>
  <si>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</si>
  <si>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</si>
  <si>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</si>
  <si>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</si>
  <si>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</si>
  <si>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</si>
  <si>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</si>
  <si>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</si>
  <si>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</si>
  <si>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</si>
  <si>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</si>
  <si>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</si>
  <si>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</si>
  <si>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</si>
  <si>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</si>
  <si>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</si>
  <si>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</si>
  <si>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</si>
  <si>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</si>
  <si>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</si>
  <si>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</si>
  <si>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</si>
  <si>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</si>
  <si>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</si>
  <si>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</si>
  <si>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</si>
  <si>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</si>
  <si>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</si>
  <si>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</si>
  <si>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</si>
  <si>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</si>
  <si>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</si>
  <si>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</si>
  <si>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</si>
  <si>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</si>
  <si>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</si>
  <si>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</si>
  <si>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</si>
  <si>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</si>
  <si>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</si>
  <si>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</si>
  <si>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</si>
  <si>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</si>
  <si>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>1.3.1</t>
  </si>
  <si>
    <t>Какурін Володимир Ігорович, координатор проекту</t>
  </si>
  <si>
    <t>1.3.2</t>
  </si>
  <si>
    <t>Кайлов Салім Алієвич, співкоординатор проекту з боку ХФЦ</t>
  </si>
  <si>
    <t>1.3.3</t>
  </si>
  <si>
    <t>Меліхова Юлія Анатоліївна, співкоординатор проекту з боку НЮУ</t>
  </si>
  <si>
    <t>Для належного виконання всіх запланованих заходів проекту з 5-ого місяця (березень) проекту Меліхова Юлія Анатоліївна продовжила роботу над проектом в якості волонтера. Заощаджені кошти пішли на покриття інших статей кошторису</t>
  </si>
  <si>
    <t>1.3.4</t>
  </si>
  <si>
    <t>Скрипчук Володимир Петрович, музичний керівник</t>
  </si>
  <si>
    <t>1.3.5</t>
  </si>
  <si>
    <t>Бреславець Галина Миколаївна, постановник вокальних номерів аутентичного стилю</t>
  </si>
  <si>
    <t>1.3.6</t>
  </si>
  <si>
    <t>Яхно Олена Іванівна, постановник номерів естрадного та джазового вокалу</t>
  </si>
  <si>
    <t>1.3.7</t>
  </si>
  <si>
    <t>Павленко Олена Олександрівна, хореограф з сучасної хореографії</t>
  </si>
  <si>
    <t>1.3.8</t>
  </si>
  <si>
    <t>Гриненко Тетяна Олександрiвна, хореограф стилю контемпорері</t>
  </si>
  <si>
    <t>1.3.9</t>
  </si>
  <si>
    <t>Євдокімова Аліса Ігорівна, режисер-постановник</t>
  </si>
  <si>
    <t>1.3.10</t>
  </si>
  <si>
    <t>Кваша Владислав Валерійович, технічний директор</t>
  </si>
  <si>
    <t>1.3.11</t>
  </si>
  <si>
    <t>Кайлова Вероніка Дмитрівна, менеджер з продажу</t>
  </si>
  <si>
    <t>1.3.12</t>
  </si>
  <si>
    <t>Журбіна Анна Володимирівна, PR-менеджер</t>
  </si>
  <si>
    <t>1.3.13</t>
  </si>
  <si>
    <t>Галенко Ігор Леонідович, координатор проекту</t>
  </si>
  <si>
    <t>1.4</t>
  </si>
  <si>
    <t>За договорами з ФОП</t>
  </si>
  <si>
    <t>1.4.1.</t>
  </si>
  <si>
    <t>Гриненко Максим Миколайович, керівник сайту</t>
  </si>
  <si>
    <t>місяць</t>
  </si>
  <si>
    <t>6000 на 2 місяці до вистави "РіздвоJazz" та 3740 грн за 2 місяці до вистави "Співаючий рояль"</t>
  </si>
  <si>
    <t>1.4.2.</t>
  </si>
  <si>
    <t>Створення сайту Театру</t>
  </si>
  <si>
    <t>штук</t>
  </si>
  <si>
    <t>1.4.3.</t>
  </si>
  <si>
    <t>Розробка АРІ-шлюзів для з'єднань з квитковими операторами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</si>
  <si>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</si>
  <si>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</si>
  <si>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</si>
  <si>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</si>
  <si>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>2.1.1</t>
  </si>
  <si>
    <t>2.1.2</t>
  </si>
  <si>
    <t>За строковими трудовими договорами</t>
  </si>
  <si>
    <t>2.1.3</t>
  </si>
  <si>
    <t>Зменшення ЄСВ відбулося за рахунок того, що останні 5 місяців реалізації проекту Меліхова Юлія працювала як волонтер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</si>
  <si>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</si>
  <si>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</si>
  <si>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</si>
  <si>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</si>
  <si>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</si>
  <si>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</si>
  <si>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</si>
  <si>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</si>
  <si>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</si>
  <si>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</si>
  <si>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</si>
  <si>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</si>
  <si>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</si>
  <si>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</si>
  <si>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</si>
  <si>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</si>
  <si>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</si>
  <si>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</si>
  <si>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</si>
  <si>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</si>
  <si>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</si>
  <si>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</si>
  <si>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</si>
  <si>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</si>
  <si>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</si>
  <si>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</si>
  <si>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</si>
  <si>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</si>
  <si>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</si>
  <si>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</si>
  <si>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5.1.1</t>
  </si>
  <si>
    <t>Харків, вул Пушкіська, 88, Палац студентів, _____ кв. метрів, 2,5 години х 6000 грн х 12 вистав</t>
  </si>
  <si>
    <t>вистава</t>
  </si>
  <si>
    <t>На одну платну виставу було більше</t>
  </si>
  <si>
    <t>5.2</t>
  </si>
  <si>
    <t xml:space="preserve">Оренда техніки, обладнання та інструменту </t>
  </si>
  <si>
    <t>5.2.1</t>
  </si>
  <si>
    <t>Світодіодний екран 3 х 6 метрів (панель+мультимедійне обладнання) на 12 вистав</t>
  </si>
  <si>
    <t>година</t>
  </si>
  <si>
    <t>Стосовно часу: 1) РіздвоJAZZ (1 г 15 хв вистава+45 хв підготовчі роботи)*5 вистав=10 годин; 2) Співаючий рояль (1г 30 хв вистава +45 хв підготовчі роботи)*5 вистав=11 г 15 хв; 3) ХХ століття (2 г вистава+2 години підготовчі роботи+15 хв антракт)*2 вистави=8 г 30 хв. Загалом 29 г 45 хв. Світлодіодний екран складається з панелі та мультимедійоного обладнання. Виплати за світлодіодний екран: 1) РіздвоJAZZ: 102407 грн (73807 панель+28600 обладнання); 2) Співаючий рояль: 112600 грн (84000 панель+28600 обладнання); 3) ХХ століття: 85000 грн. Загалом 300007 грн</t>
  </si>
  <si>
    <t>5.2.2</t>
  </si>
  <si>
    <t>Екран зворотньої проекції 13 х 8 на 5 вистав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</si>
  <si>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</si>
  <si>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</si>
  <si>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</si>
  <si>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Оренда вантажного автомобіля (із зазначенням кілометражу або кількості годин)</t>
  </si>
  <si>
    <t>км (годин)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</si>
  <si>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</si>
  <si>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</si>
  <si>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</si>
  <si>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5.4.1</t>
  </si>
  <si>
    <t>Сценічне покриття (танцювальний лінолеум) 10 х 15 метрів</t>
  </si>
  <si>
    <t>5.5</t>
  </si>
  <si>
    <t>Інші об'єкти оренди</t>
  </si>
  <si>
    <t>Найменування (з деталізацією технічних характеристик)</t>
  </si>
  <si>
    <t>діб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</si>
  <si>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</si>
  <si>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</si>
  <si>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</si>
  <si>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</si>
  <si>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</si>
  <si>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</si>
  <si>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</si>
  <si>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</si>
  <si>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</si>
  <si>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</si>
  <si>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7.1.1.</t>
  </si>
  <si>
    <t>Костюми музиканта джаз-бенду шоу "РіздвоJAZZ"</t>
  </si>
  <si>
    <t>комплект</t>
  </si>
  <si>
    <t>7.1.2.</t>
  </si>
  <si>
    <t>Костюми вокаліста аутентічного співу шоу "РіздвоJAZZ"</t>
  </si>
  <si>
    <t>7.1.3.</t>
  </si>
  <si>
    <t>Костюми джазового вокаліста шоу "РіздвоJAZZ"</t>
  </si>
  <si>
    <t>7.1.4.</t>
  </si>
  <si>
    <t>Костюм диригента шоу "РіздвоJAZZ"</t>
  </si>
  <si>
    <t>7.1.5.</t>
  </si>
  <si>
    <t>Костюми піаніста шоу "Співаючий рояль"</t>
  </si>
  <si>
    <t>7.1.6.</t>
  </si>
  <si>
    <t>Костюми соліста-вокаліста мюзікл "ХХ століття. Найкраще"</t>
  </si>
  <si>
    <t>7.1.7.</t>
  </si>
  <si>
    <t>Костюми танцівника мюзікл "ХХ століття. Найкраще"</t>
  </si>
  <si>
    <t>У ході реалізації проекту знадобилося збільшити кількість комплектів костюмів танцівників</t>
  </si>
  <si>
    <t>7.1.8.</t>
  </si>
  <si>
    <t>Костюми головних діючих особ вистави "Хроніки Нарнії"</t>
  </si>
  <si>
    <t>7.1.9.</t>
  </si>
  <si>
    <t>Костюми танцівника вистави "Хроніки Нарнії"</t>
  </si>
  <si>
    <t>7.1.10.</t>
  </si>
  <si>
    <t>Костюми звірів вистави "Хроніки Нарнії"</t>
  </si>
  <si>
    <t>7.2</t>
  </si>
  <si>
    <t>Носії, накопичувачі</t>
  </si>
  <si>
    <t>Найменування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</si>
  <si>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</si>
  <si>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</si>
  <si>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</si>
  <si>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</si>
  <si>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</si>
  <si>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</si>
  <si>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макету бренд-буку Театру</t>
  </si>
  <si>
    <t>8.2</t>
  </si>
  <si>
    <t>Нанесення логотопів</t>
  </si>
  <si>
    <t>8.3</t>
  </si>
  <si>
    <t>Друк брошур - програмок</t>
  </si>
  <si>
    <t>8.4</t>
  </si>
  <si>
    <t>Друк буклетів</t>
  </si>
  <si>
    <t>8.5</t>
  </si>
  <si>
    <t>Друк листівок</t>
  </si>
  <si>
    <t>8.6</t>
  </si>
  <si>
    <t>Друк плакатів</t>
  </si>
  <si>
    <t>8.6.1</t>
  </si>
  <si>
    <t>Друк плакатів А-2</t>
  </si>
  <si>
    <t>10,00</t>
  </si>
  <si>
    <t>8.6.2.</t>
  </si>
  <si>
    <t>Друк плакатів А-3</t>
  </si>
  <si>
    <t>Збільшення в рамках 10%</t>
  </si>
  <si>
    <t>8.7</t>
  </si>
  <si>
    <t>Друк банерів</t>
  </si>
  <si>
    <t>8.7.1.</t>
  </si>
  <si>
    <t>Друк банерів 1,2 х 2</t>
  </si>
  <si>
    <t>8.7.2.</t>
  </si>
  <si>
    <t>Друк банерів 3 х 2</t>
  </si>
  <si>
    <t>8.8</t>
  </si>
  <si>
    <t>Флаєри (4 комплекти по 25000 штук)</t>
  </si>
  <si>
    <t>Ціна друку флаєрів спочатку складала 8124 (вистави РіздвоJazz та Співаючий рояль), потім 8125,5 (Хроніки Нарнії та ХХ століття.Найкраще!)</t>
  </si>
  <si>
    <t>8.9</t>
  </si>
  <si>
    <t>Послуги копірайтера</t>
  </si>
  <si>
    <t>8.10</t>
  </si>
  <si>
    <t>Інші поліграфічні послуги</t>
  </si>
  <si>
    <t>Всього по підрозділу 8 "Поліграфічні послуги":</t>
  </si>
  <si>
    <t>Послуги з просування</t>
  </si>
  <si>
    <t>Виготовлення фотогалереї артистів, співробітників та партнерів Театру</t>
  </si>
  <si>
    <t>шт</t>
  </si>
  <si>
    <t>Відеофіксація:</t>
  </si>
  <si>
    <t>9.2.1.</t>
  </si>
  <si>
    <t>Зйомка і виготовлення рекламних відеороликів</t>
  </si>
  <si>
    <t>9.2.2.</t>
  </si>
  <si>
    <t>9.2.3.</t>
  </si>
  <si>
    <t>Виготовлення відеоверсії вистав</t>
  </si>
  <si>
    <t>рекламні витрати (зазначити конкретну назву рекламних послуг):</t>
  </si>
  <si>
    <t>9.3.1.</t>
  </si>
  <si>
    <t>Розміщення афіш/плакатів по місту через рекламні агенства</t>
  </si>
  <si>
    <t>9.3.2.</t>
  </si>
  <si>
    <t>Розміщення афіш/плакатів в навчальних закладах, гуртожитках, міському транспорті</t>
  </si>
  <si>
    <t>9.3.3.</t>
  </si>
  <si>
    <t>Розміщення афіш/плакатів в метро (300 вагонів х 4 вистави х 1 місяць)</t>
  </si>
  <si>
    <t>9.3.4.</t>
  </si>
  <si>
    <t>Розміщення афіш/плакатів на лайт-боксах міста (друк і розміщення)</t>
  </si>
  <si>
    <t>5502 на виставу "РіздвоJazz" (друк та монтаж рекламної продукції)
4320 на виставу "ХХ століття. Найкраще!" (розміщення реклами в пешохідному переході і монтаж)</t>
  </si>
  <si>
    <t>SMM, SO (SEO):</t>
  </si>
  <si>
    <t>9.4.1.</t>
  </si>
  <si>
    <t>Розміщення відеороліка на Фейсбук та Інстаграм на виставу "РіздвоJAZZ"</t>
  </si>
  <si>
    <t>кампанія</t>
  </si>
  <si>
    <t>9.4.3.</t>
  </si>
  <si>
    <t>Розміщення відеороліка на Фейсбук та Інстаграм на виставу "ХХ століття. Найкраще"</t>
  </si>
  <si>
    <t>9.4.4.</t>
  </si>
  <si>
    <t>Розміщення відеороліка на Фейсбук та Інстаграм на виставу "Хроніки Нарнії"</t>
  </si>
  <si>
    <t>9.4.7.</t>
  </si>
  <si>
    <t>Розміщення відеороліка на Ютуб на виставу "ХХ століття. Найкраще"</t>
  </si>
  <si>
    <t>9.4.8.</t>
  </si>
  <si>
    <t>Розміщення відеороліка на Ютуб на виставу "Хроніки Нарнії"</t>
  </si>
  <si>
    <t>9.4.12.</t>
  </si>
  <si>
    <t>Розміщення контекстно-медійної реклами та пошукового запиту в Гугл на виставу "Хроніки Нарнії"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</si>
  <si>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</si>
  <si>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</si>
  <si>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</si>
  <si>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</si>
  <si>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</si>
  <si>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</si>
  <si>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</si>
  <si>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</si>
  <si>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</si>
  <si>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</si>
  <si>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</si>
  <si>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</si>
  <si>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</si>
  <si>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</si>
  <si>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13.1</t>
  </si>
  <si>
    <t>Адміністративні витрати</t>
  </si>
  <si>
    <t>Бухгалтерські послуги</t>
  </si>
  <si>
    <t>Юридичні послуги (ЦПХ)</t>
  </si>
  <si>
    <t>Аудиторські послуги</t>
  </si>
  <si>
    <t>послуга</t>
  </si>
  <si>
    <t>Соціальні внески розділу "Адміністративні витрати" (по пункту13.11.1)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</si>
  <si>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</si>
  <si>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</si>
  <si>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</si>
  <si>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</si>
  <si>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</si>
  <si>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>14.1.1</t>
  </si>
  <si>
    <t>Створення відеоконтенту для вистави "РіздвоJAZZ" (ФОП)</t>
  </si>
  <si>
    <t>хвилини</t>
  </si>
  <si>
    <t>14.1.2</t>
  </si>
  <si>
    <t>Створення відеоконтенту для вистави "Співаючий рояль" (ФОП)</t>
  </si>
  <si>
    <t>14.1.3</t>
  </si>
  <si>
    <t>Створення відеоконтенту для вистави "ХХ століття. Найкраще" (ФОП)</t>
  </si>
  <si>
    <t>14.1.4</t>
  </si>
  <si>
    <t>Створення відеоконтенту для вистави "Хроніки Нарнії" (ФОП)</t>
  </si>
  <si>
    <t>14.1.5</t>
  </si>
  <si>
    <t>Соціальні внески за договорами ЦПХ з підрядниками (ЄСВ) розділу "Послуги комп'ютерної обробки, монтажу, зведення"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</si>
  <si>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</si>
  <si>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</si>
  <si>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</si>
  <si>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</si>
  <si>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</si>
  <si>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</si>
  <si>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</si>
  <si>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</si>
  <si>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</si>
  <si>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г</t>
  </si>
  <si>
    <t>Друк журналів</t>
  </si>
  <si>
    <t>д</t>
  </si>
  <si>
    <t>Інші витрати (вказати надану послугу)</t>
  </si>
  <si>
    <t>14.4</t>
  </si>
  <si>
    <t>14.4.1</t>
  </si>
  <si>
    <t>Послуги Internet (вказати період надання послуг)</t>
  </si>
  <si>
    <t>14.4.2</t>
  </si>
  <si>
    <t>Банківська комісія за переказ (відповідно до тарифів обслуговуючого банку)</t>
  </si>
  <si>
    <t>Заплатили за власні кошти</t>
  </si>
  <si>
    <t>14.4.3</t>
  </si>
  <si>
    <t>Розрахунково-касове обслуговування (відповідно до тарифів обслуговуючого банку)</t>
  </si>
  <si>
    <t>14.4.4</t>
  </si>
  <si>
    <t>Інші послуги банку (відповідно до тарифів обслуговуючого банку)</t>
  </si>
  <si>
    <t>14.4.5</t>
  </si>
  <si>
    <t>Комісія за реалізацію квитків (10% від суми проданих квитків)</t>
  </si>
  <si>
    <t>Коміссія з продажу квитків через Інтернет-білет складала спочатку 11%, потім 9. Також був продаж через "Karabas.com" з коміссією 8% і через сайт за допомою платіжної системи "Вей фор пей" (2,5%). Загальна сума коміссії склала 48675 грн</t>
  </si>
  <si>
    <t>14.4.6</t>
  </si>
  <si>
    <t>Інші прямі витрати (деталізувати по кожному виду витрат)</t>
  </si>
  <si>
    <t>14.4.7</t>
  </si>
  <si>
    <t>14.4.8</t>
  </si>
  <si>
    <t>Соціальні внески за договорами ЦПХ з підрядниками (ЄСВ) розділу "Інші прямі витрати"</t>
  </si>
  <si>
    <t>14.4.9</t>
  </si>
  <si>
    <t>Андрєєв Євген Валерійович, аранжувальник оркестрових партій шоу "РіздвоJAZZ" (ЦПХ)</t>
  </si>
  <si>
    <t>14.4.10</t>
  </si>
  <si>
    <t>Сет'ян Гаррі Григорович, аранжувальник фортепіанних партій шоу "Співаючий рояль" (ЦПХ)</t>
  </si>
  <si>
    <t>14.4.11</t>
  </si>
  <si>
    <t>Андрєєв Євген Валерійович, аранжувальник музичних фонограм мюзікла "ХХ століття. Найкраще" (ЦПХ)</t>
  </si>
  <si>
    <t>14.4.12</t>
  </si>
  <si>
    <t>Севастьянов Борис Олександрович, композитор-аранжувальник вистави ""Хроніки Нарнії" (ЦПХ)</t>
  </si>
  <si>
    <t>14.4.13</t>
  </si>
  <si>
    <t>Моїсеєнко Марина, художнік-постановник вистави "Хроніки Нарнії" (ЦПХ)</t>
  </si>
  <si>
    <t>14.4.14</t>
  </si>
  <si>
    <t>Робітник сцени (ЦПХ)</t>
  </si>
  <si>
    <t>14.4.15</t>
  </si>
  <si>
    <t>Контролер квитків (ЦПХ)</t>
  </si>
  <si>
    <t>14.4.16</t>
  </si>
  <si>
    <t>Білетер (ЦПХ)</t>
  </si>
  <si>
    <t>14.4.17</t>
  </si>
  <si>
    <t>Адміністратор (ЦПХ)</t>
  </si>
  <si>
    <t>14.4.18</t>
  </si>
  <si>
    <t>Гардеробщик (ЦПХ)</t>
  </si>
  <si>
    <t>14.4.19</t>
  </si>
  <si>
    <t>Гример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</si>
  <si>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</si>
  <si>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</si>
  <si>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</si>
  <si>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</si>
  <si>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</si>
  <si>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</si>
  <si>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</si>
  <si>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за проектом  Загальнодоступний багатожанровий театр</t>
  </si>
  <si>
    <t>(назва проекту)</t>
  </si>
  <si>
    <t>у період з листопаду 2020 року по 31.07.2021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</si>
  <si>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</si>
  <si>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</si>
  <si>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</si>
  <si>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</si>
  <si>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</si>
  <si>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</si>
  <si>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</si>
  <si>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</si>
  <si>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</si>
  <si>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</si>
  <si>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ст.1.3, п.1.3.1</t>
  </si>
  <si>
    <t>Оплата праці за договором. Координатор проекту</t>
  </si>
  <si>
    <t>КАКУРIН ВОЛОДИМИР IГОРОВИЧ 1983511295</t>
  </si>
  <si>
    <t xml:space="preserve"> договору ЦПХ № 7  вiд 25.11. 2020 р. </t>
  </si>
  <si>
    <t>Акт №1 30.12.2020 за листопад і грудень</t>
  </si>
  <si>
    <t>№65 від 30.12.2020</t>
  </si>
  <si>
    <t>ПДФО</t>
  </si>
  <si>
    <t>№78 від 30.12.2020</t>
  </si>
  <si>
    <t>Військовий збір</t>
  </si>
  <si>
    <t>№64 30.12.2020</t>
  </si>
  <si>
    <t>договору ЦПХ № 41  вiд 04.01. 2021 р.</t>
  </si>
  <si>
    <t>Акт №1 від 29.01.2021</t>
  </si>
  <si>
    <t>№110 від 08.02.2021</t>
  </si>
  <si>
    <t>№118 від 08.02.2021</t>
  </si>
  <si>
    <t>№120 08.02.2020</t>
  </si>
  <si>
    <t>Акт №2 від 26.02.2021</t>
  </si>
  <si>
    <t>№139 від 03.03.2021</t>
  </si>
  <si>
    <t>№141 від 03.03.2021</t>
  </si>
  <si>
    <t>№140 від 03.03.2021</t>
  </si>
  <si>
    <t>Акт №3 від 31.03.2021</t>
  </si>
  <si>
    <t>№173 від 31.03.2021</t>
  </si>
  <si>
    <t>№178 від 31.03.2021</t>
  </si>
  <si>
    <t>№179 від 31.03.2021</t>
  </si>
  <si>
    <t>ст.1.3, п.1.3.2</t>
  </si>
  <si>
    <t>Оплата праці за договором. Співкоординатор проекту з боку ХФЦ</t>
  </si>
  <si>
    <t>КАЙЛОВ САЛIМ АЛIЄВИЧ, 3398210352</t>
  </si>
  <si>
    <t>договору ЦПХ № 1  вiд 25.11. 2020р.</t>
  </si>
  <si>
    <t>№66 від 30.12.2020</t>
  </si>
  <si>
    <t xml:space="preserve"> договору ЦПХ № 40  вiд 04.01. 2021р. </t>
  </si>
  <si>
    <t>№109 від 08.02.2021</t>
  </si>
  <si>
    <t>№137 від 03.03.2021</t>
  </si>
  <si>
    <t>№172 від 31.03.2021</t>
  </si>
  <si>
    <t>Акт №4 від 30.04.2021</t>
  </si>
  <si>
    <t>№201 від 30.04.2021</t>
  </si>
  <si>
    <t>№208 від 30.04.2021</t>
  </si>
  <si>
    <t>№206 від 30.04.2021</t>
  </si>
  <si>
    <t>Акт №5 від 31.05.2021</t>
  </si>
  <si>
    <t>№242 від 31.05.2021</t>
  </si>
  <si>
    <t>№235 від 31.05.2021</t>
  </si>
  <si>
    <t>№240 від 31.05.2021</t>
  </si>
  <si>
    <t>Акт №6 від 30.06.2021</t>
  </si>
  <si>
    <t>№258 від 30.06.2021</t>
  </si>
  <si>
    <t>№256 від 30.06.2021</t>
  </si>
  <si>
    <t>№260 від 30.06.2021</t>
  </si>
  <si>
    <t>Акт №7 від 20.07.2021</t>
  </si>
  <si>
    <t>№279 від 09.07.2021</t>
  </si>
  <si>
    <t>№282 від 09.07.2021</t>
  </si>
  <si>
    <t>№280 від 09.07.2021</t>
  </si>
  <si>
    <t>ст.1.3, п.1.3.3</t>
  </si>
  <si>
    <t>Оплата праці за договором. співкоординатор проекту з боку НЮУ</t>
  </si>
  <si>
    <t>МЕЛIХОВА ЮЛIЯ АНАТОЛIЇВНА 2733215387</t>
  </si>
  <si>
    <t xml:space="preserve"> договору ЦПХ № 9  вiд 25.11.2020р.</t>
  </si>
  <si>
    <t>Акт №1 від 30.12.2020 за листопад і грудень</t>
  </si>
  <si>
    <t>№67 від 30.12.2020</t>
  </si>
  <si>
    <t xml:space="preserve"> договору ЦПХ № 42  вiд 04.01.2021р.</t>
  </si>
  <si>
    <t>№108 від 08.02.2021</t>
  </si>
  <si>
    <t>№138 від 03.03.2021</t>
  </si>
  <si>
    <t>ст.1.3, п.1.3.4</t>
  </si>
  <si>
    <t>Оплата праці за договором ЦПХ музичний керівник</t>
  </si>
  <si>
    <t xml:space="preserve">Скрипчук Володимир Петрович 2786521390 </t>
  </si>
  <si>
    <t>договору ЦПХ № 11  вiд 25.11. 2020 р.</t>
  </si>
  <si>
    <t>№81 від 30.12.2020</t>
  </si>
  <si>
    <t>договору ЦПХ № 43  вiд 04.01. 2021р</t>
  </si>
  <si>
    <t>№115 від 08.02.2021</t>
  </si>
  <si>
    <t>№204 від 30.04.2021</t>
  </si>
  <si>
    <t>№237 від 31.05.2021</t>
  </si>
  <si>
    <t>№262 від 30.06.2021</t>
  </si>
  <si>
    <t>Акт №7 від 09.07.2021</t>
  </si>
  <si>
    <t>№278 від 09.07.2021</t>
  </si>
  <si>
    <t>ст.1.3, п.1.3.5</t>
  </si>
  <si>
    <t>Оплата праці за договором. Постановник вокальних номерів аутентичного стилю</t>
  </si>
  <si>
    <t>БРЕСЛАВЕЦЬ ГАЛИНА МИКОЛАЇВНА 2527314389</t>
  </si>
  <si>
    <t>договору ЦПХ № 3  вiд 25.11. 2020 р.</t>
  </si>
  <si>
    <t>Акт №1 28.12.2020 за листопад і грудень</t>
  </si>
  <si>
    <t>№69 від 30.12.2020</t>
  </si>
  <si>
    <t>договору ЦПХ № 44  вiд 04.01. 2021 р.</t>
  </si>
  <si>
    <t>№107 від 08.02.2021</t>
  </si>
  <si>
    <t>ст.1.3, п.1.3.6</t>
  </si>
  <si>
    <t>Оплата праці за договором ЦПХ, постановник номерів естрадного та джазового вокалу</t>
  </si>
  <si>
    <t>Яхно Олена Іванівна, 2415600766</t>
  </si>
  <si>
    <t>договору ЦПХ № 12  вiд 25.11. 2020 р.</t>
  </si>
  <si>
    <t>Акт №1 від 28.12.2020 за листопад і грудень</t>
  </si>
  <si>
    <t>№70 від 30.12.2020</t>
  </si>
  <si>
    <t xml:space="preserve">договору ЦПХ № 45  вiд 04.01. 2021 р. </t>
  </si>
  <si>
    <t>№113 від 08.02.2021</t>
  </si>
  <si>
    <t>№135 від 03.03.2021</t>
  </si>
  <si>
    <t>№171 від 31.03.2021</t>
  </si>
  <si>
    <t>№203 від 30.04.2021</t>
  </si>
  <si>
    <t>ст.1.3, п.1.3.7</t>
  </si>
  <si>
    <t>Оплата праці за договором ЦПХ. Хореограф з сучасної хореографії</t>
  </si>
  <si>
    <t>ПАВЛЕНКО ОЛЕНА ОЛЕКСАНДРIВНА 3048621467</t>
  </si>
  <si>
    <t xml:space="preserve"> договору ЦПХ № 51 вiд 01.02.2021р.</t>
  </si>
  <si>
    <t>Акт №1 від 26.02.2021</t>
  </si>
  <si>
    <t>№143 від 03.03.2021</t>
  </si>
  <si>
    <t>Акт №2 від 31.03.2021</t>
  </si>
  <si>
    <t>№174 від 31.03.2021</t>
  </si>
  <si>
    <t>Акт №3 від 30.04.2021</t>
  </si>
  <si>
    <t>№210 від 30.04.2021</t>
  </si>
  <si>
    <t>Акт №4 від 31.05.2021</t>
  </si>
  <si>
    <t>№243 від 31.05.2021</t>
  </si>
  <si>
    <t>ст.1.3, п.1.3.8</t>
  </si>
  <si>
    <t>Оплата праці за договором ЦПХ, хореограф стилю контемпорері</t>
  </si>
  <si>
    <t>Гриненко Тетяна Олександрiвна, 2946116148</t>
  </si>
  <si>
    <t>договору ЦПХ № 13  вiд 01.12. 2020 р.</t>
  </si>
  <si>
    <t>№77 від 30.12.2020</t>
  </si>
  <si>
    <t xml:space="preserve"> договору ЦПХ № 46  вiд 04.01. 2021 р.</t>
  </si>
  <si>
    <t>№114 08.02.2021</t>
  </si>
  <si>
    <t>ст.1.3, п.1.3.9</t>
  </si>
  <si>
    <t>Оплата праці за договором ЦПХ режисер-постановник</t>
  </si>
  <si>
    <t xml:space="preserve">Євдокімова Аліса Ігорівна 3229821025 </t>
  </si>
  <si>
    <t>договору ЦПХ № 4  вiд 25.11. 2020 р.</t>
  </si>
  <si>
    <t>№71 від 30.12.2020</t>
  </si>
  <si>
    <t xml:space="preserve"> договору ЦПХ № 47  вiд 04.01. 2021р. </t>
  </si>
  <si>
    <t>№116 від 08.02.2021</t>
  </si>
  <si>
    <t>№136 від 03.03.2021</t>
  </si>
  <si>
    <t>№175 від 31.03.2021</t>
  </si>
  <si>
    <t>ст.1.3, п.1.3.10</t>
  </si>
  <si>
    <t>Оплата праці за договором, технічний директор</t>
  </si>
  <si>
    <t>Кваша Владислав Валерійович, 2803109315</t>
  </si>
  <si>
    <t>договору ЦПХ № 8  вiд 25.11. 2020 р.</t>
  </si>
  <si>
    <t>Акт №1 від 28.12.2020</t>
  </si>
  <si>
    <t>№72 від 30.12.2020</t>
  </si>
  <si>
    <t>Оплата праці за договором ЦПХ, технічний директор</t>
  </si>
  <si>
    <t>договору ЦПХ № 56  вiд 01.04. 2021 р.</t>
  </si>
  <si>
    <t>Акт №1 від 24.06.2021</t>
  </si>
  <si>
    <t>№255 від 16.06.2021</t>
  </si>
  <si>
    <t>№255 від 11.06.2021</t>
  </si>
  <si>
    <t>№256 від 11.06.2021</t>
  </si>
  <si>
    <t>Акт №2 від 30.06.2021</t>
  </si>
  <si>
    <t>ст.1.3, п.1.3.11</t>
  </si>
  <si>
    <t>Оплата праці за договором ЦПХ, менеджер з продажу</t>
  </si>
  <si>
    <t xml:space="preserve">Кайлова Вероніка Дмитрівна, 3568603529 </t>
  </si>
  <si>
    <t>договору ЦПХ № 6  вiд 25.11. 2020 р.</t>
  </si>
  <si>
    <t>№73 выд 30.12.2020</t>
  </si>
  <si>
    <t xml:space="preserve">договору ЦПХ № 48  вiд 04.01. 2021р. </t>
  </si>
  <si>
    <t>№112 від 08.02.2021</t>
  </si>
  <si>
    <t>№134 від 03.03.2021</t>
  </si>
  <si>
    <t>№176 від 31.03.2021</t>
  </si>
  <si>
    <t>№202 від 30.04.2021</t>
  </si>
  <si>
    <t>№244 від 31.05.2021</t>
  </si>
  <si>
    <t>№259 від 30.06.2021</t>
  </si>
  <si>
    <t>Акт №7 від 02.07.2021</t>
  </si>
  <si>
    <t>№284 від 09.07.2021</t>
  </si>
  <si>
    <t>ст.1.3, п.1.3.12</t>
  </si>
  <si>
    <t>Оплата праці за договором. PR-менеджер</t>
  </si>
  <si>
    <t>ЖУРБIНА ГАННА ВОЛОДИМИРIВНА 2902710147</t>
  </si>
  <si>
    <t xml:space="preserve"> договору ЦПХ № 5  вiд 25.11. 2020 р. </t>
  </si>
  <si>
    <t>№80 від 30.12.2020</t>
  </si>
  <si>
    <t>договору ЦПХ № 49 вiд 04.01. 2021 р.</t>
  </si>
  <si>
    <t>№111 від 08.02.2021</t>
  </si>
  <si>
    <t>№180 від 31.03.2021</t>
  </si>
  <si>
    <t>№207 від 30.04.2021</t>
  </si>
  <si>
    <t>№239 від 31.05.2021</t>
  </si>
  <si>
    <t>№257 від 30.06.2021</t>
  </si>
  <si>
    <t>№277 від 09.07.2021</t>
  </si>
  <si>
    <t>ст.1.3, п.1.3.13</t>
  </si>
  <si>
    <t>Оплата праці за договором ЦПХ. Координатор проекту</t>
  </si>
  <si>
    <t>ГАЛЕНКО IГОР ЛЕОНIДОВИЧ, 2269601075</t>
  </si>
  <si>
    <t>договору ЦПХ № 55  вiд 01.04.2021р.</t>
  </si>
  <si>
    <t>Акт №1 від 30.04.2021</t>
  </si>
  <si>
    <t>№205 від 30.04.2021</t>
  </si>
  <si>
    <t>Акт №2 від 31.05.2021</t>
  </si>
  <si>
    <t>№238 від 31.05.2021</t>
  </si>
  <si>
    <t>Акт №3 від 30.06.2021</t>
  </si>
  <si>
    <t>№261 від 30.06.2021</t>
  </si>
  <si>
    <t>Акт №4 від 09.07.2021</t>
  </si>
  <si>
    <t>№281 від 09.07.2021</t>
  </si>
  <si>
    <t>ст.1.4, п.1.4.1</t>
  </si>
  <si>
    <t>Оплата праці за договором ФОП керівник сайту</t>
  </si>
  <si>
    <t>ГРИНЕНКО МАКСИМ МИКОЛАЙОВИЧ 2936320332</t>
  </si>
  <si>
    <t>договору № 26-11-20/3 вiд 26 листопада 2020 р.</t>
  </si>
  <si>
    <t>Акт виконання робіт від 05.01.2021</t>
  </si>
  <si>
    <t>№90 від 05.01.201</t>
  </si>
  <si>
    <t>Оплата праці за договором ФОП розмiщення контенту</t>
  </si>
  <si>
    <t>договору № 05-02-21 вiд 05 лютого 2021 р.</t>
  </si>
  <si>
    <t>Акт виконання робіт від 05.02.2021</t>
  </si>
  <si>
    <t>№106 від 05.02.2021</t>
  </si>
  <si>
    <t>ст.1.4, п.1.4.2</t>
  </si>
  <si>
    <t>Оплата праці за договором ФОП створення сайту</t>
  </si>
  <si>
    <t>договору № 26-11-20/1 вiд 26 листопада 2020 р.</t>
  </si>
  <si>
    <t>№88 від 05.01.2021</t>
  </si>
  <si>
    <t>ст.1.4, п.1.4.3</t>
  </si>
  <si>
    <t>Оплата праці за договором ФОП Розробка АРІ-шлюзів для з'єднань з квитковими операторами</t>
  </si>
  <si>
    <t xml:space="preserve"> договору № 26-11-20/2 вiд 26 листопада 2020 р</t>
  </si>
  <si>
    <t>№89 від 05.01.2021</t>
  </si>
  <si>
    <t>п.2.1.3</t>
  </si>
  <si>
    <t>Соціальні внески за договорами ЦПХ</t>
  </si>
  <si>
    <t>№79 від 30.12.2020</t>
  </si>
  <si>
    <t>№119 від 08.02.2021</t>
  </si>
  <si>
    <t>№142 від 03.03.2021</t>
  </si>
  <si>
    <t>№177 від 31.03.2021</t>
  </si>
  <si>
    <t>№241 від 30.05.2021</t>
  </si>
  <si>
    <t>№254 від 11.06.2021</t>
  </si>
  <si>
    <t>№254 від 30.06.2021</t>
  </si>
  <si>
    <t>№276 від 09.07.2021</t>
  </si>
  <si>
    <t>ст.5, п.5.2.1</t>
  </si>
  <si>
    <t>Оренда техніки, обладнання та інструменту. Світодіодний екран 3 х 6 метрів на 15 вистав</t>
  </si>
  <si>
    <t>Кривошеєв Олег Вiкторович 2492013219</t>
  </si>
  <si>
    <t>договору № 21/121 вiд  21.12.2020р. Додаткова угода №1 від 25.03.2021</t>
  </si>
  <si>
    <t>Акт №26/112 виконання послуг від 28.12.2020</t>
  </si>
  <si>
    <t>№57 від 30.12.2020</t>
  </si>
  <si>
    <t>Акт №8/101 виконання послуг від 08.01.2021</t>
  </si>
  <si>
    <t>Акт №15/102 виконання послуг від 15.02.2021</t>
  </si>
  <si>
    <t>Акт №5/103 виконання послуг від 05.03.2021</t>
  </si>
  <si>
    <t>Акт №21/105 виконання послуг від 21.05.2021</t>
  </si>
  <si>
    <t>ФОП Кривошеєв Олег Вікторович 2492013219</t>
  </si>
  <si>
    <t>комерційна пропозиція від 15.12.2020 р.</t>
  </si>
  <si>
    <t>ВОЛОДIНА З.Ф. ФОП 2352201020</t>
  </si>
  <si>
    <t>ХОРОЛЬСЬКИЙ О.О. ФОП 2897619250</t>
  </si>
  <si>
    <t>комерційна пропозиція від 16.12.2020 р.</t>
  </si>
  <si>
    <t>Оренда техніки, обладнання та інструменту.  технiчного забезпечення заходiв Триб'ют-шоу "РiздвоJAZZ</t>
  </si>
  <si>
    <t>договору 18-12-20/1 вiд №18 грудня 2020 р.</t>
  </si>
  <si>
    <t>Акт виконання робіт від 28.12.2020 р.</t>
  </si>
  <si>
    <t>№56 від 30.12.2020</t>
  </si>
  <si>
    <t>Акт виконання робіт від 08.01.2021</t>
  </si>
  <si>
    <t>№101 від 12.01.2021</t>
  </si>
  <si>
    <t>Оренда техніки, обладнання та інструменту. З технiчного забезпечення заходу ?Grand Piano Show?</t>
  </si>
  <si>
    <t xml:space="preserve"> Договір №05-02-21 вiд 05 лютого 2021 р. Додаткова угода №1 від 01.04.2021</t>
  </si>
  <si>
    <t>Акт №15/102 виконаних робіт від 15.02.2021</t>
  </si>
  <si>
    <t>№121 від 12.02.2021</t>
  </si>
  <si>
    <t>Акт №5/103 виконаних робіт від 05.03.2021</t>
  </si>
  <si>
    <t>Оренда техніки, обладнання та інструменту. З технiчного забезпечення заходу</t>
  </si>
  <si>
    <t>№152 від 05.03.2021</t>
  </si>
  <si>
    <t>№231 від 21.05.2021</t>
  </si>
  <si>
    <t>Акт №21/105 виконаних робіт від 21.05.2021</t>
  </si>
  <si>
    <t>№253 від 27.06.2021</t>
  </si>
  <si>
    <t>Акт №02/107 виконаних робіт від 02.07.2021</t>
  </si>
  <si>
    <t>комерційна пропозиція від 15.01.2021 р.</t>
  </si>
  <si>
    <t>ст.7, п.7.1.1</t>
  </si>
  <si>
    <t>Матеріальні витрати. Основні матеріали та сировина. Костюми музиканта джаз-бенду шоу "РіздвоJAZZ"</t>
  </si>
  <si>
    <t>ГАЛИЦЯ СЕРГIЙ ОЛЕКСАНДРОВИЧ 3156313914</t>
  </si>
  <si>
    <t>Договору купiвлi-продажу №25-11-20/1 вiд 25 листопада 2020 р.</t>
  </si>
  <si>
    <t>Товарна накладна №1 від 18.12.2020</t>
  </si>
  <si>
    <t>№53 від 29.12.2020</t>
  </si>
  <si>
    <t>ст.7, п.7.1.2</t>
  </si>
  <si>
    <t>ст.7, п.7.1.3</t>
  </si>
  <si>
    <t>ст.7, п.7.1.4</t>
  </si>
  <si>
    <t>ст.7</t>
  </si>
  <si>
    <t>Костюми для вистави-шоу "РіздвоJAZZ"</t>
  </si>
  <si>
    <t>ТОВ “ХАРКІВСЬКИЙ ФЕСТИВАЛЬНИЙ ЦЕНТР”</t>
  </si>
  <si>
    <t>Накладна-вимога на відпуск (внутрішнє переміщення) матеріалів №0000-000005 від 24.12.2020</t>
  </si>
  <si>
    <t>ст.7, п.7.1.5</t>
  </si>
  <si>
    <t>ООО, ВКК "МЕГАСЦЕНА" 38280039</t>
  </si>
  <si>
    <t>Договору купiвлi-продажу №17/01 вiд 17  сiчня 2021р.</t>
  </si>
  <si>
    <t>Товарна накладна №1 від 08.02.2021</t>
  </si>
  <si>
    <t>№122 від 17.02.2021</t>
  </si>
  <si>
    <t>Накладна-вимога на відпуск (внутрішнє переміщення) матеріалів №0000-000003 від 08.02.2021</t>
  </si>
  <si>
    <t>ст.7, п.7.1.6</t>
  </si>
  <si>
    <t xml:space="preserve"> ДОГОВОРУ КУПIВЛI-ПРОДАЖУ № 01/103 ВIД 1 БЕРЕЗНЯ 2021 Р. Додаткова угода №1 від 29.04.2021</t>
  </si>
  <si>
    <t>Товарна накладна №1 від 27.05.2021</t>
  </si>
  <si>
    <t>ст.7, п.7.1.7</t>
  </si>
  <si>
    <t>№296 від 09.07.2021</t>
  </si>
  <si>
    <t>Костюми для вистави-шоу  "ХХ століття. Найкраще"</t>
  </si>
  <si>
    <t>Накладна-вимога на відпуск (внутрішнє переміщення) матеріалів №0000-000013 від 27.05.2021</t>
  </si>
  <si>
    <t>ст.7, п.7.1.8</t>
  </si>
  <si>
    <t>ДОГОВОРУ КУПIВЛI-ПРОДАЖУ № 03/102 ВIД 3 лютого 2021 Р.</t>
  </si>
  <si>
    <t>Товарна накладна №1 від 30.03.2021</t>
  </si>
  <si>
    <t>№155 від 12.03.2021</t>
  </si>
  <si>
    <t>ст.7, п.7.1.9</t>
  </si>
  <si>
    <t>№156 від 15.03.2021</t>
  </si>
  <si>
    <t>ст.7, п.7.1.10</t>
  </si>
  <si>
    <t>Костюми для вистави-шоу  "Хроніки Нарнії"</t>
  </si>
  <si>
    <t>Накладна-вимога на відпуск (внутрішнє переміщення) матеріалів №0000-00009 від 30.03.2021</t>
  </si>
  <si>
    <t>ст.7, п.7.1.1-7.1.4, 7.1.6-7.1.10</t>
  </si>
  <si>
    <t>Матеріальні витрати. Основні матеріали та сировина. Костюми для вистав "РіздвоJAZZ", "ХХ століття. Найкраще", "Хроніки Нарнії"</t>
  </si>
  <si>
    <t>ФОП Галиця Сергій Олександрович 3156313914</t>
  </si>
  <si>
    <t>Комерційна пропозиція від 25.11.2020 р. та 26.04.2021 р.</t>
  </si>
  <si>
    <t>ТОВ “Сонячна лінія МДТ” 42711934</t>
  </si>
  <si>
    <t>Комерційна пропозиція від 25.11.2020 р. та 27.04.2021</t>
  </si>
  <si>
    <t>ФОП Рудько Олексій Володимирович</t>
  </si>
  <si>
    <t>ст.8, п.8.4</t>
  </si>
  <si>
    <t>Поліграфічні послуги. Друк буклетів</t>
  </si>
  <si>
    <t>СКIПЕНКО В С,. ПIДПРИЄМЕЦЬ 1945000878</t>
  </si>
  <si>
    <t>Договір №27-11-20/1 про надання послуг від 27.11.2020</t>
  </si>
  <si>
    <t>Акт виконаних робіт від 25.03.2021</t>
  </si>
  <si>
    <t>№166 від 25.03.2021</t>
  </si>
  <si>
    <t>ст.8, п.8.6.1</t>
  </si>
  <si>
    <t>Акт виконаних робіт від 25.03.2021, Акт виконаних робіт від 30.06.2021</t>
  </si>
  <si>
    <t>ст.8, п.8.6.2</t>
  </si>
  <si>
    <t>Договір №15-03-21/1 від 15.03.2021 р.</t>
  </si>
  <si>
    <t>№263 від 30.06.2021</t>
  </si>
  <si>
    <t>ст.8, п.8.7.2</t>
  </si>
  <si>
    <t>Акт виконаних робіт від 30.06.2021</t>
  </si>
  <si>
    <t>ст.8, п.8.8</t>
  </si>
  <si>
    <t>ст.9, п.9.1</t>
  </si>
  <si>
    <t>Послуги з просування. Виготовлення фотогалереї артистів, співробітників та партнерів Театру</t>
  </si>
  <si>
    <t>ст.8, ст.9</t>
  </si>
  <si>
    <t>Поліграфічні послуги. Послуги з просування</t>
  </si>
  <si>
    <t>Накладна-вимога на відпуск (внутрішнє переміщення) матеріалів №0000-000007 від 25.03.2021</t>
  </si>
  <si>
    <t>Накладна-вимога на відпуск (внутрішнє переміщення) матеріалів №0000-000019 від 30.06.2021</t>
  </si>
  <si>
    <t>Накладна-вимога на відпуск (внутрішнє переміщення) матеріалів №0000-000024 від 22.07.2021</t>
  </si>
  <si>
    <t>ст.8, п.8.4, 8.6.1, 8.6.2, 8.7.2, 8.8, ст.9, п.9.1</t>
  </si>
  <si>
    <t>ФОП Скіпенко Володимир Степанович 1945000878</t>
  </si>
  <si>
    <t>Комерційна пропозиція від 08.11.2020 р.</t>
  </si>
  <si>
    <t>ФОП Рубашкін Дмитро Юрійович</t>
  </si>
  <si>
    <t>Комерційна пропозиція від 09.11.2020 р.</t>
  </si>
  <si>
    <t>ТОВ “Друкарня Мадрид”</t>
  </si>
  <si>
    <t>ст.13, п.13.1</t>
  </si>
  <si>
    <t>Бухгалтерські послуги, заробітна плата за 2 половину грудня 2020р.</t>
  </si>
  <si>
    <t>Хоменко Лариса Анатолiївна 2762500868</t>
  </si>
  <si>
    <t>Наказ ТОВ “ХФЦ” №11 від 30.11.2020 та №12 від 16.12.2020, штатний розпис від 20.10.2020 та 01.01.2021</t>
  </si>
  <si>
    <t>Розрахунково-платіжна відомість за грудень2020</t>
  </si>
  <si>
    <t>№97 від 06.01.2021</t>
  </si>
  <si>
    <t>№95 від 06.01.2021</t>
  </si>
  <si>
    <t>№94 від 06.01.2021</t>
  </si>
  <si>
    <t>Бухгалтерські послуги, заробітна плата за 1 половину січня 2021 р.</t>
  </si>
  <si>
    <t>Розрахунково-платіжна відомість за січень 2021</t>
  </si>
  <si>
    <t>№89 від 22.01.2021</t>
  </si>
  <si>
    <t>№91 від 22.01.2021</t>
  </si>
  <si>
    <t>№92 від 22.01.2021</t>
  </si>
  <si>
    <t>Бухгалтерські послуги, заробітна плата за 2 половину січня 2021 р.</t>
  </si>
  <si>
    <t>№100 від 05.02.2021</t>
  </si>
  <si>
    <t>№102 від 05.02.2021</t>
  </si>
  <si>
    <t>№99від 05.02.2021</t>
  </si>
  <si>
    <t>Бухгалтерські послуги, заробітна плата за 1 половину лютого 2021 р.</t>
  </si>
  <si>
    <t>Розрахунково-платіжна відомість за лютий 2021</t>
  </si>
  <si>
    <t>№130 від 22.02.2021</t>
  </si>
  <si>
    <t>№133 від 22.02.2021</t>
  </si>
  <si>
    <t>№131 від 22.02.2021</t>
  </si>
  <si>
    <t>Бухгалтерські послуги, заробітна плата за 2 половину лютого 2021 р.</t>
  </si>
  <si>
    <t>№147 від 05.03.201</t>
  </si>
  <si>
    <t>№149 від 05.03.201</t>
  </si>
  <si>
    <t>№150 від 05.03.201</t>
  </si>
  <si>
    <t>Бухгалтерські послуги, заробітна плата за 1 половину березня 2021 р.</t>
  </si>
  <si>
    <t>Розрахунково-платіжна відомість за Березень 2021</t>
  </si>
  <si>
    <t>№162 від 22.03.2021</t>
  </si>
  <si>
    <t>№164 від 22.03.2021</t>
  </si>
  <si>
    <t>№165 від 22.03.2021</t>
  </si>
  <si>
    <t>Бухгалтерські послуги, заробітна плата за 2 половину березня 2021 р.</t>
  </si>
  <si>
    <t>№192 від 07.04.2021</t>
  </si>
  <si>
    <t>№189 від 07.04.2021</t>
  </si>
  <si>
    <t>№190 від 07.04.2021</t>
  </si>
  <si>
    <t>Бухгалтерські послуги, заробітна плата за 1 половину квітня 2021 р.</t>
  </si>
  <si>
    <t>Розрахунково-платіжна відомість за квітень 2021</t>
  </si>
  <si>
    <t>№200 від 22.04.2021</t>
  </si>
  <si>
    <t>№197 від 22.04.2021</t>
  </si>
  <si>
    <t>№199 від 22.04.2021</t>
  </si>
  <si>
    <t>Бухгалтерські послуги, заробітна плата за 2 половину квітня 2021 р.</t>
  </si>
  <si>
    <t>№214 від 07.05.2021</t>
  </si>
  <si>
    <t>№215 від 07.05.2021</t>
  </si>
  <si>
    <t>№216 від 07.05.2021</t>
  </si>
  <si>
    <t>Бухгалтерські послуги, заробітна плата за 1 половину травня 2021 р.</t>
  </si>
  <si>
    <t>Розрахунково-платіжна відомість за травень 2021</t>
  </si>
  <si>
    <t>№229 від 21.05.2021</t>
  </si>
  <si>
    <t>№230 від 21.05.2021</t>
  </si>
  <si>
    <t>Бухгалтерські послуги, заробітна плата за 2 половину травня 2021 р.</t>
  </si>
  <si>
    <t>№253 від 07.06.2021</t>
  </si>
  <si>
    <t>№252 від 07.06.2021</t>
  </si>
  <si>
    <t>№250 від 07.06.2021</t>
  </si>
  <si>
    <t>Бухгалтерські послуги, заробітна плата за 1 половину червня 2021 р.</t>
  </si>
  <si>
    <t>Розрахунково-платіжна відомість за червень 2021</t>
  </si>
  <si>
    <t>№253 выд 22.06.2021</t>
  </si>
  <si>
    <t>№252 выд 22.06.2021</t>
  </si>
  <si>
    <t>№250 выд 22.06.2021</t>
  </si>
  <si>
    <t>Бухгалтерські послуги, заробітна плата за 2 половину червня 2021 р.</t>
  </si>
  <si>
    <t>№270 від 07.07.2021</t>
  </si>
  <si>
    <t>№273 від 07.07.2021</t>
  </si>
  <si>
    <t>№271 від 07.07.2021</t>
  </si>
  <si>
    <t>Бухгалтерські послуги, заробітна плата за липень 2021 р.</t>
  </si>
  <si>
    <t>Розрахунково-платіжна відомість за липень 2021</t>
  </si>
  <si>
    <t>№301 від 15.07.2021</t>
  </si>
  <si>
    <t>№303 від 15.07.2021</t>
  </si>
  <si>
    <t>№304 від 15.07.2021</t>
  </si>
  <si>
    <t>ст.13, п.13.2</t>
  </si>
  <si>
    <t>Юридичні послуги</t>
  </si>
  <si>
    <t>БОЧАРНIКОВА КАРИНА СЕРГIЇВНА 3611602280</t>
  </si>
  <si>
    <t>договору ЦПХ № 52  вiд 01.02. 2021р.</t>
  </si>
  <si>
    <t>№182 від 31.03.2021</t>
  </si>
  <si>
    <t>№209 від 30.04.2021</t>
  </si>
  <si>
    <t>№236 від 31.05.2021</t>
  </si>
  <si>
    <t>Акт №5 від 30.06.2021</t>
  </si>
  <si>
    <t>№255 від 30.06.2021</t>
  </si>
  <si>
    <t>Акт №6 від 30.07.2021</t>
  </si>
  <si>
    <t>№283 від 09.07.2021</t>
  </si>
  <si>
    <t>ст.13, п.13.3</t>
  </si>
  <si>
    <t>ТОВ, "АУДИТ-ПАРТНЕР" 37461581</t>
  </si>
  <si>
    <t>ДОГОВОРУ №1/03-2021 ВIД 01 БЕРЕЗНЯ 2021 РОКУ</t>
  </si>
  <si>
    <t>Акт приймання виконаних послуг №1 від 30.07.2021</t>
  </si>
  <si>
    <t>№297 від 12.07.2021</t>
  </si>
  <si>
    <t>ст.13, п.13.4</t>
  </si>
  <si>
    <t>Соціальні внески розділу "Адміністративні витрати"</t>
  </si>
  <si>
    <t>№96 від 06.01.2021</t>
  </si>
  <si>
    <t>№101 від 05.02.2021</t>
  </si>
  <si>
    <t>№132 від 22.02.2021</t>
  </si>
  <si>
    <t>№148 від 05.03.2021</t>
  </si>
  <si>
    <t>№163 від 22.03.2021</t>
  </si>
  <si>
    <t>№191 від 07.04.2021</t>
  </si>
  <si>
    <t>№198 від 22.04.2021</t>
  </si>
  <si>
    <t>№217 від 07.05.2021</t>
  </si>
  <si>
    <t>№232 від 21.05.2021</t>
  </si>
  <si>
    <t>№251 від 07.06.2021</t>
  </si>
  <si>
    <t>№251 від 22.06.2021</t>
  </si>
  <si>
    <t>№272 від 07.07.2021</t>
  </si>
  <si>
    <t>№302 від 15.07.2021</t>
  </si>
  <si>
    <t>№241 від 31.05.2021</t>
  </si>
  <si>
    <t>ст.14.1, п. 14.1.1</t>
  </si>
  <si>
    <t>Послуги комп'ютерної обробки, монтажу, зведення. Створення відеоконтенту для вистави "РіздвоJAZZ"</t>
  </si>
  <si>
    <t>ГАЛИЦЯ АНАСТАСIЯ МИХАЙЛIВНА 3155818505</t>
  </si>
  <si>
    <t>договір № 25-11-20/2 вiд 25 листопада 2020 р.</t>
  </si>
  <si>
    <t>Акт 1 виконанних робіт від 24.12.2020</t>
  </si>
  <si>
    <t>№54 від 29.12.2020</t>
  </si>
  <si>
    <t>ст.14.1, п. 14.1.2</t>
  </si>
  <si>
    <t>Створення відеоконтенту для вистави "Співаючий рояль"</t>
  </si>
  <si>
    <t>ДОГОВОРУ № 18-01-21/1 ВIД 18 СIЧНЯ 2021 Р.</t>
  </si>
  <si>
    <t>Акт  виконанних робіт від 30.04.2021</t>
  </si>
  <si>
    <t>№212 від 30.04.2021</t>
  </si>
  <si>
    <t>ст.14.1, п. 14.1.3</t>
  </si>
  <si>
    <t>Створення відеоконтенту для вистави "ХХ століття. Найкраще"</t>
  </si>
  <si>
    <t>ст.14.1, п. 14.1.4</t>
  </si>
  <si>
    <t>Створення відеоконтенту для вистави "Хроніки Нарнії"</t>
  </si>
  <si>
    <t>ст.14.1, п. 14.1.1-14.1.4</t>
  </si>
  <si>
    <t>Створення відеоконтенту для вистави "РіздвоJAZZ", "Хроніки Нарнії", "Співаючий рояль", "ХХ століття. Найкраще"</t>
  </si>
  <si>
    <t>ФОП Галицька Анастасія Михайлівна</t>
  </si>
  <si>
    <t>Комерційна пропозиція від 25.11.2020 р.</t>
  </si>
  <si>
    <t>ФОП Ковальов Гліб Сергійович</t>
  </si>
  <si>
    <t>ТОВ “Мовна компанія “НІКА-ВІДЕО” 14090082</t>
  </si>
  <si>
    <t>Комерційна пропозиція №15 від 23.11.2020 р.</t>
  </si>
  <si>
    <t>ст.14.4, п. 14.4.8</t>
  </si>
  <si>
    <t>Інші прямі витрати. Соціальні внески за договорами ЦПХ з підрядниками (ЄСВ) розділу "Інші прямі витрати"</t>
  </si>
  <si>
    <t>ст.14.4, п. 14.4.9</t>
  </si>
  <si>
    <t>Інші прямі витрати. Аранжувальник оркестрових партій шоу "РіздвоJAZZ"</t>
  </si>
  <si>
    <t>АНДРЕЕВ ЄВГЕН ВАЛЕРIЙОВИЧ 3102108011</t>
  </si>
  <si>
    <t>договору ЦПХ № 2  вiд 25.11.2020 р.</t>
  </si>
  <si>
    <t>Акт №1 від 24.12.2020</t>
  </si>
  <si>
    <t>№75 від 30.12.2020</t>
  </si>
  <si>
    <t>ст.14.4, п. 14.4.10</t>
  </si>
  <si>
    <t>Інші прямі витрати. Аранжувальник фортепіанних партій шоу "Співаючий рояль"</t>
  </si>
  <si>
    <t>СЕТ'ЯН ГАРРI ГРИГОРОВИЧ 2814803170</t>
  </si>
  <si>
    <t xml:space="preserve"> договору ЦПХ № 10  вiд 25.11. 2020 р.</t>
  </si>
  <si>
    <t>Акт №1 від 30.12.2020</t>
  </si>
  <si>
    <t>№76 від 30.12.2020</t>
  </si>
  <si>
    <t>ст.14.4, п. 14.4.11</t>
  </si>
  <si>
    <t>Інші прямі витрати. Аранжувальник музичних фонограм мюзікла "ХХ століття. Найкраще" (ЦПХ)</t>
  </si>
  <si>
    <t xml:space="preserve"> договору ЦПХ № 54  вiд 01.04.2021 р.</t>
  </si>
  <si>
    <t>Акт №1 від 31.05.2021</t>
  </si>
  <si>
    <t>ст.14.4, п. 14.4.12</t>
  </si>
  <si>
    <t>Інші прямі витрати. Композитор-аранжувальник вистави ""Хроніки Нарнії"</t>
  </si>
  <si>
    <t>СЕВАСТЯНОВ БОРИС ОЛЕКСАНДРОВИЧ 3040618476</t>
  </si>
  <si>
    <t>договору ЦПХ № 50  вiд 04.01. 2021р</t>
  </si>
  <si>
    <t>№117 від 08.02.2021</t>
  </si>
  <si>
    <t>ст.14.4, п. 14.4.13</t>
  </si>
  <si>
    <t>Інші прямі витрати.  Художнік-постановник вистави "Хроніки Нарнії" (ЦПХ)</t>
  </si>
  <si>
    <t>МОIСЕЄНКО МАРИНА МИКОЛАЇВНА 2246916449</t>
  </si>
  <si>
    <t xml:space="preserve">договору ЦПХ № 53  вiд 01.02. 2021р. </t>
  </si>
  <si>
    <t>Акт №1 від 31.03.2021</t>
  </si>
  <si>
    <t>№181 від 31.03.2021</t>
  </si>
  <si>
    <t>ЗАГАЛЬНА СУМА:</t>
  </si>
  <si>
    <t>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</si>
</sst>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9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d.m"/>
    <numFmt numFmtId="168" formatCode="#,##0_ ;\-#,##0\ "/>
    <numFmt numFmtId="169" formatCode="_(* #,##0_);_(* \(#,##0\);_(* &quot;-&quot;_);_(@_)"/>
    <numFmt numFmtId="170" formatCode="_(&quot;$&quot;* #,##0_);_(&quot;$&quot;* \(#,##0\);_(&quot;$&quot;* &quot;-&quot;??_);_(@_)"/>
    <numFmt numFmtId="171" formatCode="#,###.00"/>
    <numFmt numFmtId="172" formatCode="\ #,##0.00&quot;    &quot;;\-#,##0.00&quot;    &quot;;&quot; -&quot;#&quot;    &quot;"/>
  </numFmts>
  <fonts count="42">
    <font>
      <sz val="11.0"/>
      <color theme="1"/>
      <name val="Arial"/>
    </font>
    <font>
      <b/>
      <sz val="11.0"/>
      <color theme="1"/>
      <name val="Calibri"/>
    </font>
    <font>
      <sz val="11.0"/>
      <color theme="1"/>
      <name val="Calibri"/>
    </font>
    <font>
      <sz val="12.0"/>
      <color theme="1"/>
      <name val="Times New Roman"/>
    </font>
    <font>
      <b/>
      <sz val="10.0"/>
      <color theme="1"/>
      <name val="Arial"/>
    </font>
    <font>
      <u/>
      <sz val="10.0"/>
      <color theme="1"/>
      <name val="Arial"/>
    </font>
    <font>
      <sz val="10.0"/>
      <color theme="1"/>
      <name val="Arial"/>
    </font>
    <font>
      <u/>
      <sz val="10.0"/>
      <color theme="1"/>
      <name val="Arial"/>
    </font>
    <font>
      <b/>
      <sz val="12.0"/>
      <color theme="1"/>
      <name val="Arial"/>
    </font>
    <font>
      <b/>
      <sz val="12.0"/>
      <color theme="1"/>
      <name val="Calibri"/>
    </font>
    <font/>
    <font>
      <sz val="12.0"/>
      <color theme="1"/>
      <name val="Calibri"/>
    </font>
    <font>
      <b/>
      <sz val="12.0"/>
      <color rgb="FF000000"/>
      <name val="Arial"/>
    </font>
    <font>
      <color rgb="FF000000"/>
      <name val="Roboto"/>
    </font>
    <font>
      <b/>
      <sz val="10.0"/>
      <color theme="0"/>
      <name val="Arial"/>
    </font>
    <font>
      <b/>
      <i/>
      <sz val="10.0"/>
      <color theme="1"/>
      <name val="Arial"/>
    </font>
    <font>
      <sz val="12.0"/>
      <color theme="1"/>
      <name val="Arial"/>
    </font>
    <font>
      <b/>
      <sz val="12.0"/>
      <color rgb="FFC00000"/>
      <name val="Arial"/>
    </font>
    <font>
      <b/>
      <sz val="10.0"/>
      <color rgb="FFC00000"/>
      <name val="Arial"/>
    </font>
    <font>
      <sz val="11.0"/>
      <color rgb="FFFF0000"/>
      <name val="Calibri"/>
    </font>
    <font>
      <sz val="10.0"/>
      <color rgb="FFFF0000"/>
      <name val="Arial"/>
    </font>
    <font>
      <sz val="10.0"/>
      <color rgb="FF000000"/>
      <name val="Arial"/>
    </font>
    <font>
      <b/>
      <color rgb="FFC00000"/>
      <name val="Roboto"/>
    </font>
    <font>
      <color theme="1"/>
      <name val="Arial"/>
    </font>
    <font>
      <b/>
      <sz val="10.0"/>
      <color rgb="FF000000"/>
      <name val="Arial"/>
    </font>
    <font>
      <b/>
      <color theme="1"/>
      <name val="Calibri"/>
    </font>
    <font>
      <b/>
      <color theme="1"/>
      <name val="Arial"/>
    </font>
    <font>
      <sz val="11.0"/>
      <color rgb="FFC00000"/>
      <name val="Calibri"/>
    </font>
    <font>
      <sz val="11.0"/>
      <color rgb="FF000000"/>
      <name val="Calibri"/>
    </font>
    <font>
      <b/>
      <i/>
      <sz val="12.0"/>
      <color theme="1"/>
      <name val="Arial"/>
    </font>
    <font>
      <sz val="11.0"/>
      <name val="Calibri"/>
    </font>
    <font>
      <name val="Calibri"/>
    </font>
    <font>
      <i/>
      <sz val="11.0"/>
      <name val="Calibri"/>
    </font>
    <font>
      <i/>
      <sz val="11.0"/>
      <color theme="1"/>
      <name val="Calibri"/>
    </font>
    <font>
      <b/>
      <sz val="14.0"/>
      <color theme="1"/>
      <name val="Calibri"/>
    </font>
    <font>
      <sz val="14.0"/>
      <color rgb="FF000000"/>
      <name val="Calibri"/>
    </font>
    <font>
      <b/>
      <sz val="11.0"/>
      <name val="Calibri"/>
    </font>
    <font>
      <name val="Arial"/>
    </font>
    <font>
      <i/>
      <sz val="10.0"/>
      <color theme="1"/>
      <name val="Calibri"/>
    </font>
    <font>
      <color theme="1"/>
      <name val="Calibri"/>
    </font>
    <font>
      <i/>
      <color theme="1"/>
      <name val="Calibri"/>
    </font>
    <font>
      <i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  <fill>
      <patternFill patternType="solid">
        <fgColor rgb="FFDADADA"/>
        <bgColor rgb="FFDADADA"/>
      </patternFill>
    </fill>
  </fills>
  <borders count="141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/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/>
      <top style="medium">
        <color rgb="FF000000"/>
      </top>
    </border>
    <border>
      <left style="medium">
        <color rgb="FF000000"/>
      </left>
      <right style="thin">
        <color rgb="FF000000"/>
      </right>
      <bottom/>
    </border>
    <border>
      <left style="thin">
        <color rgb="FF000000"/>
      </left>
      <right/>
      <bottom/>
    </border>
    <border>
      <left style="medium">
        <color rgb="FF000000"/>
      </left>
      <right/>
      <bottom style="medium">
        <color rgb="FF000000"/>
      </bottom>
    </border>
    <border>
      <left/>
      <right/>
      <bottom style="medium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/>
      <right style="thin">
        <color rgb="FF000000"/>
      </right>
      <bottom style="medium">
        <color rgb="FF000000"/>
      </bottom>
    </border>
    <border>
      <left style="thin">
        <color rgb="FF000000"/>
      </left>
      <right/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right style="medium">
        <color rgb="FF000000"/>
      </right>
      <top style="thin">
        <color rgb="FF000000"/>
      </top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/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medium">
        <color rgb="FF000000"/>
      </lef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top style="thin">
        <color rgb="FF000000"/>
      </top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right/>
      <top style="medium">
        <color rgb="FF000000"/>
      </top>
      <bottom/>
    </border>
    <border>
      <left style="medium">
        <color rgb="FF000000"/>
      </left>
      <top/>
    </border>
    <border>
      <top/>
    </border>
    <border>
      <right style="medium">
        <color rgb="FF000000"/>
      </right>
      <top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/>
      <bottom/>
    </border>
    <border>
      <top/>
      <bottom/>
    </border>
    <border>
      <right/>
      <top/>
      <bottom/>
    </border>
    <border>
      <lef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</borders>
  <cellStyleXfs count="1">
    <xf borderId="0" fillId="0" fontId="0" numFmtId="0" applyAlignment="1" applyFont="1"/>
  </cellStyleXfs>
  <cellXfs count="61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10" xfId="0" applyFont="1" applyNumberFormat="1"/>
    <xf borderId="0" fillId="0" fontId="2" numFmtId="4" xfId="0" applyFont="1" applyNumberFormat="1"/>
    <xf borderId="0" fillId="0" fontId="2" numFmtId="4" xfId="0" applyAlignment="1" applyFont="1" applyNumberFormat="1">
      <alignment readingOrder="0"/>
    </xf>
    <xf borderId="0" fillId="0" fontId="3" numFmtId="0" xfId="0" applyFont="1"/>
    <xf borderId="0" fillId="0" fontId="4" numFmtId="10" xfId="0" applyFont="1" applyNumberFormat="1"/>
    <xf borderId="0" fillId="0" fontId="3" numFmtId="4" xfId="0" applyFont="1" applyNumberFormat="1"/>
    <xf borderId="0" fillId="0" fontId="2" numFmtId="0" xfId="0" applyAlignment="1" applyFont="1">
      <alignment readingOrder="0"/>
    </xf>
    <xf borderId="0" fillId="0" fontId="3" numFmtId="10" xfId="0" applyFont="1" applyNumberFormat="1"/>
    <xf borderId="0" fillId="0" fontId="5" numFmtId="4" xfId="0" applyFont="1" applyNumberFormat="1"/>
    <xf borderId="0" fillId="0" fontId="6" numFmtId="4" xfId="0" applyFont="1" applyNumberFormat="1"/>
    <xf borderId="0" fillId="0" fontId="6" numFmtId="10" xfId="0" applyFont="1" applyNumberFormat="1"/>
    <xf borderId="0" fillId="0" fontId="4" numFmtId="0" xfId="0" applyFont="1"/>
    <xf borderId="0" fillId="0" fontId="4" numFmtId="0" xfId="0" applyAlignment="1" applyFont="1">
      <alignment readingOrder="0"/>
    </xf>
    <xf borderId="0" fillId="0" fontId="0" numFmtId="0" xfId="0" applyAlignment="1" applyFont="1">
      <alignment horizontal="center"/>
    </xf>
    <xf borderId="0" fillId="0" fontId="6" numFmtId="0" xfId="0" applyFont="1"/>
    <xf borderId="0" fillId="0" fontId="7" numFmtId="0" xfId="0" applyFont="1"/>
    <xf borderId="0" fillId="0" fontId="8" numFmtId="0" xfId="0" applyAlignment="1" applyFont="1">
      <alignment horizontal="center"/>
    </xf>
    <xf borderId="0" fillId="0" fontId="8" numFmtId="0" xfId="0" applyAlignment="1" applyFont="1">
      <alignment horizontal="center" readingOrder="0" vertical="center"/>
    </xf>
    <xf borderId="1" fillId="0" fontId="1" numFmtId="0" xfId="0" applyAlignment="1" applyBorder="1" applyFont="1">
      <alignment horizontal="center" shrinkToFit="0" vertical="center" wrapText="1"/>
    </xf>
    <xf borderId="2" fillId="0" fontId="9" numFmtId="0" xfId="0" applyAlignment="1" applyBorder="1" applyFont="1">
      <alignment horizontal="center" shrinkToFit="0" vertical="center" wrapText="1"/>
    </xf>
    <xf borderId="3" fillId="0" fontId="10" numFmtId="0" xfId="0" applyBorder="1" applyFont="1"/>
    <xf borderId="4" fillId="0" fontId="9" numFmtId="0" xfId="0" applyAlignment="1" applyBorder="1" applyFont="1">
      <alignment horizontal="center" shrinkToFit="0" vertical="center" wrapText="1"/>
    </xf>
    <xf borderId="5" fillId="0" fontId="10" numFmtId="0" xfId="0" applyBorder="1" applyFont="1"/>
    <xf borderId="6" fillId="0" fontId="10" numFmtId="0" xfId="0" applyBorder="1" applyFont="1"/>
    <xf borderId="7" fillId="0" fontId="9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8" fillId="0" fontId="10" numFmtId="0" xfId="0" applyBorder="1" applyFont="1"/>
    <xf borderId="9" fillId="0" fontId="10" numFmtId="0" xfId="0" applyBorder="1" applyFont="1"/>
    <xf borderId="10" fillId="0" fontId="10" numFmtId="0" xfId="0" applyBorder="1" applyFont="1"/>
    <xf borderId="11" fillId="0" fontId="2" numFmtId="10" xfId="0" applyAlignment="1" applyBorder="1" applyFont="1" applyNumberFormat="1">
      <alignment horizontal="center" shrinkToFit="0" wrapText="1"/>
    </xf>
    <xf borderId="12" fillId="0" fontId="2" numFmtId="10" xfId="0" applyAlignment="1" applyBorder="1" applyFont="1" applyNumberFormat="1">
      <alignment horizontal="center" shrinkToFit="0" wrapText="1"/>
    </xf>
    <xf borderId="13" fillId="0" fontId="11" numFmtId="10" xfId="0" applyAlignment="1" applyBorder="1" applyFont="1" applyNumberFormat="1">
      <alignment horizontal="center" vertical="center"/>
    </xf>
    <xf borderId="14" fillId="0" fontId="10" numFmtId="0" xfId="0" applyBorder="1" applyFont="1"/>
    <xf borderId="15" fillId="0" fontId="10" numFmtId="0" xfId="0" applyBorder="1" applyFont="1"/>
    <xf borderId="16" fillId="0" fontId="10" numFmtId="0" xfId="0" applyBorder="1" applyFont="1"/>
    <xf borderId="11" fillId="0" fontId="2" numFmtId="10" xfId="0" applyAlignment="1" applyBorder="1" applyFont="1" applyNumberFormat="1">
      <alignment horizontal="center" vertical="center"/>
    </xf>
    <xf borderId="17" fillId="0" fontId="2" numFmtId="4" xfId="0" applyAlignment="1" applyBorder="1" applyFont="1" applyNumberFormat="1">
      <alignment horizontal="center" vertical="center"/>
    </xf>
    <xf borderId="12" fillId="0" fontId="2" numFmtId="10" xfId="0" applyAlignment="1" applyBorder="1" applyFont="1" applyNumberFormat="1">
      <alignment horizontal="center" vertical="center"/>
    </xf>
    <xf borderId="17" fillId="0" fontId="2" numFmtId="4" xfId="0" applyAlignment="1" applyBorder="1" applyFont="1" applyNumberFormat="1">
      <alignment horizontal="center" shrinkToFit="0" vertical="center" wrapText="1"/>
    </xf>
    <xf borderId="11" fillId="0" fontId="1" numFmtId="10" xfId="0" applyAlignment="1" applyBorder="1" applyFont="1" applyNumberFormat="1">
      <alignment horizontal="center" vertical="center"/>
    </xf>
    <xf borderId="17" fillId="0" fontId="1" numFmtId="4" xfId="0" applyAlignment="1" applyBorder="1" applyFont="1" applyNumberFormat="1">
      <alignment horizontal="center" vertical="center"/>
    </xf>
    <xf borderId="0" fillId="0" fontId="2" numFmtId="0" xfId="0" applyAlignment="1" applyFont="1">
      <alignment horizontal="center" vertical="center"/>
    </xf>
    <xf borderId="16" fillId="0" fontId="2" numFmtId="49" xfId="0" applyAlignment="1" applyBorder="1" applyFont="1" applyNumberFormat="1">
      <alignment horizontal="center" shrinkToFit="0" vertical="center" wrapText="1"/>
    </xf>
    <xf borderId="18" fillId="0" fontId="2" numFmtId="49" xfId="0" applyAlignment="1" applyBorder="1" applyFont="1" applyNumberFormat="1">
      <alignment horizontal="center" vertical="center"/>
    </xf>
    <xf borderId="19" fillId="0" fontId="2" numFmtId="49" xfId="0" applyAlignment="1" applyBorder="1" applyFont="1" applyNumberFormat="1">
      <alignment horizontal="center" vertical="center"/>
    </xf>
    <xf borderId="20" fillId="0" fontId="2" numFmtId="49" xfId="0" applyAlignment="1" applyBorder="1" applyFont="1" applyNumberFormat="1">
      <alignment horizontal="center" vertical="center"/>
    </xf>
    <xf borderId="21" fillId="0" fontId="2" numFmtId="49" xfId="0" applyAlignment="1" applyBorder="1" applyFont="1" applyNumberFormat="1">
      <alignment horizontal="center" vertical="center"/>
    </xf>
    <xf borderId="0" fillId="0" fontId="2" numFmtId="49" xfId="0" applyAlignment="1" applyFont="1" applyNumberFormat="1">
      <alignment horizontal="center" vertical="center"/>
    </xf>
    <xf borderId="16" fillId="0" fontId="2" numFmtId="0" xfId="0" applyAlignment="1" applyBorder="1" applyFont="1">
      <alignment horizontal="center" shrinkToFit="0" vertical="center" wrapText="1"/>
    </xf>
    <xf borderId="18" fillId="0" fontId="2" numFmtId="10" xfId="0" applyAlignment="1" applyBorder="1" applyFont="1" applyNumberFormat="1">
      <alignment horizontal="center" vertical="center"/>
    </xf>
    <xf borderId="19" fillId="0" fontId="2" numFmtId="4" xfId="0" applyAlignment="1" applyBorder="1" applyFont="1" applyNumberFormat="1">
      <alignment horizontal="center" readingOrder="0" vertical="center"/>
    </xf>
    <xf borderId="20" fillId="0" fontId="2" numFmtId="4" xfId="0" applyAlignment="1" applyBorder="1" applyFont="1" applyNumberFormat="1">
      <alignment horizontal="center" vertical="center"/>
    </xf>
    <xf borderId="21" fillId="0" fontId="2" numFmtId="4" xfId="0" applyAlignment="1" applyBorder="1" applyFont="1" applyNumberFormat="1">
      <alignment horizontal="center" vertical="center"/>
    </xf>
    <xf borderId="21" fillId="0" fontId="2" numFmtId="10" xfId="0" applyAlignment="1" applyBorder="1" applyFont="1" applyNumberFormat="1">
      <alignment horizontal="center" vertical="center"/>
    </xf>
    <xf borderId="19" fillId="0" fontId="2" numFmtId="4" xfId="0" applyAlignment="1" applyBorder="1" applyFont="1" applyNumberFormat="1">
      <alignment horizontal="center" vertical="center"/>
    </xf>
    <xf borderId="20" fillId="0" fontId="2" numFmtId="10" xfId="0" applyAlignment="1" applyBorder="1" applyFont="1" applyNumberFormat="1">
      <alignment horizontal="center" vertical="center"/>
    </xf>
    <xf borderId="20" fillId="0" fontId="1" numFmtId="10" xfId="0" applyAlignment="1" applyBorder="1" applyFont="1" applyNumberFormat="1">
      <alignment horizontal="center" vertical="center"/>
    </xf>
    <xf borderId="19" fillId="0" fontId="1" numFmtId="4" xfId="0" applyAlignment="1" applyBorder="1" applyFont="1" applyNumberFormat="1">
      <alignment horizontal="center" vertical="center"/>
    </xf>
    <xf borderId="22" fillId="0" fontId="2" numFmtId="0" xfId="0" applyAlignment="1" applyBorder="1" applyFont="1">
      <alignment horizontal="center" shrinkToFit="0" vertical="center" wrapText="1"/>
    </xf>
    <xf borderId="23" fillId="0" fontId="2" numFmtId="0" xfId="0" applyAlignment="1" applyBorder="1" applyFont="1">
      <alignment horizontal="center" shrinkToFit="0" vertical="center" wrapText="1"/>
    </xf>
    <xf borderId="0" fillId="0" fontId="11" numFmtId="0" xfId="0" applyFont="1"/>
    <xf borderId="9" fillId="0" fontId="11" numFmtId="0" xfId="0" applyBorder="1" applyFont="1"/>
    <xf borderId="0" fillId="0" fontId="11" numFmtId="10" xfId="0" applyFont="1" applyNumberFormat="1"/>
    <xf borderId="0" fillId="0" fontId="2" numFmtId="0" xfId="0" applyAlignment="1" applyFont="1">
      <alignment horizontal="right"/>
    </xf>
    <xf borderId="0" fillId="0" fontId="2" numFmtId="0" xfId="0" applyFont="1"/>
    <xf borderId="0" fillId="0" fontId="12" numFmtId="0" xfId="0" applyAlignment="1" applyFont="1">
      <alignment horizontal="left"/>
    </xf>
    <xf borderId="0" fillId="0" fontId="4" numFmtId="0" xfId="0" applyAlignment="1" applyFont="1">
      <alignment shrinkToFit="0" wrapText="1"/>
    </xf>
    <xf borderId="0" fillId="0" fontId="4" numFmtId="0" xfId="0" applyAlignment="1" applyFont="1">
      <alignment readingOrder="0" vertical="center"/>
    </xf>
    <xf borderId="0" fillId="2" fontId="13" numFmtId="0" xfId="0" applyAlignment="1" applyFill="1" applyFont="1">
      <alignment readingOrder="0"/>
    </xf>
    <xf borderId="0" fillId="0" fontId="4" numFmtId="0" xfId="0" applyAlignment="1" applyFont="1">
      <alignment vertical="center"/>
    </xf>
    <xf borderId="0" fillId="0" fontId="4" numFmtId="0" xfId="0" applyAlignment="1" applyFont="1">
      <alignment horizontal="center" vertical="center"/>
    </xf>
    <xf borderId="0" fillId="0" fontId="6" numFmtId="0" xfId="0" applyAlignment="1" applyFont="1">
      <alignment horizontal="left" vertical="center"/>
    </xf>
    <xf borderId="0" fillId="0" fontId="4" numFmtId="0" xfId="0" applyAlignment="1" applyFont="1">
      <alignment horizontal="left" vertical="center"/>
    </xf>
    <xf borderId="0" fillId="0" fontId="14" numFmtId="0" xfId="0" applyFont="1"/>
    <xf borderId="0" fillId="0" fontId="15" numFmtId="0" xfId="0" applyAlignment="1" applyFont="1">
      <alignment vertical="center"/>
    </xf>
    <xf borderId="0" fillId="0" fontId="4" numFmtId="0" xfId="0" applyAlignment="1" applyFont="1">
      <alignment shrinkToFit="0" vertical="center" wrapText="1"/>
    </xf>
    <xf borderId="0" fillId="0" fontId="14" numFmtId="0" xfId="0" applyAlignment="1" applyFont="1">
      <alignment shrinkToFit="0" wrapText="1"/>
    </xf>
    <xf borderId="0" fillId="0" fontId="15" numFmtId="0" xfId="0" applyAlignment="1" applyFont="1">
      <alignment shrinkToFit="0" vertical="center" wrapText="1"/>
    </xf>
    <xf borderId="1" fillId="3" fontId="4" numFmtId="0" xfId="0" applyAlignment="1" applyBorder="1" applyFill="1" applyFont="1">
      <alignment horizontal="center" shrinkToFit="0" vertical="center" wrapText="1"/>
    </xf>
    <xf borderId="24" fillId="3" fontId="4" numFmtId="0" xfId="0" applyAlignment="1" applyBorder="1" applyFont="1">
      <alignment horizontal="center" vertical="center"/>
    </xf>
    <xf borderId="25" fillId="3" fontId="4" numFmtId="0" xfId="0" applyAlignment="1" applyBorder="1" applyFont="1">
      <alignment horizontal="center" shrinkToFit="0" vertical="center" wrapText="1"/>
    </xf>
    <xf borderId="25" fillId="3" fontId="4" numFmtId="3" xfId="0" applyAlignment="1" applyBorder="1" applyFont="1" applyNumberFormat="1">
      <alignment horizontal="center" shrinkToFit="0" vertical="center" wrapText="1"/>
    </xf>
    <xf borderId="26" fillId="3" fontId="4" numFmtId="0" xfId="0" applyAlignment="1" applyBorder="1" applyFont="1">
      <alignment horizontal="center" vertical="center"/>
    </xf>
    <xf borderId="27" fillId="0" fontId="10" numFmtId="0" xfId="0" applyBorder="1" applyFont="1"/>
    <xf borderId="28" fillId="0" fontId="10" numFmtId="0" xfId="0" applyBorder="1" applyFont="1"/>
    <xf borderId="26" fillId="3" fontId="4" numFmtId="0" xfId="0" applyAlignment="1" applyBorder="1" applyFont="1">
      <alignment horizontal="center" readingOrder="0" vertical="center"/>
    </xf>
    <xf borderId="26" fillId="3" fontId="4" numFmtId="164" xfId="0" applyAlignment="1" applyBorder="1" applyFont="1" applyNumberFormat="1">
      <alignment horizontal="center" shrinkToFit="0" vertical="center" wrapText="1"/>
    </xf>
    <xf borderId="29" fillId="0" fontId="10" numFmtId="0" xfId="0" applyBorder="1" applyFont="1"/>
    <xf borderId="30" fillId="0" fontId="10" numFmtId="0" xfId="0" applyBorder="1" applyFont="1"/>
    <xf borderId="31" fillId="0" fontId="10" numFmtId="0" xfId="0" applyBorder="1" applyFont="1"/>
    <xf borderId="26" fillId="3" fontId="4" numFmtId="0" xfId="0" applyAlignment="1" applyBorder="1" applyFont="1">
      <alignment horizontal="center" shrinkToFit="0" vertical="center" wrapText="1"/>
    </xf>
    <xf borderId="1" fillId="3" fontId="4" numFmtId="164" xfId="0" applyAlignment="1" applyBorder="1" applyFont="1" applyNumberFormat="1">
      <alignment horizontal="center" shrinkToFit="0" vertical="center" wrapText="1"/>
    </xf>
    <xf borderId="32" fillId="0" fontId="10" numFmtId="0" xfId="0" applyBorder="1" applyFont="1"/>
    <xf borderId="33" fillId="0" fontId="10" numFmtId="0" xfId="0" applyBorder="1" applyFont="1"/>
    <xf borderId="34" fillId="0" fontId="10" numFmtId="0" xfId="0" applyBorder="1" applyFont="1"/>
    <xf borderId="35" fillId="3" fontId="4" numFmtId="3" xfId="0" applyAlignment="1" applyBorder="1" applyFont="1" applyNumberFormat="1">
      <alignment horizontal="center" shrinkToFit="0" vertical="center" wrapText="1"/>
    </xf>
    <xf borderId="36" fillId="3" fontId="4" numFmtId="3" xfId="0" applyAlignment="1" applyBorder="1" applyFont="1" applyNumberFormat="1">
      <alignment horizontal="center" shrinkToFit="0" vertical="center" wrapText="1"/>
    </xf>
    <xf borderId="37" fillId="3" fontId="4" numFmtId="3" xfId="0" applyAlignment="1" applyBorder="1" applyFont="1" applyNumberFormat="1">
      <alignment horizontal="center" shrinkToFit="0" vertical="center" wrapText="1"/>
    </xf>
    <xf borderId="38" fillId="0" fontId="10" numFmtId="0" xfId="0" applyBorder="1" applyFont="1"/>
    <xf borderId="39" fillId="3" fontId="4" numFmtId="164" xfId="0" applyAlignment="1" applyBorder="1" applyFont="1" applyNumberFormat="1">
      <alignment horizontal="center" shrinkToFit="0" vertical="center" wrapText="1"/>
    </xf>
    <xf borderId="40" fillId="3" fontId="4" numFmtId="164" xfId="0" applyAlignment="1" applyBorder="1" applyFont="1" applyNumberFormat="1">
      <alignment horizontal="center" shrinkToFit="0" vertical="center" wrapText="1"/>
    </xf>
    <xf borderId="36" fillId="4" fontId="4" numFmtId="0" xfId="0" applyAlignment="1" applyBorder="1" applyFill="1" applyFont="1">
      <alignment shrinkToFit="0" vertical="center" wrapText="1"/>
    </xf>
    <xf borderId="36" fillId="4" fontId="4" numFmtId="0" xfId="0" applyAlignment="1" applyBorder="1" applyFont="1">
      <alignment horizontal="center" vertical="center"/>
    </xf>
    <xf borderId="35" fillId="4" fontId="4" numFmtId="0" xfId="0" applyAlignment="1" applyBorder="1" applyFont="1">
      <alignment horizontal="center" shrinkToFit="0" vertical="center" wrapText="1"/>
    </xf>
    <xf borderId="35" fillId="4" fontId="4" numFmtId="3" xfId="0" applyAlignment="1" applyBorder="1" applyFont="1" applyNumberFormat="1">
      <alignment horizontal="center" shrinkToFit="0" vertical="center" wrapText="1"/>
    </xf>
    <xf borderId="36" fillId="4" fontId="4" numFmtId="3" xfId="0" applyAlignment="1" applyBorder="1" applyFont="1" applyNumberFormat="1">
      <alignment horizontal="center" shrinkToFit="0" vertical="center" wrapText="1"/>
    </xf>
    <xf borderId="36" fillId="4" fontId="4" numFmtId="0" xfId="0" applyAlignment="1" applyBorder="1" applyFont="1">
      <alignment horizontal="center" shrinkToFit="0" vertical="center" wrapText="1"/>
    </xf>
    <xf borderId="37" fillId="4" fontId="4" numFmtId="0" xfId="0" applyAlignment="1" applyBorder="1" applyFont="1">
      <alignment horizontal="center" shrinkToFit="0" vertical="center" wrapText="1"/>
    </xf>
    <xf borderId="41" fillId="4" fontId="4" numFmtId="0" xfId="0" applyAlignment="1" applyBorder="1" applyFont="1">
      <alignment horizontal="center" shrinkToFit="0" vertical="center" wrapText="1"/>
    </xf>
    <xf borderId="35" fillId="4" fontId="4" numFmtId="0" xfId="0" applyAlignment="1" applyBorder="1" applyFont="1">
      <alignment shrinkToFit="0" vertical="center" wrapText="1"/>
    </xf>
    <xf borderId="41" fillId="4" fontId="4" numFmtId="0" xfId="0" applyAlignment="1" applyBorder="1" applyFont="1">
      <alignment horizontal="center" vertical="center"/>
    </xf>
    <xf borderId="41" fillId="4" fontId="4" numFmtId="3" xfId="0" applyAlignment="1" applyBorder="1" applyFont="1" applyNumberFormat="1">
      <alignment horizontal="center" shrinkToFit="0" vertical="center" wrapText="1"/>
    </xf>
    <xf borderId="37" fillId="4" fontId="4" numFmtId="3" xfId="0" applyAlignment="1" applyBorder="1" applyFont="1" applyNumberFormat="1">
      <alignment horizontal="center" shrinkToFit="0" vertical="center" wrapText="1"/>
    </xf>
    <xf borderId="35" fillId="5" fontId="8" numFmtId="0" xfId="0" applyAlignment="1" applyBorder="1" applyFill="1" applyFont="1">
      <alignment vertical="top"/>
    </xf>
    <xf borderId="41" fillId="5" fontId="8" numFmtId="0" xfId="0" applyAlignment="1" applyBorder="1" applyFont="1">
      <alignment horizontal="center" vertical="top"/>
    </xf>
    <xf borderId="41" fillId="5" fontId="8" numFmtId="0" xfId="0" applyAlignment="1" applyBorder="1" applyFont="1">
      <alignment shrinkToFit="0" vertical="top" wrapText="1"/>
    </xf>
    <xf borderId="41" fillId="5" fontId="16" numFmtId="165" xfId="0" applyAlignment="1" applyBorder="1" applyFont="1" applyNumberFormat="1">
      <alignment vertical="top"/>
    </xf>
    <xf borderId="35" fillId="5" fontId="16" numFmtId="165" xfId="0" applyAlignment="1" applyBorder="1" applyFont="1" applyNumberFormat="1">
      <alignment vertical="top"/>
    </xf>
    <xf borderId="37" fillId="5" fontId="16" numFmtId="165" xfId="0" applyAlignment="1" applyBorder="1" applyFont="1" applyNumberFormat="1">
      <alignment vertical="top"/>
    </xf>
    <xf borderId="35" fillId="5" fontId="17" numFmtId="165" xfId="0" applyAlignment="1" applyBorder="1" applyFont="1" applyNumberFormat="1">
      <alignment vertical="top"/>
    </xf>
    <xf borderId="41" fillId="5" fontId="17" numFmtId="165" xfId="0" applyAlignment="1" applyBorder="1" applyFont="1" applyNumberFormat="1">
      <alignment vertical="top"/>
    </xf>
    <xf borderId="36" fillId="5" fontId="17" numFmtId="0" xfId="0" applyAlignment="1" applyBorder="1" applyFont="1">
      <alignment shrinkToFit="0" vertical="top" wrapText="1"/>
    </xf>
    <xf borderId="0" fillId="0" fontId="11" numFmtId="0" xfId="0" applyAlignment="1" applyFont="1">
      <alignment vertical="top"/>
    </xf>
    <xf borderId="36" fillId="6" fontId="4" numFmtId="0" xfId="0" applyAlignment="1" applyBorder="1" applyFill="1" applyFont="1">
      <alignment vertical="top"/>
    </xf>
    <xf borderId="35" fillId="6" fontId="4" numFmtId="0" xfId="0" applyAlignment="1" applyBorder="1" applyFont="1">
      <alignment horizontal="center" vertical="top"/>
    </xf>
    <xf borderId="42" fillId="6" fontId="4" numFmtId="0" xfId="0" applyAlignment="1" applyBorder="1" applyFont="1">
      <alignment shrinkToFit="0" vertical="top" wrapText="1"/>
    </xf>
    <xf borderId="43" fillId="6" fontId="6" numFmtId="165" xfId="0" applyAlignment="1" applyBorder="1" applyFont="1" applyNumberFormat="1">
      <alignment vertical="top"/>
    </xf>
    <xf borderId="42" fillId="6" fontId="6" numFmtId="4" xfId="0" applyAlignment="1" applyBorder="1" applyFont="1" applyNumberFormat="1">
      <alignment horizontal="right" vertical="top"/>
    </xf>
    <xf borderId="43" fillId="6" fontId="6" numFmtId="4" xfId="0" applyAlignment="1" applyBorder="1" applyFont="1" applyNumberFormat="1">
      <alignment horizontal="right" vertical="top"/>
    </xf>
    <xf borderId="44" fillId="6" fontId="6" numFmtId="4" xfId="0" applyAlignment="1" applyBorder="1" applyFont="1" applyNumberFormat="1">
      <alignment horizontal="right" vertical="top"/>
    </xf>
    <xf borderId="45" fillId="6" fontId="6" numFmtId="4" xfId="0" applyAlignment="1" applyBorder="1" applyFont="1" applyNumberFormat="1">
      <alignment horizontal="right" vertical="top"/>
    </xf>
    <xf borderId="46" fillId="6" fontId="6" numFmtId="4" xfId="0" applyAlignment="1" applyBorder="1" applyFont="1" applyNumberFormat="1">
      <alignment horizontal="right" vertical="top"/>
    </xf>
    <xf borderId="47" fillId="6" fontId="6" numFmtId="4" xfId="0" applyAlignment="1" applyBorder="1" applyFont="1" applyNumberFormat="1">
      <alignment horizontal="right" vertical="top"/>
    </xf>
    <xf borderId="42" fillId="6" fontId="18" numFmtId="4" xfId="0" applyAlignment="1" applyBorder="1" applyFont="1" applyNumberFormat="1">
      <alignment horizontal="right" vertical="top"/>
    </xf>
    <xf borderId="43" fillId="6" fontId="18" numFmtId="4" xfId="0" applyAlignment="1" applyBorder="1" applyFont="1" applyNumberFormat="1">
      <alignment horizontal="right" vertical="top"/>
    </xf>
    <xf borderId="43" fillId="6" fontId="18" numFmtId="10" xfId="0" applyAlignment="1" applyBorder="1" applyFont="1" applyNumberFormat="1">
      <alignment horizontal="right" vertical="top"/>
    </xf>
    <xf borderId="48" fillId="6" fontId="18" numFmtId="0" xfId="0" applyAlignment="1" applyBorder="1" applyFont="1">
      <alignment horizontal="right" shrinkToFit="0" vertical="top" wrapText="1"/>
    </xf>
    <xf borderId="0" fillId="0" fontId="2" numFmtId="4" xfId="0" applyAlignment="1" applyFont="1" applyNumberFormat="1">
      <alignment vertical="top"/>
    </xf>
    <xf borderId="49" fillId="7" fontId="4" numFmtId="166" xfId="0" applyAlignment="1" applyBorder="1" applyFill="1" applyFont="1" applyNumberFormat="1">
      <alignment vertical="top"/>
    </xf>
    <xf borderId="50" fillId="7" fontId="4" numFmtId="49" xfId="0" applyAlignment="1" applyBorder="1" applyFont="1" applyNumberFormat="1">
      <alignment horizontal="center" vertical="top"/>
    </xf>
    <xf borderId="51" fillId="7" fontId="15" numFmtId="166" xfId="0" applyAlignment="1" applyBorder="1" applyFont="1" applyNumberFormat="1">
      <alignment shrinkToFit="0" vertical="top" wrapText="1"/>
    </xf>
    <xf borderId="52" fillId="7" fontId="4" numFmtId="166" xfId="0" applyAlignment="1" applyBorder="1" applyFont="1" applyNumberFormat="1">
      <alignment vertical="top"/>
    </xf>
    <xf borderId="49" fillId="7" fontId="4" numFmtId="4" xfId="0" applyAlignment="1" applyBorder="1" applyFont="1" applyNumberFormat="1">
      <alignment horizontal="right" vertical="top"/>
    </xf>
    <xf borderId="50" fillId="7" fontId="4" numFmtId="4" xfId="0" applyAlignment="1" applyBorder="1" applyFont="1" applyNumberFormat="1">
      <alignment horizontal="right" vertical="top"/>
    </xf>
    <xf borderId="53" fillId="7" fontId="4" numFmtId="4" xfId="0" applyAlignment="1" applyBorder="1" applyFont="1" applyNumberFormat="1">
      <alignment horizontal="right" vertical="top"/>
    </xf>
    <xf borderId="51" fillId="7" fontId="4" numFmtId="4" xfId="0" applyAlignment="1" applyBorder="1" applyFont="1" applyNumberFormat="1">
      <alignment horizontal="right" vertical="top"/>
    </xf>
    <xf borderId="54" fillId="7" fontId="18" numFmtId="4" xfId="0" applyAlignment="1" applyBorder="1" applyFont="1" applyNumberFormat="1">
      <alignment horizontal="right" vertical="top"/>
    </xf>
    <xf borderId="37" fillId="7" fontId="18" numFmtId="4" xfId="0" applyAlignment="1" applyBorder="1" applyFont="1" applyNumberFormat="1">
      <alignment horizontal="right" vertical="top"/>
    </xf>
    <xf borderId="55" fillId="7" fontId="18" numFmtId="4" xfId="0" applyAlignment="1" applyBorder="1" applyFont="1" applyNumberFormat="1">
      <alignment horizontal="right" vertical="top"/>
    </xf>
    <xf borderId="56" fillId="7" fontId="18" numFmtId="10" xfId="0" applyAlignment="1" applyBorder="1" applyFont="1" applyNumberFormat="1">
      <alignment horizontal="right" vertical="top"/>
    </xf>
    <xf borderId="57" fillId="7" fontId="18" numFmtId="0" xfId="0" applyAlignment="1" applyBorder="1" applyFont="1">
      <alignment horizontal="right" shrinkToFit="0" vertical="top" wrapText="1"/>
    </xf>
    <xf borderId="0" fillId="0" fontId="1" numFmtId="4" xfId="0" applyAlignment="1" applyFont="1" applyNumberFormat="1">
      <alignment vertical="top"/>
    </xf>
    <xf borderId="11" fillId="0" fontId="4" numFmtId="166" xfId="0" applyAlignment="1" applyBorder="1" applyFont="1" applyNumberFormat="1">
      <alignment vertical="top"/>
    </xf>
    <xf borderId="12" fillId="0" fontId="4" numFmtId="49" xfId="0" applyAlignment="1" applyBorder="1" applyFont="1" applyNumberFormat="1">
      <alignment horizontal="center" vertical="top"/>
    </xf>
    <xf borderId="13" fillId="0" fontId="6" numFmtId="166" xfId="0" applyAlignment="1" applyBorder="1" applyFont="1" applyNumberFormat="1">
      <alignment shrinkToFit="0" vertical="top" wrapText="1"/>
    </xf>
    <xf borderId="58" fillId="0" fontId="6" numFmtId="166" xfId="0" applyAlignment="1" applyBorder="1" applyFont="1" applyNumberFormat="1">
      <alignment horizontal="center" vertical="top"/>
    </xf>
    <xf borderId="11" fillId="0" fontId="19" numFmtId="4" xfId="0" applyAlignment="1" applyBorder="1" applyFont="1" applyNumberFormat="1">
      <alignment horizontal="right" shrinkToFit="0" vertical="top" wrapText="1"/>
    </xf>
    <xf borderId="12" fillId="0" fontId="19" numFmtId="4" xfId="0" applyAlignment="1" applyBorder="1" applyFont="1" applyNumberFormat="1">
      <alignment horizontal="right" shrinkToFit="0" vertical="top" wrapText="1"/>
    </xf>
    <xf borderId="17" fillId="0" fontId="6" numFmtId="4" xfId="0" applyAlignment="1" applyBorder="1" applyFont="1" applyNumberFormat="1">
      <alignment horizontal="right" vertical="top"/>
    </xf>
    <xf borderId="59" fillId="0" fontId="19" numFmtId="4" xfId="0" applyAlignment="1" applyBorder="1" applyFont="1" applyNumberFormat="1">
      <alignment horizontal="right" shrinkToFit="0" vertical="top" wrapText="1"/>
    </xf>
    <xf borderId="13" fillId="0" fontId="6" numFmtId="4" xfId="0" applyAlignment="1" applyBorder="1" applyFont="1" applyNumberFormat="1">
      <alignment horizontal="right" vertical="top"/>
    </xf>
    <xf borderId="11" fillId="0" fontId="20" numFmtId="4" xfId="0" applyAlignment="1" applyBorder="1" applyFont="1" applyNumberFormat="1">
      <alignment horizontal="right" vertical="top"/>
    </xf>
    <xf borderId="12" fillId="0" fontId="20" numFmtId="4" xfId="0" applyAlignment="1" applyBorder="1" applyFont="1" applyNumberFormat="1">
      <alignment horizontal="right" vertical="top"/>
    </xf>
    <xf borderId="13" fillId="0" fontId="20" numFmtId="4" xfId="0" applyAlignment="1" applyBorder="1" applyFont="1" applyNumberFormat="1">
      <alignment horizontal="right" vertical="top"/>
    </xf>
    <xf borderId="13" fillId="0" fontId="21" numFmtId="4" xfId="0" applyAlignment="1" applyBorder="1" applyFont="1" applyNumberFormat="1">
      <alignment horizontal="right" vertical="top"/>
    </xf>
    <xf borderId="11" fillId="0" fontId="18" numFmtId="4" xfId="0" applyAlignment="1" applyBorder="1" applyFont="1" applyNumberFormat="1">
      <alignment horizontal="right" vertical="top"/>
    </xf>
    <xf borderId="17" fillId="0" fontId="18" numFmtId="4" xfId="0" applyAlignment="1" applyBorder="1" applyFont="1" applyNumberFormat="1">
      <alignment horizontal="right" vertical="top"/>
    </xf>
    <xf borderId="59" fillId="0" fontId="18" numFmtId="4" xfId="0" applyAlignment="1" applyBorder="1" applyFont="1" applyNumberFormat="1">
      <alignment horizontal="right" vertical="top"/>
    </xf>
    <xf borderId="13" fillId="0" fontId="18" numFmtId="10" xfId="0" applyAlignment="1" applyBorder="1" applyFont="1" applyNumberFormat="1">
      <alignment horizontal="right" vertical="top"/>
    </xf>
    <xf borderId="22" fillId="0" fontId="18" numFmtId="0" xfId="0" applyAlignment="1" applyBorder="1" applyFont="1">
      <alignment horizontal="right" shrinkToFit="0" vertical="top" wrapText="1"/>
    </xf>
    <xf borderId="0" fillId="0" fontId="19" numFmtId="4" xfId="0" applyAlignment="1" applyFont="1" applyNumberFormat="1">
      <alignment vertical="top"/>
    </xf>
    <xf borderId="60" fillId="0" fontId="19" numFmtId="4" xfId="0" applyAlignment="1" applyBorder="1" applyFont="1" applyNumberFormat="1">
      <alignment horizontal="right" shrinkToFit="0" vertical="top" wrapText="1"/>
    </xf>
    <xf borderId="61" fillId="0" fontId="19" numFmtId="4" xfId="0" applyAlignment="1" applyBorder="1" applyFont="1" applyNumberFormat="1">
      <alignment horizontal="right" shrinkToFit="0" vertical="top" wrapText="1"/>
    </xf>
    <xf borderId="62" fillId="0" fontId="19" numFmtId="4" xfId="0" applyAlignment="1" applyBorder="1" applyFont="1" applyNumberFormat="1">
      <alignment horizontal="right" shrinkToFit="0" vertical="top" wrapText="1"/>
    </xf>
    <xf borderId="60" fillId="0" fontId="20" numFmtId="4" xfId="0" applyAlignment="1" applyBorder="1" applyFont="1" applyNumberFormat="1">
      <alignment horizontal="right" vertical="top"/>
    </xf>
    <xf borderId="61" fillId="0" fontId="20" numFmtId="4" xfId="0" applyAlignment="1" applyBorder="1" applyFont="1" applyNumberFormat="1">
      <alignment horizontal="right" vertical="top"/>
    </xf>
    <xf borderId="63" fillId="0" fontId="20" numFmtId="4" xfId="0" applyAlignment="1" applyBorder="1" applyFont="1" applyNumberFormat="1">
      <alignment horizontal="right" vertical="top"/>
    </xf>
    <xf borderId="16" fillId="0" fontId="18" numFmtId="0" xfId="0" applyAlignment="1" applyBorder="1" applyFont="1">
      <alignment horizontal="right" shrinkToFit="0" vertical="top" wrapText="1"/>
    </xf>
    <xf borderId="64" fillId="0" fontId="4" numFmtId="166" xfId="0" applyAlignment="1" applyBorder="1" applyFont="1" applyNumberFormat="1">
      <alignment vertical="top"/>
    </xf>
    <xf borderId="65" fillId="0" fontId="4" numFmtId="49" xfId="0" applyAlignment="1" applyBorder="1" applyFont="1" applyNumberFormat="1">
      <alignment horizontal="center" vertical="top"/>
    </xf>
    <xf borderId="66" fillId="0" fontId="6" numFmtId="166" xfId="0" applyAlignment="1" applyBorder="1" applyFont="1" applyNumberFormat="1">
      <alignment shrinkToFit="0" vertical="top" wrapText="1"/>
    </xf>
    <xf borderId="67" fillId="0" fontId="6" numFmtId="166" xfId="0" applyAlignment="1" applyBorder="1" applyFont="1" applyNumberFormat="1">
      <alignment horizontal="center" vertical="top"/>
    </xf>
    <xf borderId="68" fillId="0" fontId="6" numFmtId="4" xfId="0" applyAlignment="1" applyBorder="1" applyFont="1" applyNumberFormat="1">
      <alignment horizontal="right" vertical="top"/>
    </xf>
    <xf borderId="66" fillId="0" fontId="6" numFmtId="4" xfId="0" applyAlignment="1" applyBorder="1" applyFont="1" applyNumberFormat="1">
      <alignment horizontal="right" vertical="top"/>
    </xf>
    <xf borderId="69" fillId="0" fontId="18" numFmtId="4" xfId="0" applyAlignment="1" applyBorder="1" applyFont="1" applyNumberFormat="1">
      <alignment horizontal="right" vertical="top"/>
    </xf>
    <xf borderId="70" fillId="0" fontId="18" numFmtId="4" xfId="0" applyAlignment="1" applyBorder="1" applyFont="1" applyNumberFormat="1">
      <alignment horizontal="right" vertical="top"/>
    </xf>
    <xf borderId="71" fillId="0" fontId="18" numFmtId="4" xfId="0" applyAlignment="1" applyBorder="1" applyFont="1" applyNumberFormat="1">
      <alignment horizontal="right" vertical="top"/>
    </xf>
    <xf borderId="66" fillId="0" fontId="18" numFmtId="10" xfId="0" applyAlignment="1" applyBorder="1" applyFont="1" applyNumberFormat="1">
      <alignment horizontal="right" vertical="top"/>
    </xf>
    <xf borderId="38" fillId="0" fontId="18" numFmtId="0" xfId="0" applyAlignment="1" applyBorder="1" applyFont="1">
      <alignment horizontal="right" shrinkToFit="0" vertical="top" wrapText="1"/>
    </xf>
    <xf borderId="72" fillId="7" fontId="18" numFmtId="10" xfId="0" applyAlignment="1" applyBorder="1" applyFont="1" applyNumberFormat="1">
      <alignment horizontal="right" vertical="top"/>
    </xf>
    <xf borderId="16" fillId="7" fontId="18" numFmtId="0" xfId="0" applyAlignment="1" applyBorder="1" applyFont="1">
      <alignment horizontal="right" shrinkToFit="0" vertical="top" wrapText="1"/>
    </xf>
    <xf borderId="11" fillId="0" fontId="6" numFmtId="4" xfId="0" applyAlignment="1" applyBorder="1" applyFont="1" applyNumberFormat="1">
      <alignment horizontal="right" vertical="top"/>
    </xf>
    <xf borderId="12" fillId="0" fontId="6" numFmtId="4" xfId="0" applyAlignment="1" applyBorder="1" applyFont="1" applyNumberFormat="1">
      <alignment horizontal="right" vertical="top"/>
    </xf>
    <xf borderId="64" fillId="0" fontId="6" numFmtId="4" xfId="0" applyAlignment="1" applyBorder="1" applyFont="1" applyNumberFormat="1">
      <alignment horizontal="right" vertical="top"/>
    </xf>
    <xf borderId="65" fillId="0" fontId="6" numFmtId="4" xfId="0" applyAlignment="1" applyBorder="1" applyFont="1" applyNumberFormat="1">
      <alignment horizontal="right" vertical="top"/>
    </xf>
    <xf borderId="73" fillId="0" fontId="18" numFmtId="10" xfId="0" applyAlignment="1" applyBorder="1" applyFont="1" applyNumberFormat="1">
      <alignment horizontal="right" vertical="top"/>
    </xf>
    <xf borderId="74" fillId="0" fontId="18" numFmtId="0" xfId="0" applyAlignment="1" applyBorder="1" applyFont="1">
      <alignment horizontal="right" shrinkToFit="0" vertical="top" wrapText="1"/>
    </xf>
    <xf borderId="51" fillId="7" fontId="18" numFmtId="10" xfId="0" applyAlignment="1" applyBorder="1" applyFont="1" applyNumberFormat="1">
      <alignment horizontal="right" vertical="top"/>
    </xf>
    <xf borderId="75" fillId="7" fontId="18" numFmtId="0" xfId="0" applyAlignment="1" applyBorder="1" applyFont="1">
      <alignment horizontal="right" shrinkToFit="0" vertical="top" wrapText="1"/>
    </xf>
    <xf borderId="22" fillId="0" fontId="6" numFmtId="166" xfId="0" applyAlignment="1" applyBorder="1" applyFont="1" applyNumberFormat="1">
      <alignment horizontal="center" vertical="top"/>
    </xf>
    <xf borderId="59" fillId="0" fontId="6" numFmtId="4" xfId="0" applyAlignment="1" applyBorder="1" applyFont="1" applyNumberFormat="1">
      <alignment horizontal="right" shrinkToFit="0" vertical="top" wrapText="1"/>
    </xf>
    <xf borderId="12" fillId="0" fontId="6" numFmtId="4" xfId="0" applyAlignment="1" applyBorder="1" applyFont="1" applyNumberFormat="1">
      <alignment horizontal="right" shrinkToFit="0" vertical="top" wrapText="1"/>
    </xf>
    <xf borderId="17" fillId="0" fontId="6" numFmtId="4" xfId="0" applyAlignment="1" applyBorder="1" applyFont="1" applyNumberFormat="1">
      <alignment horizontal="right" shrinkToFit="0" vertical="top" wrapText="1"/>
    </xf>
    <xf borderId="59" fillId="0" fontId="6" numFmtId="4" xfId="0" applyAlignment="1" applyBorder="1" applyFont="1" applyNumberFormat="1">
      <alignment horizontal="right" readingOrder="0" shrinkToFit="0" vertical="top" wrapText="1"/>
    </xf>
    <xf borderId="8" fillId="2" fontId="22" numFmtId="0" xfId="0" applyAlignment="1" applyBorder="1" applyFont="1">
      <alignment horizontal="right" readingOrder="0" shrinkToFit="0" wrapText="1"/>
    </xf>
    <xf borderId="23" fillId="0" fontId="6" numFmtId="166" xfId="0" applyAlignment="1" applyBorder="1" applyFont="1" applyNumberFormat="1">
      <alignment horizontal="center" vertical="top"/>
    </xf>
    <xf borderId="71" fillId="0" fontId="6" numFmtId="4" xfId="0" applyAlignment="1" applyBorder="1" applyFont="1" applyNumberFormat="1">
      <alignment horizontal="right" shrinkToFit="0" vertical="top" wrapText="1"/>
    </xf>
    <xf borderId="76" fillId="0" fontId="6" numFmtId="4" xfId="0" applyAlignment="1" applyBorder="1" applyFont="1" applyNumberFormat="1">
      <alignment horizontal="right" shrinkToFit="0" vertical="top" wrapText="1"/>
    </xf>
    <xf borderId="70" fillId="0" fontId="6" numFmtId="4" xfId="0" applyAlignment="1" applyBorder="1" applyFont="1" applyNumberFormat="1">
      <alignment horizontal="right" shrinkToFit="0" vertical="top" wrapText="1"/>
    </xf>
    <xf borderId="54" fillId="7" fontId="4" numFmtId="166" xfId="0" applyAlignment="1" applyBorder="1" applyFont="1" applyNumberFormat="1">
      <alignment readingOrder="0" vertical="top"/>
    </xf>
    <xf borderId="77" fillId="7" fontId="4" numFmtId="49" xfId="0" applyAlignment="1" applyBorder="1" applyFont="1" applyNumberFormat="1">
      <alignment horizontal="center" readingOrder="0" vertical="top"/>
    </xf>
    <xf borderId="78" fillId="7" fontId="15" numFmtId="166" xfId="0" applyAlignment="1" applyBorder="1" applyFont="1" applyNumberFormat="1">
      <alignment shrinkToFit="0" vertical="top" wrapText="1"/>
    </xf>
    <xf borderId="14" fillId="7" fontId="23" numFmtId="166" xfId="0" applyAlignment="1" applyBorder="1" applyFont="1" applyNumberFormat="1">
      <alignment vertical="top"/>
    </xf>
    <xf borderId="79" fillId="7" fontId="1" numFmtId="4" xfId="0" applyAlignment="1" applyBorder="1" applyFont="1" applyNumberFormat="1">
      <alignment horizontal="right" shrinkToFit="0" vertical="top" wrapText="1"/>
    </xf>
    <xf borderId="50" fillId="7" fontId="23" numFmtId="4" xfId="0" applyAlignment="1" applyBorder="1" applyFont="1" applyNumberFormat="1">
      <alignment vertical="top"/>
    </xf>
    <xf borderId="53" fillId="7" fontId="1" numFmtId="4" xfId="0" applyAlignment="1" applyBorder="1" applyFont="1" applyNumberFormat="1">
      <alignment horizontal="right" shrinkToFit="0" vertical="top" wrapText="1"/>
    </xf>
    <xf borderId="79" fillId="7" fontId="4" numFmtId="4" xfId="0" applyAlignment="1" applyBorder="1" applyFont="1" applyNumberFormat="1">
      <alignment horizontal="right" vertical="top"/>
    </xf>
    <xf borderId="80" fillId="7" fontId="4" numFmtId="4" xfId="0" applyAlignment="1" applyBorder="1" applyFont="1" applyNumberFormat="1">
      <alignment horizontal="right" vertical="top"/>
    </xf>
    <xf borderId="79" fillId="7" fontId="18" numFmtId="0" xfId="0" applyAlignment="1" applyBorder="1" applyFont="1">
      <alignment horizontal="right" shrinkToFit="0" vertical="top" wrapText="1"/>
    </xf>
    <xf borderId="12" fillId="0" fontId="4" numFmtId="49" xfId="0" applyAlignment="1" applyBorder="1" applyFont="1" applyNumberFormat="1">
      <alignment horizontal="center" readingOrder="0" vertical="top"/>
    </xf>
    <xf borderId="22" fillId="0" fontId="0" numFmtId="166" xfId="0" applyAlignment="1" applyBorder="1" applyFont="1" applyNumberFormat="1">
      <alignment horizontal="center" shrinkToFit="0" vertical="top" wrapText="1"/>
    </xf>
    <xf borderId="11" fillId="0" fontId="6" numFmtId="4" xfId="0" applyAlignment="1" applyBorder="1" applyFont="1" applyNumberFormat="1">
      <alignment horizontal="right" readingOrder="0" vertical="top"/>
    </xf>
    <xf borderId="12" fillId="0" fontId="6" numFmtId="4" xfId="0" applyAlignment="1" applyBorder="1" applyFont="1" applyNumberFormat="1">
      <alignment horizontal="right" readingOrder="0" vertical="top"/>
    </xf>
    <xf borderId="13" fillId="0" fontId="6" numFmtId="4" xfId="0" applyAlignment="1" applyBorder="1" applyFont="1" applyNumberFormat="1">
      <alignment horizontal="right" readingOrder="0" vertical="top"/>
    </xf>
    <xf borderId="22" fillId="0" fontId="18" numFmtId="0" xfId="0" applyAlignment="1" applyBorder="1" applyFont="1">
      <alignment horizontal="right" readingOrder="0" shrinkToFit="0" vertical="top" wrapText="1"/>
    </xf>
    <xf borderId="23" fillId="0" fontId="0" numFmtId="166" xfId="0" applyAlignment="1" applyBorder="1" applyFont="1" applyNumberFormat="1">
      <alignment horizontal="center" shrinkToFit="0" vertical="top" wrapText="1"/>
    </xf>
    <xf borderId="81" fillId="0" fontId="6" numFmtId="4" xfId="0" applyAlignment="1" applyBorder="1" applyFont="1" applyNumberFormat="1">
      <alignment horizontal="right" shrinkToFit="0" vertical="top" wrapText="1"/>
    </xf>
    <xf borderId="65" fillId="0" fontId="6" numFmtId="4" xfId="0" applyAlignment="1" applyBorder="1" applyFont="1" applyNumberFormat="1">
      <alignment horizontal="right" shrinkToFit="0" vertical="top" wrapText="1"/>
    </xf>
    <xf borderId="48" fillId="8" fontId="15" numFmtId="166" xfId="0" applyAlignment="1" applyBorder="1" applyFill="1" applyFont="1" applyNumberFormat="1">
      <alignment vertical="top"/>
    </xf>
    <xf borderId="82" fillId="8" fontId="4" numFmtId="166" xfId="0" applyAlignment="1" applyBorder="1" applyFont="1" applyNumberFormat="1">
      <alignment horizontal="center" vertical="top"/>
    </xf>
    <xf borderId="83" fillId="8" fontId="4" numFmtId="166" xfId="0" applyAlignment="1" applyBorder="1" applyFont="1" applyNumberFormat="1">
      <alignment shrinkToFit="0" vertical="top" wrapText="1"/>
    </xf>
    <xf borderId="26" fillId="8" fontId="4" numFmtId="166" xfId="0" applyAlignment="1" applyBorder="1" applyFont="1" applyNumberFormat="1">
      <alignment vertical="top"/>
    </xf>
    <xf borderId="44" fillId="8" fontId="4" numFmtId="4" xfId="0" applyAlignment="1" applyBorder="1" applyFont="1" applyNumberFormat="1">
      <alignment horizontal="right" vertical="top"/>
    </xf>
    <xf borderId="26" fillId="8" fontId="4" numFmtId="4" xfId="0" applyAlignment="1" applyBorder="1" applyFont="1" applyNumberFormat="1">
      <alignment horizontal="right" vertical="top"/>
    </xf>
    <xf borderId="84" fillId="8" fontId="4" numFmtId="4" xfId="0" applyAlignment="1" applyBorder="1" applyFont="1" applyNumberFormat="1">
      <alignment horizontal="right" vertical="top"/>
    </xf>
    <xf borderId="85" fillId="8" fontId="4" numFmtId="4" xfId="0" applyAlignment="1" applyBorder="1" applyFont="1" applyNumberFormat="1">
      <alignment horizontal="right" vertical="top"/>
    </xf>
    <xf borderId="86" fillId="8" fontId="4" numFmtId="4" xfId="0" applyAlignment="1" applyBorder="1" applyFont="1" applyNumberFormat="1">
      <alignment horizontal="right" vertical="top"/>
    </xf>
    <xf borderId="7" fillId="8" fontId="4" numFmtId="4" xfId="0" applyAlignment="1" applyBorder="1" applyFont="1" applyNumberFormat="1">
      <alignment horizontal="right" vertical="top"/>
    </xf>
    <xf borderId="1" fillId="8" fontId="4" numFmtId="4" xfId="0" applyAlignment="1" applyBorder="1" applyFont="1" applyNumberFormat="1">
      <alignment horizontal="right" vertical="top"/>
    </xf>
    <xf borderId="24" fillId="8" fontId="4" numFmtId="4" xfId="0" applyAlignment="1" applyBorder="1" applyFont="1" applyNumberFormat="1">
      <alignment horizontal="right" vertical="top"/>
    </xf>
    <xf borderId="87" fillId="8" fontId="18" numFmtId="10" xfId="0" applyAlignment="1" applyBorder="1" applyFont="1" applyNumberFormat="1">
      <alignment horizontal="right" vertical="top"/>
    </xf>
    <xf borderId="1" fillId="8" fontId="18" numFmtId="0" xfId="0" applyAlignment="1" applyBorder="1" applyFont="1">
      <alignment horizontal="right" shrinkToFit="0" vertical="top" wrapText="1"/>
    </xf>
    <xf borderId="88" fillId="6" fontId="4" numFmtId="166" xfId="0" applyAlignment="1" applyBorder="1" applyFont="1" applyNumberFormat="1">
      <alignment vertical="top"/>
    </xf>
    <xf borderId="89" fillId="6" fontId="4" numFmtId="49" xfId="0" applyAlignment="1" applyBorder="1" applyFont="1" applyNumberFormat="1">
      <alignment horizontal="center" vertical="top"/>
    </xf>
    <xf borderId="90" fillId="6" fontId="4" numFmtId="166" xfId="0" applyAlignment="1" applyBorder="1" applyFont="1" applyNumberFormat="1">
      <alignment horizontal="left" shrinkToFit="0" vertical="top" wrapText="1"/>
    </xf>
    <xf borderId="91" fillId="6" fontId="6" numFmtId="166" xfId="0" applyAlignment="1" applyBorder="1" applyFont="1" applyNumberFormat="1">
      <alignment vertical="top"/>
    </xf>
    <xf borderId="90" fillId="6" fontId="6" numFmtId="4" xfId="0" applyAlignment="1" applyBorder="1" applyFont="1" applyNumberFormat="1">
      <alignment horizontal="right" vertical="top"/>
    </xf>
    <xf borderId="91" fillId="6" fontId="6" numFmtId="4" xfId="0" applyAlignment="1" applyBorder="1" applyFont="1" applyNumberFormat="1">
      <alignment horizontal="right" vertical="top"/>
    </xf>
    <xf borderId="54" fillId="7" fontId="4" numFmtId="166" xfId="0" applyAlignment="1" applyBorder="1" applyFont="1" applyNumberFormat="1">
      <alignment vertical="top"/>
    </xf>
    <xf borderId="5" fillId="7" fontId="4" numFmtId="166" xfId="0" applyAlignment="1" applyBorder="1" applyFont="1" applyNumberFormat="1">
      <alignment horizontal="center" vertical="top"/>
    </xf>
    <xf borderId="49" fillId="7" fontId="18" numFmtId="4" xfId="0" applyAlignment="1" applyBorder="1" applyFont="1" applyNumberFormat="1">
      <alignment horizontal="right" vertical="top"/>
    </xf>
    <xf borderId="53" fillId="7" fontId="18" numFmtId="4" xfId="0" applyAlignment="1" applyBorder="1" applyFont="1" applyNumberFormat="1">
      <alignment horizontal="right" vertical="top"/>
    </xf>
    <xf borderId="53" fillId="7" fontId="18" numFmtId="10" xfId="0" applyAlignment="1" applyBorder="1" applyFont="1" applyNumberFormat="1">
      <alignment horizontal="right" vertical="top"/>
    </xf>
    <xf borderId="12" fillId="0" fontId="24" numFmtId="166" xfId="0" applyAlignment="1" applyBorder="1" applyFont="1" applyNumberFormat="1">
      <alignment vertical="top"/>
    </xf>
    <xf borderId="12" fillId="0" fontId="24" numFmtId="49" xfId="0" applyAlignment="1" applyBorder="1" applyFont="1" applyNumberFormat="1">
      <alignment horizontal="center" readingOrder="0" vertical="top"/>
    </xf>
    <xf borderId="17" fillId="0" fontId="21" numFmtId="166" xfId="0" applyAlignment="1" applyBorder="1" applyFont="1" applyNumberFormat="1">
      <alignment shrinkToFit="0" vertical="top" wrapText="1"/>
    </xf>
    <xf borderId="92" fillId="0" fontId="21" numFmtId="166" xfId="0" applyAlignment="1" applyBorder="1" applyFont="1" applyNumberFormat="1">
      <alignment horizontal="center" vertical="top"/>
    </xf>
    <xf borderId="11" fillId="0" fontId="21" numFmtId="4" xfId="0" applyAlignment="1" applyBorder="1" applyFont="1" applyNumberFormat="1">
      <alignment horizontal="right" vertical="top"/>
    </xf>
    <xf borderId="12" fillId="0" fontId="21" numFmtId="4" xfId="0" applyAlignment="1" applyBorder="1" applyFont="1" applyNumberFormat="1">
      <alignment horizontal="right" vertical="top"/>
    </xf>
    <xf borderId="17" fillId="0" fontId="21" numFmtId="4" xfId="0" applyAlignment="1" applyBorder="1" applyFont="1" applyNumberFormat="1">
      <alignment horizontal="right" vertical="top"/>
    </xf>
    <xf borderId="59" fillId="0" fontId="21" numFmtId="4" xfId="0" applyAlignment="1" applyBorder="1" applyFont="1" applyNumberFormat="1">
      <alignment horizontal="right" vertical="top"/>
    </xf>
    <xf borderId="17" fillId="0" fontId="18" numFmtId="10" xfId="0" applyAlignment="1" applyBorder="1" applyFont="1" applyNumberFormat="1">
      <alignment horizontal="right" vertical="top"/>
    </xf>
    <xf borderId="59" fillId="0" fontId="18" numFmtId="0" xfId="0" applyAlignment="1" applyBorder="1" applyFont="1">
      <alignment horizontal="right" shrinkToFit="0" vertical="top" wrapText="1"/>
    </xf>
    <xf borderId="12" fillId="0" fontId="4" numFmtId="166" xfId="0" applyAlignment="1" applyBorder="1" applyFont="1" applyNumberFormat="1">
      <alignment vertical="top"/>
    </xf>
    <xf borderId="17" fillId="0" fontId="6" numFmtId="166" xfId="0" applyAlignment="1" applyBorder="1" applyFont="1" applyNumberFormat="1">
      <alignment shrinkToFit="0" vertical="top" wrapText="1"/>
    </xf>
    <xf borderId="92" fillId="0" fontId="6" numFmtId="166" xfId="0" applyAlignment="1" applyBorder="1" applyFont="1" applyNumberFormat="1">
      <alignment horizontal="center" vertical="top"/>
    </xf>
    <xf borderId="59" fillId="0" fontId="6" numFmtId="4" xfId="0" applyAlignment="1" applyBorder="1" applyFont="1" applyNumberFormat="1">
      <alignment horizontal="right" vertical="top"/>
    </xf>
    <xf borderId="65" fillId="0" fontId="4" numFmtId="166" xfId="0" applyAlignment="1" applyBorder="1" applyFont="1" applyNumberFormat="1">
      <alignment vertical="top"/>
    </xf>
    <xf borderId="68" fillId="0" fontId="6" numFmtId="166" xfId="0" applyAlignment="1" applyBorder="1" applyFont="1" applyNumberFormat="1">
      <alignment shrinkToFit="0" vertical="top" wrapText="1"/>
    </xf>
    <xf borderId="93" fillId="0" fontId="6" numFmtId="166" xfId="0" applyAlignment="1" applyBorder="1" applyFont="1" applyNumberFormat="1">
      <alignment horizontal="center" vertical="top"/>
    </xf>
    <xf borderId="81" fillId="0" fontId="6" numFmtId="4" xfId="0" applyAlignment="1" applyBorder="1" applyFont="1" applyNumberFormat="1">
      <alignment horizontal="right" vertical="top"/>
    </xf>
    <xf borderId="66" fillId="0" fontId="21" numFmtId="4" xfId="0" applyAlignment="1" applyBorder="1" applyFont="1" applyNumberFormat="1">
      <alignment horizontal="right" vertical="top"/>
    </xf>
    <xf borderId="70" fillId="0" fontId="18" numFmtId="10" xfId="0" applyAlignment="1" applyBorder="1" applyFont="1" applyNumberFormat="1">
      <alignment horizontal="right" vertical="top"/>
    </xf>
    <xf borderId="81" fillId="0" fontId="18" numFmtId="0" xfId="0" applyAlignment="1" applyBorder="1" applyFont="1">
      <alignment horizontal="right" readingOrder="0" shrinkToFit="0" vertical="top" wrapText="1"/>
    </xf>
    <xf borderId="38" fillId="8" fontId="15" numFmtId="166" xfId="0" applyAlignment="1" applyBorder="1" applyFont="1" applyNumberFormat="1">
      <alignment vertical="top"/>
    </xf>
    <xf borderId="94" fillId="8" fontId="4" numFmtId="166" xfId="0" applyAlignment="1" applyBorder="1" applyFont="1" applyNumberFormat="1">
      <alignment horizontal="center" vertical="top"/>
    </xf>
    <xf borderId="95" fillId="8" fontId="4" numFmtId="166" xfId="0" applyAlignment="1" applyBorder="1" applyFont="1" applyNumberFormat="1">
      <alignment shrinkToFit="0" vertical="top" wrapText="1"/>
    </xf>
    <xf borderId="96" fillId="8" fontId="4" numFmtId="166" xfId="0" applyAlignment="1" applyBorder="1" applyFont="1" applyNumberFormat="1">
      <alignment vertical="top"/>
    </xf>
    <xf borderId="20" fillId="8" fontId="4" numFmtId="4" xfId="0" applyAlignment="1" applyBorder="1" applyFont="1" applyNumberFormat="1">
      <alignment horizontal="right" vertical="top"/>
    </xf>
    <xf borderId="38" fillId="8" fontId="4" numFmtId="4" xfId="0" applyAlignment="1" applyBorder="1" applyFont="1" applyNumberFormat="1">
      <alignment horizontal="right" vertical="top"/>
    </xf>
    <xf borderId="21" fillId="8" fontId="4" numFmtId="4" xfId="0" applyAlignment="1" applyBorder="1" applyFont="1" applyNumberFormat="1">
      <alignment horizontal="right" vertical="top"/>
    </xf>
    <xf borderId="18" fillId="8" fontId="4" numFmtId="4" xfId="0" applyAlignment="1" applyBorder="1" applyFont="1" applyNumberFormat="1">
      <alignment horizontal="right" vertical="top"/>
    </xf>
    <xf borderId="96" fillId="8" fontId="4" numFmtId="4" xfId="0" applyAlignment="1" applyBorder="1" applyFont="1" applyNumberFormat="1">
      <alignment horizontal="right" vertical="top"/>
    </xf>
    <xf borderId="48" fillId="8" fontId="4" numFmtId="4" xfId="0" applyAlignment="1" applyBorder="1" applyFont="1" applyNumberFormat="1">
      <alignment horizontal="right" vertical="top"/>
    </xf>
    <xf borderId="46" fillId="8" fontId="18" numFmtId="10" xfId="0" applyAlignment="1" applyBorder="1" applyFont="1" applyNumberFormat="1">
      <alignment horizontal="right" vertical="top"/>
    </xf>
    <xf borderId="38" fillId="8" fontId="18" numFmtId="0" xfId="0" applyAlignment="1" applyBorder="1" applyFont="1">
      <alignment horizontal="right" shrinkToFit="0" vertical="top" wrapText="1"/>
    </xf>
    <xf borderId="56" fillId="7" fontId="15" numFmtId="166" xfId="0" applyAlignment="1" applyBorder="1" applyFont="1" applyNumberFormat="1">
      <alignment shrinkToFit="0" vertical="top" wrapText="1"/>
    </xf>
    <xf borderId="97" fillId="7" fontId="4" numFmtId="166" xfId="0" applyAlignment="1" applyBorder="1" applyFont="1" applyNumberFormat="1">
      <alignment vertical="top"/>
    </xf>
    <xf borderId="98" fillId="7" fontId="18" numFmtId="10" xfId="0" applyAlignment="1" applyBorder="1" applyFont="1" applyNumberFormat="1">
      <alignment horizontal="right" vertical="top"/>
    </xf>
    <xf borderId="14" fillId="0" fontId="18" numFmtId="4" xfId="0" applyAlignment="1" applyBorder="1" applyFont="1" applyNumberFormat="1">
      <alignment horizontal="right" vertical="top"/>
    </xf>
    <xf borderId="92" fillId="0" fontId="18" numFmtId="10" xfId="0" applyAlignment="1" applyBorder="1" applyFont="1" applyNumberFormat="1">
      <alignment horizontal="right" vertical="top"/>
    </xf>
    <xf borderId="99" fillId="0" fontId="18" numFmtId="4" xfId="0" applyAlignment="1" applyBorder="1" applyFont="1" applyNumberFormat="1">
      <alignment horizontal="right" vertical="top"/>
    </xf>
    <xf borderId="100" fillId="7" fontId="18" numFmtId="10" xfId="0" applyAlignment="1" applyBorder="1" applyFont="1" applyNumberFormat="1">
      <alignment horizontal="right" vertical="top"/>
    </xf>
    <xf borderId="22" fillId="7" fontId="18" numFmtId="0" xfId="0" applyAlignment="1" applyBorder="1" applyFont="1">
      <alignment horizontal="right" shrinkToFit="0" vertical="top" wrapText="1"/>
    </xf>
    <xf borderId="44" fillId="8" fontId="15" numFmtId="166" xfId="0" applyAlignment="1" applyBorder="1" applyFont="1" applyNumberFormat="1">
      <alignment vertical="top"/>
    </xf>
    <xf borderId="45" fillId="8" fontId="4" numFmtId="166" xfId="0" applyAlignment="1" applyBorder="1" applyFont="1" applyNumberFormat="1">
      <alignment horizontal="center" vertical="top"/>
    </xf>
    <xf borderId="101" fillId="8" fontId="6" numFmtId="166" xfId="0" applyAlignment="1" applyBorder="1" applyFont="1" applyNumberFormat="1">
      <alignment shrinkToFit="0" vertical="top" wrapText="1"/>
    </xf>
    <xf borderId="35" fillId="8" fontId="6" numFmtId="166" xfId="0" applyAlignment="1" applyBorder="1" applyFont="1" applyNumberFormat="1">
      <alignment vertical="top"/>
    </xf>
    <xf borderId="54" fillId="8" fontId="4" numFmtId="4" xfId="0" applyAlignment="1" applyBorder="1" applyFont="1" applyNumberFormat="1">
      <alignment horizontal="right" vertical="top"/>
    </xf>
    <xf borderId="77" fillId="8" fontId="4" numFmtId="4" xfId="0" applyAlignment="1" applyBorder="1" applyFont="1" applyNumberFormat="1">
      <alignment horizontal="right" vertical="top"/>
    </xf>
    <xf borderId="101" fillId="8" fontId="4" numFmtId="4" xfId="0" applyAlignment="1" applyBorder="1" applyFont="1" applyNumberFormat="1">
      <alignment horizontal="right" vertical="top"/>
    </xf>
    <xf borderId="45" fillId="8" fontId="4" numFmtId="4" xfId="0" applyAlignment="1" applyBorder="1" applyFont="1" applyNumberFormat="1">
      <alignment horizontal="right" vertical="top"/>
    </xf>
    <xf borderId="55" fillId="8" fontId="4" numFmtId="4" xfId="0" applyAlignment="1" applyBorder="1" applyFont="1" applyNumberFormat="1">
      <alignment horizontal="right" vertical="top"/>
    </xf>
    <xf borderId="78" fillId="8" fontId="4" numFmtId="4" xfId="0" applyAlignment="1" applyBorder="1" applyFont="1" applyNumberFormat="1">
      <alignment horizontal="right" vertical="top"/>
    </xf>
    <xf borderId="41" fillId="8" fontId="4" numFmtId="4" xfId="0" applyAlignment="1" applyBorder="1" applyFont="1" applyNumberFormat="1">
      <alignment horizontal="right" vertical="top"/>
    </xf>
    <xf borderId="102" fillId="8" fontId="18" numFmtId="10" xfId="0" applyAlignment="1" applyBorder="1" applyFont="1" applyNumberFormat="1">
      <alignment horizontal="right" vertical="top"/>
    </xf>
    <xf borderId="103" fillId="8" fontId="18" numFmtId="0" xfId="0" applyAlignment="1" applyBorder="1" applyFont="1">
      <alignment horizontal="right" shrinkToFit="0" vertical="top" wrapText="1"/>
    </xf>
    <xf borderId="104" fillId="6" fontId="4" numFmtId="166" xfId="0" applyAlignment="1" applyBorder="1" applyFont="1" applyNumberFormat="1">
      <alignment vertical="top"/>
    </xf>
    <xf borderId="105" fillId="6" fontId="4" numFmtId="49" xfId="0" applyAlignment="1" applyBorder="1" applyFont="1" applyNumberFormat="1">
      <alignment horizontal="center" vertical="top"/>
    </xf>
    <xf borderId="42" fillId="6" fontId="4" numFmtId="166" xfId="0" applyAlignment="1" applyBorder="1" applyFont="1" applyNumberFormat="1">
      <alignment horizontal="left" shrinkToFit="0" vertical="top" wrapText="1"/>
    </xf>
    <xf borderId="43" fillId="6" fontId="6" numFmtId="166" xfId="0" applyAlignment="1" applyBorder="1" applyFont="1" applyNumberFormat="1">
      <alignment vertical="top"/>
    </xf>
    <xf borderId="106" fillId="7" fontId="4" numFmtId="4" xfId="0" applyAlignment="1" applyBorder="1" applyFont="1" applyNumberFormat="1">
      <alignment horizontal="right" vertical="top"/>
    </xf>
    <xf borderId="107" fillId="7" fontId="4" numFmtId="4" xfId="0" applyAlignment="1" applyBorder="1" applyFont="1" applyNumberFormat="1">
      <alignment horizontal="right" vertical="top"/>
    </xf>
    <xf borderId="56" fillId="7" fontId="4" numFmtId="4" xfId="0" applyAlignment="1" applyBorder="1" applyFont="1" applyNumberFormat="1">
      <alignment horizontal="right" vertical="top"/>
    </xf>
    <xf borderId="69" fillId="0" fontId="4" numFmtId="166" xfId="0" applyAlignment="1" applyBorder="1" applyFont="1" applyNumberFormat="1">
      <alignment vertical="top"/>
    </xf>
    <xf borderId="76" fillId="0" fontId="4" numFmtId="49" xfId="0" applyAlignment="1" applyBorder="1" applyFont="1" applyNumberFormat="1">
      <alignment horizontal="center" vertical="top"/>
    </xf>
    <xf borderId="73" fillId="0" fontId="6" numFmtId="166" xfId="0" applyAlignment="1" applyBorder="1" applyFont="1" applyNumberFormat="1">
      <alignment shrinkToFit="0" vertical="top" wrapText="1"/>
    </xf>
    <xf borderId="108" fillId="0" fontId="6" numFmtId="166" xfId="0" applyAlignment="1" applyBorder="1" applyFont="1" applyNumberFormat="1">
      <alignment horizontal="center" vertical="top"/>
    </xf>
    <xf borderId="69" fillId="0" fontId="6" numFmtId="4" xfId="0" applyAlignment="1" applyBorder="1" applyFont="1" applyNumberFormat="1">
      <alignment horizontal="right" vertical="top"/>
    </xf>
    <xf borderId="76" fillId="0" fontId="6" numFmtId="4" xfId="0" applyAlignment="1" applyBorder="1" applyFont="1" applyNumberFormat="1">
      <alignment horizontal="right" vertical="top"/>
    </xf>
    <xf borderId="73" fillId="0" fontId="6" numFmtId="4" xfId="0" applyAlignment="1" applyBorder="1" applyFont="1" applyNumberFormat="1">
      <alignment horizontal="right" vertical="top"/>
    </xf>
    <xf borderId="109" fillId="7" fontId="4" numFmtId="4" xfId="0" applyAlignment="1" applyBorder="1" applyFont="1" applyNumberFormat="1">
      <alignment horizontal="right" vertical="top"/>
    </xf>
    <xf borderId="110" fillId="7" fontId="18" numFmtId="10" xfId="0" applyAlignment="1" applyBorder="1" applyFont="1" applyNumberFormat="1">
      <alignment horizontal="right" vertical="top"/>
    </xf>
    <xf borderId="58" fillId="0" fontId="6" numFmtId="166" xfId="0" applyAlignment="1" applyBorder="1" applyFont="1" applyNumberFormat="1">
      <alignment vertical="top"/>
    </xf>
    <xf borderId="67" fillId="0" fontId="6" numFmtId="166" xfId="0" applyAlignment="1" applyBorder="1" applyFont="1" applyNumberFormat="1">
      <alignment vertical="top"/>
    </xf>
    <xf borderId="46" fillId="8" fontId="4" numFmtId="4" xfId="0" applyAlignment="1" applyBorder="1" applyFont="1" applyNumberFormat="1">
      <alignment horizontal="right" vertical="top"/>
    </xf>
    <xf borderId="101" fillId="8" fontId="18" numFmtId="10" xfId="0" applyAlignment="1" applyBorder="1" applyFont="1" applyNumberFormat="1">
      <alignment horizontal="right" vertical="top"/>
    </xf>
    <xf borderId="36" fillId="8" fontId="18" numFmtId="0" xfId="0" applyAlignment="1" applyBorder="1" applyFont="1">
      <alignment horizontal="right" shrinkToFit="0" vertical="top" wrapText="1"/>
    </xf>
    <xf borderId="54" fillId="6" fontId="4" numFmtId="166" xfId="0" applyAlignment="1" applyBorder="1" applyFont="1" applyNumberFormat="1">
      <alignment vertical="top"/>
    </xf>
    <xf borderId="101" fillId="6" fontId="4" numFmtId="49" xfId="0" applyAlignment="1" applyBorder="1" applyFont="1" applyNumberFormat="1">
      <alignment horizontal="center" vertical="top"/>
    </xf>
    <xf borderId="111" fillId="7" fontId="4" numFmtId="4" xfId="0" applyAlignment="1" applyBorder="1" applyFont="1" applyNumberFormat="1">
      <alignment horizontal="right" vertical="top"/>
    </xf>
    <xf borderId="112" fillId="7" fontId="4" numFmtId="4" xfId="0" applyAlignment="1" applyBorder="1" applyFont="1" applyNumberFormat="1">
      <alignment horizontal="right" vertical="top"/>
    </xf>
    <xf borderId="13" fillId="0" fontId="6" numFmtId="166" xfId="0" applyAlignment="1" applyBorder="1" applyFont="1" applyNumberFormat="1">
      <alignment readingOrder="0" shrinkToFit="0" vertical="top" wrapText="1"/>
    </xf>
    <xf borderId="58" fillId="0" fontId="6" numFmtId="166" xfId="0" applyAlignment="1" applyBorder="1" applyFont="1" applyNumberFormat="1">
      <alignment horizontal="center" readingOrder="0" shrinkToFit="0" vertical="top" wrapText="1"/>
    </xf>
    <xf borderId="11" fillId="0" fontId="6" numFmtId="4" xfId="0" applyAlignment="1" applyBorder="1" applyFont="1" applyNumberFormat="1">
      <alignment horizontal="right" shrinkToFit="0" vertical="top" wrapText="1"/>
    </xf>
    <xf borderId="13" fillId="0" fontId="6" numFmtId="4" xfId="0" applyAlignment="1" applyBorder="1" applyFont="1" applyNumberFormat="1">
      <alignment horizontal="right" shrinkToFit="0" vertical="top" wrapText="1"/>
    </xf>
    <xf borderId="59" fillId="0" fontId="6" numFmtId="4" xfId="0" applyAlignment="1" applyBorder="1" applyFont="1" applyNumberFormat="1">
      <alignment horizontal="right" readingOrder="0" vertical="top"/>
    </xf>
    <xf borderId="12" fillId="0" fontId="6" numFmtId="4" xfId="0" applyAlignment="1" applyBorder="1" applyFont="1" applyNumberFormat="1">
      <alignment horizontal="right" readingOrder="0" shrinkToFit="0" vertical="top" wrapText="1"/>
    </xf>
    <xf borderId="13" fillId="0" fontId="6" numFmtId="166" xfId="0" applyAlignment="1" applyBorder="1" applyFont="1" applyNumberFormat="1">
      <alignment horizontal="left" readingOrder="0" shrinkToFit="0" vertical="top" wrapText="1"/>
    </xf>
    <xf borderId="59" fillId="9" fontId="6" numFmtId="4" xfId="0" applyAlignment="1" applyBorder="1" applyFill="1" applyFont="1" applyNumberFormat="1">
      <alignment horizontal="right" readingOrder="0" vertical="top"/>
    </xf>
    <xf borderId="12" fillId="9" fontId="6" numFmtId="4" xfId="0" applyAlignment="1" applyBorder="1" applyFont="1" applyNumberFormat="1">
      <alignment horizontal="right" readingOrder="0" vertical="top"/>
    </xf>
    <xf borderId="17" fillId="0" fontId="6" numFmtId="4" xfId="0" applyAlignment="1" applyBorder="1" applyFont="1" applyNumberFormat="1">
      <alignment horizontal="right" readingOrder="0" vertical="top"/>
    </xf>
    <xf borderId="13" fillId="0" fontId="6" numFmtId="166" xfId="0" applyAlignment="1" applyBorder="1" applyFont="1" applyNumberFormat="1">
      <alignment horizontal="left" shrinkToFit="0" vertical="top" wrapText="1"/>
    </xf>
    <xf borderId="73" fillId="0" fontId="6" numFmtId="166" xfId="0" applyAlignment="1" applyBorder="1" applyFont="1" applyNumberFormat="1">
      <alignment horizontal="left" shrinkToFit="0" vertical="top" wrapText="1"/>
    </xf>
    <xf borderId="71" fillId="0" fontId="6" numFmtId="4" xfId="0" applyAlignment="1" applyBorder="1" applyFont="1" applyNumberFormat="1">
      <alignment horizontal="right" vertical="top"/>
    </xf>
    <xf borderId="70" fillId="0" fontId="6" numFmtId="4" xfId="0" applyAlignment="1" applyBorder="1" applyFont="1" applyNumberFormat="1">
      <alignment horizontal="right" vertical="top"/>
    </xf>
    <xf borderId="43" fillId="8" fontId="4" numFmtId="4" xfId="0" applyAlignment="1" applyBorder="1" applyFont="1" applyNumberFormat="1">
      <alignment horizontal="right" vertical="top"/>
    </xf>
    <xf borderId="83" fillId="8" fontId="18" numFmtId="10" xfId="0" applyAlignment="1" applyBorder="1" applyFont="1" applyNumberFormat="1">
      <alignment horizontal="right" vertical="top"/>
    </xf>
    <xf borderId="48" fillId="8" fontId="18" numFmtId="0" xfId="0" applyAlignment="1" applyBorder="1" applyFont="1">
      <alignment horizontal="right" shrinkToFit="0" vertical="top" wrapText="1"/>
    </xf>
    <xf borderId="101" fillId="6" fontId="4" numFmtId="49" xfId="0" applyAlignment="1" applyBorder="1" applyFont="1" applyNumberFormat="1">
      <alignment horizontal="center" shrinkToFit="0" vertical="top" wrapText="1"/>
    </xf>
    <xf borderId="113" fillId="6" fontId="18" numFmtId="4" xfId="0" applyAlignment="1" applyBorder="1" applyFont="1" applyNumberFormat="1">
      <alignment horizontal="right" vertical="top"/>
    </xf>
    <xf borderId="107" fillId="6" fontId="18" numFmtId="4" xfId="0" applyAlignment="1" applyBorder="1" applyFont="1" applyNumberFormat="1">
      <alignment horizontal="right" vertical="top"/>
    </xf>
    <xf borderId="56" fillId="6" fontId="18" numFmtId="10" xfId="0" applyAlignment="1" applyBorder="1" applyFont="1" applyNumberFormat="1">
      <alignment horizontal="right" vertical="top"/>
    </xf>
    <xf borderId="57" fillId="6" fontId="18" numFmtId="0" xfId="0" applyAlignment="1" applyBorder="1" applyFont="1">
      <alignment horizontal="right" shrinkToFit="0" vertical="top" wrapText="1"/>
    </xf>
    <xf borderId="64" fillId="0" fontId="18" numFmtId="4" xfId="0" applyAlignment="1" applyBorder="1" applyFont="1" applyNumberFormat="1">
      <alignment horizontal="right" vertical="top"/>
    </xf>
    <xf borderId="68" fillId="0" fontId="18" numFmtId="4" xfId="0" applyAlignment="1" applyBorder="1" applyFont="1" applyNumberFormat="1">
      <alignment horizontal="right" vertical="top"/>
    </xf>
    <xf borderId="114" fillId="0" fontId="18" numFmtId="4" xfId="0" applyAlignment="1" applyBorder="1" applyFont="1" applyNumberFormat="1">
      <alignment horizontal="right" vertical="top"/>
    </xf>
    <xf borderId="43" fillId="6" fontId="4" numFmtId="166" xfId="0" applyAlignment="1" applyBorder="1" applyFont="1" applyNumberFormat="1">
      <alignment vertical="top"/>
    </xf>
    <xf borderId="42" fillId="6" fontId="4" numFmtId="4" xfId="0" applyAlignment="1" applyBorder="1" applyFont="1" applyNumberFormat="1">
      <alignment horizontal="right" vertical="top"/>
    </xf>
    <xf borderId="43" fillId="6" fontId="4" numFmtId="4" xfId="0" applyAlignment="1" applyBorder="1" applyFont="1" applyNumberFormat="1">
      <alignment horizontal="right" vertical="top"/>
    </xf>
    <xf borderId="47" fillId="6" fontId="4" numFmtId="4" xfId="0" applyAlignment="1" applyBorder="1" applyFont="1" applyNumberFormat="1">
      <alignment horizontal="right" vertical="top"/>
    </xf>
    <xf borderId="56" fillId="7" fontId="15" numFmtId="166" xfId="0" applyAlignment="1" applyBorder="1" applyFont="1" applyNumberFormat="1">
      <alignment horizontal="left" shrinkToFit="0" vertical="top" wrapText="1"/>
    </xf>
    <xf borderId="115" fillId="7" fontId="4" numFmtId="4" xfId="0" applyAlignment="1" applyBorder="1" applyFont="1" applyNumberFormat="1">
      <alignment horizontal="right" vertical="top"/>
    </xf>
    <xf borderId="51" fillId="7" fontId="15" numFmtId="166" xfId="0" applyAlignment="1" applyBorder="1" applyFont="1" applyNumberFormat="1">
      <alignment horizontal="left" shrinkToFit="0" vertical="top" wrapText="1"/>
    </xf>
    <xf borderId="41" fillId="8" fontId="18" numFmtId="10" xfId="0" applyAlignment="1" applyBorder="1" applyFont="1" applyNumberFormat="1">
      <alignment horizontal="right" vertical="top"/>
    </xf>
    <xf borderId="36" fillId="6" fontId="4" numFmtId="166" xfId="0" applyAlignment="1" applyBorder="1" applyFont="1" applyNumberFormat="1">
      <alignment vertical="top"/>
    </xf>
    <xf borderId="35" fillId="6" fontId="4" numFmtId="49" xfId="0" applyAlignment="1" applyBorder="1" applyFont="1" applyNumberFormat="1">
      <alignment horizontal="center" vertical="top"/>
    </xf>
    <xf borderId="43" fillId="6" fontId="6" numFmtId="4" xfId="0" applyAlignment="1" applyBorder="1" applyFont="1" applyNumberFormat="1">
      <alignment horizontal="right" readingOrder="0" vertical="top"/>
    </xf>
    <xf borderId="116" fillId="7" fontId="4" numFmtId="166" xfId="0" applyAlignment="1" applyBorder="1" applyFont="1" applyNumberFormat="1">
      <alignment vertical="top"/>
    </xf>
    <xf borderId="76" fillId="0" fontId="4" numFmtId="49" xfId="0" applyAlignment="1" applyBorder="1" applyFont="1" applyNumberFormat="1">
      <alignment horizontal="center" readingOrder="0" vertical="top"/>
    </xf>
    <xf borderId="117" fillId="8" fontId="18" numFmtId="10" xfId="0" applyAlignment="1" applyBorder="1" applyFont="1" applyNumberFormat="1">
      <alignment horizontal="right" vertical="top"/>
    </xf>
    <xf borderId="35" fillId="6" fontId="4" numFmtId="166" xfId="0" applyAlignment="1" applyBorder="1" applyFont="1" applyNumberFormat="1">
      <alignment horizontal="left" shrinkToFit="0" vertical="top" wrapText="1"/>
    </xf>
    <xf borderId="41" fillId="6" fontId="6" numFmtId="166" xfId="0" applyAlignment="1" applyBorder="1" applyFont="1" applyNumberFormat="1">
      <alignment horizontal="center" vertical="top"/>
    </xf>
    <xf borderId="35" fillId="6" fontId="6" numFmtId="4" xfId="0" applyAlignment="1" applyBorder="1" applyFont="1" applyNumberFormat="1">
      <alignment horizontal="right" vertical="top"/>
    </xf>
    <xf borderId="41" fillId="6" fontId="6" numFmtId="4" xfId="0" applyAlignment="1" applyBorder="1" applyFont="1" applyNumberFormat="1">
      <alignment horizontal="right" vertical="top"/>
    </xf>
    <xf borderId="37" fillId="6" fontId="6" numFmtId="4" xfId="0" applyAlignment="1" applyBorder="1" applyFont="1" applyNumberFormat="1">
      <alignment horizontal="right" vertical="top"/>
    </xf>
    <xf borderId="49" fillId="0" fontId="4" numFmtId="166" xfId="0" applyAlignment="1" applyBorder="1" applyFont="1" applyNumberFormat="1">
      <alignment vertical="top"/>
    </xf>
    <xf borderId="50" fillId="0" fontId="4" numFmtId="167" xfId="0" applyAlignment="1" applyBorder="1" applyFont="1" applyNumberFormat="1">
      <alignment horizontal="center" readingOrder="0" vertical="top"/>
    </xf>
    <xf borderId="53" fillId="0" fontId="6" numFmtId="166" xfId="0" applyAlignment="1" applyBorder="1" applyFont="1" applyNumberFormat="1">
      <alignment shrinkToFit="0" vertical="top" wrapText="1"/>
    </xf>
    <xf borderId="5" fillId="0" fontId="6" numFmtId="166" xfId="0" applyAlignment="1" applyBorder="1" applyFont="1" applyNumberFormat="1">
      <alignment horizontal="center" readingOrder="0" vertical="top"/>
    </xf>
    <xf borderId="49" fillId="0" fontId="6" numFmtId="4" xfId="0" applyAlignment="1" applyBorder="1" applyFont="1" applyNumberFormat="1">
      <alignment horizontal="right" readingOrder="0" vertical="top"/>
    </xf>
    <xf borderId="50" fillId="0" fontId="6" numFmtId="4" xfId="0" applyAlignment="1" applyBorder="1" applyFont="1" applyNumberFormat="1">
      <alignment horizontal="right" readingOrder="0" vertical="top"/>
    </xf>
    <xf borderId="80" fillId="0" fontId="6" numFmtId="4" xfId="0" applyAlignment="1" applyBorder="1" applyFont="1" applyNumberFormat="1">
      <alignment horizontal="right" vertical="top"/>
    </xf>
    <xf borderId="53" fillId="0" fontId="6" numFmtId="4" xfId="0" applyAlignment="1" applyBorder="1" applyFont="1" applyNumberFormat="1">
      <alignment horizontal="right" vertical="top"/>
    </xf>
    <xf borderId="79" fillId="0" fontId="6" numFmtId="4" xfId="0" applyAlignment="1" applyBorder="1" applyFont="1" applyNumberFormat="1">
      <alignment horizontal="right" vertical="top"/>
    </xf>
    <xf borderId="50" fillId="0" fontId="6" numFmtId="4" xfId="0" applyAlignment="1" applyBorder="1" applyFont="1" applyNumberFormat="1">
      <alignment horizontal="right" vertical="top"/>
    </xf>
    <xf borderId="49" fillId="0" fontId="6" numFmtId="4" xfId="0" applyAlignment="1" applyBorder="1" applyFont="1" applyNumberFormat="1">
      <alignment horizontal="right" vertical="top"/>
    </xf>
    <xf borderId="61" fillId="0" fontId="6" numFmtId="4" xfId="0" applyAlignment="1" applyBorder="1" applyFont="1" applyNumberFormat="1">
      <alignment vertical="top"/>
    </xf>
    <xf borderId="118" fillId="0" fontId="6" numFmtId="4" xfId="0" applyAlignment="1" applyBorder="1" applyFont="1" applyNumberFormat="1">
      <alignment horizontal="right" shrinkToFit="0" vertical="top" wrapText="1"/>
    </xf>
    <xf borderId="62" fillId="0" fontId="6" numFmtId="4" xfId="0" applyAlignment="1" applyBorder="1" applyFont="1" applyNumberFormat="1">
      <alignment vertical="top"/>
    </xf>
    <xf borderId="61" fillId="0" fontId="6" numFmtId="4" xfId="0" applyAlignment="1" applyBorder="1" applyFont="1" applyNumberFormat="1">
      <alignment horizontal="right" shrinkToFit="0" vertical="top" wrapText="1"/>
    </xf>
    <xf borderId="6" fillId="0" fontId="18" numFmtId="4" xfId="0" applyAlignment="1" applyBorder="1" applyFont="1" applyNumberFormat="1">
      <alignment horizontal="right" vertical="top"/>
    </xf>
    <xf borderId="75" fillId="0" fontId="18" numFmtId="0" xfId="0" applyAlignment="1" applyBorder="1" applyFont="1">
      <alignment horizontal="right" readingOrder="0" shrinkToFit="0" vertical="top" wrapText="1"/>
    </xf>
    <xf borderId="60" fillId="0" fontId="4" numFmtId="166" xfId="0" applyAlignment="1" applyBorder="1" applyFont="1" applyNumberFormat="1">
      <alignment vertical="top"/>
    </xf>
    <xf borderId="61" fillId="0" fontId="4" numFmtId="167" xfId="0" applyAlignment="1" applyBorder="1" applyFont="1" applyNumberFormat="1">
      <alignment horizontal="center" readingOrder="0" vertical="top"/>
    </xf>
    <xf borderId="118" fillId="0" fontId="6" numFmtId="166" xfId="0" applyAlignment="1" applyBorder="1" applyFont="1" applyNumberFormat="1">
      <alignment shrinkToFit="0" vertical="top" wrapText="1"/>
    </xf>
    <xf borderId="9" fillId="0" fontId="6" numFmtId="166" xfId="0" applyAlignment="1" applyBorder="1" applyFont="1" applyNumberFormat="1">
      <alignment horizontal="center" vertical="top"/>
    </xf>
    <xf borderId="60" fillId="0" fontId="6" numFmtId="4" xfId="0" applyAlignment="1" applyBorder="1" applyFont="1" applyNumberFormat="1">
      <alignment horizontal="right" vertical="top"/>
    </xf>
    <xf borderId="61" fillId="0" fontId="6" numFmtId="4" xfId="0" applyAlignment="1" applyBorder="1" applyFont="1" applyNumberFormat="1">
      <alignment horizontal="right" vertical="top"/>
    </xf>
    <xf borderId="62" fillId="0" fontId="6" numFmtId="4" xfId="0" applyAlignment="1" applyBorder="1" applyFont="1" applyNumberFormat="1">
      <alignment horizontal="right" vertical="top"/>
    </xf>
    <xf borderId="118" fillId="0" fontId="6" numFmtId="4" xfId="0" applyAlignment="1" applyBorder="1" applyFont="1" applyNumberFormat="1">
      <alignment horizontal="right" vertical="top"/>
    </xf>
    <xf borderId="12" fillId="0" fontId="6" numFmtId="4" xfId="0" applyAlignment="1" applyBorder="1" applyFont="1" applyNumberFormat="1">
      <alignment vertical="top"/>
    </xf>
    <xf borderId="59" fillId="0" fontId="6" numFmtId="4" xfId="0" applyAlignment="1" applyBorder="1" applyFont="1" applyNumberFormat="1">
      <alignment vertical="top"/>
    </xf>
    <xf borderId="61" fillId="0" fontId="4" numFmtId="168" xfId="0" applyAlignment="1" applyBorder="1" applyFont="1" applyNumberFormat="1">
      <alignment horizontal="center" vertical="top"/>
    </xf>
    <xf borderId="9" fillId="0" fontId="6" numFmtId="166" xfId="0" applyAlignment="1" applyBorder="1" applyFont="1" applyNumberFormat="1">
      <alignment horizontal="center" readingOrder="0" vertical="top"/>
    </xf>
    <xf borderId="12" fillId="0" fontId="21" numFmtId="4" xfId="0" applyAlignment="1" applyBorder="1" applyFont="1" applyNumberFormat="1">
      <alignment horizontal="right" shrinkToFit="0" vertical="top" wrapText="1"/>
    </xf>
    <xf borderId="59" fillId="0" fontId="21" numFmtId="4" xfId="0" applyAlignment="1" applyBorder="1" applyFont="1" applyNumberFormat="1">
      <alignment horizontal="right" shrinkToFit="0" vertical="top" wrapText="1"/>
    </xf>
    <xf borderId="16" fillId="0" fontId="18" numFmtId="0" xfId="0" applyAlignment="1" applyBorder="1" applyFont="1">
      <alignment horizontal="right" readingOrder="0" shrinkToFit="0" vertical="top" wrapText="1"/>
    </xf>
    <xf borderId="12" fillId="0" fontId="21" numFmtId="4" xfId="0" applyAlignment="1" applyBorder="1" applyFont="1" applyNumberFormat="1">
      <alignment horizontal="right" readingOrder="0" shrinkToFit="0" vertical="top" wrapText="1"/>
    </xf>
    <xf borderId="12" fillId="0" fontId="4" numFmtId="168" xfId="0" applyAlignment="1" applyBorder="1" applyFont="1" applyNumberFormat="1">
      <alignment horizontal="center" vertical="top"/>
    </xf>
    <xf borderId="65" fillId="0" fontId="4" numFmtId="168" xfId="0" applyAlignment="1" applyBorder="1" applyFont="1" applyNumberFormat="1">
      <alignment horizontal="center" vertical="top"/>
    </xf>
    <xf borderId="76" fillId="0" fontId="21" numFmtId="4" xfId="0" applyAlignment="1" applyBorder="1" applyFont="1" applyNumberFormat="1">
      <alignment horizontal="right" shrinkToFit="0" vertical="top" wrapText="1"/>
    </xf>
    <xf borderId="71" fillId="0" fontId="21" numFmtId="4" xfId="0" applyAlignment="1" applyBorder="1" applyFont="1" applyNumberFormat="1">
      <alignment horizontal="right" shrinkToFit="0" vertical="top" wrapText="1"/>
    </xf>
    <xf borderId="119" fillId="8" fontId="15" numFmtId="166" xfId="0" applyAlignment="1" applyBorder="1" applyFont="1" applyNumberFormat="1">
      <alignment vertical="top"/>
    </xf>
    <xf borderId="120" fillId="8" fontId="4" numFmtId="166" xfId="0" applyAlignment="1" applyBorder="1" applyFont="1" applyNumberFormat="1">
      <alignment horizontal="center" vertical="top"/>
    </xf>
    <xf borderId="121" fillId="8" fontId="6" numFmtId="166" xfId="0" applyAlignment="1" applyBorder="1" applyFont="1" applyNumberFormat="1">
      <alignment shrinkToFit="0" vertical="top" wrapText="1"/>
    </xf>
    <xf borderId="105" fillId="8" fontId="6" numFmtId="166" xfId="0" applyAlignment="1" applyBorder="1" applyFont="1" applyNumberFormat="1">
      <alignment vertical="top"/>
    </xf>
    <xf borderId="122" fillId="8" fontId="4" numFmtId="4" xfId="0" applyAlignment="1" applyBorder="1" applyFont="1" applyNumberFormat="1">
      <alignment horizontal="right" vertical="top"/>
    </xf>
    <xf borderId="123" fillId="8" fontId="4" numFmtId="4" xfId="0" applyAlignment="1" applyBorder="1" applyFont="1" applyNumberFormat="1">
      <alignment horizontal="right" vertical="top"/>
    </xf>
    <xf borderId="121" fillId="8" fontId="4" numFmtId="4" xfId="0" applyAlignment="1" applyBorder="1" applyFont="1" applyNumberFormat="1">
      <alignment horizontal="right" vertical="top"/>
    </xf>
    <xf borderId="119" fillId="8" fontId="4" numFmtId="4" xfId="0" applyAlignment="1" applyBorder="1" applyFont="1" applyNumberFormat="1">
      <alignment horizontal="right" vertical="top"/>
    </xf>
    <xf borderId="120" fillId="8" fontId="4" numFmtId="4" xfId="0" applyAlignment="1" applyBorder="1" applyFont="1" applyNumberFormat="1">
      <alignment horizontal="right" vertical="top"/>
    </xf>
    <xf borderId="124" fillId="8" fontId="4" numFmtId="4" xfId="0" applyAlignment="1" applyBorder="1" applyFont="1" applyNumberFormat="1">
      <alignment horizontal="right" vertical="top"/>
    </xf>
    <xf borderId="125" fillId="8" fontId="4" numFmtId="4" xfId="0" applyAlignment="1" applyBorder="1" applyFont="1" applyNumberFormat="1">
      <alignment horizontal="right" vertical="top"/>
    </xf>
    <xf borderId="126" fillId="8" fontId="4" numFmtId="4" xfId="0" applyAlignment="1" applyBorder="1" applyFont="1" applyNumberFormat="1">
      <alignment horizontal="right" vertical="top"/>
    </xf>
    <xf borderId="82" fillId="8" fontId="4" numFmtId="4" xfId="0" applyAlignment="1" applyBorder="1" applyFont="1" applyNumberFormat="1">
      <alignment horizontal="right" vertical="top"/>
    </xf>
    <xf borderId="52" fillId="6" fontId="4" numFmtId="49" xfId="0" applyAlignment="1" applyBorder="1" applyFont="1" applyNumberFormat="1">
      <alignment horizontal="center" vertical="top"/>
    </xf>
    <xf borderId="43" fillId="6" fontId="6" numFmtId="166" xfId="0" applyAlignment="1" applyBorder="1" applyFont="1" applyNumberFormat="1">
      <alignment horizontal="center" vertical="top"/>
    </xf>
    <xf borderId="22" fillId="0" fontId="4" numFmtId="166" xfId="0" applyAlignment="1" applyBorder="1" applyFont="1" applyNumberFormat="1">
      <alignment vertical="top"/>
    </xf>
    <xf borderId="22" fillId="0" fontId="4" numFmtId="168" xfId="0" applyAlignment="1" applyBorder="1" applyFont="1" applyNumberFormat="1">
      <alignment horizontal="center" vertical="top"/>
    </xf>
    <xf borderId="9" fillId="0" fontId="6" numFmtId="166" xfId="0" applyAlignment="1" applyBorder="1" applyFont="1" applyNumberFormat="1">
      <alignment shrinkToFit="0" vertical="top" wrapText="1"/>
    </xf>
    <xf borderId="15" fillId="0" fontId="6" numFmtId="166" xfId="0" applyAlignment="1" applyBorder="1" applyFont="1" applyNumberFormat="1">
      <alignment horizontal="center" vertical="top"/>
    </xf>
    <xf borderId="63" fillId="0" fontId="6" numFmtId="4" xfId="0" applyAlignment="1" applyBorder="1" applyFont="1" applyNumberFormat="1">
      <alignment horizontal="right" vertical="top"/>
    </xf>
    <xf borderId="49" fillId="0" fontId="18" numFmtId="4" xfId="0" applyAlignment="1" applyBorder="1" applyFont="1" applyNumberFormat="1">
      <alignment horizontal="right" vertical="top"/>
    </xf>
    <xf borderId="53" fillId="0" fontId="18" numFmtId="4" xfId="0" applyAlignment="1" applyBorder="1" applyFont="1" applyNumberFormat="1">
      <alignment horizontal="right" vertical="top"/>
    </xf>
    <xf borderId="80" fillId="0" fontId="18" numFmtId="10" xfId="0" applyAlignment="1" applyBorder="1" applyFont="1" applyNumberFormat="1">
      <alignment horizontal="right" vertical="top"/>
    </xf>
    <xf borderId="75" fillId="0" fontId="18" numFmtId="0" xfId="0" applyAlignment="1" applyBorder="1" applyFont="1">
      <alignment horizontal="right" shrinkToFit="0" vertical="top" wrapText="1"/>
    </xf>
    <xf borderId="74" fillId="0" fontId="4" numFmtId="166" xfId="0" applyAlignment="1" applyBorder="1" applyFont="1" applyNumberFormat="1">
      <alignment vertical="top"/>
    </xf>
    <xf borderId="127" fillId="0" fontId="6" numFmtId="166" xfId="0" applyAlignment="1" applyBorder="1" applyFont="1" applyNumberFormat="1">
      <alignment shrinkToFit="0" vertical="top" wrapText="1"/>
    </xf>
    <xf borderId="128" fillId="8" fontId="18" numFmtId="10" xfId="0" applyAlignment="1" applyBorder="1" applyFont="1" applyNumberFormat="1">
      <alignment horizontal="right" vertical="top"/>
    </xf>
    <xf borderId="23" fillId="8" fontId="18" numFmtId="0" xfId="0" applyAlignment="1" applyBorder="1" applyFont="1">
      <alignment horizontal="right" shrinkToFit="0" vertical="top" wrapText="1"/>
    </xf>
    <xf borderId="57" fillId="6" fontId="4" numFmtId="166" xfId="0" applyAlignment="1" applyBorder="1" applyFont="1" applyNumberFormat="1">
      <alignment vertical="top"/>
    </xf>
    <xf borderId="26" fillId="10" fontId="15" numFmtId="166" xfId="0" applyAlignment="1" applyBorder="1" applyFill="1" applyFont="1" applyNumberFormat="1">
      <alignment horizontal="left" shrinkToFit="0" vertical="top" wrapText="1"/>
    </xf>
    <xf borderId="35" fillId="10" fontId="4" numFmtId="166" xfId="0" applyAlignment="1" applyBorder="1" applyFont="1" applyNumberFormat="1">
      <alignment horizontal="center" vertical="top"/>
    </xf>
    <xf borderId="36" fillId="10" fontId="4" numFmtId="4" xfId="0" applyAlignment="1" applyBorder="1" applyFont="1" applyNumberFormat="1">
      <alignment horizontal="right" vertical="top"/>
    </xf>
    <xf borderId="78" fillId="10" fontId="4" numFmtId="4" xfId="0" applyAlignment="1" applyBorder="1" applyFont="1" applyNumberFormat="1">
      <alignment horizontal="right" vertical="top"/>
    </xf>
    <xf borderId="101" fillId="10" fontId="4" numFmtId="4" xfId="0" applyAlignment="1" applyBorder="1" applyFont="1" applyNumberFormat="1">
      <alignment horizontal="right" vertical="top"/>
    </xf>
    <xf borderId="48" fillId="10" fontId="4" numFmtId="4" xfId="0" applyAlignment="1" applyBorder="1" applyFont="1" applyNumberFormat="1">
      <alignment horizontal="right" vertical="top"/>
    </xf>
    <xf borderId="46" fillId="10" fontId="4" numFmtId="4" xfId="0" applyAlignment="1" applyBorder="1" applyFont="1" applyNumberFormat="1">
      <alignment horizontal="right" vertical="top"/>
    </xf>
    <xf borderId="37" fillId="10" fontId="4" numFmtId="4" xfId="0" applyAlignment="1" applyBorder="1" applyFont="1" applyNumberFormat="1">
      <alignment horizontal="right" vertical="top"/>
    </xf>
    <xf borderId="110" fillId="10" fontId="18" numFmtId="10" xfId="0" applyAlignment="1" applyBorder="1" applyFont="1" applyNumberFormat="1">
      <alignment horizontal="right" vertical="top"/>
    </xf>
    <xf borderId="22" fillId="10" fontId="18" numFmtId="0" xfId="0" applyAlignment="1" applyBorder="1" applyFont="1">
      <alignment horizontal="right" shrinkToFit="0" vertical="top" wrapText="1"/>
    </xf>
    <xf borderId="36" fillId="6" fontId="4" numFmtId="166" xfId="0" applyAlignment="1" applyBorder="1" applyFont="1" applyNumberFormat="1">
      <alignment horizontal="left" shrinkToFit="0" vertical="top" wrapText="1"/>
    </xf>
    <xf borderId="129" fillId="6" fontId="4" numFmtId="166" xfId="0" applyAlignment="1" applyBorder="1" applyFont="1" applyNumberFormat="1">
      <alignment horizontal="center" vertical="top"/>
    </xf>
    <xf borderId="35" fillId="6" fontId="4" numFmtId="4" xfId="0" applyAlignment="1" applyBorder="1" applyFont="1" applyNumberFormat="1">
      <alignment horizontal="right" vertical="top"/>
    </xf>
    <xf borderId="41" fillId="6" fontId="4" numFmtId="4" xfId="0" applyAlignment="1" applyBorder="1" applyFont="1" applyNumberFormat="1">
      <alignment horizontal="right" vertical="top"/>
    </xf>
    <xf borderId="37" fillId="6" fontId="4" numFmtId="4" xfId="0" applyAlignment="1" applyBorder="1" applyFont="1" applyNumberFormat="1">
      <alignment horizontal="right" vertical="top"/>
    </xf>
    <xf borderId="50" fillId="0" fontId="4" numFmtId="168" xfId="0" applyAlignment="1" applyBorder="1" applyFont="1" applyNumberFormat="1">
      <alignment horizontal="center" vertical="top"/>
    </xf>
    <xf borderId="5" fillId="0" fontId="6" numFmtId="166" xfId="0" applyAlignment="1" applyBorder="1" applyFont="1" applyNumberFormat="1">
      <alignment horizontal="center" vertical="top"/>
    </xf>
    <xf borderId="80" fillId="0" fontId="18" numFmtId="4" xfId="0" applyAlignment="1" applyBorder="1" applyFont="1" applyNumberFormat="1">
      <alignment horizontal="right" vertical="top"/>
    </xf>
    <xf borderId="75" fillId="0" fontId="18" numFmtId="4" xfId="0" applyAlignment="1" applyBorder="1" applyFont="1" applyNumberFormat="1">
      <alignment horizontal="right" vertical="top"/>
    </xf>
    <xf borderId="13" fillId="0" fontId="18" numFmtId="4" xfId="0" applyAlignment="1" applyBorder="1" applyFont="1" applyNumberFormat="1">
      <alignment horizontal="right" vertical="top"/>
    </xf>
    <xf borderId="22" fillId="0" fontId="18" numFmtId="4" xfId="0" applyAlignment="1" applyBorder="1" applyFont="1" applyNumberFormat="1">
      <alignment horizontal="right" vertical="top"/>
    </xf>
    <xf borderId="66" fillId="0" fontId="18" numFmtId="4" xfId="0" applyAlignment="1" applyBorder="1" applyFont="1" applyNumberFormat="1">
      <alignment horizontal="right" vertical="top"/>
    </xf>
    <xf borderId="130" fillId="10" fontId="4" numFmtId="166" xfId="0" applyAlignment="1" applyBorder="1" applyFont="1" applyNumberFormat="1">
      <alignment horizontal="left" vertical="top"/>
    </xf>
    <xf borderId="131" fillId="0" fontId="10" numFmtId="0" xfId="0" applyBorder="1" applyFont="1"/>
    <xf borderId="132" fillId="0" fontId="10" numFmtId="0" xfId="0" applyBorder="1" applyFont="1"/>
    <xf borderId="105" fillId="10" fontId="4" numFmtId="166" xfId="0" applyAlignment="1" applyBorder="1" applyFont="1" applyNumberFormat="1">
      <alignment horizontal="center" vertical="top"/>
    </xf>
    <xf borderId="104" fillId="10" fontId="4" numFmtId="4" xfId="0" applyAlignment="1" applyBorder="1" applyFont="1" applyNumberFormat="1">
      <alignment horizontal="right" vertical="top"/>
    </xf>
    <xf borderId="126" fillId="10" fontId="4" numFmtId="4" xfId="0" applyAlignment="1" applyBorder="1" applyFont="1" applyNumberFormat="1">
      <alignment horizontal="right" vertical="top"/>
    </xf>
    <xf borderId="121" fillId="10" fontId="4" numFmtId="4" xfId="0" applyAlignment="1" applyBorder="1" applyFont="1" applyNumberFormat="1">
      <alignment horizontal="right" vertical="top"/>
    </xf>
    <xf borderId="133" fillId="10" fontId="4" numFmtId="4" xfId="0" applyAlignment="1" applyBorder="1" applyFont="1" applyNumberFormat="1">
      <alignment horizontal="right" vertical="top"/>
    </xf>
    <xf borderId="124" fillId="10" fontId="4" numFmtId="4" xfId="0" applyAlignment="1" applyBorder="1" applyFont="1" applyNumberFormat="1">
      <alignment horizontal="right" vertical="top"/>
    </xf>
    <xf borderId="39" fillId="10" fontId="4" numFmtId="4" xfId="0" applyAlignment="1" applyBorder="1" applyFont="1" applyNumberFormat="1">
      <alignment horizontal="right" vertical="top"/>
    </xf>
    <xf borderId="113" fillId="8" fontId="4" numFmtId="4" xfId="0" applyAlignment="1" applyBorder="1" applyFont="1" applyNumberFormat="1">
      <alignment horizontal="right" vertical="top"/>
    </xf>
    <xf borderId="23" fillId="8" fontId="4" numFmtId="4" xfId="0" applyAlignment="1" applyBorder="1" applyFont="1" applyNumberFormat="1">
      <alignment horizontal="right" vertical="top"/>
    </xf>
    <xf borderId="100" fillId="10" fontId="18" numFmtId="10" xfId="0" applyAlignment="1" applyBorder="1" applyFont="1" applyNumberFormat="1">
      <alignment horizontal="right" vertical="top"/>
    </xf>
    <xf borderId="25" fillId="6" fontId="4" numFmtId="49" xfId="0" applyAlignment="1" applyBorder="1" applyFont="1" applyNumberFormat="1">
      <alignment horizontal="center" readingOrder="0" vertical="top"/>
    </xf>
    <xf borderId="40" fillId="6" fontId="4" numFmtId="4" xfId="0" applyAlignment="1" applyBorder="1" applyFont="1" applyNumberFormat="1">
      <alignment horizontal="right" vertical="top"/>
    </xf>
    <xf borderId="41" fillId="6" fontId="18" numFmtId="10" xfId="0" applyAlignment="1" applyBorder="1" applyFont="1" applyNumberFormat="1">
      <alignment horizontal="right" vertical="top"/>
    </xf>
    <xf borderId="36" fillId="6" fontId="18" numFmtId="0" xfId="0" applyAlignment="1" applyBorder="1" applyFont="1">
      <alignment horizontal="right" shrinkToFit="0" vertical="top" wrapText="1"/>
    </xf>
    <xf borderId="11" fillId="0" fontId="4" numFmtId="166" xfId="0" applyAlignment="1" applyBorder="1" applyFont="1" applyNumberFormat="1">
      <alignment readingOrder="0" vertical="top"/>
    </xf>
    <xf borderId="92" fillId="0" fontId="25" numFmtId="167" xfId="0" applyAlignment="1" applyBorder="1" applyFont="1" applyNumberFormat="1">
      <alignment horizontal="center" readingOrder="0" vertical="top"/>
    </xf>
    <xf borderId="11" fillId="0" fontId="2" numFmtId="4" xfId="0" applyAlignment="1" applyBorder="1" applyFont="1" applyNumberFormat="1">
      <alignment horizontal="right" shrinkToFit="0" vertical="top" wrapText="1"/>
    </xf>
    <xf borderId="12" fillId="0" fontId="2" numFmtId="4" xfId="0" applyAlignment="1" applyBorder="1" applyFont="1" applyNumberFormat="1">
      <alignment horizontal="right" readingOrder="0" shrinkToFit="0" vertical="top" wrapText="1"/>
    </xf>
    <xf borderId="17" fillId="0" fontId="2" numFmtId="4" xfId="0" applyAlignment="1" applyBorder="1" applyFont="1" applyNumberFormat="1">
      <alignment horizontal="right" shrinkToFit="0" vertical="top" wrapText="1"/>
    </xf>
    <xf borderId="59" fillId="0" fontId="2" numFmtId="4" xfId="0" applyAlignment="1" applyBorder="1" applyFont="1" applyNumberFormat="1">
      <alignment horizontal="right" shrinkToFit="0" vertical="top" wrapText="1"/>
    </xf>
    <xf borderId="12" fillId="0" fontId="2" numFmtId="4" xfId="0" applyAlignment="1" applyBorder="1" applyFont="1" applyNumberFormat="1">
      <alignment horizontal="right" shrinkToFit="0" vertical="top" wrapText="1"/>
    </xf>
    <xf borderId="66" fillId="0" fontId="6" numFmtId="166" xfId="0" applyAlignment="1" applyBorder="1" applyFont="1" applyNumberFormat="1">
      <alignment readingOrder="0" shrinkToFit="0" vertical="top" wrapText="1"/>
    </xf>
    <xf borderId="69" fillId="0" fontId="2" numFmtId="4" xfId="0" applyAlignment="1" applyBorder="1" applyFont="1" applyNumberFormat="1">
      <alignment horizontal="right" shrinkToFit="0" vertical="top" wrapText="1"/>
    </xf>
    <xf borderId="76" fillId="0" fontId="2" numFmtId="4" xfId="0" applyAlignment="1" applyBorder="1" applyFont="1" applyNumberFormat="1">
      <alignment horizontal="right" shrinkToFit="0" vertical="top" wrapText="1"/>
    </xf>
    <xf borderId="70" fillId="0" fontId="2" numFmtId="4" xfId="0" applyAlignment="1" applyBorder="1" applyFont="1" applyNumberFormat="1">
      <alignment horizontal="right" shrinkToFit="0" vertical="top" wrapText="1"/>
    </xf>
    <xf borderId="71" fillId="0" fontId="2" numFmtId="4" xfId="0" applyAlignment="1" applyBorder="1" applyFont="1" applyNumberFormat="1">
      <alignment horizontal="right" shrinkToFit="0" vertical="top" wrapText="1"/>
    </xf>
    <xf borderId="23" fillId="0" fontId="18" numFmtId="0" xfId="0" applyAlignment="1" applyBorder="1" applyFont="1">
      <alignment horizontal="right" shrinkToFit="0" vertical="top" wrapText="1"/>
    </xf>
    <xf borderId="134" fillId="10" fontId="4" numFmtId="166" xfId="0" applyAlignment="1" applyBorder="1" applyFont="1" applyNumberFormat="1">
      <alignment horizontal="left" vertical="top"/>
    </xf>
    <xf borderId="135" fillId="0" fontId="10" numFmtId="0" xfId="0" applyBorder="1" applyFont="1"/>
    <xf borderId="136" fillId="0" fontId="10" numFmtId="0" xfId="0" applyBorder="1" applyFont="1"/>
    <xf borderId="133" fillId="8" fontId="4" numFmtId="4" xfId="0" applyAlignment="1" applyBorder="1" applyFont="1" applyNumberFormat="1">
      <alignment horizontal="right" vertical="top"/>
    </xf>
    <xf borderId="56" fillId="10" fontId="18" numFmtId="10" xfId="0" applyAlignment="1" applyBorder="1" applyFont="1" applyNumberFormat="1">
      <alignment horizontal="right" vertical="top"/>
    </xf>
    <xf borderId="57" fillId="10" fontId="18" numFmtId="0" xfId="0" applyAlignment="1" applyBorder="1" applyFont="1">
      <alignment horizontal="right" shrinkToFit="0" vertical="top" wrapText="1"/>
    </xf>
    <xf borderId="48" fillId="6" fontId="4" numFmtId="166" xfId="0" applyAlignment="1" applyBorder="1" applyFont="1" applyNumberFormat="1">
      <alignment vertical="top"/>
    </xf>
    <xf borderId="35" fillId="6" fontId="4" numFmtId="49" xfId="0" applyAlignment="1" applyBorder="1" applyFont="1" applyNumberFormat="1">
      <alignment horizontal="center" readingOrder="0" vertical="top"/>
    </xf>
    <xf borderId="50" fillId="7" fontId="4" numFmtId="49" xfId="0" applyAlignment="1" applyBorder="1" applyFont="1" applyNumberFormat="1">
      <alignment horizontal="center" readingOrder="0" vertical="top"/>
    </xf>
    <xf borderId="41" fillId="7" fontId="18" numFmtId="4" xfId="0" applyAlignment="1" applyBorder="1" applyFont="1" applyNumberFormat="1">
      <alignment horizontal="right" vertical="top"/>
    </xf>
    <xf borderId="73" fillId="0" fontId="18" numFmtId="4" xfId="0" applyAlignment="1" applyBorder="1" applyFont="1" applyNumberFormat="1">
      <alignment horizontal="right" vertical="top"/>
    </xf>
    <xf borderId="53" fillId="7" fontId="15" numFmtId="166" xfId="0" applyAlignment="1" applyBorder="1" applyFont="1" applyNumberFormat="1">
      <alignment horizontal="left" shrinkToFit="0" vertical="top" wrapText="1"/>
    </xf>
    <xf borderId="5" fillId="7" fontId="2" numFmtId="166" xfId="0" applyAlignment="1" applyBorder="1" applyFont="1" applyNumberFormat="1">
      <alignment vertical="top"/>
    </xf>
    <xf borderId="50" fillId="7" fontId="26" numFmtId="4" xfId="0" applyAlignment="1" applyBorder="1" applyFont="1" applyNumberFormat="1">
      <alignment horizontal="right" vertical="top"/>
    </xf>
    <xf borderId="80" fillId="7" fontId="26" numFmtId="4" xfId="0" applyAlignment="1" applyBorder="1" applyFont="1" applyNumberFormat="1">
      <alignment horizontal="right" vertical="top"/>
    </xf>
    <xf borderId="137" fillId="7" fontId="18" numFmtId="4" xfId="0" applyAlignment="1" applyBorder="1" applyFont="1" applyNumberFormat="1">
      <alignment horizontal="right" vertical="top"/>
    </xf>
    <xf borderId="6" fillId="7" fontId="27" numFmtId="0" xfId="0" applyAlignment="1" applyBorder="1" applyFont="1">
      <alignment vertical="top"/>
    </xf>
    <xf borderId="11" fillId="0" fontId="2" numFmtId="4" xfId="0" applyAlignment="1" applyBorder="1" applyFont="1" applyNumberFormat="1">
      <alignment vertical="top"/>
    </xf>
    <xf borderId="12" fillId="0" fontId="2" numFmtId="4" xfId="0" applyAlignment="1" applyBorder="1" applyFont="1" applyNumberFormat="1">
      <alignment vertical="top"/>
    </xf>
    <xf borderId="59" fillId="0" fontId="2" numFmtId="4" xfId="0" applyAlignment="1" applyBorder="1" applyFont="1" applyNumberFormat="1">
      <alignment vertical="top"/>
    </xf>
    <xf borderId="12" fillId="0" fontId="23" numFmtId="4" xfId="0" applyAlignment="1" applyBorder="1" applyFont="1" applyNumberFormat="1">
      <alignment horizontal="right" vertical="top"/>
    </xf>
    <xf borderId="13" fillId="0" fontId="23" numFmtId="4" xfId="0" applyAlignment="1" applyBorder="1" applyFont="1" applyNumberFormat="1">
      <alignment horizontal="right" vertical="top"/>
    </xf>
    <xf borderId="14" fillId="0" fontId="27" numFmtId="0" xfId="0" applyAlignment="1" applyBorder="1" applyFont="1">
      <alignment vertical="top"/>
    </xf>
    <xf borderId="51" fillId="7" fontId="18" numFmtId="4" xfId="0" applyAlignment="1" applyBorder="1" applyFont="1" applyNumberFormat="1">
      <alignment horizontal="right" vertical="top"/>
    </xf>
    <xf borderId="17" fillId="0" fontId="28" numFmtId="4" xfId="0" applyAlignment="1" applyBorder="1" applyFont="1" applyNumberFormat="1">
      <alignment horizontal="right" shrinkToFit="0" vertical="top" wrapText="1"/>
    </xf>
    <xf borderId="59" fillId="0" fontId="2" numFmtId="4" xfId="0" applyAlignment="1" applyBorder="1" applyFont="1" applyNumberFormat="1">
      <alignment readingOrder="0" vertical="top"/>
    </xf>
    <xf borderId="12" fillId="0" fontId="2" numFmtId="4" xfId="0" applyAlignment="1" applyBorder="1" applyFont="1" applyNumberFormat="1">
      <alignment readingOrder="0" vertical="top"/>
    </xf>
    <xf borderId="11" fillId="0" fontId="2" numFmtId="4" xfId="0" applyAlignment="1" applyBorder="1" applyFont="1" applyNumberFormat="1">
      <alignment horizontal="right" vertical="top"/>
    </xf>
    <xf borderId="26" fillId="10" fontId="4" numFmtId="166" xfId="0" applyAlignment="1" applyBorder="1" applyFont="1" applyNumberFormat="1">
      <alignment horizontal="left" vertical="top"/>
    </xf>
    <xf borderId="42" fillId="10" fontId="4" numFmtId="166" xfId="0" applyAlignment="1" applyBorder="1" applyFont="1" applyNumberFormat="1">
      <alignment horizontal="center" vertical="top"/>
    </xf>
    <xf borderId="47" fillId="10" fontId="4" numFmtId="4" xfId="0" applyAlignment="1" applyBorder="1" applyFont="1" applyNumberFormat="1">
      <alignment horizontal="right" vertical="top"/>
    </xf>
    <xf borderId="138" fillId="10" fontId="4" numFmtId="10" xfId="0" applyAlignment="1" applyBorder="1" applyFont="1" applyNumberFormat="1">
      <alignment horizontal="right" vertical="top"/>
    </xf>
    <xf borderId="133" fillId="10" fontId="4" numFmtId="0" xfId="0" applyAlignment="1" applyBorder="1" applyFont="1">
      <alignment horizontal="right" shrinkToFit="0" vertical="top" wrapText="1"/>
    </xf>
    <xf borderId="133" fillId="5" fontId="29" numFmtId="166" xfId="0" applyAlignment="1" applyBorder="1" applyFont="1" applyNumberFormat="1">
      <alignment vertical="top"/>
    </xf>
    <xf borderId="139" fillId="5" fontId="8" numFmtId="166" xfId="0" applyAlignment="1" applyBorder="1" applyFont="1" applyNumberFormat="1">
      <alignment horizontal="center" vertical="top"/>
    </xf>
    <xf borderId="140" fillId="5" fontId="8" numFmtId="166" xfId="0" applyAlignment="1" applyBorder="1" applyFont="1" applyNumberFormat="1">
      <alignment shrinkToFit="0" vertical="top" wrapText="1"/>
    </xf>
    <xf borderId="138" fillId="5" fontId="8" numFmtId="166" xfId="0" applyAlignment="1" applyBorder="1" applyFont="1" applyNumberFormat="1">
      <alignment vertical="top"/>
    </xf>
    <xf borderId="119" fillId="5" fontId="8" numFmtId="4" xfId="0" applyAlignment="1" applyBorder="1" applyFont="1" applyNumberFormat="1">
      <alignment horizontal="right" vertical="top"/>
    </xf>
    <xf borderId="133" fillId="5" fontId="8" numFmtId="4" xfId="0" applyAlignment="1" applyBorder="1" applyFont="1" applyNumberFormat="1">
      <alignment horizontal="right" vertical="top"/>
    </xf>
    <xf borderId="138" fillId="5" fontId="8" numFmtId="10" xfId="0" applyAlignment="1" applyBorder="1" applyFont="1" applyNumberFormat="1">
      <alignment horizontal="right" vertical="top"/>
    </xf>
    <xf borderId="133" fillId="5" fontId="8" numFmtId="0" xfId="0" applyAlignment="1" applyBorder="1" applyFont="1">
      <alignment horizontal="right" shrinkToFit="0" vertical="top" wrapText="1"/>
    </xf>
    <xf borderId="0" fillId="0" fontId="11" numFmtId="4" xfId="0" applyAlignment="1" applyFont="1" applyNumberFormat="1">
      <alignment vertical="top"/>
    </xf>
    <xf borderId="0" fillId="0" fontId="6" numFmtId="166" xfId="0" applyAlignment="1" applyFont="1" applyNumberFormat="1">
      <alignment horizontal="center"/>
    </xf>
    <xf borderId="0" fillId="0" fontId="6" numFmtId="166" xfId="0" applyFont="1" applyNumberFormat="1"/>
    <xf borderId="12" fillId="0" fontId="30" numFmtId="4" xfId="0" applyAlignment="1" applyBorder="1" applyFont="1" applyNumberFormat="1">
      <alignment horizontal="right" shrinkToFit="0" vertical="top" wrapText="1"/>
    </xf>
    <xf borderId="0" fillId="0" fontId="6" numFmtId="4" xfId="0" applyAlignment="1" applyFont="1" applyNumberFormat="1">
      <alignment horizontal="right"/>
    </xf>
    <xf borderId="0" fillId="0" fontId="18" numFmtId="4" xfId="0" applyAlignment="1" applyFont="1" applyNumberFormat="1">
      <alignment horizontal="right"/>
    </xf>
    <xf borderId="0" fillId="0" fontId="18" numFmtId="10" xfId="0" applyAlignment="1" applyFont="1" applyNumberFormat="1">
      <alignment horizontal="right"/>
    </xf>
    <xf borderId="0" fillId="0" fontId="18" numFmtId="0" xfId="0" applyAlignment="1" applyFont="1">
      <alignment horizontal="right" shrinkToFit="0" wrapText="1"/>
    </xf>
    <xf borderId="26" fillId="5" fontId="8" numFmtId="166" xfId="0" applyAlignment="1" applyBorder="1" applyFont="1" applyNumberFormat="1">
      <alignment horizontal="left"/>
    </xf>
    <xf borderId="48" fillId="5" fontId="4" numFmtId="166" xfId="0" applyBorder="1" applyFont="1" applyNumberFormat="1"/>
    <xf borderId="44" fillId="5" fontId="4" numFmtId="4" xfId="0" applyAlignment="1" applyBorder="1" applyFont="1" applyNumberFormat="1">
      <alignment horizontal="right"/>
    </xf>
    <xf borderId="42" fillId="5" fontId="4" numFmtId="4" xfId="0" applyAlignment="1" applyBorder="1" applyFont="1" applyNumberFormat="1">
      <alignment horizontal="right"/>
    </xf>
    <xf borderId="42" fillId="5" fontId="4" numFmtId="10" xfId="0" applyAlignment="1" applyBorder="1" applyFont="1" applyNumberFormat="1">
      <alignment horizontal="right"/>
    </xf>
    <xf borderId="48" fillId="5" fontId="4" numFmtId="0" xfId="0" applyAlignment="1" applyBorder="1" applyFont="1">
      <alignment horizontal="right" shrinkToFit="0" wrapText="1"/>
    </xf>
    <xf borderId="0" fillId="0" fontId="4" numFmtId="0" xfId="0" applyAlignment="1" applyFont="1">
      <alignment horizontal="center"/>
    </xf>
    <xf borderId="0" fillId="0" fontId="6" numFmtId="0" xfId="0" applyAlignment="1" applyFont="1">
      <alignment shrinkToFit="0" wrapText="1"/>
    </xf>
    <xf borderId="0" fillId="0" fontId="6" numFmtId="169" xfId="0" applyFont="1" applyNumberFormat="1"/>
    <xf borderId="0" fillId="0" fontId="18" numFmtId="170" xfId="0" applyFont="1" applyNumberFormat="1"/>
    <xf borderId="0" fillId="0" fontId="18" numFmtId="0" xfId="0" applyAlignment="1" applyFont="1">
      <alignment shrinkToFit="0" wrapText="1"/>
    </xf>
    <xf borderId="9" fillId="0" fontId="2" numFmtId="0" xfId="0" applyBorder="1" applyFont="1"/>
    <xf borderId="0" fillId="0" fontId="1" numFmtId="0" xfId="0" applyAlignment="1" applyFont="1">
      <alignment horizontal="center"/>
    </xf>
    <xf borderId="0" fillId="0" fontId="2" numFmtId="0" xfId="0" applyAlignment="1" applyFont="1">
      <alignment shrinkToFit="0" wrapText="1"/>
    </xf>
    <xf borderId="0" fillId="0" fontId="31" numFmtId="0" xfId="0" applyAlignment="1" applyFont="1">
      <alignment vertical="bottom"/>
    </xf>
    <xf borderId="0" fillId="0" fontId="31" numFmtId="4" xfId="0" applyAlignment="1" applyFont="1" applyNumberFormat="1">
      <alignment vertical="bottom"/>
    </xf>
    <xf borderId="0" fillId="0" fontId="31" numFmtId="171" xfId="0" applyAlignment="1" applyFont="1" applyNumberFormat="1">
      <alignment vertical="bottom"/>
    </xf>
    <xf borderId="0" fillId="2" fontId="31" numFmtId="171" xfId="0" applyAlignment="1" applyFont="1" applyNumberFormat="1">
      <alignment vertical="bottom"/>
    </xf>
    <xf borderId="0" fillId="0" fontId="32" numFmtId="0" xfId="0" applyAlignment="1" applyFont="1">
      <alignment horizontal="center" shrinkToFit="0" vertical="bottom" wrapText="1"/>
    </xf>
    <xf borderId="0" fillId="0" fontId="33" numFmtId="0" xfId="0" applyAlignment="1" applyFont="1">
      <alignment horizontal="center" shrinkToFit="0" vertical="bottom" wrapText="1"/>
    </xf>
    <xf borderId="0" fillId="0" fontId="34" numFmtId="0" xfId="0" applyAlignment="1" applyFont="1">
      <alignment horizontal="center" shrinkToFit="0" vertical="bottom" wrapText="1"/>
    </xf>
    <xf borderId="0" fillId="0" fontId="35" numFmtId="0" xfId="0" applyAlignment="1" applyFont="1">
      <alignment horizontal="center" shrinkToFit="0" vertical="bottom" wrapText="1"/>
    </xf>
    <xf borderId="12" fillId="0" fontId="31" numFmtId="0" xfId="0" applyAlignment="1" applyBorder="1" applyFont="1">
      <alignment vertical="bottom"/>
    </xf>
    <xf borderId="12" fillId="0" fontId="31" numFmtId="4" xfId="0" applyAlignment="1" applyBorder="1" applyFont="1" applyNumberFormat="1">
      <alignment vertical="bottom"/>
    </xf>
    <xf borderId="12" fillId="0" fontId="31" numFmtId="171" xfId="0" applyAlignment="1" applyBorder="1" applyFont="1" applyNumberFormat="1">
      <alignment vertical="bottom"/>
    </xf>
    <xf borderId="12" fillId="2" fontId="31" numFmtId="171" xfId="0" applyAlignment="1" applyBorder="1" applyFont="1" applyNumberFormat="1">
      <alignment vertical="bottom"/>
    </xf>
    <xf borderId="13" fillId="6" fontId="1" numFmtId="0" xfId="0" applyAlignment="1" applyBorder="1" applyFont="1">
      <alignment horizontal="center" shrinkToFit="0" wrapText="1"/>
    </xf>
    <xf borderId="92" fillId="0" fontId="10" numFmtId="0" xfId="0" applyBorder="1" applyFont="1"/>
    <xf borderId="59" fillId="0" fontId="10" numFmtId="0" xfId="0" applyBorder="1" applyFont="1"/>
    <xf borderId="13" fillId="6" fontId="1" numFmtId="4" xfId="0" applyAlignment="1" applyBorder="1" applyFont="1" applyNumberFormat="1">
      <alignment horizontal="center" shrinkToFit="0" vertical="bottom" wrapText="1"/>
    </xf>
    <xf borderId="12" fillId="0" fontId="1" numFmtId="0" xfId="0" applyAlignment="1" applyBorder="1" applyFont="1">
      <alignment horizontal="center" shrinkToFit="0" vertical="center" wrapText="1"/>
    </xf>
    <xf borderId="12" fillId="0" fontId="36" numFmtId="0" xfId="0" applyAlignment="1" applyBorder="1" applyFont="1">
      <alignment horizontal="center" shrinkToFit="0" wrapText="1"/>
    </xf>
    <xf borderId="12" fillId="0" fontId="36" numFmtId="0" xfId="0" applyAlignment="1" applyBorder="1" applyFont="1">
      <alignment horizontal="center" shrinkToFit="0" vertical="bottom" wrapText="1"/>
    </xf>
    <xf borderId="12" fillId="0" fontId="36" numFmtId="4" xfId="0" applyAlignment="1" applyBorder="1" applyFont="1" applyNumberFormat="1">
      <alignment horizontal="center" shrinkToFit="0" wrapText="1"/>
    </xf>
    <xf borderId="12" fillId="0" fontId="36" numFmtId="171" xfId="0" applyAlignment="1" applyBorder="1" applyFont="1" applyNumberFormat="1">
      <alignment horizontal="center" shrinkToFit="0" wrapText="1"/>
    </xf>
    <xf borderId="12" fillId="2" fontId="36" numFmtId="171" xfId="0" applyAlignment="1" applyBorder="1" applyFont="1" applyNumberFormat="1">
      <alignment horizontal="center" shrinkToFit="0" wrapText="1"/>
    </xf>
    <xf borderId="12" fillId="0" fontId="2" numFmtId="49" xfId="0" applyAlignment="1" applyBorder="1" applyFont="1" applyNumberFormat="1">
      <alignment horizontal="right" shrinkToFit="0" wrapText="1"/>
    </xf>
    <xf borderId="12" fillId="0" fontId="30" numFmtId="49" xfId="0" applyAlignment="1" applyBorder="1" applyFont="1" applyNumberFormat="1">
      <alignment horizontal="center" shrinkToFit="0" vertical="bottom" wrapText="1"/>
    </xf>
    <xf borderId="12" fillId="0" fontId="30" numFmtId="0" xfId="0" applyAlignment="1" applyBorder="1" applyFont="1">
      <alignment horizontal="center" shrinkToFit="0" vertical="bottom" wrapText="1"/>
    </xf>
    <xf borderId="12" fillId="0" fontId="30" numFmtId="4" xfId="0" applyAlignment="1" applyBorder="1" applyFont="1" applyNumberFormat="1">
      <alignment horizontal="center" shrinkToFit="0" vertical="bottom" wrapText="1"/>
    </xf>
    <xf borderId="12" fillId="0" fontId="37" numFmtId="172" xfId="0" applyAlignment="1" applyBorder="1" applyFont="1" applyNumberFormat="1">
      <alignment horizontal="center" shrinkToFit="0" vertical="bottom" wrapText="1"/>
    </xf>
    <xf borderId="12" fillId="0" fontId="30" numFmtId="171" xfId="0" applyAlignment="1" applyBorder="1" applyFont="1" applyNumberFormat="1">
      <alignment horizontal="center" shrinkToFit="0" vertical="bottom" wrapText="1"/>
    </xf>
    <xf borderId="12" fillId="2" fontId="30" numFmtId="171" xfId="0" applyAlignment="1" applyBorder="1" applyFont="1" applyNumberFormat="1">
      <alignment horizontal="center" shrinkToFit="0" vertical="bottom" wrapText="1"/>
    </xf>
    <xf borderId="0" fillId="0" fontId="1" numFmtId="0" xfId="0" applyAlignment="1" applyFont="1">
      <alignment shrinkToFit="0" wrapText="1"/>
    </xf>
    <xf borderId="12" fillId="0" fontId="36" numFmtId="49" xfId="0" applyAlignment="1" applyBorder="1" applyFont="1" applyNumberFormat="1">
      <alignment horizontal="center" shrinkToFit="0" wrapText="1"/>
    </xf>
    <xf borderId="0" fillId="0" fontId="38" numFmtId="0" xfId="0" applyFont="1"/>
    <xf borderId="12" fillId="0" fontId="31" numFmtId="4" xfId="0" applyBorder="1" applyFont="1" applyNumberFormat="1"/>
    <xf borderId="12" fillId="0" fontId="31" numFmtId="0" xfId="0" applyBorder="1" applyFont="1"/>
    <xf borderId="12" fillId="0" fontId="2" numFmtId="49" xfId="0" applyAlignment="1" applyBorder="1" applyFont="1" applyNumberFormat="1">
      <alignment horizontal="center" shrinkToFit="0" vertical="bottom" wrapText="1"/>
    </xf>
    <xf borderId="12" fillId="0" fontId="2" numFmtId="0" xfId="0" applyAlignment="1" applyBorder="1" applyFont="1">
      <alignment horizontal="center" shrinkToFit="0" vertical="bottom" wrapText="1"/>
    </xf>
    <xf borderId="12" fillId="0" fontId="2" numFmtId="4" xfId="0" applyAlignment="1" applyBorder="1" applyFont="1" applyNumberFormat="1">
      <alignment horizontal="center" shrinkToFit="0" vertical="bottom" wrapText="1"/>
    </xf>
    <xf borderId="12" fillId="0" fontId="2" numFmtId="171" xfId="0" applyAlignment="1" applyBorder="1" applyFont="1" applyNumberFormat="1">
      <alignment horizontal="center" shrinkToFit="0" vertical="bottom" wrapText="1"/>
    </xf>
    <xf borderId="12" fillId="0" fontId="1" numFmtId="0" xfId="0" applyAlignment="1" applyBorder="1" applyFont="1">
      <alignment horizontal="center" shrinkToFit="0" wrapText="1"/>
    </xf>
    <xf borderId="12" fillId="0" fontId="1" numFmtId="0" xfId="0" applyAlignment="1" applyBorder="1" applyFont="1">
      <alignment horizontal="center" shrinkToFit="0" vertical="bottom" wrapText="1"/>
    </xf>
    <xf borderId="12" fillId="0" fontId="1" numFmtId="4" xfId="0" applyAlignment="1" applyBorder="1" applyFont="1" applyNumberFormat="1">
      <alignment horizontal="center" shrinkToFit="0" wrapText="1"/>
    </xf>
    <xf borderId="12" fillId="0" fontId="1" numFmtId="171" xfId="0" applyAlignment="1" applyBorder="1" applyFont="1" applyNumberFormat="1">
      <alignment horizontal="center" shrinkToFit="0" wrapText="1"/>
    </xf>
    <xf borderId="12" fillId="2" fontId="1" numFmtId="171" xfId="0" applyAlignment="1" applyBorder="1" applyFont="1" applyNumberFormat="1">
      <alignment horizontal="center" shrinkToFit="0" wrapText="1"/>
    </xf>
    <xf borderId="12" fillId="2" fontId="2" numFmtId="171" xfId="0" applyAlignment="1" applyBorder="1" applyFont="1" applyNumberFormat="1">
      <alignment horizontal="center" shrinkToFit="0" vertical="bottom" wrapText="1"/>
    </xf>
    <xf borderId="12" fillId="0" fontId="39" numFmtId="4" xfId="0" applyBorder="1" applyFont="1" applyNumberFormat="1"/>
    <xf borderId="12" fillId="0" fontId="39" numFmtId="0" xfId="0" applyBorder="1" applyFont="1"/>
    <xf borderId="12" fillId="0" fontId="23" numFmtId="172" xfId="0" applyAlignment="1" applyBorder="1" applyFont="1" applyNumberFormat="1">
      <alignment horizontal="center" shrinkToFit="0" vertical="bottom" wrapText="1"/>
    </xf>
    <xf borderId="12" fillId="0" fontId="23" numFmtId="0" xfId="0" applyAlignment="1" applyBorder="1" applyFont="1">
      <alignment horizontal="center" shrinkToFit="0" vertical="bottom" wrapText="1"/>
    </xf>
    <xf borderId="13" fillId="0" fontId="1" numFmtId="0" xfId="0" applyAlignment="1" applyBorder="1" applyFont="1">
      <alignment horizontal="center" shrinkToFit="0" vertical="bottom" wrapText="1"/>
    </xf>
    <xf borderId="76" fillId="0" fontId="30" numFmtId="4" xfId="0" applyAlignment="1" applyBorder="1" applyFont="1" applyNumberFormat="1">
      <alignment horizontal="center" shrinkToFit="0" vertical="bottom" wrapText="1"/>
    </xf>
    <xf borderId="76" fillId="2" fontId="2" numFmtId="171" xfId="0" applyAlignment="1" applyBorder="1" applyFont="1" applyNumberFormat="1">
      <alignment horizontal="center" shrinkToFit="0" vertical="bottom" wrapText="1"/>
    </xf>
    <xf borderId="76" fillId="0" fontId="30" numFmtId="0" xfId="0" applyAlignment="1" applyBorder="1" applyFont="1">
      <alignment horizontal="center" shrinkToFit="0" vertical="bottom" wrapText="1"/>
    </xf>
    <xf borderId="0" fillId="0" fontId="39" numFmtId="0" xfId="0" applyAlignment="1" applyFont="1">
      <alignment vertical="bottom"/>
    </xf>
    <xf borderId="0" fillId="0" fontId="39" numFmtId="4" xfId="0" applyAlignment="1" applyFont="1" applyNumberFormat="1">
      <alignment vertical="bottom"/>
    </xf>
    <xf borderId="0" fillId="0" fontId="39" numFmtId="171" xfId="0" applyAlignment="1" applyFont="1" applyNumberFormat="1">
      <alignment vertical="bottom"/>
    </xf>
    <xf borderId="127" fillId="0" fontId="31" numFmtId="0" xfId="0" applyAlignment="1" applyBorder="1" applyFont="1">
      <alignment vertical="bottom"/>
    </xf>
    <xf borderId="127" fillId="2" fontId="39" numFmtId="171" xfId="0" applyAlignment="1" applyBorder="1" applyFont="1" applyNumberFormat="1">
      <alignment vertical="bottom"/>
    </xf>
    <xf borderId="0" fillId="0" fontId="31" numFmtId="0" xfId="0" applyAlignment="1" applyFont="1">
      <alignment vertical="bottom"/>
    </xf>
    <xf borderId="0" fillId="0" fontId="40" numFmtId="0" xfId="0" applyAlignment="1" applyFont="1">
      <alignment horizontal="center" shrinkToFit="0" vertical="bottom" wrapText="1"/>
    </xf>
    <xf borderId="0" fillId="0" fontId="41" numFmtId="0" xfId="0" applyAlignment="1" applyFont="1">
      <alignment horizontal="center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666750</xdr:colOff>
      <xdr:row>1</xdr:row>
      <xdr:rowOff>9525</xdr:rowOff>
    </xdr:from>
    <xdr:ext cx="2009775" cy="153352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D965"/>
    <pageSetUpPr fitToPage="1"/>
  </sheetPr>
  <sheetViews>
    <sheetView workbookViewId="0"/>
  </sheetViews>
  <sheetFormatPr customHeight="1" defaultColWidth="12.63" defaultRowHeight="15.0"/>
  <cols>
    <col customWidth="1" min="1" max="1" width="12.5"/>
    <col customWidth="1" min="2" max="16" width="12.0"/>
    <col customWidth="1" min="17" max="26" width="6.63"/>
  </cols>
  <sheetData>
    <row r="1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>
      <c r="D2" s="2"/>
      <c r="E2" s="2"/>
      <c r="F2" s="2"/>
      <c r="G2" s="2"/>
      <c r="H2" s="2"/>
      <c r="I2" s="2"/>
      <c r="J2" s="3"/>
      <c r="K2" s="4" t="s">
        <v>1</v>
      </c>
      <c r="L2" s="3"/>
      <c r="M2" s="2"/>
      <c r="N2" s="3"/>
      <c r="O2" s="2"/>
      <c r="P2" s="3"/>
    </row>
    <row r="3">
      <c r="A3" s="5"/>
      <c r="B3" s="5"/>
      <c r="C3" s="5"/>
      <c r="D3" s="6"/>
      <c r="E3" s="6"/>
      <c r="F3" s="6"/>
      <c r="G3" s="6"/>
      <c r="H3" s="6"/>
      <c r="I3" s="6"/>
      <c r="J3" s="7"/>
      <c r="K3" s="8" t="s">
        <v>2</v>
      </c>
      <c r="L3" s="7"/>
      <c r="M3" s="9"/>
      <c r="N3" s="10"/>
      <c r="O3" s="9"/>
      <c r="P3" s="7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5"/>
      <c r="B4" s="5"/>
      <c r="C4" s="5"/>
      <c r="D4" s="6"/>
      <c r="E4" s="6"/>
      <c r="F4" s="6"/>
      <c r="G4" s="6"/>
      <c r="H4" s="6"/>
      <c r="I4" s="6"/>
      <c r="J4" s="7"/>
      <c r="K4" s="5"/>
      <c r="L4" s="11"/>
      <c r="M4" s="12"/>
      <c r="N4" s="11"/>
      <c r="O4" s="9"/>
      <c r="P4" s="7"/>
      <c r="Q4" s="5"/>
      <c r="R4" s="5"/>
      <c r="S4" s="5"/>
      <c r="T4" s="5"/>
      <c r="U4" s="5"/>
      <c r="V4" s="5"/>
      <c r="W4" s="5"/>
      <c r="X4" s="5"/>
      <c r="Y4" s="5"/>
      <c r="Z4" s="5"/>
    </row>
    <row r="5" ht="15.75" customHeight="1">
      <c r="A5" s="5"/>
      <c r="B5" s="13"/>
      <c r="C5" s="5"/>
      <c r="D5" s="14" t="s">
        <v>3</v>
      </c>
      <c r="E5" s="5"/>
      <c r="F5" s="5"/>
      <c r="G5" s="5"/>
      <c r="H5" s="5"/>
      <c r="I5" s="5"/>
      <c r="J5" s="5"/>
      <c r="K5" s="5"/>
      <c r="L5" s="15"/>
      <c r="M5" s="15"/>
      <c r="N5" s="1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5"/>
      <c r="B6" s="13"/>
      <c r="C6" s="5"/>
      <c r="D6" s="14" t="s">
        <v>4</v>
      </c>
      <c r="E6" s="13"/>
      <c r="F6" s="13"/>
      <c r="G6" s="13"/>
      <c r="H6" s="13"/>
      <c r="I6" s="13"/>
      <c r="J6" s="16"/>
      <c r="K6" s="5"/>
      <c r="L6" s="5"/>
      <c r="M6" s="5"/>
      <c r="N6" s="16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5"/>
      <c r="B7" s="5"/>
      <c r="C7" s="5"/>
      <c r="D7" s="14" t="s">
        <v>5</v>
      </c>
      <c r="E7" s="13"/>
      <c r="F7" s="13"/>
      <c r="G7" s="13"/>
      <c r="H7" s="13"/>
      <c r="I7" s="13"/>
      <c r="J7" s="16"/>
      <c r="K7" s="5"/>
      <c r="L7" s="17"/>
      <c r="M7" s="17"/>
      <c r="N7" s="16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5"/>
      <c r="B8" s="5"/>
      <c r="C8" s="5"/>
      <c r="D8" s="14" t="s">
        <v>6</v>
      </c>
      <c r="E8" s="13"/>
      <c r="F8" s="13"/>
      <c r="G8" s="13"/>
      <c r="H8" s="13"/>
      <c r="I8" s="13"/>
      <c r="J8" s="16"/>
      <c r="K8" s="5"/>
      <c r="L8" s="16"/>
      <c r="M8" s="16"/>
      <c r="N8" s="16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5"/>
      <c r="B9" s="5"/>
      <c r="C9" s="5"/>
      <c r="D9" s="12"/>
      <c r="E9" s="12"/>
      <c r="F9" s="12"/>
      <c r="G9" s="12"/>
      <c r="H9" s="12"/>
      <c r="I9" s="12"/>
      <c r="J9" s="11"/>
      <c r="K9" s="12"/>
      <c r="L9" s="11"/>
      <c r="M9" s="12"/>
      <c r="N9" s="11"/>
      <c r="O9" s="9"/>
      <c r="P9" s="7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5"/>
      <c r="B10" s="5"/>
      <c r="C10" s="5"/>
      <c r="D10" s="12"/>
      <c r="E10" s="12"/>
      <c r="F10" s="12"/>
      <c r="G10" s="12"/>
      <c r="H10" s="12"/>
      <c r="I10" s="12"/>
      <c r="J10" s="11"/>
      <c r="K10" s="12"/>
      <c r="L10" s="11"/>
      <c r="M10" s="12"/>
      <c r="N10" s="11"/>
      <c r="O10" s="9"/>
      <c r="P10" s="7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5"/>
      <c r="B11" s="18" t="s">
        <v>7</v>
      </c>
      <c r="O11" s="9"/>
      <c r="P11" s="7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5"/>
      <c r="B12" s="18" t="s">
        <v>8</v>
      </c>
      <c r="O12" s="9"/>
      <c r="P12" s="7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5"/>
      <c r="B13" s="19" t="s">
        <v>9</v>
      </c>
      <c r="O13" s="9"/>
      <c r="P13" s="7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5"/>
      <c r="B14" s="13"/>
      <c r="C14" s="16"/>
      <c r="D14" s="12"/>
      <c r="E14" s="12"/>
      <c r="F14" s="12"/>
      <c r="G14" s="12"/>
      <c r="H14" s="12"/>
      <c r="I14" s="12"/>
      <c r="J14" s="11"/>
      <c r="K14" s="12"/>
      <c r="L14" s="11"/>
      <c r="M14" s="12"/>
      <c r="N14" s="11"/>
      <c r="O14" s="9"/>
      <c r="P14" s="7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ht="30.0" customHeight="1">
      <c r="A16" s="20"/>
      <c r="B16" s="21" t="s">
        <v>10</v>
      </c>
      <c r="C16" s="22"/>
      <c r="D16" s="23" t="s">
        <v>11</v>
      </c>
      <c r="E16" s="24"/>
      <c r="F16" s="24"/>
      <c r="G16" s="24"/>
      <c r="H16" s="24"/>
      <c r="I16" s="24"/>
      <c r="J16" s="25"/>
      <c r="K16" s="26" t="s">
        <v>12</v>
      </c>
      <c r="L16" s="22"/>
      <c r="M16" s="26" t="s">
        <v>13</v>
      </c>
      <c r="N16" s="22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ht="51.0" customHeight="1">
      <c r="A17" s="28"/>
      <c r="B17" s="29"/>
      <c r="C17" s="30"/>
      <c r="D17" s="31" t="s">
        <v>14</v>
      </c>
      <c r="E17" s="32" t="s">
        <v>15</v>
      </c>
      <c r="F17" s="32" t="s">
        <v>16</v>
      </c>
      <c r="G17" s="32" t="s">
        <v>17</v>
      </c>
      <c r="H17" s="32" t="s">
        <v>18</v>
      </c>
      <c r="I17" s="33" t="s">
        <v>19</v>
      </c>
      <c r="J17" s="34"/>
      <c r="K17" s="35"/>
      <c r="L17" s="30"/>
      <c r="M17" s="35"/>
      <c r="N17" s="30"/>
    </row>
    <row r="18" ht="47.25" customHeight="1">
      <c r="A18" s="36"/>
      <c r="B18" s="37" t="s">
        <v>20</v>
      </c>
      <c r="C18" s="38" t="s">
        <v>21</v>
      </c>
      <c r="D18" s="37" t="s">
        <v>21</v>
      </c>
      <c r="E18" s="39" t="s">
        <v>21</v>
      </c>
      <c r="F18" s="39" t="s">
        <v>21</v>
      </c>
      <c r="G18" s="39" t="s">
        <v>21</v>
      </c>
      <c r="H18" s="39" t="s">
        <v>21</v>
      </c>
      <c r="I18" s="39" t="s">
        <v>20</v>
      </c>
      <c r="J18" s="40" t="s">
        <v>22</v>
      </c>
      <c r="K18" s="37" t="s">
        <v>20</v>
      </c>
      <c r="L18" s="38" t="s">
        <v>21</v>
      </c>
      <c r="M18" s="41" t="s">
        <v>20</v>
      </c>
      <c r="N18" s="42" t="s">
        <v>21</v>
      </c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ht="15.0" customHeight="1">
      <c r="A19" s="44" t="s">
        <v>23</v>
      </c>
      <c r="B19" s="45" t="s">
        <v>24</v>
      </c>
      <c r="C19" s="46" t="s">
        <v>25</v>
      </c>
      <c r="D19" s="47" t="s">
        <v>26</v>
      </c>
      <c r="E19" s="48" t="s">
        <v>27</v>
      </c>
      <c r="F19" s="48" t="s">
        <v>28</v>
      </c>
      <c r="G19" s="48" t="s">
        <v>29</v>
      </c>
      <c r="H19" s="48" t="s">
        <v>30</v>
      </c>
      <c r="I19" s="48" t="s">
        <v>31</v>
      </c>
      <c r="J19" s="46" t="s">
        <v>32</v>
      </c>
      <c r="K19" s="47" t="s">
        <v>33</v>
      </c>
      <c r="L19" s="46" t="s">
        <v>34</v>
      </c>
      <c r="M19" s="47" t="s">
        <v>35</v>
      </c>
      <c r="N19" s="46" t="s">
        <v>36</v>
      </c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ht="39.75" customHeight="1">
      <c r="A20" s="50" t="s">
        <v>37</v>
      </c>
      <c r="B20" s="51">
        <f t="shared" ref="B20:B22" si="1">C20/N20</f>
        <v>0.7781122098</v>
      </c>
      <c r="C20" s="52">
        <v>1998866.0</v>
      </c>
      <c r="D20" s="53"/>
      <c r="E20" s="54"/>
      <c r="F20" s="54"/>
      <c r="G20" s="54"/>
      <c r="H20" s="54"/>
      <c r="I20" s="55"/>
      <c r="J20" s="56">
        <f t="shared" ref="J20:J23" si="2">D20+E20+F20+G20+H20</f>
        <v>0</v>
      </c>
      <c r="K20" s="57">
        <f t="shared" ref="K20:K22" si="3">L20/N20</f>
        <v>0.2218877902</v>
      </c>
      <c r="L20" s="52">
        <v>570000.0</v>
      </c>
      <c r="M20" s="58">
        <v>1.0</v>
      </c>
      <c r="N20" s="59">
        <f t="shared" ref="N20:N23" si="4">C20+J20+L20</f>
        <v>2568866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ht="45.0" customHeight="1">
      <c r="A21" s="60" t="s">
        <v>38</v>
      </c>
      <c r="B21" s="51">
        <f t="shared" si="1"/>
        <v>0.7756823765</v>
      </c>
      <c r="C21" s="52">
        <v>1998866.0</v>
      </c>
      <c r="D21" s="53"/>
      <c r="E21" s="54"/>
      <c r="F21" s="54"/>
      <c r="G21" s="54"/>
      <c r="H21" s="54"/>
      <c r="I21" s="55"/>
      <c r="J21" s="56">
        <f t="shared" si="2"/>
        <v>0</v>
      </c>
      <c r="K21" s="57">
        <f t="shared" si="3"/>
        <v>0.2243176235</v>
      </c>
      <c r="L21" s="52">
        <v>578047.0</v>
      </c>
      <c r="M21" s="58">
        <v>1.0</v>
      </c>
      <c r="N21" s="59">
        <f t="shared" si="4"/>
        <v>2576913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ht="48.75" customHeight="1">
      <c r="A22" s="60" t="s">
        <v>39</v>
      </c>
      <c r="B22" s="51">
        <f t="shared" si="1"/>
        <v>0.7756823765</v>
      </c>
      <c r="C22" s="52">
        <v>1998866.0</v>
      </c>
      <c r="D22" s="53"/>
      <c r="E22" s="54"/>
      <c r="F22" s="54"/>
      <c r="G22" s="54"/>
      <c r="H22" s="54"/>
      <c r="I22" s="55"/>
      <c r="J22" s="56">
        <f t="shared" si="2"/>
        <v>0</v>
      </c>
      <c r="K22" s="57">
        <f t="shared" si="3"/>
        <v>0.2243176235</v>
      </c>
      <c r="L22" s="52">
        <v>578047.0</v>
      </c>
      <c r="M22" s="58">
        <v>1.0</v>
      </c>
      <c r="N22" s="59">
        <f t="shared" si="4"/>
        <v>2576913</v>
      </c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ht="39.75" customHeight="1">
      <c r="A23" s="61" t="s">
        <v>40</v>
      </c>
      <c r="B23" s="51"/>
      <c r="C23" s="56">
        <f t="shared" ref="C23:H23" si="5">C21-C22</f>
        <v>0</v>
      </c>
      <c r="D23" s="53">
        <f t="shared" si="5"/>
        <v>0</v>
      </c>
      <c r="E23" s="54">
        <f t="shared" si="5"/>
        <v>0</v>
      </c>
      <c r="F23" s="54">
        <f t="shared" si="5"/>
        <v>0</v>
      </c>
      <c r="G23" s="54">
        <f t="shared" si="5"/>
        <v>0</v>
      </c>
      <c r="H23" s="54">
        <f t="shared" si="5"/>
        <v>0</v>
      </c>
      <c r="I23" s="55"/>
      <c r="J23" s="56">
        <f t="shared" si="2"/>
        <v>0</v>
      </c>
      <c r="K23" s="57"/>
      <c r="L23" s="56">
        <f>L21-L22</f>
        <v>0</v>
      </c>
      <c r="M23" s="58">
        <v>1.0</v>
      </c>
      <c r="N23" s="59">
        <f t="shared" si="4"/>
        <v>0</v>
      </c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ht="15.75" customHeight="1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ht="15.75" customHeight="1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ht="15.75" customHeight="1">
      <c r="A26" s="62"/>
      <c r="B26" s="62" t="s">
        <v>41</v>
      </c>
      <c r="C26" s="63"/>
      <c r="D26" s="63"/>
      <c r="E26" s="63"/>
      <c r="F26" s="62"/>
      <c r="G26" s="63"/>
      <c r="H26" s="63"/>
      <c r="I26" s="64"/>
      <c r="J26" s="63"/>
      <c r="K26" s="63"/>
      <c r="L26" s="63"/>
      <c r="M26" s="63"/>
      <c r="N26" s="63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</row>
    <row r="27" ht="15.75" customHeight="1">
      <c r="D27" s="65" t="s">
        <v>42</v>
      </c>
      <c r="F27" s="66"/>
      <c r="G27" s="65" t="s">
        <v>43</v>
      </c>
      <c r="I27" s="2"/>
      <c r="K27" s="66" t="s">
        <v>44</v>
      </c>
    </row>
    <row r="28" ht="15.75" customHeight="1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ht="15.75" customHeight="1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ht="15.75" customHeight="1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ht="15.75" customHeight="1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ht="15.75" customHeight="1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ht="15.75" customHeight="1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ht="15.75" customHeight="1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ht="15.75" customHeight="1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ht="15.75" customHeight="1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ht="15.75" customHeight="1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ht="15.75" customHeight="1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ht="15.75" customHeight="1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ht="15.75" customHeight="1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ht="15.75" customHeight="1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ht="15.75" customHeight="1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ht="15.75" customHeight="1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ht="15.75" customHeight="1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ht="15.75" customHeight="1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ht="15.75" customHeight="1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ht="15.75" customHeight="1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ht="15.75" customHeight="1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ht="15.75" customHeight="1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ht="15.75" customHeight="1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ht="15.75" customHeight="1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ht="15.75" customHeight="1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ht="15.75" customHeight="1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ht="15.75" customHeight="1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ht="15.75" customHeight="1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ht="15.75" customHeight="1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ht="15.75" customHeight="1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ht="15.75" customHeight="1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ht="15.75" customHeight="1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ht="15.75" customHeight="1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ht="15.75" customHeight="1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ht="15.75" customHeight="1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ht="15.75" customHeight="1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ht="15.75" customHeight="1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ht="15.75" customHeight="1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ht="15.75" customHeight="1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ht="15.75" customHeight="1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ht="15.75" customHeight="1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ht="15.75" customHeight="1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ht="15.75" customHeight="1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ht="15.75" customHeight="1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ht="15.75" customHeight="1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ht="15.75" customHeight="1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ht="15.75" customHeight="1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ht="15.75" customHeight="1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ht="15.75" customHeight="1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ht="15.75" customHeight="1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ht="15.75" customHeight="1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ht="15.75" customHeight="1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ht="15.75" customHeight="1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ht="15.75" customHeight="1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ht="15.75" customHeight="1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ht="15.75" customHeight="1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ht="15.75" customHeight="1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ht="15.75" customHeight="1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ht="15.75" customHeight="1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ht="15.75" customHeight="1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ht="15.75" customHeight="1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ht="15.75" customHeight="1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ht="15.75" customHeight="1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ht="15.75" customHeight="1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ht="15.75" customHeight="1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ht="15.75" customHeight="1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ht="15.75" customHeight="1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ht="15.75" customHeight="1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ht="15.75" customHeight="1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ht="15.75" customHeight="1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ht="15.75" customHeight="1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ht="15.75" customHeight="1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ht="15.75" customHeight="1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ht="15.75" customHeight="1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ht="15.75" customHeight="1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ht="15.75" customHeight="1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ht="15.75" customHeight="1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ht="15.75" customHeight="1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ht="15.75" customHeight="1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ht="15.75" customHeight="1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ht="15.75" customHeight="1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ht="15.75" customHeight="1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ht="15.75" customHeight="1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ht="15.75" customHeight="1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ht="15.75" customHeight="1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ht="15.75" customHeight="1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ht="15.75" customHeight="1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ht="15.75" customHeight="1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ht="15.75" customHeight="1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ht="15.75" customHeight="1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ht="15.75" customHeight="1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ht="15.75" customHeight="1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ht="15.75" customHeight="1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ht="15.75" customHeight="1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ht="15.75" customHeight="1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ht="15.75" customHeight="1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ht="15.75" customHeight="1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ht="15.75" customHeight="1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ht="15.75" customHeight="1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ht="15.75" customHeight="1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ht="15.75" customHeight="1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ht="15.75" customHeight="1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ht="15.75" customHeight="1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ht="15.75" customHeight="1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ht="15.75" customHeight="1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ht="15.75" customHeight="1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ht="15.75" customHeight="1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ht="15.75" customHeight="1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ht="15.75" customHeight="1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ht="15.75" customHeight="1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ht="15.75" customHeight="1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ht="15.75" customHeight="1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ht="15.75" customHeight="1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ht="15.75" customHeight="1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ht="15.75" customHeight="1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ht="15.75" customHeight="1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ht="15.75" customHeight="1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ht="15.75" customHeight="1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ht="15.75" customHeight="1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ht="15.75" customHeight="1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ht="15.75" customHeight="1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ht="15.75" customHeight="1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ht="15.75" customHeight="1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ht="15.75" customHeight="1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ht="15.75" customHeight="1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ht="15.75" customHeight="1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ht="15.75" customHeight="1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ht="15.75" customHeight="1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ht="15.75" customHeight="1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ht="15.75" customHeight="1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ht="15.75" customHeight="1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ht="15.75" customHeight="1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ht="15.75" customHeight="1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ht="15.75" customHeight="1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ht="15.75" customHeight="1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ht="15.75" customHeight="1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ht="15.75" customHeight="1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ht="15.75" customHeight="1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ht="15.75" customHeight="1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ht="15.75" customHeight="1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ht="15.75" customHeight="1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ht="15.75" customHeight="1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ht="15.75" customHeight="1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ht="15.75" customHeight="1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ht="15.75" customHeight="1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ht="15.75" customHeight="1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ht="15.75" customHeight="1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ht="15.75" customHeight="1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ht="15.75" customHeight="1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ht="15.75" customHeight="1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ht="15.75" customHeight="1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ht="15.75" customHeight="1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ht="15.75" customHeight="1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ht="15.75" customHeight="1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ht="15.75" customHeight="1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ht="15.75" customHeight="1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ht="15.75" customHeight="1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ht="15.75" customHeight="1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ht="15.75" customHeight="1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ht="15.75" customHeight="1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ht="15.75" customHeight="1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ht="15.75" customHeight="1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ht="15.75" customHeight="1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ht="15.75" customHeight="1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ht="15.75" customHeight="1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ht="15.75" customHeight="1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ht="15.75" customHeight="1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ht="15.75" customHeight="1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ht="15.75" customHeight="1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ht="15.75" customHeight="1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ht="15.75" customHeight="1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ht="15.75" customHeight="1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ht="15.75" customHeight="1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ht="15.75" customHeight="1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ht="15.75" customHeight="1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ht="15.75" customHeight="1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ht="15.75" customHeight="1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ht="15.75" customHeight="1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ht="15.75" customHeight="1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ht="15.75" customHeight="1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ht="15.75" customHeight="1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ht="15.75" customHeight="1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ht="15.75" customHeight="1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ht="15.75" customHeight="1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ht="15.75" customHeight="1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ht="15.75" customHeight="1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ht="15.75" customHeight="1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ht="15.75" customHeight="1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ht="15.75" customHeight="1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ht="15.75" customHeight="1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ht="15.75" customHeight="1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ht="15.75" customHeight="1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ht="15.75" customHeight="1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ht="15.75" customHeight="1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ht="15.75" customHeight="1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ht="15.75" customHeight="1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ht="15.75" customHeight="1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ht="15.75" customHeight="1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ht="15.75" customHeight="1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ht="15.75" customHeight="1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K16:L17"/>
    <mergeCell ref="I17:J17"/>
    <mergeCell ref="B11:N11"/>
    <mergeCell ref="B12:N12"/>
    <mergeCell ref="B13:N13"/>
    <mergeCell ref="A16:A18"/>
    <mergeCell ref="B16:C17"/>
    <mergeCell ref="D16:J16"/>
    <mergeCell ref="M16:N17"/>
  </mergeCell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pageSetUpPr fitToPage="1"/>
  </sheetPr>
  <sheetViews>
    <sheetView workbookViewId="0">
      <pane xSplit="4.0" ySplit="8.0" topLeftCell="E9" activePane="bottomRight" state="frozen"/>
      <selection activeCell="E1" sqref="E1" pane="topRight"/>
      <selection activeCell="A9" sqref="A9" pane="bottomLeft"/>
      <selection activeCell="E9" sqref="E9" pane="bottomRight"/>
    </sheetView>
  </sheetViews>
  <sheetFormatPr customHeight="1" defaultColWidth="12.63" defaultRowHeight="15.0" outlineLevelCol="1"/>
  <cols>
    <col customWidth="1" min="1" max="1" width="8.75"/>
    <col customWidth="1" min="2" max="2" width="5.13"/>
    <col customWidth="1" min="3" max="3" width="27.5"/>
    <col customWidth="1" min="4" max="4" width="10.38"/>
    <col customWidth="1" min="5" max="5" width="10.13"/>
    <col customWidth="1" min="6" max="6" width="9.75"/>
    <col customWidth="1" min="7" max="7" width="14.38"/>
    <col customWidth="1" min="8" max="8" width="10.13"/>
    <col customWidth="1" min="9" max="9" width="10.0"/>
    <col customWidth="1" min="10" max="10" width="14.38"/>
    <col customWidth="1" hidden="1" min="11" max="11" width="8.25" outlineLevel="1"/>
    <col customWidth="1" hidden="1" min="12" max="12" width="9.75" outlineLevel="1"/>
    <col customWidth="1" hidden="1" min="13" max="13" width="14.38" outlineLevel="1"/>
    <col customWidth="1" hidden="1" min="14" max="14" width="8.25" outlineLevel="1"/>
    <col customWidth="1" hidden="1" min="15" max="15" width="9.75" outlineLevel="1"/>
    <col customWidth="1" hidden="1" min="16" max="16" width="14.38" outlineLevel="1"/>
    <col customWidth="1" hidden="1" min="17" max="17" width="8.25" outlineLevel="1"/>
    <col customWidth="1" hidden="1" min="18" max="18" width="9.75" outlineLevel="1"/>
    <col customWidth="1" hidden="1" min="19" max="19" width="14.38" outlineLevel="1"/>
    <col customWidth="1" hidden="1" min="20" max="20" width="8.25" outlineLevel="1"/>
    <col customWidth="1" hidden="1" min="21" max="21" width="9.75" outlineLevel="1"/>
    <col customWidth="1" hidden="1" min="22" max="22" width="14.38" outlineLevel="1"/>
    <col collapsed="1" customWidth="1" min="23" max="23" width="8.25"/>
    <col customWidth="1" min="24" max="24" width="9.75"/>
    <col customWidth="1" min="25" max="25" width="14.38"/>
    <col customWidth="1" min="26" max="26" width="8.25"/>
    <col customWidth="1" min="27" max="27" width="9.75"/>
    <col customWidth="1" min="28" max="32" width="14.38"/>
    <col customWidth="1" min="33" max="33" width="39.5"/>
    <col customWidth="1" min="34" max="35" width="6.75"/>
  </cols>
  <sheetData>
    <row r="1">
      <c r="A1" s="67"/>
      <c r="B1" s="67"/>
      <c r="C1" s="67"/>
      <c r="D1" s="67"/>
      <c r="E1" s="67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3"/>
      <c r="AD1" s="13"/>
      <c r="AE1" s="13"/>
      <c r="AF1" s="13"/>
      <c r="AG1" s="68"/>
    </row>
    <row r="2">
      <c r="A2" s="69" t="s">
        <v>45</v>
      </c>
      <c r="B2" s="67"/>
      <c r="C2" s="67"/>
      <c r="D2" s="67"/>
      <c r="E2" s="67"/>
      <c r="F2" s="16"/>
      <c r="G2" s="16"/>
      <c r="H2" s="16"/>
      <c r="I2" s="70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3"/>
      <c r="AD2" s="13"/>
      <c r="AE2" s="13"/>
      <c r="AF2" s="13"/>
      <c r="AG2" s="13"/>
      <c r="AH2" s="66"/>
      <c r="AI2" s="66"/>
    </row>
    <row r="3">
      <c r="A3" s="71" t="s">
        <v>46</v>
      </c>
      <c r="B3" s="72"/>
      <c r="C3" s="70" t="s">
        <v>47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4"/>
      <c r="AD3" s="74"/>
      <c r="AE3" s="74"/>
      <c r="AF3" s="74"/>
      <c r="AG3" s="74"/>
      <c r="AH3" s="66"/>
      <c r="AI3" s="66"/>
    </row>
    <row r="4" ht="15.75" customHeight="1">
      <c r="A4" s="13" t="s">
        <v>48</v>
      </c>
      <c r="B4" s="72"/>
      <c r="C4" s="70" t="s">
        <v>49</v>
      </c>
      <c r="D4" s="73"/>
      <c r="E4" s="73"/>
      <c r="F4" s="73"/>
      <c r="G4" s="73"/>
      <c r="H4" s="73"/>
      <c r="I4" s="73"/>
      <c r="J4" s="73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6"/>
      <c r="AD4" s="76"/>
      <c r="AE4" s="76"/>
      <c r="AF4" s="76"/>
      <c r="AG4" s="76"/>
      <c r="AH4" s="66"/>
      <c r="AI4" s="66"/>
    </row>
    <row r="5">
      <c r="A5" s="13"/>
      <c r="B5" s="72"/>
      <c r="C5" s="77"/>
      <c r="D5" s="73"/>
      <c r="E5" s="73"/>
      <c r="F5" s="73"/>
      <c r="G5" s="73"/>
      <c r="H5" s="73"/>
      <c r="I5" s="73"/>
      <c r="J5" s="73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9"/>
      <c r="AD5" s="79"/>
      <c r="AE5" s="79"/>
      <c r="AF5" s="79"/>
      <c r="AG5" s="79"/>
    </row>
    <row r="6" ht="26.25" customHeight="1">
      <c r="A6" s="80" t="s">
        <v>50</v>
      </c>
      <c r="B6" s="81" t="s">
        <v>51</v>
      </c>
      <c r="C6" s="82" t="s">
        <v>52</v>
      </c>
      <c r="D6" s="83" t="s">
        <v>53</v>
      </c>
      <c r="E6" s="84" t="s">
        <v>54</v>
      </c>
      <c r="F6" s="85"/>
      <c r="G6" s="85"/>
      <c r="H6" s="85"/>
      <c r="I6" s="85"/>
      <c r="J6" s="86"/>
      <c r="K6" s="84" t="s">
        <v>55</v>
      </c>
      <c r="L6" s="85"/>
      <c r="M6" s="85"/>
      <c r="N6" s="85"/>
      <c r="O6" s="85"/>
      <c r="P6" s="86"/>
      <c r="Q6" s="84" t="s">
        <v>55</v>
      </c>
      <c r="R6" s="85"/>
      <c r="S6" s="85"/>
      <c r="T6" s="85"/>
      <c r="U6" s="85"/>
      <c r="V6" s="86"/>
      <c r="W6" s="87" t="s">
        <v>56</v>
      </c>
      <c r="X6" s="85"/>
      <c r="Y6" s="85"/>
      <c r="Z6" s="85"/>
      <c r="AA6" s="85"/>
      <c r="AB6" s="86"/>
      <c r="AC6" s="88" t="s">
        <v>57</v>
      </c>
      <c r="AD6" s="85"/>
      <c r="AE6" s="85"/>
      <c r="AF6" s="89"/>
      <c r="AG6" s="80" t="s">
        <v>58</v>
      </c>
    </row>
    <row r="7" ht="71.25" customHeight="1">
      <c r="A7" s="28"/>
      <c r="B7" s="90"/>
      <c r="C7" s="91"/>
      <c r="D7" s="91"/>
      <c r="E7" s="92" t="s">
        <v>59</v>
      </c>
      <c r="F7" s="85"/>
      <c r="G7" s="86"/>
      <c r="H7" s="92" t="s">
        <v>60</v>
      </c>
      <c r="I7" s="85"/>
      <c r="J7" s="86"/>
      <c r="K7" s="92" t="s">
        <v>59</v>
      </c>
      <c r="L7" s="85"/>
      <c r="M7" s="86"/>
      <c r="N7" s="92" t="s">
        <v>60</v>
      </c>
      <c r="O7" s="85"/>
      <c r="P7" s="86"/>
      <c r="Q7" s="92" t="s">
        <v>59</v>
      </c>
      <c r="R7" s="85"/>
      <c r="S7" s="86"/>
      <c r="T7" s="92" t="s">
        <v>60</v>
      </c>
      <c r="U7" s="85"/>
      <c r="V7" s="86"/>
      <c r="W7" s="92" t="s">
        <v>59</v>
      </c>
      <c r="X7" s="85"/>
      <c r="Y7" s="86"/>
      <c r="Z7" s="92" t="s">
        <v>60</v>
      </c>
      <c r="AA7" s="85"/>
      <c r="AB7" s="86"/>
      <c r="AC7" s="93" t="s">
        <v>61</v>
      </c>
      <c r="AD7" s="93" t="s">
        <v>62</v>
      </c>
      <c r="AE7" s="88" t="s">
        <v>63</v>
      </c>
      <c r="AF7" s="89"/>
      <c r="AG7" s="28"/>
    </row>
    <row r="8" ht="41.25" customHeight="1">
      <c r="A8" s="94"/>
      <c r="B8" s="95"/>
      <c r="C8" s="96"/>
      <c r="D8" s="96"/>
      <c r="E8" s="97" t="s">
        <v>64</v>
      </c>
      <c r="F8" s="98" t="s">
        <v>65</v>
      </c>
      <c r="G8" s="99" t="s">
        <v>66</v>
      </c>
      <c r="H8" s="97" t="s">
        <v>64</v>
      </c>
      <c r="I8" s="98" t="s">
        <v>65</v>
      </c>
      <c r="J8" s="99" t="s">
        <v>67</v>
      </c>
      <c r="K8" s="97" t="s">
        <v>64</v>
      </c>
      <c r="L8" s="98" t="s">
        <v>68</v>
      </c>
      <c r="M8" s="99" t="s">
        <v>69</v>
      </c>
      <c r="N8" s="97" t="s">
        <v>64</v>
      </c>
      <c r="O8" s="98" t="s">
        <v>68</v>
      </c>
      <c r="P8" s="99" t="s">
        <v>70</v>
      </c>
      <c r="Q8" s="97" t="s">
        <v>64</v>
      </c>
      <c r="R8" s="98" t="s">
        <v>68</v>
      </c>
      <c r="S8" s="99" t="s">
        <v>71</v>
      </c>
      <c r="T8" s="97" t="s">
        <v>64</v>
      </c>
      <c r="U8" s="98" t="s">
        <v>68</v>
      </c>
      <c r="V8" s="99" t="s">
        <v>72</v>
      </c>
      <c r="W8" s="97" t="s">
        <v>64</v>
      </c>
      <c r="X8" s="98" t="s">
        <v>68</v>
      </c>
      <c r="Y8" s="99" t="s">
        <v>73</v>
      </c>
      <c r="Z8" s="97" t="s">
        <v>64</v>
      </c>
      <c r="AA8" s="98" t="s">
        <v>68</v>
      </c>
      <c r="AB8" s="99" t="s">
        <v>74</v>
      </c>
      <c r="AC8" s="100"/>
      <c r="AD8" s="100"/>
      <c r="AE8" s="101" t="s">
        <v>75</v>
      </c>
      <c r="AF8" s="102" t="s">
        <v>20</v>
      </c>
      <c r="AG8" s="100"/>
    </row>
    <row r="9">
      <c r="A9" s="103" t="s">
        <v>76</v>
      </c>
      <c r="B9" s="104">
        <v>1.0</v>
      </c>
      <c r="C9" s="105">
        <v>2.0</v>
      </c>
      <c r="D9" s="106">
        <v>3.0</v>
      </c>
      <c r="E9" s="107">
        <v>4.0</v>
      </c>
      <c r="F9" s="107">
        <v>5.0</v>
      </c>
      <c r="G9" s="107">
        <v>6.0</v>
      </c>
      <c r="H9" s="107">
        <v>7.0</v>
      </c>
      <c r="I9" s="107">
        <v>8.0</v>
      </c>
      <c r="J9" s="107">
        <v>9.0</v>
      </c>
      <c r="K9" s="108">
        <v>10.0</v>
      </c>
      <c r="L9" s="108">
        <v>11.0</v>
      </c>
      <c r="M9" s="108">
        <v>12.0</v>
      </c>
      <c r="N9" s="108">
        <v>13.0</v>
      </c>
      <c r="O9" s="108">
        <v>14.0</v>
      </c>
      <c r="P9" s="108">
        <v>15.0</v>
      </c>
      <c r="Q9" s="108">
        <v>16.0</v>
      </c>
      <c r="R9" s="108">
        <v>17.0</v>
      </c>
      <c r="S9" s="108">
        <v>18.0</v>
      </c>
      <c r="T9" s="108">
        <v>19.0</v>
      </c>
      <c r="U9" s="108">
        <v>20.0</v>
      </c>
      <c r="V9" s="108">
        <v>21.0</v>
      </c>
      <c r="W9" s="108">
        <v>22.0</v>
      </c>
      <c r="X9" s="108">
        <v>23.0</v>
      </c>
      <c r="Y9" s="108">
        <v>24.0</v>
      </c>
      <c r="Z9" s="108">
        <v>25.0</v>
      </c>
      <c r="AA9" s="108">
        <v>26.0</v>
      </c>
      <c r="AB9" s="108">
        <v>27.0</v>
      </c>
      <c r="AC9" s="109">
        <v>28.0</v>
      </c>
      <c r="AD9" s="109">
        <v>29.0</v>
      </c>
      <c r="AE9" s="109">
        <v>30.0</v>
      </c>
      <c r="AF9" s="110">
        <v>31.0</v>
      </c>
      <c r="AG9" s="108">
        <v>32.0</v>
      </c>
    </row>
    <row r="10">
      <c r="A10" s="111"/>
      <c r="B10" s="112"/>
      <c r="C10" s="110" t="s">
        <v>77</v>
      </c>
      <c r="D10" s="113"/>
      <c r="E10" s="106" t="s">
        <v>78</v>
      </c>
      <c r="F10" s="113" t="s">
        <v>79</v>
      </c>
      <c r="G10" s="114" t="s">
        <v>80</v>
      </c>
      <c r="H10" s="113" t="s">
        <v>81</v>
      </c>
      <c r="I10" s="113" t="s">
        <v>82</v>
      </c>
      <c r="J10" s="113" t="s">
        <v>83</v>
      </c>
      <c r="K10" s="105" t="s">
        <v>84</v>
      </c>
      <c r="L10" s="110" t="s">
        <v>85</v>
      </c>
      <c r="M10" s="109" t="s">
        <v>86</v>
      </c>
      <c r="N10" s="105" t="s">
        <v>87</v>
      </c>
      <c r="O10" s="110" t="s">
        <v>88</v>
      </c>
      <c r="P10" s="109" t="s">
        <v>89</v>
      </c>
      <c r="Q10" s="105" t="s">
        <v>90</v>
      </c>
      <c r="R10" s="110" t="s">
        <v>91</v>
      </c>
      <c r="S10" s="109" t="s">
        <v>92</v>
      </c>
      <c r="T10" s="105" t="s">
        <v>93</v>
      </c>
      <c r="U10" s="110" t="s">
        <v>94</v>
      </c>
      <c r="V10" s="109" t="s">
        <v>95</v>
      </c>
      <c r="W10" s="105" t="s">
        <v>96</v>
      </c>
      <c r="X10" s="110" t="s">
        <v>97</v>
      </c>
      <c r="Y10" s="109" t="s">
        <v>98</v>
      </c>
      <c r="Z10" s="105" t="s">
        <v>99</v>
      </c>
      <c r="AA10" s="110" t="s">
        <v>100</v>
      </c>
      <c r="AB10" s="109" t="s">
        <v>101</v>
      </c>
      <c r="AC10" s="110" t="s">
        <v>102</v>
      </c>
      <c r="AD10" s="110" t="s">
        <v>103</v>
      </c>
      <c r="AE10" s="110" t="s">
        <v>104</v>
      </c>
      <c r="AF10" s="110" t="s">
        <v>105</v>
      </c>
      <c r="AG10" s="108"/>
    </row>
    <row r="11" ht="19.5" customHeight="1">
      <c r="A11" s="115"/>
      <c r="B11" s="116"/>
      <c r="C11" s="117" t="s">
        <v>106</v>
      </c>
      <c r="D11" s="118"/>
      <c r="E11" s="119"/>
      <c r="F11" s="118"/>
      <c r="G11" s="120"/>
      <c r="H11" s="118"/>
      <c r="I11" s="118"/>
      <c r="J11" s="118"/>
      <c r="K11" s="119"/>
      <c r="L11" s="118"/>
      <c r="M11" s="120"/>
      <c r="N11" s="119"/>
      <c r="O11" s="118"/>
      <c r="P11" s="120"/>
      <c r="Q11" s="119"/>
      <c r="R11" s="118"/>
      <c r="S11" s="120"/>
      <c r="T11" s="119"/>
      <c r="U11" s="118"/>
      <c r="V11" s="120"/>
      <c r="W11" s="119"/>
      <c r="X11" s="118"/>
      <c r="Y11" s="120"/>
      <c r="Z11" s="119"/>
      <c r="AA11" s="118"/>
      <c r="AB11" s="120"/>
      <c r="AC11" s="121"/>
      <c r="AD11" s="122"/>
      <c r="AE11" s="122"/>
      <c r="AF11" s="122"/>
      <c r="AG11" s="123"/>
      <c r="AH11" s="124"/>
      <c r="AI11" s="124"/>
    </row>
    <row r="12" ht="22.5" customHeight="1">
      <c r="A12" s="125" t="s">
        <v>107</v>
      </c>
      <c r="B12" s="126">
        <v>1.0</v>
      </c>
      <c r="C12" s="127" t="s">
        <v>108</v>
      </c>
      <c r="D12" s="128"/>
      <c r="E12" s="129"/>
      <c r="F12" s="130"/>
      <c r="G12" s="130"/>
      <c r="H12" s="131"/>
      <c r="I12" s="132"/>
      <c r="J12" s="133"/>
      <c r="K12" s="130"/>
      <c r="L12" s="130"/>
      <c r="M12" s="134"/>
      <c r="N12" s="129"/>
      <c r="O12" s="130"/>
      <c r="P12" s="134"/>
      <c r="Q12" s="130"/>
      <c r="R12" s="130"/>
      <c r="S12" s="134"/>
      <c r="T12" s="129"/>
      <c r="U12" s="130"/>
      <c r="V12" s="134"/>
      <c r="W12" s="130"/>
      <c r="X12" s="130"/>
      <c r="Y12" s="134"/>
      <c r="Z12" s="129"/>
      <c r="AA12" s="130"/>
      <c r="AB12" s="130"/>
      <c r="AC12" s="135"/>
      <c r="AD12" s="136"/>
      <c r="AE12" s="136"/>
      <c r="AF12" s="137"/>
      <c r="AG12" s="138"/>
      <c r="AH12" s="139"/>
      <c r="AI12" s="139"/>
    </row>
    <row r="13" ht="30.0" customHeight="1">
      <c r="A13" s="140" t="s">
        <v>109</v>
      </c>
      <c r="B13" s="141" t="s">
        <v>110</v>
      </c>
      <c r="C13" s="142" t="s">
        <v>111</v>
      </c>
      <c r="D13" s="143"/>
      <c r="E13" s="144"/>
      <c r="F13" s="145"/>
      <c r="G13" s="146">
        <f>SUM(G14)</f>
        <v>0</v>
      </c>
      <c r="H13" s="144"/>
      <c r="I13" s="145"/>
      <c r="J13" s="147">
        <f>SUM(J14)</f>
        <v>0</v>
      </c>
      <c r="K13" s="144"/>
      <c r="L13" s="145"/>
      <c r="M13" s="147">
        <f>SUM(M14)</f>
        <v>0</v>
      </c>
      <c r="N13" s="144"/>
      <c r="O13" s="145"/>
      <c r="P13" s="147">
        <f>SUM(P14)</f>
        <v>0</v>
      </c>
      <c r="Q13" s="144"/>
      <c r="R13" s="145"/>
      <c r="S13" s="147">
        <f>SUM(S14)</f>
        <v>0</v>
      </c>
      <c r="T13" s="144"/>
      <c r="U13" s="145"/>
      <c r="V13" s="147">
        <f>SUM(V14)</f>
        <v>0</v>
      </c>
      <c r="W13" s="144"/>
      <c r="X13" s="145"/>
      <c r="Y13" s="147">
        <f>SUM(Y14)</f>
        <v>0</v>
      </c>
      <c r="Z13" s="144"/>
      <c r="AA13" s="145"/>
      <c r="AB13" s="147">
        <f>SUM(AB14)</f>
        <v>0</v>
      </c>
      <c r="AC13" s="148">
        <f t="shared" ref="AC13:AC38" si="1">G13+M13+S13+Y13</f>
        <v>0</v>
      </c>
      <c r="AD13" s="149">
        <f t="shared" ref="AD13:AD38" si="2">J13+P13+V13+AB13</f>
        <v>0</v>
      </c>
      <c r="AE13" s="150">
        <f t="shared" ref="AE13:AE39" si="3">AC13-AD13</f>
        <v>0</v>
      </c>
      <c r="AF13" s="151" t="str">
        <f t="shared" ref="AF13:AF39" si="4">AE13/AC13</f>
        <v>#DIV/0!</v>
      </c>
      <c r="AG13" s="152"/>
      <c r="AH13" s="153"/>
      <c r="AI13" s="153"/>
    </row>
    <row r="14" ht="30.0" customHeight="1">
      <c r="A14" s="154" t="s">
        <v>112</v>
      </c>
      <c r="B14" s="155" t="s">
        <v>113</v>
      </c>
      <c r="C14" s="156" t="s">
        <v>114</v>
      </c>
      <c r="D14" s="157" t="s">
        <v>115</v>
      </c>
      <c r="E14" s="158"/>
      <c r="F14" s="159"/>
      <c r="G14" s="160">
        <f t="shared" ref="G14:G16" si="5">E14*F14</f>
        <v>0</v>
      </c>
      <c r="H14" s="161"/>
      <c r="I14" s="159"/>
      <c r="J14" s="162">
        <f t="shared" ref="J14:J16" si="6">H14*I14</f>
        <v>0</v>
      </c>
      <c r="K14" s="163"/>
      <c r="L14" s="164"/>
      <c r="M14" s="165">
        <f>K14*L14</f>
        <v>0</v>
      </c>
      <c r="N14" s="163"/>
      <c r="O14" s="164"/>
      <c r="P14" s="165">
        <f>N14*O14</f>
        <v>0</v>
      </c>
      <c r="Q14" s="163"/>
      <c r="R14" s="164"/>
      <c r="S14" s="165">
        <f>Q14*R14</f>
        <v>0</v>
      </c>
      <c r="T14" s="163"/>
      <c r="U14" s="164"/>
      <c r="V14" s="165">
        <f>T14*U14</f>
        <v>0</v>
      </c>
      <c r="W14" s="163"/>
      <c r="X14" s="164"/>
      <c r="Y14" s="166">
        <f t="shared" ref="Y14:Y16" si="7">W14*X14</f>
        <v>0</v>
      </c>
      <c r="Z14" s="163"/>
      <c r="AA14" s="164"/>
      <c r="AB14" s="166">
        <f t="shared" ref="AB14:AB16" si="8">Z14*AA14</f>
        <v>0</v>
      </c>
      <c r="AC14" s="167">
        <f t="shared" si="1"/>
        <v>0</v>
      </c>
      <c r="AD14" s="168">
        <f t="shared" si="2"/>
        <v>0</v>
      </c>
      <c r="AE14" s="169">
        <f t="shared" si="3"/>
        <v>0</v>
      </c>
      <c r="AF14" s="170" t="str">
        <f t="shared" si="4"/>
        <v>#DIV/0!</v>
      </c>
      <c r="AG14" s="171"/>
      <c r="AH14" s="172"/>
      <c r="AI14" s="172"/>
    </row>
    <row r="15" ht="30.0" customHeight="1">
      <c r="A15" s="154" t="s">
        <v>112</v>
      </c>
      <c r="B15" s="155" t="s">
        <v>116</v>
      </c>
      <c r="C15" s="156" t="s">
        <v>114</v>
      </c>
      <c r="D15" s="157" t="s">
        <v>115</v>
      </c>
      <c r="E15" s="173"/>
      <c r="F15" s="174"/>
      <c r="G15" s="160">
        <f t="shared" si="5"/>
        <v>0</v>
      </c>
      <c r="H15" s="175"/>
      <c r="I15" s="174"/>
      <c r="J15" s="162">
        <f t="shared" si="6"/>
        <v>0</v>
      </c>
      <c r="K15" s="176"/>
      <c r="L15" s="177"/>
      <c r="M15" s="178"/>
      <c r="N15" s="176"/>
      <c r="O15" s="177"/>
      <c r="P15" s="178"/>
      <c r="Q15" s="176"/>
      <c r="R15" s="177"/>
      <c r="S15" s="178"/>
      <c r="T15" s="176"/>
      <c r="U15" s="177"/>
      <c r="V15" s="178"/>
      <c r="W15" s="176"/>
      <c r="X15" s="177"/>
      <c r="Y15" s="166">
        <f t="shared" si="7"/>
        <v>0</v>
      </c>
      <c r="Z15" s="176"/>
      <c r="AA15" s="177"/>
      <c r="AB15" s="166">
        <f t="shared" si="8"/>
        <v>0</v>
      </c>
      <c r="AC15" s="167">
        <f t="shared" si="1"/>
        <v>0</v>
      </c>
      <c r="AD15" s="168">
        <f t="shared" si="2"/>
        <v>0</v>
      </c>
      <c r="AE15" s="169">
        <f t="shared" si="3"/>
        <v>0</v>
      </c>
      <c r="AF15" s="170" t="str">
        <f t="shared" si="4"/>
        <v>#DIV/0!</v>
      </c>
      <c r="AG15" s="179"/>
      <c r="AH15" s="172"/>
      <c r="AI15" s="172"/>
    </row>
    <row r="16" ht="30.0" customHeight="1">
      <c r="A16" s="180" t="s">
        <v>112</v>
      </c>
      <c r="B16" s="181" t="s">
        <v>117</v>
      </c>
      <c r="C16" s="182" t="s">
        <v>114</v>
      </c>
      <c r="D16" s="183" t="s">
        <v>115</v>
      </c>
      <c r="E16" s="173"/>
      <c r="F16" s="174"/>
      <c r="G16" s="184">
        <f t="shared" si="5"/>
        <v>0</v>
      </c>
      <c r="H16" s="175"/>
      <c r="I16" s="174"/>
      <c r="J16" s="185">
        <f t="shared" si="6"/>
        <v>0</v>
      </c>
      <c r="K16" s="176"/>
      <c r="L16" s="177"/>
      <c r="M16" s="178"/>
      <c r="N16" s="176"/>
      <c r="O16" s="177"/>
      <c r="P16" s="178"/>
      <c r="Q16" s="176"/>
      <c r="R16" s="177"/>
      <c r="S16" s="178"/>
      <c r="T16" s="176"/>
      <c r="U16" s="177"/>
      <c r="V16" s="178"/>
      <c r="W16" s="176"/>
      <c r="X16" s="177"/>
      <c r="Y16" s="166">
        <f t="shared" si="7"/>
        <v>0</v>
      </c>
      <c r="Z16" s="176"/>
      <c r="AA16" s="177"/>
      <c r="AB16" s="166">
        <f t="shared" si="8"/>
        <v>0</v>
      </c>
      <c r="AC16" s="186">
        <f t="shared" si="1"/>
        <v>0</v>
      </c>
      <c r="AD16" s="187">
        <f t="shared" si="2"/>
        <v>0</v>
      </c>
      <c r="AE16" s="188">
        <f t="shared" si="3"/>
        <v>0</v>
      </c>
      <c r="AF16" s="189" t="str">
        <f t="shared" si="4"/>
        <v>#DIV/0!</v>
      </c>
      <c r="AG16" s="190"/>
      <c r="AH16" s="172"/>
      <c r="AI16" s="172"/>
    </row>
    <row r="17" ht="30.0" customHeight="1">
      <c r="A17" s="140" t="s">
        <v>109</v>
      </c>
      <c r="B17" s="141" t="s">
        <v>118</v>
      </c>
      <c r="C17" s="142" t="s">
        <v>119</v>
      </c>
      <c r="D17" s="143"/>
      <c r="E17" s="144"/>
      <c r="F17" s="145"/>
      <c r="G17" s="147">
        <f>SUM(G18:G20)</f>
        <v>0</v>
      </c>
      <c r="H17" s="144"/>
      <c r="I17" s="145"/>
      <c r="J17" s="147">
        <f>SUM(J18:J20)</f>
        <v>0</v>
      </c>
      <c r="K17" s="144"/>
      <c r="L17" s="145"/>
      <c r="M17" s="147">
        <f>SUM(M18:M20)</f>
        <v>0</v>
      </c>
      <c r="N17" s="144"/>
      <c r="O17" s="145"/>
      <c r="P17" s="146">
        <v>0.0</v>
      </c>
      <c r="Q17" s="144"/>
      <c r="R17" s="145"/>
      <c r="S17" s="147">
        <f>SUM(S18:S20)</f>
        <v>0</v>
      </c>
      <c r="T17" s="144"/>
      <c r="U17" s="145"/>
      <c r="V17" s="146">
        <v>0.0</v>
      </c>
      <c r="W17" s="144"/>
      <c r="X17" s="145"/>
      <c r="Y17" s="147">
        <f>SUM(Y18:Y20)</f>
        <v>0</v>
      </c>
      <c r="Z17" s="144"/>
      <c r="AA17" s="145"/>
      <c r="AB17" s="146">
        <v>0.0</v>
      </c>
      <c r="AC17" s="148">
        <f t="shared" si="1"/>
        <v>0</v>
      </c>
      <c r="AD17" s="149">
        <f t="shared" si="2"/>
        <v>0</v>
      </c>
      <c r="AE17" s="150">
        <f t="shared" si="3"/>
        <v>0</v>
      </c>
      <c r="AF17" s="191" t="str">
        <f t="shared" si="4"/>
        <v>#DIV/0!</v>
      </c>
      <c r="AG17" s="192"/>
      <c r="AH17" s="153"/>
      <c r="AI17" s="153"/>
    </row>
    <row r="18" ht="30.0" customHeight="1">
      <c r="A18" s="154" t="s">
        <v>112</v>
      </c>
      <c r="B18" s="155" t="s">
        <v>113</v>
      </c>
      <c r="C18" s="156" t="s">
        <v>114</v>
      </c>
      <c r="D18" s="157" t="s">
        <v>115</v>
      </c>
      <c r="E18" s="193"/>
      <c r="F18" s="194"/>
      <c r="G18" s="162">
        <f t="shared" ref="G18:G20" si="9">E18*F18</f>
        <v>0</v>
      </c>
      <c r="H18" s="193"/>
      <c r="I18" s="194"/>
      <c r="J18" s="162">
        <f t="shared" ref="J18:J20" si="10">H18*I18</f>
        <v>0</v>
      </c>
      <c r="K18" s="193"/>
      <c r="L18" s="194"/>
      <c r="M18" s="162">
        <f t="shared" ref="M18:M20" si="11">K18*L18</f>
        <v>0</v>
      </c>
      <c r="N18" s="193"/>
      <c r="O18" s="194"/>
      <c r="P18" s="160">
        <v>0.0</v>
      </c>
      <c r="Q18" s="193"/>
      <c r="R18" s="194"/>
      <c r="S18" s="162">
        <f t="shared" ref="S18:S20" si="12">Q18*R18</f>
        <v>0</v>
      </c>
      <c r="T18" s="193"/>
      <c r="U18" s="194"/>
      <c r="V18" s="160">
        <v>0.0</v>
      </c>
      <c r="W18" s="193"/>
      <c r="X18" s="194"/>
      <c r="Y18" s="162">
        <f t="shared" ref="Y18:Y20" si="13">W18*X18</f>
        <v>0</v>
      </c>
      <c r="Z18" s="193"/>
      <c r="AA18" s="194"/>
      <c r="AB18" s="160">
        <v>0.0</v>
      </c>
      <c r="AC18" s="167">
        <f t="shared" si="1"/>
        <v>0</v>
      </c>
      <c r="AD18" s="168">
        <f t="shared" si="2"/>
        <v>0</v>
      </c>
      <c r="AE18" s="169">
        <f t="shared" si="3"/>
        <v>0</v>
      </c>
      <c r="AF18" s="170" t="str">
        <f t="shared" si="4"/>
        <v>#DIV/0!</v>
      </c>
      <c r="AG18" s="171"/>
      <c r="AH18" s="139"/>
      <c r="AI18" s="139"/>
    </row>
    <row r="19" ht="30.0" customHeight="1">
      <c r="A19" s="154" t="s">
        <v>112</v>
      </c>
      <c r="B19" s="155" t="s">
        <v>116</v>
      </c>
      <c r="C19" s="156" t="s">
        <v>114</v>
      </c>
      <c r="D19" s="157" t="s">
        <v>115</v>
      </c>
      <c r="E19" s="193"/>
      <c r="F19" s="194"/>
      <c r="G19" s="162">
        <f t="shared" si="9"/>
        <v>0</v>
      </c>
      <c r="H19" s="193"/>
      <c r="I19" s="194"/>
      <c r="J19" s="162">
        <f t="shared" si="10"/>
        <v>0</v>
      </c>
      <c r="K19" s="193"/>
      <c r="L19" s="194"/>
      <c r="M19" s="162">
        <f t="shared" si="11"/>
        <v>0</v>
      </c>
      <c r="N19" s="193"/>
      <c r="O19" s="194"/>
      <c r="P19" s="160">
        <v>0.0</v>
      </c>
      <c r="Q19" s="193"/>
      <c r="R19" s="194"/>
      <c r="S19" s="162">
        <f t="shared" si="12"/>
        <v>0</v>
      </c>
      <c r="T19" s="193"/>
      <c r="U19" s="194"/>
      <c r="V19" s="160">
        <v>0.0</v>
      </c>
      <c r="W19" s="193"/>
      <c r="X19" s="194"/>
      <c r="Y19" s="162">
        <f t="shared" si="13"/>
        <v>0</v>
      </c>
      <c r="Z19" s="193"/>
      <c r="AA19" s="194"/>
      <c r="AB19" s="160">
        <v>0.0</v>
      </c>
      <c r="AC19" s="167">
        <f t="shared" si="1"/>
        <v>0</v>
      </c>
      <c r="AD19" s="168">
        <f t="shared" si="2"/>
        <v>0</v>
      </c>
      <c r="AE19" s="169">
        <f t="shared" si="3"/>
        <v>0</v>
      </c>
      <c r="AF19" s="170" t="str">
        <f t="shared" si="4"/>
        <v>#DIV/0!</v>
      </c>
      <c r="AG19" s="171"/>
      <c r="AH19" s="139"/>
      <c r="AI19" s="139"/>
    </row>
    <row r="20" ht="30.0" customHeight="1">
      <c r="A20" s="180" t="s">
        <v>112</v>
      </c>
      <c r="B20" s="181" t="s">
        <v>117</v>
      </c>
      <c r="C20" s="182" t="s">
        <v>114</v>
      </c>
      <c r="D20" s="183" t="s">
        <v>115</v>
      </c>
      <c r="E20" s="195"/>
      <c r="F20" s="196"/>
      <c r="G20" s="185">
        <f t="shared" si="9"/>
        <v>0</v>
      </c>
      <c r="H20" s="195"/>
      <c r="I20" s="196"/>
      <c r="J20" s="185">
        <f t="shared" si="10"/>
        <v>0</v>
      </c>
      <c r="K20" s="195"/>
      <c r="L20" s="196"/>
      <c r="M20" s="185">
        <f t="shared" si="11"/>
        <v>0</v>
      </c>
      <c r="N20" s="195"/>
      <c r="O20" s="196"/>
      <c r="P20" s="184">
        <v>0.0</v>
      </c>
      <c r="Q20" s="195"/>
      <c r="R20" s="196"/>
      <c r="S20" s="185">
        <f t="shared" si="12"/>
        <v>0</v>
      </c>
      <c r="T20" s="195"/>
      <c r="U20" s="196"/>
      <c r="V20" s="184">
        <v>0.0</v>
      </c>
      <c r="W20" s="195"/>
      <c r="X20" s="196"/>
      <c r="Y20" s="185">
        <f t="shared" si="13"/>
        <v>0</v>
      </c>
      <c r="Z20" s="195"/>
      <c r="AA20" s="196"/>
      <c r="AB20" s="184">
        <v>0.0</v>
      </c>
      <c r="AC20" s="186">
        <f t="shared" si="1"/>
        <v>0</v>
      </c>
      <c r="AD20" s="187">
        <f t="shared" si="2"/>
        <v>0</v>
      </c>
      <c r="AE20" s="188">
        <f t="shared" si="3"/>
        <v>0</v>
      </c>
      <c r="AF20" s="197" t="str">
        <f t="shared" si="4"/>
        <v>#DIV/0!</v>
      </c>
      <c r="AG20" s="198"/>
      <c r="AH20" s="139"/>
      <c r="AI20" s="139"/>
    </row>
    <row r="21" ht="30.0" customHeight="1">
      <c r="A21" s="140" t="s">
        <v>109</v>
      </c>
      <c r="B21" s="141" t="s">
        <v>120</v>
      </c>
      <c r="C21" s="142" t="s">
        <v>121</v>
      </c>
      <c r="D21" s="143"/>
      <c r="E21" s="144"/>
      <c r="F21" s="145"/>
      <c r="G21" s="147">
        <f>SUM(G22:G34)</f>
        <v>508000</v>
      </c>
      <c r="H21" s="144"/>
      <c r="I21" s="145"/>
      <c r="J21" s="147">
        <f>SUM(J22:J34)</f>
        <v>488000</v>
      </c>
      <c r="K21" s="144"/>
      <c r="L21" s="145"/>
      <c r="M21" s="147">
        <f>SUM(M22:M34)</f>
        <v>0</v>
      </c>
      <c r="N21" s="144"/>
      <c r="O21" s="145"/>
      <c r="P21" s="146">
        <f>SUM(P22:P34)</f>
        <v>0</v>
      </c>
      <c r="Q21" s="144"/>
      <c r="R21" s="145"/>
      <c r="S21" s="147">
        <f>SUM(S22:S34)</f>
        <v>0</v>
      </c>
      <c r="T21" s="144"/>
      <c r="U21" s="145"/>
      <c r="V21" s="146">
        <f>SUM(V22:V34)</f>
        <v>0</v>
      </c>
      <c r="W21" s="144"/>
      <c r="X21" s="145"/>
      <c r="Y21" s="147">
        <f>SUM(Y22:Y34)</f>
        <v>0</v>
      </c>
      <c r="Z21" s="144"/>
      <c r="AA21" s="145"/>
      <c r="AB21" s="146">
        <f>SUM(AB22:AB34)</f>
        <v>0</v>
      </c>
      <c r="AC21" s="148">
        <f t="shared" si="1"/>
        <v>508000</v>
      </c>
      <c r="AD21" s="149">
        <f t="shared" si="2"/>
        <v>488000</v>
      </c>
      <c r="AE21" s="150">
        <f t="shared" si="3"/>
        <v>20000</v>
      </c>
      <c r="AF21" s="199">
        <f t="shared" si="4"/>
        <v>0.03937007874</v>
      </c>
      <c r="AG21" s="200"/>
      <c r="AH21" s="153"/>
      <c r="AI21" s="153"/>
    </row>
    <row r="22" ht="30.0" customHeight="1">
      <c r="A22" s="154" t="s">
        <v>112</v>
      </c>
      <c r="B22" s="155" t="s">
        <v>122</v>
      </c>
      <c r="C22" s="156" t="s">
        <v>123</v>
      </c>
      <c r="D22" s="201" t="s">
        <v>115</v>
      </c>
      <c r="E22" s="202">
        <v>5.0</v>
      </c>
      <c r="F22" s="203">
        <v>7000.0</v>
      </c>
      <c r="G22" s="204">
        <f t="shared" ref="G22:G34" si="14">E22*F22</f>
        <v>35000</v>
      </c>
      <c r="H22" s="202">
        <v>5.0</v>
      </c>
      <c r="I22" s="203">
        <v>7000.0</v>
      </c>
      <c r="J22" s="203">
        <f t="shared" ref="J22:J34" si="15">H22*I22</f>
        <v>35000</v>
      </c>
      <c r="K22" s="193"/>
      <c r="L22" s="194"/>
      <c r="M22" s="162">
        <f>K22*L22</f>
        <v>0</v>
      </c>
      <c r="N22" s="193"/>
      <c r="O22" s="194"/>
      <c r="P22" s="160">
        <f>N22*O22</f>
        <v>0</v>
      </c>
      <c r="Q22" s="193"/>
      <c r="R22" s="194"/>
      <c r="S22" s="162">
        <f>Q22*R22</f>
        <v>0</v>
      </c>
      <c r="T22" s="193"/>
      <c r="U22" s="194"/>
      <c r="V22" s="160">
        <f>T22*U22</f>
        <v>0</v>
      </c>
      <c r="W22" s="193"/>
      <c r="X22" s="194"/>
      <c r="Y22" s="162">
        <f t="shared" ref="Y22:Y34" si="16">W22*X22</f>
        <v>0</v>
      </c>
      <c r="Z22" s="193"/>
      <c r="AA22" s="194"/>
      <c r="AB22" s="160">
        <f t="shared" ref="AB22:AB34" si="17">Z22*AA22</f>
        <v>0</v>
      </c>
      <c r="AC22" s="167">
        <f t="shared" si="1"/>
        <v>35000</v>
      </c>
      <c r="AD22" s="168">
        <f t="shared" si="2"/>
        <v>35000</v>
      </c>
      <c r="AE22" s="169">
        <f t="shared" si="3"/>
        <v>0</v>
      </c>
      <c r="AF22" s="170">
        <f t="shared" si="4"/>
        <v>0</v>
      </c>
      <c r="AG22" s="171"/>
      <c r="AH22" s="139"/>
      <c r="AI22" s="139"/>
    </row>
    <row r="23">
      <c r="A23" s="154" t="s">
        <v>112</v>
      </c>
      <c r="B23" s="155" t="s">
        <v>124</v>
      </c>
      <c r="C23" s="156" t="s">
        <v>125</v>
      </c>
      <c r="D23" s="201" t="s">
        <v>115</v>
      </c>
      <c r="E23" s="202">
        <v>9.0</v>
      </c>
      <c r="F23" s="203">
        <v>7000.0</v>
      </c>
      <c r="G23" s="204">
        <f t="shared" si="14"/>
        <v>63000</v>
      </c>
      <c r="H23" s="202">
        <v>9.0</v>
      </c>
      <c r="I23" s="203">
        <v>7000.0</v>
      </c>
      <c r="J23" s="203">
        <f t="shared" si="15"/>
        <v>63000</v>
      </c>
      <c r="K23" s="193"/>
      <c r="L23" s="194"/>
      <c r="M23" s="162"/>
      <c r="N23" s="193"/>
      <c r="O23" s="194"/>
      <c r="P23" s="160"/>
      <c r="Q23" s="193"/>
      <c r="R23" s="194"/>
      <c r="S23" s="162"/>
      <c r="T23" s="193"/>
      <c r="U23" s="194"/>
      <c r="V23" s="160"/>
      <c r="W23" s="193"/>
      <c r="X23" s="194"/>
      <c r="Y23" s="162">
        <f t="shared" si="16"/>
        <v>0</v>
      </c>
      <c r="Z23" s="193"/>
      <c r="AA23" s="194"/>
      <c r="AB23" s="160">
        <f t="shared" si="17"/>
        <v>0</v>
      </c>
      <c r="AC23" s="167">
        <f t="shared" si="1"/>
        <v>63000</v>
      </c>
      <c r="AD23" s="168">
        <f t="shared" si="2"/>
        <v>63000</v>
      </c>
      <c r="AE23" s="169">
        <f t="shared" si="3"/>
        <v>0</v>
      </c>
      <c r="AF23" s="170">
        <f t="shared" si="4"/>
        <v>0</v>
      </c>
      <c r="AG23" s="171"/>
      <c r="AH23" s="139"/>
      <c r="AI23" s="139"/>
    </row>
    <row r="24">
      <c r="A24" s="154" t="s">
        <v>112</v>
      </c>
      <c r="B24" s="155" t="s">
        <v>126</v>
      </c>
      <c r="C24" s="156" t="s">
        <v>127</v>
      </c>
      <c r="D24" s="201" t="s">
        <v>115</v>
      </c>
      <c r="E24" s="202">
        <v>9.0</v>
      </c>
      <c r="F24" s="203">
        <v>4000.0</v>
      </c>
      <c r="G24" s="204">
        <f t="shared" si="14"/>
        <v>36000</v>
      </c>
      <c r="H24" s="205">
        <v>4.0</v>
      </c>
      <c r="I24" s="203">
        <v>4000.0</v>
      </c>
      <c r="J24" s="203">
        <f t="shared" si="15"/>
        <v>16000</v>
      </c>
      <c r="K24" s="193"/>
      <c r="L24" s="194"/>
      <c r="M24" s="162"/>
      <c r="N24" s="193"/>
      <c r="O24" s="194"/>
      <c r="P24" s="160"/>
      <c r="Q24" s="193"/>
      <c r="R24" s="194"/>
      <c r="S24" s="162"/>
      <c r="T24" s="193"/>
      <c r="U24" s="194"/>
      <c r="V24" s="160"/>
      <c r="W24" s="193"/>
      <c r="X24" s="194"/>
      <c r="Y24" s="162">
        <f t="shared" si="16"/>
        <v>0</v>
      </c>
      <c r="Z24" s="193"/>
      <c r="AA24" s="194"/>
      <c r="AB24" s="160">
        <f t="shared" si="17"/>
        <v>0</v>
      </c>
      <c r="AC24" s="167">
        <f t="shared" si="1"/>
        <v>36000</v>
      </c>
      <c r="AD24" s="168">
        <f t="shared" si="2"/>
        <v>16000</v>
      </c>
      <c r="AE24" s="169">
        <f t="shared" si="3"/>
        <v>20000</v>
      </c>
      <c r="AF24" s="170">
        <f t="shared" si="4"/>
        <v>0.5555555556</v>
      </c>
      <c r="AG24" s="206" t="s">
        <v>128</v>
      </c>
      <c r="AH24" s="139"/>
      <c r="AI24" s="139"/>
    </row>
    <row r="25">
      <c r="A25" s="154" t="s">
        <v>112</v>
      </c>
      <c r="B25" s="155" t="s">
        <v>129</v>
      </c>
      <c r="C25" s="156" t="s">
        <v>130</v>
      </c>
      <c r="D25" s="201" t="s">
        <v>115</v>
      </c>
      <c r="E25" s="202">
        <v>9.0</v>
      </c>
      <c r="F25" s="203">
        <v>4000.0</v>
      </c>
      <c r="G25" s="204">
        <f t="shared" si="14"/>
        <v>36000</v>
      </c>
      <c r="H25" s="202">
        <v>9.0</v>
      </c>
      <c r="I25" s="203">
        <v>4000.0</v>
      </c>
      <c r="J25" s="203">
        <f t="shared" si="15"/>
        <v>36000</v>
      </c>
      <c r="K25" s="193"/>
      <c r="L25" s="194"/>
      <c r="M25" s="162"/>
      <c r="N25" s="193"/>
      <c r="O25" s="194"/>
      <c r="P25" s="160"/>
      <c r="Q25" s="193"/>
      <c r="R25" s="194"/>
      <c r="S25" s="162"/>
      <c r="T25" s="193"/>
      <c r="U25" s="194"/>
      <c r="V25" s="160"/>
      <c r="W25" s="193"/>
      <c r="X25" s="194"/>
      <c r="Y25" s="162">
        <f t="shared" si="16"/>
        <v>0</v>
      </c>
      <c r="Z25" s="193"/>
      <c r="AA25" s="194"/>
      <c r="AB25" s="160">
        <f t="shared" si="17"/>
        <v>0</v>
      </c>
      <c r="AC25" s="167">
        <f t="shared" si="1"/>
        <v>36000</v>
      </c>
      <c r="AD25" s="168">
        <f t="shared" si="2"/>
        <v>36000</v>
      </c>
      <c r="AE25" s="169">
        <f t="shared" si="3"/>
        <v>0</v>
      </c>
      <c r="AF25" s="170">
        <f t="shared" si="4"/>
        <v>0</v>
      </c>
      <c r="AG25" s="171"/>
      <c r="AH25" s="139"/>
      <c r="AI25" s="139"/>
    </row>
    <row r="26">
      <c r="A26" s="154" t="s">
        <v>112</v>
      </c>
      <c r="B26" s="155" t="s">
        <v>131</v>
      </c>
      <c r="C26" s="156" t="s">
        <v>132</v>
      </c>
      <c r="D26" s="201" t="s">
        <v>115</v>
      </c>
      <c r="E26" s="202">
        <v>3.0</v>
      </c>
      <c r="F26" s="203">
        <v>9000.0</v>
      </c>
      <c r="G26" s="204">
        <f t="shared" si="14"/>
        <v>27000</v>
      </c>
      <c r="H26" s="202">
        <v>3.0</v>
      </c>
      <c r="I26" s="203">
        <v>9000.0</v>
      </c>
      <c r="J26" s="203">
        <f t="shared" si="15"/>
        <v>27000</v>
      </c>
      <c r="K26" s="193"/>
      <c r="L26" s="194"/>
      <c r="M26" s="162"/>
      <c r="N26" s="193"/>
      <c r="O26" s="194"/>
      <c r="P26" s="160"/>
      <c r="Q26" s="193"/>
      <c r="R26" s="194"/>
      <c r="S26" s="162"/>
      <c r="T26" s="193"/>
      <c r="U26" s="194"/>
      <c r="V26" s="160"/>
      <c r="W26" s="193"/>
      <c r="X26" s="194"/>
      <c r="Y26" s="162">
        <f t="shared" si="16"/>
        <v>0</v>
      </c>
      <c r="Z26" s="193"/>
      <c r="AA26" s="194"/>
      <c r="AB26" s="160">
        <f t="shared" si="17"/>
        <v>0</v>
      </c>
      <c r="AC26" s="167">
        <f t="shared" si="1"/>
        <v>27000</v>
      </c>
      <c r="AD26" s="168">
        <f t="shared" si="2"/>
        <v>27000</v>
      </c>
      <c r="AE26" s="169">
        <f t="shared" si="3"/>
        <v>0</v>
      </c>
      <c r="AF26" s="170">
        <f t="shared" si="4"/>
        <v>0</v>
      </c>
      <c r="AG26" s="171"/>
      <c r="AH26" s="139"/>
      <c r="AI26" s="139"/>
    </row>
    <row r="27">
      <c r="A27" s="154" t="s">
        <v>112</v>
      </c>
      <c r="B27" s="155" t="s">
        <v>133</v>
      </c>
      <c r="C27" s="156" t="s">
        <v>134</v>
      </c>
      <c r="D27" s="201" t="s">
        <v>115</v>
      </c>
      <c r="E27" s="202">
        <v>6.0</v>
      </c>
      <c r="F27" s="203">
        <v>4500.0</v>
      </c>
      <c r="G27" s="204">
        <f t="shared" si="14"/>
        <v>27000</v>
      </c>
      <c r="H27" s="202">
        <v>6.0</v>
      </c>
      <c r="I27" s="203">
        <v>4500.0</v>
      </c>
      <c r="J27" s="203">
        <f t="shared" si="15"/>
        <v>27000</v>
      </c>
      <c r="K27" s="193"/>
      <c r="L27" s="194"/>
      <c r="M27" s="162"/>
      <c r="N27" s="193"/>
      <c r="O27" s="194"/>
      <c r="P27" s="160"/>
      <c r="Q27" s="193"/>
      <c r="R27" s="194"/>
      <c r="S27" s="162"/>
      <c r="T27" s="193"/>
      <c r="U27" s="194"/>
      <c r="V27" s="160"/>
      <c r="W27" s="193"/>
      <c r="X27" s="194"/>
      <c r="Y27" s="162">
        <f t="shared" si="16"/>
        <v>0</v>
      </c>
      <c r="Z27" s="193"/>
      <c r="AA27" s="194"/>
      <c r="AB27" s="160">
        <f t="shared" si="17"/>
        <v>0</v>
      </c>
      <c r="AC27" s="167">
        <f t="shared" si="1"/>
        <v>27000</v>
      </c>
      <c r="AD27" s="168">
        <f t="shared" si="2"/>
        <v>27000</v>
      </c>
      <c r="AE27" s="169">
        <f t="shared" si="3"/>
        <v>0</v>
      </c>
      <c r="AF27" s="170">
        <f t="shared" si="4"/>
        <v>0</v>
      </c>
      <c r="AG27" s="171"/>
      <c r="AH27" s="139"/>
      <c r="AI27" s="139"/>
    </row>
    <row r="28" ht="30.0" customHeight="1">
      <c r="A28" s="154" t="s">
        <v>112</v>
      </c>
      <c r="B28" s="155" t="s">
        <v>135</v>
      </c>
      <c r="C28" s="156" t="s">
        <v>136</v>
      </c>
      <c r="D28" s="201" t="s">
        <v>115</v>
      </c>
      <c r="E28" s="202">
        <v>4.0</v>
      </c>
      <c r="F28" s="203">
        <v>9000.0</v>
      </c>
      <c r="G28" s="204">
        <f t="shared" si="14"/>
        <v>36000</v>
      </c>
      <c r="H28" s="202">
        <v>4.0</v>
      </c>
      <c r="I28" s="203">
        <v>9000.0</v>
      </c>
      <c r="J28" s="203">
        <f t="shared" si="15"/>
        <v>36000</v>
      </c>
      <c r="K28" s="193"/>
      <c r="L28" s="194"/>
      <c r="M28" s="162"/>
      <c r="N28" s="193"/>
      <c r="O28" s="194"/>
      <c r="P28" s="160"/>
      <c r="Q28" s="193"/>
      <c r="R28" s="194"/>
      <c r="S28" s="162"/>
      <c r="T28" s="193"/>
      <c r="U28" s="194"/>
      <c r="V28" s="160"/>
      <c r="W28" s="193"/>
      <c r="X28" s="194"/>
      <c r="Y28" s="162">
        <f t="shared" si="16"/>
        <v>0</v>
      </c>
      <c r="Z28" s="193"/>
      <c r="AA28" s="194"/>
      <c r="AB28" s="160">
        <f t="shared" si="17"/>
        <v>0</v>
      </c>
      <c r="AC28" s="167">
        <f t="shared" si="1"/>
        <v>36000</v>
      </c>
      <c r="AD28" s="168">
        <f t="shared" si="2"/>
        <v>36000</v>
      </c>
      <c r="AE28" s="169">
        <f t="shared" si="3"/>
        <v>0</v>
      </c>
      <c r="AF28" s="170">
        <f t="shared" si="4"/>
        <v>0</v>
      </c>
      <c r="AG28" s="171"/>
      <c r="AH28" s="139"/>
      <c r="AI28" s="139"/>
    </row>
    <row r="29" ht="30.0" customHeight="1">
      <c r="A29" s="154" t="s">
        <v>112</v>
      </c>
      <c r="B29" s="155" t="s">
        <v>137</v>
      </c>
      <c r="C29" s="156" t="s">
        <v>138</v>
      </c>
      <c r="D29" s="201" t="s">
        <v>115</v>
      </c>
      <c r="E29" s="202">
        <v>4.0</v>
      </c>
      <c r="F29" s="203">
        <v>4500.0</v>
      </c>
      <c r="G29" s="204">
        <f t="shared" si="14"/>
        <v>18000</v>
      </c>
      <c r="H29" s="202">
        <v>4.0</v>
      </c>
      <c r="I29" s="203">
        <v>4500.0</v>
      </c>
      <c r="J29" s="203">
        <f t="shared" si="15"/>
        <v>18000</v>
      </c>
      <c r="K29" s="193"/>
      <c r="L29" s="194"/>
      <c r="M29" s="162"/>
      <c r="N29" s="193"/>
      <c r="O29" s="194"/>
      <c r="P29" s="160"/>
      <c r="Q29" s="193"/>
      <c r="R29" s="194"/>
      <c r="S29" s="162"/>
      <c r="T29" s="193"/>
      <c r="U29" s="194"/>
      <c r="V29" s="160"/>
      <c r="W29" s="193"/>
      <c r="X29" s="194"/>
      <c r="Y29" s="162">
        <f t="shared" si="16"/>
        <v>0</v>
      </c>
      <c r="Z29" s="193"/>
      <c r="AA29" s="194"/>
      <c r="AB29" s="160">
        <f t="shared" si="17"/>
        <v>0</v>
      </c>
      <c r="AC29" s="167">
        <f t="shared" si="1"/>
        <v>18000</v>
      </c>
      <c r="AD29" s="168">
        <f t="shared" si="2"/>
        <v>18000</v>
      </c>
      <c r="AE29" s="169">
        <f t="shared" si="3"/>
        <v>0</v>
      </c>
      <c r="AF29" s="170">
        <f t="shared" si="4"/>
        <v>0</v>
      </c>
      <c r="AG29" s="171"/>
      <c r="AH29" s="139"/>
      <c r="AI29" s="139"/>
    </row>
    <row r="30" ht="30.0" customHeight="1">
      <c r="A30" s="154" t="s">
        <v>112</v>
      </c>
      <c r="B30" s="155" t="s">
        <v>139</v>
      </c>
      <c r="C30" s="156" t="s">
        <v>140</v>
      </c>
      <c r="D30" s="201" t="s">
        <v>115</v>
      </c>
      <c r="E30" s="202">
        <v>5.0</v>
      </c>
      <c r="F30" s="203">
        <v>12600.0</v>
      </c>
      <c r="G30" s="204">
        <f t="shared" si="14"/>
        <v>63000</v>
      </c>
      <c r="H30" s="202">
        <v>5.0</v>
      </c>
      <c r="I30" s="203">
        <v>12600.0</v>
      </c>
      <c r="J30" s="203">
        <f t="shared" si="15"/>
        <v>63000</v>
      </c>
      <c r="K30" s="193"/>
      <c r="L30" s="194"/>
      <c r="M30" s="162"/>
      <c r="N30" s="193"/>
      <c r="O30" s="194"/>
      <c r="P30" s="160"/>
      <c r="Q30" s="193"/>
      <c r="R30" s="194"/>
      <c r="S30" s="162"/>
      <c r="T30" s="193"/>
      <c r="U30" s="194"/>
      <c r="V30" s="160"/>
      <c r="W30" s="193"/>
      <c r="X30" s="194"/>
      <c r="Y30" s="162">
        <f t="shared" si="16"/>
        <v>0</v>
      </c>
      <c r="Z30" s="193"/>
      <c r="AA30" s="194"/>
      <c r="AB30" s="160">
        <f t="shared" si="17"/>
        <v>0</v>
      </c>
      <c r="AC30" s="167">
        <f t="shared" si="1"/>
        <v>63000</v>
      </c>
      <c r="AD30" s="168">
        <f t="shared" si="2"/>
        <v>63000</v>
      </c>
      <c r="AE30" s="169">
        <f t="shared" si="3"/>
        <v>0</v>
      </c>
      <c r="AF30" s="170">
        <f t="shared" si="4"/>
        <v>0</v>
      </c>
      <c r="AG30" s="171"/>
      <c r="AH30" s="139"/>
      <c r="AI30" s="139"/>
    </row>
    <row r="31" ht="30.0" customHeight="1">
      <c r="A31" s="154" t="s">
        <v>112</v>
      </c>
      <c r="B31" s="155" t="s">
        <v>141</v>
      </c>
      <c r="C31" s="156" t="s">
        <v>142</v>
      </c>
      <c r="D31" s="201" t="s">
        <v>115</v>
      </c>
      <c r="E31" s="202">
        <v>4.0</v>
      </c>
      <c r="F31" s="203">
        <v>10000.0</v>
      </c>
      <c r="G31" s="204">
        <f t="shared" si="14"/>
        <v>40000</v>
      </c>
      <c r="H31" s="202">
        <v>4.0</v>
      </c>
      <c r="I31" s="203">
        <v>10000.0</v>
      </c>
      <c r="J31" s="203">
        <f t="shared" si="15"/>
        <v>40000</v>
      </c>
      <c r="K31" s="193"/>
      <c r="L31" s="194"/>
      <c r="M31" s="162"/>
      <c r="N31" s="193"/>
      <c r="O31" s="194"/>
      <c r="P31" s="160"/>
      <c r="Q31" s="193"/>
      <c r="R31" s="194"/>
      <c r="S31" s="162"/>
      <c r="T31" s="193"/>
      <c r="U31" s="194"/>
      <c r="V31" s="160"/>
      <c r="W31" s="193"/>
      <c r="X31" s="194"/>
      <c r="Y31" s="162">
        <f t="shared" si="16"/>
        <v>0</v>
      </c>
      <c r="Z31" s="193"/>
      <c r="AA31" s="194"/>
      <c r="AB31" s="160">
        <f t="shared" si="17"/>
        <v>0</v>
      </c>
      <c r="AC31" s="167">
        <f t="shared" si="1"/>
        <v>40000</v>
      </c>
      <c r="AD31" s="168">
        <f t="shared" si="2"/>
        <v>40000</v>
      </c>
      <c r="AE31" s="169">
        <f t="shared" si="3"/>
        <v>0</v>
      </c>
      <c r="AF31" s="170">
        <f t="shared" si="4"/>
        <v>0</v>
      </c>
      <c r="AG31" s="171"/>
      <c r="AH31" s="139"/>
      <c r="AI31" s="139"/>
    </row>
    <row r="32" ht="30.0" customHeight="1">
      <c r="A32" s="154" t="s">
        <v>112</v>
      </c>
      <c r="B32" s="155" t="s">
        <v>143</v>
      </c>
      <c r="C32" s="156" t="s">
        <v>144</v>
      </c>
      <c r="D32" s="201" t="s">
        <v>115</v>
      </c>
      <c r="E32" s="202">
        <v>9.0</v>
      </c>
      <c r="F32" s="203">
        <v>7000.0</v>
      </c>
      <c r="G32" s="204">
        <f t="shared" si="14"/>
        <v>63000</v>
      </c>
      <c r="H32" s="202">
        <v>9.0</v>
      </c>
      <c r="I32" s="203">
        <v>7000.0</v>
      </c>
      <c r="J32" s="203">
        <f t="shared" si="15"/>
        <v>63000</v>
      </c>
      <c r="K32" s="193"/>
      <c r="L32" s="194"/>
      <c r="M32" s="162"/>
      <c r="N32" s="193"/>
      <c r="O32" s="194"/>
      <c r="P32" s="160"/>
      <c r="Q32" s="193"/>
      <c r="R32" s="194"/>
      <c r="S32" s="162"/>
      <c r="T32" s="193"/>
      <c r="U32" s="194"/>
      <c r="V32" s="160"/>
      <c r="W32" s="193"/>
      <c r="X32" s="194"/>
      <c r="Y32" s="162">
        <f t="shared" si="16"/>
        <v>0</v>
      </c>
      <c r="Z32" s="193"/>
      <c r="AA32" s="194"/>
      <c r="AB32" s="160">
        <f t="shared" si="17"/>
        <v>0</v>
      </c>
      <c r="AC32" s="167">
        <f t="shared" si="1"/>
        <v>63000</v>
      </c>
      <c r="AD32" s="168">
        <f t="shared" si="2"/>
        <v>63000</v>
      </c>
      <c r="AE32" s="169">
        <f t="shared" si="3"/>
        <v>0</v>
      </c>
      <c r="AF32" s="170">
        <f t="shared" si="4"/>
        <v>0</v>
      </c>
      <c r="AG32" s="171"/>
      <c r="AH32" s="139"/>
      <c r="AI32" s="139"/>
    </row>
    <row r="33" ht="30.0" customHeight="1">
      <c r="A33" s="154" t="s">
        <v>112</v>
      </c>
      <c r="B33" s="155" t="s">
        <v>145</v>
      </c>
      <c r="C33" s="156" t="s">
        <v>146</v>
      </c>
      <c r="D33" s="201" t="s">
        <v>115</v>
      </c>
      <c r="E33" s="202">
        <v>9.0</v>
      </c>
      <c r="F33" s="203">
        <v>4000.0</v>
      </c>
      <c r="G33" s="204">
        <f t="shared" si="14"/>
        <v>36000</v>
      </c>
      <c r="H33" s="202">
        <v>9.0</v>
      </c>
      <c r="I33" s="203">
        <v>4000.0</v>
      </c>
      <c r="J33" s="203">
        <f t="shared" si="15"/>
        <v>36000</v>
      </c>
      <c r="K33" s="193"/>
      <c r="L33" s="194"/>
      <c r="M33" s="162">
        <f t="shared" ref="M33:M34" si="18">K33*L33</f>
        <v>0</v>
      </c>
      <c r="N33" s="193"/>
      <c r="O33" s="194"/>
      <c r="P33" s="160">
        <f t="shared" ref="P33:P34" si="19">N33*O33</f>
        <v>0</v>
      </c>
      <c r="Q33" s="193"/>
      <c r="R33" s="194"/>
      <c r="S33" s="162">
        <f t="shared" ref="S33:S34" si="20">Q33*R33</f>
        <v>0</v>
      </c>
      <c r="T33" s="193"/>
      <c r="U33" s="194"/>
      <c r="V33" s="160">
        <f t="shared" ref="V33:V34" si="21">T33*U33</f>
        <v>0</v>
      </c>
      <c r="W33" s="193"/>
      <c r="X33" s="194"/>
      <c r="Y33" s="162">
        <f t="shared" si="16"/>
        <v>0</v>
      </c>
      <c r="Z33" s="193"/>
      <c r="AA33" s="194"/>
      <c r="AB33" s="160">
        <f t="shared" si="17"/>
        <v>0</v>
      </c>
      <c r="AC33" s="167">
        <f t="shared" si="1"/>
        <v>36000</v>
      </c>
      <c r="AD33" s="168">
        <f t="shared" si="2"/>
        <v>36000</v>
      </c>
      <c r="AE33" s="169">
        <f t="shared" si="3"/>
        <v>0</v>
      </c>
      <c r="AF33" s="170">
        <f t="shared" si="4"/>
        <v>0</v>
      </c>
      <c r="AG33" s="171"/>
      <c r="AH33" s="139"/>
      <c r="AI33" s="139"/>
    </row>
    <row r="34" ht="30.0" customHeight="1">
      <c r="A34" s="180" t="s">
        <v>112</v>
      </c>
      <c r="B34" s="181" t="s">
        <v>147</v>
      </c>
      <c r="C34" s="182" t="s">
        <v>148</v>
      </c>
      <c r="D34" s="207" t="s">
        <v>115</v>
      </c>
      <c r="E34" s="208">
        <v>4.0</v>
      </c>
      <c r="F34" s="209">
        <v>7000.0</v>
      </c>
      <c r="G34" s="210">
        <f t="shared" si="14"/>
        <v>28000</v>
      </c>
      <c r="H34" s="208">
        <v>4.0</v>
      </c>
      <c r="I34" s="209">
        <v>7000.0</v>
      </c>
      <c r="J34" s="209">
        <f t="shared" si="15"/>
        <v>28000</v>
      </c>
      <c r="K34" s="195"/>
      <c r="L34" s="196"/>
      <c r="M34" s="185">
        <f t="shared" si="18"/>
        <v>0</v>
      </c>
      <c r="N34" s="195"/>
      <c r="O34" s="196"/>
      <c r="P34" s="184">
        <f t="shared" si="19"/>
        <v>0</v>
      </c>
      <c r="Q34" s="195"/>
      <c r="R34" s="196"/>
      <c r="S34" s="185">
        <f t="shared" si="20"/>
        <v>0</v>
      </c>
      <c r="T34" s="195"/>
      <c r="U34" s="196"/>
      <c r="V34" s="184">
        <f t="shared" si="21"/>
        <v>0</v>
      </c>
      <c r="W34" s="195"/>
      <c r="X34" s="196"/>
      <c r="Y34" s="185">
        <f t="shared" si="16"/>
        <v>0</v>
      </c>
      <c r="Z34" s="195"/>
      <c r="AA34" s="196"/>
      <c r="AB34" s="184">
        <f t="shared" si="17"/>
        <v>0</v>
      </c>
      <c r="AC34" s="186">
        <f t="shared" si="1"/>
        <v>28000</v>
      </c>
      <c r="AD34" s="187">
        <f t="shared" si="2"/>
        <v>28000</v>
      </c>
      <c r="AE34" s="188">
        <f t="shared" si="3"/>
        <v>0</v>
      </c>
      <c r="AF34" s="197">
        <f t="shared" si="4"/>
        <v>0</v>
      </c>
      <c r="AG34" s="198"/>
      <c r="AH34" s="139"/>
      <c r="AI34" s="139"/>
    </row>
    <row r="35" ht="15.75" customHeight="1">
      <c r="A35" s="211" t="s">
        <v>109</v>
      </c>
      <c r="B35" s="212" t="s">
        <v>149</v>
      </c>
      <c r="C35" s="213" t="s">
        <v>150</v>
      </c>
      <c r="D35" s="214"/>
      <c r="E35" s="215">
        <f>SUM(E36)</f>
        <v>9</v>
      </c>
      <c r="F35" s="216"/>
      <c r="G35" s="217">
        <f>SUM(G36:G38)</f>
        <v>52000</v>
      </c>
      <c r="H35" s="215">
        <f>SUM(H36)</f>
        <v>4</v>
      </c>
      <c r="I35" s="216"/>
      <c r="J35" s="217">
        <f>SUM(J36:J38)</f>
        <v>34740</v>
      </c>
      <c r="K35" s="218"/>
      <c r="L35" s="145"/>
      <c r="M35" s="219"/>
      <c r="N35" s="144"/>
      <c r="O35" s="145"/>
      <c r="P35" s="146"/>
      <c r="Q35" s="218"/>
      <c r="R35" s="145"/>
      <c r="S35" s="219"/>
      <c r="T35" s="144"/>
      <c r="U35" s="145"/>
      <c r="V35" s="146"/>
      <c r="W35" s="218"/>
      <c r="X35" s="145"/>
      <c r="Y35" s="219"/>
      <c r="Z35" s="144"/>
      <c r="AA35" s="145"/>
      <c r="AB35" s="219"/>
      <c r="AC35" s="148">
        <f t="shared" si="1"/>
        <v>52000</v>
      </c>
      <c r="AD35" s="149">
        <f t="shared" si="2"/>
        <v>34740</v>
      </c>
      <c r="AE35" s="150">
        <f t="shared" si="3"/>
        <v>17260</v>
      </c>
      <c r="AF35" s="199">
        <f t="shared" si="4"/>
        <v>0.3319230769</v>
      </c>
      <c r="AG35" s="220"/>
      <c r="AH35" s="139"/>
      <c r="AI35" s="139"/>
    </row>
    <row r="36">
      <c r="A36" s="154" t="s">
        <v>112</v>
      </c>
      <c r="B36" s="221" t="s">
        <v>151</v>
      </c>
      <c r="C36" s="156" t="s">
        <v>152</v>
      </c>
      <c r="D36" s="222" t="s">
        <v>153</v>
      </c>
      <c r="E36" s="202">
        <v>9.0</v>
      </c>
      <c r="F36" s="203">
        <v>3000.0</v>
      </c>
      <c r="G36" s="203">
        <f t="shared" ref="G36:G38" si="22">E36*F36</f>
        <v>27000</v>
      </c>
      <c r="H36" s="223">
        <v>4.0</v>
      </c>
      <c r="I36" s="224">
        <v>2435.0</v>
      </c>
      <c r="J36" s="225">
        <f t="shared" ref="J36:J37" si="23">H36*I36</f>
        <v>9740</v>
      </c>
      <c r="K36" s="193"/>
      <c r="L36" s="194"/>
      <c r="M36" s="162"/>
      <c r="N36" s="193"/>
      <c r="O36" s="194"/>
      <c r="P36" s="160"/>
      <c r="Q36" s="193"/>
      <c r="R36" s="194"/>
      <c r="S36" s="162"/>
      <c r="T36" s="193"/>
      <c r="U36" s="194"/>
      <c r="V36" s="160"/>
      <c r="W36" s="193"/>
      <c r="X36" s="194"/>
      <c r="Y36" s="162"/>
      <c r="Z36" s="193"/>
      <c r="AA36" s="194"/>
      <c r="AB36" s="160"/>
      <c r="AC36" s="167">
        <f t="shared" si="1"/>
        <v>27000</v>
      </c>
      <c r="AD36" s="168">
        <f t="shared" si="2"/>
        <v>9740</v>
      </c>
      <c r="AE36" s="169">
        <f t="shared" si="3"/>
        <v>17260</v>
      </c>
      <c r="AF36" s="170">
        <f t="shared" si="4"/>
        <v>0.6392592593</v>
      </c>
      <c r="AG36" s="226" t="s">
        <v>154</v>
      </c>
      <c r="AH36" s="139"/>
      <c r="AI36" s="139"/>
    </row>
    <row r="37" ht="15.75" customHeight="1">
      <c r="A37" s="154" t="s">
        <v>112</v>
      </c>
      <c r="B37" s="221" t="s">
        <v>155</v>
      </c>
      <c r="C37" s="156" t="s">
        <v>156</v>
      </c>
      <c r="D37" s="222" t="s">
        <v>157</v>
      </c>
      <c r="E37" s="202">
        <v>1.0</v>
      </c>
      <c r="F37" s="203">
        <v>10000.0</v>
      </c>
      <c r="G37" s="203">
        <f t="shared" si="22"/>
        <v>10000</v>
      </c>
      <c r="H37" s="223">
        <v>1.0</v>
      </c>
      <c r="I37" s="224">
        <v>10000.0</v>
      </c>
      <c r="J37" s="162">
        <f t="shared" si="23"/>
        <v>10000</v>
      </c>
      <c r="K37" s="193"/>
      <c r="L37" s="194"/>
      <c r="M37" s="162"/>
      <c r="N37" s="193"/>
      <c r="O37" s="194"/>
      <c r="P37" s="160"/>
      <c r="Q37" s="193"/>
      <c r="R37" s="194"/>
      <c r="S37" s="162"/>
      <c r="T37" s="193"/>
      <c r="U37" s="194"/>
      <c r="V37" s="160"/>
      <c r="W37" s="193"/>
      <c r="X37" s="194"/>
      <c r="Y37" s="162"/>
      <c r="Z37" s="193"/>
      <c r="AA37" s="194"/>
      <c r="AB37" s="160"/>
      <c r="AC37" s="167">
        <f t="shared" si="1"/>
        <v>10000</v>
      </c>
      <c r="AD37" s="168">
        <f t="shared" si="2"/>
        <v>10000</v>
      </c>
      <c r="AE37" s="169">
        <f t="shared" si="3"/>
        <v>0</v>
      </c>
      <c r="AF37" s="170">
        <f t="shared" si="4"/>
        <v>0</v>
      </c>
      <c r="AG37" s="171"/>
      <c r="AH37" s="139"/>
      <c r="AI37" s="139"/>
    </row>
    <row r="38" ht="15.75" customHeight="1">
      <c r="A38" s="180" t="s">
        <v>112</v>
      </c>
      <c r="B38" s="221" t="s">
        <v>158</v>
      </c>
      <c r="C38" s="182" t="s">
        <v>159</v>
      </c>
      <c r="D38" s="227" t="s">
        <v>157</v>
      </c>
      <c r="E38" s="228">
        <v>5.0</v>
      </c>
      <c r="F38" s="229">
        <v>3000.0</v>
      </c>
      <c r="G38" s="229">
        <f t="shared" si="22"/>
        <v>15000</v>
      </c>
      <c r="H38" s="223">
        <v>5.0</v>
      </c>
      <c r="I38" s="224">
        <v>3000.0</v>
      </c>
      <c r="J38" s="225">
        <v>15000.0</v>
      </c>
      <c r="K38" s="193"/>
      <c r="L38" s="194"/>
      <c r="M38" s="162"/>
      <c r="N38" s="193"/>
      <c r="O38" s="194"/>
      <c r="P38" s="160"/>
      <c r="Q38" s="193"/>
      <c r="R38" s="194"/>
      <c r="S38" s="162"/>
      <c r="T38" s="193"/>
      <c r="U38" s="194"/>
      <c r="V38" s="160"/>
      <c r="W38" s="193"/>
      <c r="X38" s="194"/>
      <c r="Y38" s="162"/>
      <c r="Z38" s="193"/>
      <c r="AA38" s="194"/>
      <c r="AB38" s="160"/>
      <c r="AC38" s="167">
        <f t="shared" si="1"/>
        <v>15000</v>
      </c>
      <c r="AD38" s="168">
        <f t="shared" si="2"/>
        <v>15000</v>
      </c>
      <c r="AE38" s="169">
        <f t="shared" si="3"/>
        <v>0</v>
      </c>
      <c r="AF38" s="170">
        <f t="shared" si="4"/>
        <v>0</v>
      </c>
      <c r="AG38" s="171"/>
      <c r="AH38" s="139"/>
      <c r="AI38" s="139"/>
    </row>
    <row r="39" ht="15.75" customHeight="1">
      <c r="A39" s="230" t="s">
        <v>160</v>
      </c>
      <c r="B39" s="231"/>
      <c r="C39" s="232"/>
      <c r="D39" s="233"/>
      <c r="E39" s="234"/>
      <c r="F39" s="234"/>
      <c r="G39" s="235">
        <f>G21+G17+G13+G35</f>
        <v>560000</v>
      </c>
      <c r="H39" s="236"/>
      <c r="I39" s="237"/>
      <c r="J39" s="235">
        <f>J21+J17+J13+J35</f>
        <v>522740</v>
      </c>
      <c r="K39" s="238"/>
      <c r="L39" s="236"/>
      <c r="M39" s="239">
        <f>M21+M17+M13</f>
        <v>0</v>
      </c>
      <c r="N39" s="236"/>
      <c r="O39" s="236"/>
      <c r="P39" s="240">
        <f>P21+P17+P13</f>
        <v>0</v>
      </c>
      <c r="Q39" s="238"/>
      <c r="R39" s="236"/>
      <c r="S39" s="239">
        <f>S21+S17+S13</f>
        <v>0</v>
      </c>
      <c r="T39" s="236"/>
      <c r="U39" s="236"/>
      <c r="V39" s="240">
        <f>V21+V17+V13</f>
        <v>0</v>
      </c>
      <c r="W39" s="238"/>
      <c r="X39" s="236"/>
      <c r="Y39" s="235">
        <f>Y21+Y17+Y13+Y35</f>
        <v>0</v>
      </c>
      <c r="Z39" s="236"/>
      <c r="AA39" s="236"/>
      <c r="AB39" s="235">
        <f t="shared" ref="AB39:AD39" si="24">AB21+AB17+AB13+AB35</f>
        <v>0</v>
      </c>
      <c r="AC39" s="235">
        <f t="shared" si="24"/>
        <v>560000</v>
      </c>
      <c r="AD39" s="241">
        <f t="shared" si="24"/>
        <v>522740</v>
      </c>
      <c r="AE39" s="238">
        <f t="shared" si="3"/>
        <v>37260</v>
      </c>
      <c r="AF39" s="242">
        <f t="shared" si="4"/>
        <v>0.06653571429</v>
      </c>
      <c r="AG39" s="243"/>
      <c r="AH39" s="139"/>
      <c r="AI39" s="139"/>
    </row>
    <row r="40" ht="30.0" customHeight="1">
      <c r="A40" s="244" t="s">
        <v>107</v>
      </c>
      <c r="B40" s="245">
        <v>2.0</v>
      </c>
      <c r="C40" s="246" t="s">
        <v>161</v>
      </c>
      <c r="D40" s="247"/>
      <c r="E40" s="248"/>
      <c r="F40" s="249"/>
      <c r="G40" s="249"/>
      <c r="H40" s="129"/>
      <c r="I40" s="130"/>
      <c r="J40" s="134"/>
      <c r="K40" s="130"/>
      <c r="L40" s="130"/>
      <c r="M40" s="134"/>
      <c r="N40" s="129"/>
      <c r="O40" s="130"/>
      <c r="P40" s="134"/>
      <c r="Q40" s="130"/>
      <c r="R40" s="130"/>
      <c r="S40" s="134"/>
      <c r="T40" s="129"/>
      <c r="U40" s="130"/>
      <c r="V40" s="134"/>
      <c r="W40" s="130"/>
      <c r="X40" s="130"/>
      <c r="Y40" s="134"/>
      <c r="Z40" s="129"/>
      <c r="AA40" s="130"/>
      <c r="AB40" s="130"/>
      <c r="AC40" s="135"/>
      <c r="AD40" s="136"/>
      <c r="AE40" s="136"/>
      <c r="AF40" s="137"/>
      <c r="AG40" s="138"/>
      <c r="AH40" s="153"/>
      <c r="AI40" s="153"/>
    </row>
    <row r="41" ht="30.0" customHeight="1">
      <c r="A41" s="250" t="s">
        <v>109</v>
      </c>
      <c r="B41" s="212" t="s">
        <v>162</v>
      </c>
      <c r="C41" s="213" t="s">
        <v>163</v>
      </c>
      <c r="D41" s="251"/>
      <c r="E41" s="144"/>
      <c r="F41" s="145"/>
      <c r="G41" s="219">
        <f>SUM(G42:G44)</f>
        <v>111760</v>
      </c>
      <c r="H41" s="144"/>
      <c r="I41" s="145"/>
      <c r="J41" s="146">
        <f>SUM(J42:J44)</f>
        <v>107360</v>
      </c>
      <c r="K41" s="218"/>
      <c r="L41" s="145"/>
      <c r="M41" s="219">
        <f>M42</f>
        <v>0</v>
      </c>
      <c r="N41" s="144"/>
      <c r="O41" s="145"/>
      <c r="P41" s="146">
        <f>P42</f>
        <v>0</v>
      </c>
      <c r="Q41" s="218"/>
      <c r="R41" s="145"/>
      <c r="S41" s="219">
        <f>S42</f>
        <v>0</v>
      </c>
      <c r="T41" s="144"/>
      <c r="U41" s="145"/>
      <c r="V41" s="146">
        <f>V42</f>
        <v>0</v>
      </c>
      <c r="W41" s="218"/>
      <c r="X41" s="145"/>
      <c r="Y41" s="219">
        <f>Y42</f>
        <v>0</v>
      </c>
      <c r="Z41" s="144"/>
      <c r="AA41" s="145"/>
      <c r="AB41" s="219">
        <f>AB42</f>
        <v>0</v>
      </c>
      <c r="AC41" s="252">
        <f t="shared" ref="AC41:AC44" si="25">G41+M41+S41+Y41</f>
        <v>111760</v>
      </c>
      <c r="AD41" s="253">
        <f t="shared" ref="AD41:AD44" si="26">J41+P41+V41+AB41</f>
        <v>107360</v>
      </c>
      <c r="AE41" s="252">
        <f t="shared" ref="AE41:AE45" si="27">AC41-AD41</f>
        <v>4400</v>
      </c>
      <c r="AF41" s="254">
        <f t="shared" ref="AF41:AF45" si="28">AE41/AC41</f>
        <v>0.03937007874</v>
      </c>
      <c r="AG41" s="220"/>
      <c r="AH41" s="153"/>
      <c r="AI41" s="153"/>
    </row>
    <row r="42" ht="30.0" customHeight="1">
      <c r="A42" s="255" t="s">
        <v>112</v>
      </c>
      <c r="B42" s="256" t="s">
        <v>164</v>
      </c>
      <c r="C42" s="257" t="s">
        <v>111</v>
      </c>
      <c r="D42" s="258"/>
      <c r="E42" s="259">
        <f>G13</f>
        <v>0</v>
      </c>
      <c r="F42" s="260">
        <v>0.22</v>
      </c>
      <c r="G42" s="166">
        <f t="shared" ref="G42:G44" si="29">E42*F42</f>
        <v>0</v>
      </c>
      <c r="H42" s="259">
        <f>J13</f>
        <v>0</v>
      </c>
      <c r="I42" s="260">
        <v>0.22</v>
      </c>
      <c r="J42" s="261">
        <f t="shared" ref="J42:J44" si="30">H42*I42</f>
        <v>0</v>
      </c>
      <c r="K42" s="262"/>
      <c r="L42" s="260"/>
      <c r="M42" s="166">
        <f>M39*22%</f>
        <v>0</v>
      </c>
      <c r="N42" s="259"/>
      <c r="O42" s="260"/>
      <c r="P42" s="261">
        <f>P39*22%</f>
        <v>0</v>
      </c>
      <c r="Q42" s="262"/>
      <c r="R42" s="260"/>
      <c r="S42" s="166">
        <f>S39*22%</f>
        <v>0</v>
      </c>
      <c r="T42" s="259"/>
      <c r="U42" s="260"/>
      <c r="V42" s="261">
        <f>V39*22%</f>
        <v>0</v>
      </c>
      <c r="W42" s="262"/>
      <c r="X42" s="260"/>
      <c r="Y42" s="166">
        <f t="shared" ref="Y42:Y44" si="31">Y39*22%</f>
        <v>0</v>
      </c>
      <c r="Z42" s="259"/>
      <c r="AA42" s="260"/>
      <c r="AB42" s="166">
        <f t="shared" ref="AB42:AB44" si="32">AB39*22%</f>
        <v>0</v>
      </c>
      <c r="AC42" s="167">
        <f t="shared" si="25"/>
        <v>0</v>
      </c>
      <c r="AD42" s="168">
        <f t="shared" si="26"/>
        <v>0</v>
      </c>
      <c r="AE42" s="167">
        <f t="shared" si="27"/>
        <v>0</v>
      </c>
      <c r="AF42" s="263" t="str">
        <f t="shared" si="28"/>
        <v>#DIV/0!</v>
      </c>
      <c r="AG42" s="264"/>
      <c r="AH42" s="172"/>
      <c r="AI42" s="172"/>
    </row>
    <row r="43" ht="30.0" customHeight="1">
      <c r="A43" s="265" t="s">
        <v>112</v>
      </c>
      <c r="B43" s="221" t="s">
        <v>165</v>
      </c>
      <c r="C43" s="266" t="s">
        <v>166</v>
      </c>
      <c r="D43" s="267"/>
      <c r="E43" s="193">
        <f>G17</f>
        <v>0</v>
      </c>
      <c r="F43" s="194">
        <v>0.22</v>
      </c>
      <c r="G43" s="162">
        <f t="shared" si="29"/>
        <v>0</v>
      </c>
      <c r="H43" s="193">
        <f>J17</f>
        <v>0</v>
      </c>
      <c r="I43" s="194">
        <v>0.22</v>
      </c>
      <c r="J43" s="160">
        <f t="shared" si="30"/>
        <v>0</v>
      </c>
      <c r="K43" s="268"/>
      <c r="L43" s="194"/>
      <c r="M43" s="162"/>
      <c r="N43" s="193"/>
      <c r="O43" s="194"/>
      <c r="P43" s="160"/>
      <c r="Q43" s="268"/>
      <c r="R43" s="194"/>
      <c r="S43" s="162"/>
      <c r="T43" s="193"/>
      <c r="U43" s="194"/>
      <c r="V43" s="160"/>
      <c r="W43" s="268"/>
      <c r="X43" s="194"/>
      <c r="Y43" s="166">
        <f t="shared" si="31"/>
        <v>0</v>
      </c>
      <c r="Z43" s="193"/>
      <c r="AA43" s="194"/>
      <c r="AB43" s="166">
        <f t="shared" si="32"/>
        <v>0</v>
      </c>
      <c r="AC43" s="167">
        <f t="shared" si="25"/>
        <v>0</v>
      </c>
      <c r="AD43" s="168">
        <f t="shared" si="26"/>
        <v>0</v>
      </c>
      <c r="AE43" s="167">
        <f t="shared" si="27"/>
        <v>0</v>
      </c>
      <c r="AF43" s="263" t="str">
        <f t="shared" si="28"/>
        <v>#DIV/0!</v>
      </c>
      <c r="AG43" s="264"/>
      <c r="AH43" s="139"/>
      <c r="AI43" s="139"/>
    </row>
    <row r="44">
      <c r="A44" s="269" t="s">
        <v>112</v>
      </c>
      <c r="B44" s="221" t="s">
        <v>167</v>
      </c>
      <c r="C44" s="270" t="s">
        <v>121</v>
      </c>
      <c r="D44" s="271"/>
      <c r="E44" s="195">
        <f>G21</f>
        <v>508000</v>
      </c>
      <c r="F44" s="196">
        <v>0.22</v>
      </c>
      <c r="G44" s="185">
        <f t="shared" si="29"/>
        <v>111760</v>
      </c>
      <c r="H44" s="195">
        <f>J21</f>
        <v>488000</v>
      </c>
      <c r="I44" s="196">
        <v>0.22</v>
      </c>
      <c r="J44" s="184">
        <f t="shared" si="30"/>
        <v>107360</v>
      </c>
      <c r="K44" s="272"/>
      <c r="L44" s="196"/>
      <c r="M44" s="185"/>
      <c r="N44" s="195"/>
      <c r="O44" s="196"/>
      <c r="P44" s="184"/>
      <c r="Q44" s="272"/>
      <c r="R44" s="196"/>
      <c r="S44" s="185"/>
      <c r="T44" s="195"/>
      <c r="U44" s="196"/>
      <c r="V44" s="184"/>
      <c r="W44" s="272"/>
      <c r="X44" s="196"/>
      <c r="Y44" s="273">
        <f t="shared" si="31"/>
        <v>0</v>
      </c>
      <c r="Z44" s="195"/>
      <c r="AA44" s="196"/>
      <c r="AB44" s="273">
        <f t="shared" si="32"/>
        <v>0</v>
      </c>
      <c r="AC44" s="186">
        <f t="shared" si="25"/>
        <v>111760</v>
      </c>
      <c r="AD44" s="187">
        <f t="shared" si="26"/>
        <v>107360</v>
      </c>
      <c r="AE44" s="186">
        <f t="shared" si="27"/>
        <v>4400</v>
      </c>
      <c r="AF44" s="274">
        <f t="shared" si="28"/>
        <v>0.03937007874</v>
      </c>
      <c r="AG44" s="275" t="s">
        <v>168</v>
      </c>
      <c r="AH44" s="139"/>
      <c r="AI44" s="139"/>
    </row>
    <row r="45" ht="15.75" customHeight="1">
      <c r="A45" s="276" t="s">
        <v>169</v>
      </c>
      <c r="B45" s="277"/>
      <c r="C45" s="278"/>
      <c r="D45" s="279"/>
      <c r="E45" s="280"/>
      <c r="F45" s="280"/>
      <c r="G45" s="281">
        <f>G41</f>
        <v>111760</v>
      </c>
      <c r="H45" s="280"/>
      <c r="I45" s="282"/>
      <c r="J45" s="281">
        <f>J41</f>
        <v>107360</v>
      </c>
      <c r="K45" s="283"/>
      <c r="L45" s="280"/>
      <c r="M45" s="284">
        <f>M41</f>
        <v>0</v>
      </c>
      <c r="N45" s="280"/>
      <c r="O45" s="280"/>
      <c r="P45" s="281">
        <f>P41</f>
        <v>0</v>
      </c>
      <c r="Q45" s="283"/>
      <c r="R45" s="280"/>
      <c r="S45" s="284">
        <f>S41</f>
        <v>0</v>
      </c>
      <c r="T45" s="280"/>
      <c r="U45" s="280"/>
      <c r="V45" s="281">
        <f>V41</f>
        <v>0</v>
      </c>
      <c r="W45" s="283"/>
      <c r="X45" s="280"/>
      <c r="Y45" s="284">
        <f>Y41</f>
        <v>0</v>
      </c>
      <c r="Z45" s="280"/>
      <c r="AA45" s="280"/>
      <c r="AB45" s="281">
        <f t="shared" ref="AB45:AD45" si="33">AB41</f>
        <v>0</v>
      </c>
      <c r="AC45" s="285">
        <f t="shared" si="33"/>
        <v>111760</v>
      </c>
      <c r="AD45" s="285">
        <f t="shared" si="33"/>
        <v>107360</v>
      </c>
      <c r="AE45" s="238">
        <f t="shared" si="27"/>
        <v>4400</v>
      </c>
      <c r="AF45" s="286">
        <f t="shared" si="28"/>
        <v>0.03937007874</v>
      </c>
      <c r="AG45" s="287"/>
      <c r="AH45" s="139"/>
      <c r="AI45" s="139"/>
    </row>
    <row r="46" ht="33.0" customHeight="1">
      <c r="A46" s="244" t="s">
        <v>170</v>
      </c>
      <c r="B46" s="245" t="s">
        <v>26</v>
      </c>
      <c r="C46" s="246" t="s">
        <v>171</v>
      </c>
      <c r="D46" s="247"/>
      <c r="E46" s="248"/>
      <c r="F46" s="249"/>
      <c r="G46" s="249"/>
      <c r="H46" s="129"/>
      <c r="I46" s="130"/>
      <c r="J46" s="134"/>
      <c r="K46" s="130"/>
      <c r="L46" s="130"/>
      <c r="M46" s="134"/>
      <c r="N46" s="129"/>
      <c r="O46" s="130"/>
      <c r="P46" s="134"/>
      <c r="Q46" s="130"/>
      <c r="R46" s="130"/>
      <c r="S46" s="134"/>
      <c r="T46" s="129"/>
      <c r="U46" s="130"/>
      <c r="V46" s="134"/>
      <c r="W46" s="130"/>
      <c r="X46" s="130"/>
      <c r="Y46" s="134"/>
      <c r="Z46" s="129"/>
      <c r="AA46" s="130"/>
      <c r="AB46" s="130"/>
      <c r="AC46" s="135"/>
      <c r="AD46" s="136"/>
      <c r="AE46" s="136"/>
      <c r="AF46" s="137"/>
      <c r="AG46" s="138"/>
      <c r="AH46" s="139"/>
      <c r="AI46" s="139"/>
    </row>
    <row r="47" ht="29.25" customHeight="1">
      <c r="A47" s="140" t="s">
        <v>109</v>
      </c>
      <c r="B47" s="141" t="s">
        <v>172</v>
      </c>
      <c r="C47" s="288" t="s">
        <v>173</v>
      </c>
      <c r="D47" s="289"/>
      <c r="E47" s="144"/>
      <c r="F47" s="145"/>
      <c r="G47" s="146">
        <f>SUM(G48:G50)</f>
        <v>0</v>
      </c>
      <c r="H47" s="144"/>
      <c r="I47" s="145"/>
      <c r="J47" s="147">
        <f>SUM(J48:J50)</f>
        <v>0</v>
      </c>
      <c r="K47" s="144"/>
      <c r="L47" s="145"/>
      <c r="M47" s="147">
        <f>SUM(M48:M50)</f>
        <v>0</v>
      </c>
      <c r="N47" s="144"/>
      <c r="O47" s="145"/>
      <c r="P47" s="146">
        <f>SUM(P48:P50)</f>
        <v>0</v>
      </c>
      <c r="Q47" s="144"/>
      <c r="R47" s="145"/>
      <c r="S47" s="147">
        <f>SUM(S48:S50)</f>
        <v>0</v>
      </c>
      <c r="T47" s="144"/>
      <c r="U47" s="145"/>
      <c r="V47" s="146">
        <f>SUM(V48:V50)</f>
        <v>0</v>
      </c>
      <c r="W47" s="144"/>
      <c r="X47" s="145"/>
      <c r="Y47" s="147">
        <f>SUM(Y48:Y50)</f>
        <v>0</v>
      </c>
      <c r="Z47" s="144"/>
      <c r="AA47" s="145"/>
      <c r="AB47" s="146">
        <f>SUM(AB48:AB50)</f>
        <v>0</v>
      </c>
      <c r="AC47" s="148">
        <f t="shared" ref="AC47:AC58" si="34">G47+M47+S47+Y47</f>
        <v>0</v>
      </c>
      <c r="AD47" s="149">
        <f t="shared" ref="AD47:AD58" si="35">J47+P47+V47+AB47</f>
        <v>0</v>
      </c>
      <c r="AE47" s="149">
        <f t="shared" ref="AE47:AE59" si="36">AC47-AD47</f>
        <v>0</v>
      </c>
      <c r="AF47" s="290" t="str">
        <f t="shared" ref="AF47:AF59" si="37">AE47/AC47</f>
        <v>#DIV/0!</v>
      </c>
      <c r="AG47" s="152"/>
      <c r="AH47" s="153"/>
      <c r="AI47" s="153"/>
    </row>
    <row r="48" ht="39.75" customHeight="1">
      <c r="A48" s="154" t="s">
        <v>112</v>
      </c>
      <c r="B48" s="155" t="s">
        <v>113</v>
      </c>
      <c r="C48" s="156" t="s">
        <v>174</v>
      </c>
      <c r="D48" s="157" t="s">
        <v>175</v>
      </c>
      <c r="E48" s="193"/>
      <c r="F48" s="194"/>
      <c r="G48" s="160">
        <f t="shared" ref="G48:G50" si="38">E48*F48</f>
        <v>0</v>
      </c>
      <c r="H48" s="193"/>
      <c r="I48" s="194"/>
      <c r="J48" s="162">
        <f t="shared" ref="J48:J50" si="39">H48*I48</f>
        <v>0</v>
      </c>
      <c r="K48" s="193"/>
      <c r="L48" s="194"/>
      <c r="M48" s="162">
        <f t="shared" ref="M48:M50" si="40">K48*L48</f>
        <v>0</v>
      </c>
      <c r="N48" s="193"/>
      <c r="O48" s="194"/>
      <c r="P48" s="160">
        <f t="shared" ref="P48:P50" si="41">N48*O48</f>
        <v>0</v>
      </c>
      <c r="Q48" s="193"/>
      <c r="R48" s="194"/>
      <c r="S48" s="162">
        <f t="shared" ref="S48:S50" si="42">Q48*R48</f>
        <v>0</v>
      </c>
      <c r="T48" s="193"/>
      <c r="U48" s="194"/>
      <c r="V48" s="160">
        <f t="shared" ref="V48:V50" si="43">T48*U48</f>
        <v>0</v>
      </c>
      <c r="W48" s="193"/>
      <c r="X48" s="194"/>
      <c r="Y48" s="162">
        <f t="shared" ref="Y48:Y50" si="44">W48*X48</f>
        <v>0</v>
      </c>
      <c r="Z48" s="193"/>
      <c r="AA48" s="194"/>
      <c r="AB48" s="160">
        <f t="shared" ref="AB48:AB50" si="45">Z48*AA48</f>
        <v>0</v>
      </c>
      <c r="AC48" s="167">
        <f t="shared" si="34"/>
        <v>0</v>
      </c>
      <c r="AD48" s="168">
        <f t="shared" si="35"/>
        <v>0</v>
      </c>
      <c r="AE48" s="291">
        <f t="shared" si="36"/>
        <v>0</v>
      </c>
      <c r="AF48" s="292" t="str">
        <f t="shared" si="37"/>
        <v>#DIV/0!</v>
      </c>
      <c r="AG48" s="171"/>
      <c r="AH48" s="139"/>
      <c r="AI48" s="139"/>
    </row>
    <row r="49" ht="39.75" customHeight="1">
      <c r="A49" s="154" t="s">
        <v>112</v>
      </c>
      <c r="B49" s="155" t="s">
        <v>116</v>
      </c>
      <c r="C49" s="156" t="s">
        <v>174</v>
      </c>
      <c r="D49" s="157" t="s">
        <v>175</v>
      </c>
      <c r="E49" s="193"/>
      <c r="F49" s="194"/>
      <c r="G49" s="160">
        <f t="shared" si="38"/>
        <v>0</v>
      </c>
      <c r="H49" s="193"/>
      <c r="I49" s="194"/>
      <c r="J49" s="162">
        <f t="shared" si="39"/>
        <v>0</v>
      </c>
      <c r="K49" s="193"/>
      <c r="L49" s="194"/>
      <c r="M49" s="162">
        <f t="shared" si="40"/>
        <v>0</v>
      </c>
      <c r="N49" s="193"/>
      <c r="O49" s="194"/>
      <c r="P49" s="160">
        <f t="shared" si="41"/>
        <v>0</v>
      </c>
      <c r="Q49" s="193"/>
      <c r="R49" s="194"/>
      <c r="S49" s="162">
        <f t="shared" si="42"/>
        <v>0</v>
      </c>
      <c r="T49" s="193"/>
      <c r="U49" s="194"/>
      <c r="V49" s="160">
        <f t="shared" si="43"/>
        <v>0</v>
      </c>
      <c r="W49" s="193"/>
      <c r="X49" s="194"/>
      <c r="Y49" s="162">
        <f t="shared" si="44"/>
        <v>0</v>
      </c>
      <c r="Z49" s="193"/>
      <c r="AA49" s="194"/>
      <c r="AB49" s="160">
        <f t="shared" si="45"/>
        <v>0</v>
      </c>
      <c r="AC49" s="167">
        <f t="shared" si="34"/>
        <v>0</v>
      </c>
      <c r="AD49" s="168">
        <f t="shared" si="35"/>
        <v>0</v>
      </c>
      <c r="AE49" s="291">
        <f t="shared" si="36"/>
        <v>0</v>
      </c>
      <c r="AF49" s="292" t="str">
        <f t="shared" si="37"/>
        <v>#DIV/0!</v>
      </c>
      <c r="AG49" s="171"/>
      <c r="AH49" s="139"/>
      <c r="AI49" s="139"/>
    </row>
    <row r="50" ht="39.75" customHeight="1">
      <c r="A50" s="180" t="s">
        <v>112</v>
      </c>
      <c r="B50" s="181" t="s">
        <v>117</v>
      </c>
      <c r="C50" s="182" t="s">
        <v>174</v>
      </c>
      <c r="D50" s="183" t="s">
        <v>175</v>
      </c>
      <c r="E50" s="195"/>
      <c r="F50" s="196"/>
      <c r="G50" s="184">
        <f t="shared" si="38"/>
        <v>0</v>
      </c>
      <c r="H50" s="195"/>
      <c r="I50" s="196"/>
      <c r="J50" s="185">
        <f t="shared" si="39"/>
        <v>0</v>
      </c>
      <c r="K50" s="195"/>
      <c r="L50" s="196"/>
      <c r="M50" s="185">
        <f t="shared" si="40"/>
        <v>0</v>
      </c>
      <c r="N50" s="195"/>
      <c r="O50" s="196"/>
      <c r="P50" s="184">
        <f t="shared" si="41"/>
        <v>0</v>
      </c>
      <c r="Q50" s="195"/>
      <c r="R50" s="196"/>
      <c r="S50" s="185">
        <f t="shared" si="42"/>
        <v>0</v>
      </c>
      <c r="T50" s="195"/>
      <c r="U50" s="196"/>
      <c r="V50" s="184">
        <f t="shared" si="43"/>
        <v>0</v>
      </c>
      <c r="W50" s="195"/>
      <c r="X50" s="196"/>
      <c r="Y50" s="185">
        <f t="shared" si="44"/>
        <v>0</v>
      </c>
      <c r="Z50" s="195"/>
      <c r="AA50" s="196"/>
      <c r="AB50" s="184">
        <f t="shared" si="45"/>
        <v>0</v>
      </c>
      <c r="AC50" s="186">
        <f t="shared" si="34"/>
        <v>0</v>
      </c>
      <c r="AD50" s="187">
        <f t="shared" si="35"/>
        <v>0</v>
      </c>
      <c r="AE50" s="293">
        <f t="shared" si="36"/>
        <v>0</v>
      </c>
      <c r="AF50" s="292" t="str">
        <f t="shared" si="37"/>
        <v>#DIV/0!</v>
      </c>
      <c r="AG50" s="171"/>
      <c r="AH50" s="139"/>
      <c r="AI50" s="139"/>
    </row>
    <row r="51" ht="30.0" customHeight="1">
      <c r="A51" s="140" t="s">
        <v>109</v>
      </c>
      <c r="B51" s="141" t="s">
        <v>176</v>
      </c>
      <c r="C51" s="142" t="s">
        <v>177</v>
      </c>
      <c r="D51" s="143"/>
      <c r="E51" s="144">
        <f t="shared" ref="E51:AB51" si="46">SUM(E52:E54)</f>
        <v>0</v>
      </c>
      <c r="F51" s="145">
        <f t="shared" si="46"/>
        <v>0</v>
      </c>
      <c r="G51" s="147">
        <f t="shared" si="46"/>
        <v>0</v>
      </c>
      <c r="H51" s="144">
        <f t="shared" si="46"/>
        <v>0</v>
      </c>
      <c r="I51" s="145">
        <f t="shared" si="46"/>
        <v>0</v>
      </c>
      <c r="J51" s="147">
        <f t="shared" si="46"/>
        <v>0</v>
      </c>
      <c r="K51" s="144">
        <f t="shared" si="46"/>
        <v>0</v>
      </c>
      <c r="L51" s="145">
        <f t="shared" si="46"/>
        <v>0</v>
      </c>
      <c r="M51" s="147">
        <f t="shared" si="46"/>
        <v>0</v>
      </c>
      <c r="N51" s="144">
        <f t="shared" si="46"/>
        <v>0</v>
      </c>
      <c r="O51" s="145">
        <f t="shared" si="46"/>
        <v>0</v>
      </c>
      <c r="P51" s="146">
        <f t="shared" si="46"/>
        <v>0</v>
      </c>
      <c r="Q51" s="144">
        <f t="shared" si="46"/>
        <v>0</v>
      </c>
      <c r="R51" s="145">
        <f t="shared" si="46"/>
        <v>0</v>
      </c>
      <c r="S51" s="147">
        <f t="shared" si="46"/>
        <v>0</v>
      </c>
      <c r="T51" s="144">
        <f t="shared" si="46"/>
        <v>0</v>
      </c>
      <c r="U51" s="145">
        <f t="shared" si="46"/>
        <v>0</v>
      </c>
      <c r="V51" s="146">
        <f t="shared" si="46"/>
        <v>0</v>
      </c>
      <c r="W51" s="144">
        <f t="shared" si="46"/>
        <v>0</v>
      </c>
      <c r="X51" s="145">
        <f t="shared" si="46"/>
        <v>0</v>
      </c>
      <c r="Y51" s="147">
        <f t="shared" si="46"/>
        <v>0</v>
      </c>
      <c r="Z51" s="144">
        <f t="shared" si="46"/>
        <v>0</v>
      </c>
      <c r="AA51" s="145">
        <f t="shared" si="46"/>
        <v>0</v>
      </c>
      <c r="AB51" s="146">
        <f t="shared" si="46"/>
        <v>0</v>
      </c>
      <c r="AC51" s="148">
        <f t="shared" si="34"/>
        <v>0</v>
      </c>
      <c r="AD51" s="149">
        <f t="shared" si="35"/>
        <v>0</v>
      </c>
      <c r="AE51" s="149">
        <f t="shared" si="36"/>
        <v>0</v>
      </c>
      <c r="AF51" s="294" t="str">
        <f t="shared" si="37"/>
        <v>#DIV/0!</v>
      </c>
      <c r="AG51" s="295"/>
      <c r="AH51" s="153"/>
      <c r="AI51" s="153"/>
    </row>
    <row r="52" ht="39.75" customHeight="1">
      <c r="A52" s="154" t="s">
        <v>112</v>
      </c>
      <c r="B52" s="155" t="s">
        <v>113</v>
      </c>
      <c r="C52" s="156" t="s">
        <v>178</v>
      </c>
      <c r="D52" s="157" t="s">
        <v>179</v>
      </c>
      <c r="E52" s="193"/>
      <c r="F52" s="194"/>
      <c r="G52" s="162">
        <f t="shared" ref="G52:G54" si="47">E52*F52</f>
        <v>0</v>
      </c>
      <c r="H52" s="193"/>
      <c r="I52" s="194"/>
      <c r="J52" s="162">
        <f t="shared" ref="J52:J54" si="48">H52*I52</f>
        <v>0</v>
      </c>
      <c r="K52" s="193"/>
      <c r="L52" s="194"/>
      <c r="M52" s="162">
        <f t="shared" ref="M52:M54" si="49">K52*L52</f>
        <v>0</v>
      </c>
      <c r="N52" s="193"/>
      <c r="O52" s="194"/>
      <c r="P52" s="160">
        <f t="shared" ref="P52:P54" si="50">N52*O52</f>
        <v>0</v>
      </c>
      <c r="Q52" s="193"/>
      <c r="R52" s="194"/>
      <c r="S52" s="162">
        <f t="shared" ref="S52:S54" si="51">Q52*R52</f>
        <v>0</v>
      </c>
      <c r="T52" s="193"/>
      <c r="U52" s="194"/>
      <c r="V52" s="160">
        <f t="shared" ref="V52:V54" si="52">T52*U52</f>
        <v>0</v>
      </c>
      <c r="W52" s="193"/>
      <c r="X52" s="194"/>
      <c r="Y52" s="162">
        <f t="shared" ref="Y52:Y54" si="53">W52*X52</f>
        <v>0</v>
      </c>
      <c r="Z52" s="193"/>
      <c r="AA52" s="194"/>
      <c r="AB52" s="160">
        <f t="shared" ref="AB52:AB54" si="54">Z52*AA52</f>
        <v>0</v>
      </c>
      <c r="AC52" s="167">
        <f t="shared" si="34"/>
        <v>0</v>
      </c>
      <c r="AD52" s="168">
        <f t="shared" si="35"/>
        <v>0</v>
      </c>
      <c r="AE52" s="291">
        <f t="shared" si="36"/>
        <v>0</v>
      </c>
      <c r="AF52" s="292" t="str">
        <f t="shared" si="37"/>
        <v>#DIV/0!</v>
      </c>
      <c r="AG52" s="171"/>
      <c r="AH52" s="139"/>
      <c r="AI52" s="139"/>
    </row>
    <row r="53" ht="39.75" customHeight="1">
      <c r="A53" s="154" t="s">
        <v>112</v>
      </c>
      <c r="B53" s="155" t="s">
        <v>116</v>
      </c>
      <c r="C53" s="156" t="s">
        <v>178</v>
      </c>
      <c r="D53" s="157" t="s">
        <v>179</v>
      </c>
      <c r="E53" s="193"/>
      <c r="F53" s="194"/>
      <c r="G53" s="162">
        <f t="shared" si="47"/>
        <v>0</v>
      </c>
      <c r="H53" s="193"/>
      <c r="I53" s="194"/>
      <c r="J53" s="162">
        <f t="shared" si="48"/>
        <v>0</v>
      </c>
      <c r="K53" s="193"/>
      <c r="L53" s="194"/>
      <c r="M53" s="162">
        <f t="shared" si="49"/>
        <v>0</v>
      </c>
      <c r="N53" s="193"/>
      <c r="O53" s="194"/>
      <c r="P53" s="160">
        <f t="shared" si="50"/>
        <v>0</v>
      </c>
      <c r="Q53" s="193"/>
      <c r="R53" s="194"/>
      <c r="S53" s="162">
        <f t="shared" si="51"/>
        <v>0</v>
      </c>
      <c r="T53" s="193"/>
      <c r="U53" s="194"/>
      <c r="V53" s="160">
        <f t="shared" si="52"/>
        <v>0</v>
      </c>
      <c r="W53" s="193"/>
      <c r="X53" s="194"/>
      <c r="Y53" s="162">
        <f t="shared" si="53"/>
        <v>0</v>
      </c>
      <c r="Z53" s="193"/>
      <c r="AA53" s="194"/>
      <c r="AB53" s="160">
        <f t="shared" si="54"/>
        <v>0</v>
      </c>
      <c r="AC53" s="167">
        <f t="shared" si="34"/>
        <v>0</v>
      </c>
      <c r="AD53" s="168">
        <f t="shared" si="35"/>
        <v>0</v>
      </c>
      <c r="AE53" s="291">
        <f t="shared" si="36"/>
        <v>0</v>
      </c>
      <c r="AF53" s="292" t="str">
        <f t="shared" si="37"/>
        <v>#DIV/0!</v>
      </c>
      <c r="AG53" s="171"/>
      <c r="AH53" s="139"/>
      <c r="AI53" s="139"/>
    </row>
    <row r="54" ht="39.75" customHeight="1">
      <c r="A54" s="180" t="s">
        <v>112</v>
      </c>
      <c r="B54" s="181" t="s">
        <v>117</v>
      </c>
      <c r="C54" s="182" t="s">
        <v>178</v>
      </c>
      <c r="D54" s="183" t="s">
        <v>179</v>
      </c>
      <c r="E54" s="195"/>
      <c r="F54" s="196"/>
      <c r="G54" s="185">
        <f t="shared" si="47"/>
        <v>0</v>
      </c>
      <c r="H54" s="195"/>
      <c r="I54" s="196"/>
      <c r="J54" s="185">
        <f t="shared" si="48"/>
        <v>0</v>
      </c>
      <c r="K54" s="195"/>
      <c r="L54" s="196"/>
      <c r="M54" s="185">
        <f t="shared" si="49"/>
        <v>0</v>
      </c>
      <c r="N54" s="195"/>
      <c r="O54" s="196"/>
      <c r="P54" s="184">
        <f t="shared" si="50"/>
        <v>0</v>
      </c>
      <c r="Q54" s="195"/>
      <c r="R54" s="196"/>
      <c r="S54" s="185">
        <f t="shared" si="51"/>
        <v>0</v>
      </c>
      <c r="T54" s="195"/>
      <c r="U54" s="196"/>
      <c r="V54" s="184">
        <f t="shared" si="52"/>
        <v>0</v>
      </c>
      <c r="W54" s="195"/>
      <c r="X54" s="196"/>
      <c r="Y54" s="185">
        <f t="shared" si="53"/>
        <v>0</v>
      </c>
      <c r="Z54" s="195"/>
      <c r="AA54" s="196"/>
      <c r="AB54" s="184">
        <f t="shared" si="54"/>
        <v>0</v>
      </c>
      <c r="AC54" s="186">
        <f t="shared" si="34"/>
        <v>0</v>
      </c>
      <c r="AD54" s="187">
        <f t="shared" si="35"/>
        <v>0</v>
      </c>
      <c r="AE54" s="293">
        <f t="shared" si="36"/>
        <v>0</v>
      </c>
      <c r="AF54" s="292" t="str">
        <f t="shared" si="37"/>
        <v>#DIV/0!</v>
      </c>
      <c r="AG54" s="171"/>
      <c r="AH54" s="139"/>
      <c r="AI54" s="139"/>
    </row>
    <row r="55" ht="30.0" customHeight="1">
      <c r="A55" s="140" t="s">
        <v>109</v>
      </c>
      <c r="B55" s="141" t="s">
        <v>180</v>
      </c>
      <c r="C55" s="142" t="s">
        <v>181</v>
      </c>
      <c r="D55" s="143"/>
      <c r="E55" s="144">
        <f t="shared" ref="E55:AB55" si="55">SUM(E56:E58)</f>
        <v>0</v>
      </c>
      <c r="F55" s="145">
        <f t="shared" si="55"/>
        <v>0</v>
      </c>
      <c r="G55" s="147">
        <f t="shared" si="55"/>
        <v>0</v>
      </c>
      <c r="H55" s="144">
        <f t="shared" si="55"/>
        <v>0</v>
      </c>
      <c r="I55" s="145">
        <f t="shared" si="55"/>
        <v>0</v>
      </c>
      <c r="J55" s="146">
        <f t="shared" si="55"/>
        <v>0</v>
      </c>
      <c r="K55" s="144">
        <f t="shared" si="55"/>
        <v>0</v>
      </c>
      <c r="L55" s="145">
        <f t="shared" si="55"/>
        <v>0</v>
      </c>
      <c r="M55" s="147">
        <f t="shared" si="55"/>
        <v>0</v>
      </c>
      <c r="N55" s="144">
        <f t="shared" si="55"/>
        <v>0</v>
      </c>
      <c r="O55" s="145">
        <f t="shared" si="55"/>
        <v>0</v>
      </c>
      <c r="P55" s="146">
        <f t="shared" si="55"/>
        <v>0</v>
      </c>
      <c r="Q55" s="144">
        <f t="shared" si="55"/>
        <v>0</v>
      </c>
      <c r="R55" s="145">
        <f t="shared" si="55"/>
        <v>0</v>
      </c>
      <c r="S55" s="147">
        <f t="shared" si="55"/>
        <v>0</v>
      </c>
      <c r="T55" s="144">
        <f t="shared" si="55"/>
        <v>0</v>
      </c>
      <c r="U55" s="145">
        <f t="shared" si="55"/>
        <v>0</v>
      </c>
      <c r="V55" s="146">
        <f t="shared" si="55"/>
        <v>0</v>
      </c>
      <c r="W55" s="144">
        <f t="shared" si="55"/>
        <v>0</v>
      </c>
      <c r="X55" s="145">
        <f t="shared" si="55"/>
        <v>0</v>
      </c>
      <c r="Y55" s="147">
        <f t="shared" si="55"/>
        <v>0</v>
      </c>
      <c r="Z55" s="144">
        <f t="shared" si="55"/>
        <v>0</v>
      </c>
      <c r="AA55" s="145">
        <f t="shared" si="55"/>
        <v>0</v>
      </c>
      <c r="AB55" s="146">
        <f t="shared" si="55"/>
        <v>0</v>
      </c>
      <c r="AC55" s="148">
        <f t="shared" si="34"/>
        <v>0</v>
      </c>
      <c r="AD55" s="149">
        <f t="shared" si="35"/>
        <v>0</v>
      </c>
      <c r="AE55" s="149">
        <f t="shared" si="36"/>
        <v>0</v>
      </c>
      <c r="AF55" s="294" t="str">
        <f t="shared" si="37"/>
        <v>#DIV/0!</v>
      </c>
      <c r="AG55" s="295"/>
      <c r="AH55" s="153"/>
      <c r="AI55" s="153"/>
    </row>
    <row r="56" ht="34.5" customHeight="1">
      <c r="A56" s="154" t="s">
        <v>112</v>
      </c>
      <c r="B56" s="155" t="s">
        <v>113</v>
      </c>
      <c r="C56" s="156" t="s">
        <v>182</v>
      </c>
      <c r="D56" s="157" t="s">
        <v>179</v>
      </c>
      <c r="E56" s="193"/>
      <c r="F56" s="194"/>
      <c r="G56" s="162">
        <f t="shared" ref="G56:G58" si="56">E56*F56</f>
        <v>0</v>
      </c>
      <c r="H56" s="193"/>
      <c r="I56" s="194"/>
      <c r="J56" s="160">
        <f t="shared" ref="J56:J58" si="57">H56*I56</f>
        <v>0</v>
      </c>
      <c r="K56" s="193"/>
      <c r="L56" s="194"/>
      <c r="M56" s="162">
        <f t="shared" ref="M56:M58" si="58">K56*L56</f>
        <v>0</v>
      </c>
      <c r="N56" s="193"/>
      <c r="O56" s="194"/>
      <c r="P56" s="160">
        <f t="shared" ref="P56:P58" si="59">N56*O56</f>
        <v>0</v>
      </c>
      <c r="Q56" s="193"/>
      <c r="R56" s="194"/>
      <c r="S56" s="162">
        <f t="shared" ref="S56:S58" si="60">Q56*R56</f>
        <v>0</v>
      </c>
      <c r="T56" s="193"/>
      <c r="U56" s="194"/>
      <c r="V56" s="160">
        <f t="shared" ref="V56:V58" si="61">T56*U56</f>
        <v>0</v>
      </c>
      <c r="W56" s="193"/>
      <c r="X56" s="194"/>
      <c r="Y56" s="162">
        <f t="shared" ref="Y56:Y58" si="62">W56*X56</f>
        <v>0</v>
      </c>
      <c r="Z56" s="193"/>
      <c r="AA56" s="194"/>
      <c r="AB56" s="160">
        <f t="shared" ref="AB56:AB58" si="63">Z56*AA56</f>
        <v>0</v>
      </c>
      <c r="AC56" s="167">
        <f t="shared" si="34"/>
        <v>0</v>
      </c>
      <c r="AD56" s="168">
        <f t="shared" si="35"/>
        <v>0</v>
      </c>
      <c r="AE56" s="291">
        <f t="shared" si="36"/>
        <v>0</v>
      </c>
      <c r="AF56" s="292" t="str">
        <f t="shared" si="37"/>
        <v>#DIV/0!</v>
      </c>
      <c r="AG56" s="171"/>
      <c r="AH56" s="139"/>
      <c r="AI56" s="139"/>
    </row>
    <row r="57" ht="34.5" customHeight="1">
      <c r="A57" s="154" t="s">
        <v>112</v>
      </c>
      <c r="B57" s="155" t="s">
        <v>116</v>
      </c>
      <c r="C57" s="156" t="s">
        <v>182</v>
      </c>
      <c r="D57" s="157" t="s">
        <v>179</v>
      </c>
      <c r="E57" s="193"/>
      <c r="F57" s="194"/>
      <c r="G57" s="162">
        <f t="shared" si="56"/>
        <v>0</v>
      </c>
      <c r="H57" s="193"/>
      <c r="I57" s="194"/>
      <c r="J57" s="160">
        <f t="shared" si="57"/>
        <v>0</v>
      </c>
      <c r="K57" s="193"/>
      <c r="L57" s="194"/>
      <c r="M57" s="162">
        <f t="shared" si="58"/>
        <v>0</v>
      </c>
      <c r="N57" s="193"/>
      <c r="O57" s="194"/>
      <c r="P57" s="160">
        <f t="shared" si="59"/>
        <v>0</v>
      </c>
      <c r="Q57" s="193"/>
      <c r="R57" s="194"/>
      <c r="S57" s="162">
        <f t="shared" si="60"/>
        <v>0</v>
      </c>
      <c r="T57" s="193"/>
      <c r="U57" s="194"/>
      <c r="V57" s="160">
        <f t="shared" si="61"/>
        <v>0</v>
      </c>
      <c r="W57" s="193"/>
      <c r="X57" s="194"/>
      <c r="Y57" s="162">
        <f t="shared" si="62"/>
        <v>0</v>
      </c>
      <c r="Z57" s="193"/>
      <c r="AA57" s="194"/>
      <c r="AB57" s="160">
        <f t="shared" si="63"/>
        <v>0</v>
      </c>
      <c r="AC57" s="167">
        <f t="shared" si="34"/>
        <v>0</v>
      </c>
      <c r="AD57" s="168">
        <f t="shared" si="35"/>
        <v>0</v>
      </c>
      <c r="AE57" s="291">
        <f t="shared" si="36"/>
        <v>0</v>
      </c>
      <c r="AF57" s="292" t="str">
        <f t="shared" si="37"/>
        <v>#DIV/0!</v>
      </c>
      <c r="AG57" s="171"/>
      <c r="AH57" s="139"/>
      <c r="AI57" s="139"/>
    </row>
    <row r="58" ht="34.5" customHeight="1">
      <c r="A58" s="180" t="s">
        <v>112</v>
      </c>
      <c r="B58" s="181" t="s">
        <v>117</v>
      </c>
      <c r="C58" s="182" t="s">
        <v>182</v>
      </c>
      <c r="D58" s="183" t="s">
        <v>179</v>
      </c>
      <c r="E58" s="195"/>
      <c r="F58" s="196"/>
      <c r="G58" s="185">
        <f t="shared" si="56"/>
        <v>0</v>
      </c>
      <c r="H58" s="195"/>
      <c r="I58" s="196"/>
      <c r="J58" s="184">
        <f t="shared" si="57"/>
        <v>0</v>
      </c>
      <c r="K58" s="195"/>
      <c r="L58" s="196"/>
      <c r="M58" s="185">
        <f t="shared" si="58"/>
        <v>0</v>
      </c>
      <c r="N58" s="195"/>
      <c r="O58" s="196"/>
      <c r="P58" s="184">
        <f t="shared" si="59"/>
        <v>0</v>
      </c>
      <c r="Q58" s="195"/>
      <c r="R58" s="196"/>
      <c r="S58" s="185">
        <f t="shared" si="60"/>
        <v>0</v>
      </c>
      <c r="T58" s="195"/>
      <c r="U58" s="196"/>
      <c r="V58" s="184">
        <f t="shared" si="61"/>
        <v>0</v>
      </c>
      <c r="W58" s="195"/>
      <c r="X58" s="196"/>
      <c r="Y58" s="185">
        <f t="shared" si="62"/>
        <v>0</v>
      </c>
      <c r="Z58" s="195"/>
      <c r="AA58" s="196"/>
      <c r="AB58" s="184">
        <f t="shared" si="63"/>
        <v>0</v>
      </c>
      <c r="AC58" s="186">
        <f t="shared" si="34"/>
        <v>0</v>
      </c>
      <c r="AD58" s="187">
        <f t="shared" si="35"/>
        <v>0</v>
      </c>
      <c r="AE58" s="293">
        <f t="shared" si="36"/>
        <v>0</v>
      </c>
      <c r="AF58" s="292" t="str">
        <f t="shared" si="37"/>
        <v>#DIV/0!</v>
      </c>
      <c r="AG58" s="171"/>
      <c r="AH58" s="139"/>
      <c r="AI58" s="139"/>
    </row>
    <row r="59" ht="15.0" customHeight="1">
      <c r="A59" s="296" t="s">
        <v>183</v>
      </c>
      <c r="B59" s="297"/>
      <c r="C59" s="298"/>
      <c r="D59" s="299"/>
      <c r="E59" s="300"/>
      <c r="F59" s="301"/>
      <c r="G59" s="302">
        <f>G55+G51+G47</f>
        <v>0</v>
      </c>
      <c r="H59" s="234"/>
      <c r="I59" s="303"/>
      <c r="J59" s="302">
        <f>J55+J51+J47</f>
        <v>0</v>
      </c>
      <c r="K59" s="304"/>
      <c r="L59" s="301"/>
      <c r="M59" s="305">
        <f>M55+M51+M47</f>
        <v>0</v>
      </c>
      <c r="N59" s="300"/>
      <c r="O59" s="301"/>
      <c r="P59" s="305">
        <f>P55+P51+P47</f>
        <v>0</v>
      </c>
      <c r="Q59" s="304"/>
      <c r="R59" s="301"/>
      <c r="S59" s="305">
        <f>S55+S51+S47</f>
        <v>0</v>
      </c>
      <c r="T59" s="300"/>
      <c r="U59" s="301"/>
      <c r="V59" s="305">
        <f>V55+V51+V47</f>
        <v>0</v>
      </c>
      <c r="W59" s="304"/>
      <c r="X59" s="301"/>
      <c r="Y59" s="305">
        <f>Y55+Y51+Y47</f>
        <v>0</v>
      </c>
      <c r="Z59" s="300"/>
      <c r="AA59" s="301"/>
      <c r="AB59" s="305">
        <f>AB55+AB51+AB47</f>
        <v>0</v>
      </c>
      <c r="AC59" s="300">
        <f t="shared" ref="AC59:AD59" si="64">AC47+AC51+AC55</f>
        <v>0</v>
      </c>
      <c r="AD59" s="306">
        <f t="shared" si="64"/>
        <v>0</v>
      </c>
      <c r="AE59" s="305">
        <f t="shared" si="36"/>
        <v>0</v>
      </c>
      <c r="AF59" s="307" t="str">
        <f t="shared" si="37"/>
        <v>#DIV/0!</v>
      </c>
      <c r="AG59" s="308"/>
      <c r="AH59" s="139"/>
      <c r="AI59" s="139"/>
    </row>
    <row r="60" ht="15.75" customHeight="1">
      <c r="A60" s="309" t="s">
        <v>107</v>
      </c>
      <c r="B60" s="310" t="s">
        <v>27</v>
      </c>
      <c r="C60" s="311" t="s">
        <v>184</v>
      </c>
      <c r="D60" s="312"/>
      <c r="E60" s="129"/>
      <c r="F60" s="130"/>
      <c r="G60" s="130"/>
      <c r="H60" s="129"/>
      <c r="I60" s="130"/>
      <c r="J60" s="134"/>
      <c r="K60" s="130"/>
      <c r="L60" s="130"/>
      <c r="M60" s="134"/>
      <c r="N60" s="129"/>
      <c r="O60" s="130"/>
      <c r="P60" s="134"/>
      <c r="Q60" s="130"/>
      <c r="R60" s="130"/>
      <c r="S60" s="134"/>
      <c r="T60" s="129"/>
      <c r="U60" s="130"/>
      <c r="V60" s="134"/>
      <c r="W60" s="130"/>
      <c r="X60" s="130"/>
      <c r="Y60" s="134"/>
      <c r="Z60" s="129"/>
      <c r="AA60" s="130"/>
      <c r="AB60" s="130"/>
      <c r="AC60" s="135"/>
      <c r="AD60" s="136"/>
      <c r="AE60" s="136"/>
      <c r="AF60" s="137"/>
      <c r="AG60" s="138"/>
      <c r="AH60" s="139"/>
      <c r="AI60" s="139"/>
    </row>
    <row r="61" ht="57.75" customHeight="1">
      <c r="A61" s="140" t="s">
        <v>109</v>
      </c>
      <c r="B61" s="141" t="s">
        <v>185</v>
      </c>
      <c r="C61" s="288" t="s">
        <v>186</v>
      </c>
      <c r="D61" s="289"/>
      <c r="E61" s="313">
        <f t="shared" ref="E61:AB61" si="65">SUM(E62:E64)</f>
        <v>0</v>
      </c>
      <c r="F61" s="314">
        <f t="shared" si="65"/>
        <v>0</v>
      </c>
      <c r="G61" s="315">
        <f t="shared" si="65"/>
        <v>0</v>
      </c>
      <c r="H61" s="144">
        <f t="shared" si="65"/>
        <v>0</v>
      </c>
      <c r="I61" s="145">
        <f t="shared" si="65"/>
        <v>0</v>
      </c>
      <c r="J61" s="146">
        <f t="shared" si="65"/>
        <v>0</v>
      </c>
      <c r="K61" s="313">
        <f t="shared" si="65"/>
        <v>0</v>
      </c>
      <c r="L61" s="314">
        <f t="shared" si="65"/>
        <v>0</v>
      </c>
      <c r="M61" s="315">
        <f t="shared" si="65"/>
        <v>0</v>
      </c>
      <c r="N61" s="144">
        <f t="shared" si="65"/>
        <v>0</v>
      </c>
      <c r="O61" s="145">
        <f t="shared" si="65"/>
        <v>0</v>
      </c>
      <c r="P61" s="146">
        <f t="shared" si="65"/>
        <v>0</v>
      </c>
      <c r="Q61" s="313">
        <f t="shared" si="65"/>
        <v>0</v>
      </c>
      <c r="R61" s="314">
        <f t="shared" si="65"/>
        <v>0</v>
      </c>
      <c r="S61" s="315">
        <f t="shared" si="65"/>
        <v>0</v>
      </c>
      <c r="T61" s="144">
        <f t="shared" si="65"/>
        <v>0</v>
      </c>
      <c r="U61" s="145">
        <f t="shared" si="65"/>
        <v>0</v>
      </c>
      <c r="V61" s="146">
        <f t="shared" si="65"/>
        <v>0</v>
      </c>
      <c r="W61" s="313">
        <f t="shared" si="65"/>
        <v>0</v>
      </c>
      <c r="X61" s="314">
        <f t="shared" si="65"/>
        <v>0</v>
      </c>
      <c r="Y61" s="315">
        <f t="shared" si="65"/>
        <v>0</v>
      </c>
      <c r="Z61" s="144">
        <f t="shared" si="65"/>
        <v>0</v>
      </c>
      <c r="AA61" s="145">
        <f t="shared" si="65"/>
        <v>0</v>
      </c>
      <c r="AB61" s="146">
        <f t="shared" si="65"/>
        <v>0</v>
      </c>
      <c r="AC61" s="148">
        <f t="shared" ref="AC61:AC68" si="66">G61+M61+S61+Y61</f>
        <v>0</v>
      </c>
      <c r="AD61" s="149">
        <f t="shared" ref="AD61:AD68" si="67">J61+P61+V61+AB61</f>
        <v>0</v>
      </c>
      <c r="AE61" s="149">
        <f t="shared" ref="AE61:AE69" si="68">AC61-AD61</f>
        <v>0</v>
      </c>
      <c r="AF61" s="151" t="str">
        <f t="shared" ref="AF61:AF69" si="69">AE61/AC61</f>
        <v>#DIV/0!</v>
      </c>
      <c r="AG61" s="152"/>
      <c r="AH61" s="153"/>
      <c r="AI61" s="153"/>
    </row>
    <row r="62" ht="34.5" customHeight="1">
      <c r="A62" s="154" t="s">
        <v>112</v>
      </c>
      <c r="B62" s="155" t="s">
        <v>113</v>
      </c>
      <c r="C62" s="156" t="s">
        <v>187</v>
      </c>
      <c r="D62" s="157" t="s">
        <v>175</v>
      </c>
      <c r="E62" s="193"/>
      <c r="F62" s="194"/>
      <c r="G62" s="162">
        <f t="shared" ref="G62:G64" si="70">E62*F62</f>
        <v>0</v>
      </c>
      <c r="H62" s="193"/>
      <c r="I62" s="194"/>
      <c r="J62" s="160">
        <f t="shared" ref="J62:J64" si="71">H62*I62</f>
        <v>0</v>
      </c>
      <c r="K62" s="193"/>
      <c r="L62" s="194"/>
      <c r="M62" s="162">
        <f t="shared" ref="M62:M64" si="72">K62*L62</f>
        <v>0</v>
      </c>
      <c r="N62" s="193"/>
      <c r="O62" s="194"/>
      <c r="P62" s="160">
        <f t="shared" ref="P62:P64" si="73">N62*O62</f>
        <v>0</v>
      </c>
      <c r="Q62" s="193"/>
      <c r="R62" s="194"/>
      <c r="S62" s="162">
        <f t="shared" ref="S62:S64" si="74">Q62*R62</f>
        <v>0</v>
      </c>
      <c r="T62" s="193"/>
      <c r="U62" s="194"/>
      <c r="V62" s="160">
        <f t="shared" ref="V62:V64" si="75">T62*U62</f>
        <v>0</v>
      </c>
      <c r="W62" s="193"/>
      <c r="X62" s="194"/>
      <c r="Y62" s="162">
        <f t="shared" ref="Y62:Y64" si="76">W62*X62</f>
        <v>0</v>
      </c>
      <c r="Z62" s="193"/>
      <c r="AA62" s="194"/>
      <c r="AB62" s="160">
        <f t="shared" ref="AB62:AB64" si="77">Z62*AA62</f>
        <v>0</v>
      </c>
      <c r="AC62" s="167">
        <f t="shared" si="66"/>
        <v>0</v>
      </c>
      <c r="AD62" s="168">
        <f t="shared" si="67"/>
        <v>0</v>
      </c>
      <c r="AE62" s="291">
        <f t="shared" si="68"/>
        <v>0</v>
      </c>
      <c r="AF62" s="170" t="str">
        <f t="shared" si="69"/>
        <v>#DIV/0!</v>
      </c>
      <c r="AG62" s="171"/>
      <c r="AH62" s="139"/>
      <c r="AI62" s="139"/>
    </row>
    <row r="63" ht="34.5" customHeight="1">
      <c r="A63" s="154" t="s">
        <v>112</v>
      </c>
      <c r="B63" s="155" t="s">
        <v>116</v>
      </c>
      <c r="C63" s="156" t="s">
        <v>188</v>
      </c>
      <c r="D63" s="157" t="s">
        <v>175</v>
      </c>
      <c r="E63" s="193"/>
      <c r="F63" s="194"/>
      <c r="G63" s="162">
        <f t="shared" si="70"/>
        <v>0</v>
      </c>
      <c r="H63" s="193"/>
      <c r="I63" s="194"/>
      <c r="J63" s="160">
        <f t="shared" si="71"/>
        <v>0</v>
      </c>
      <c r="K63" s="193"/>
      <c r="L63" s="194"/>
      <c r="M63" s="162">
        <f t="shared" si="72"/>
        <v>0</v>
      </c>
      <c r="N63" s="193"/>
      <c r="O63" s="194"/>
      <c r="P63" s="160">
        <f t="shared" si="73"/>
        <v>0</v>
      </c>
      <c r="Q63" s="193"/>
      <c r="R63" s="194"/>
      <c r="S63" s="162">
        <f t="shared" si="74"/>
        <v>0</v>
      </c>
      <c r="T63" s="193"/>
      <c r="U63" s="194"/>
      <c r="V63" s="160">
        <f t="shared" si="75"/>
        <v>0</v>
      </c>
      <c r="W63" s="193"/>
      <c r="X63" s="194"/>
      <c r="Y63" s="162">
        <f t="shared" si="76"/>
        <v>0</v>
      </c>
      <c r="Z63" s="193"/>
      <c r="AA63" s="194"/>
      <c r="AB63" s="160">
        <f t="shared" si="77"/>
        <v>0</v>
      </c>
      <c r="AC63" s="167">
        <f t="shared" si="66"/>
        <v>0</v>
      </c>
      <c r="AD63" s="168">
        <f t="shared" si="67"/>
        <v>0</v>
      </c>
      <c r="AE63" s="291">
        <f t="shared" si="68"/>
        <v>0</v>
      </c>
      <c r="AF63" s="170" t="str">
        <f t="shared" si="69"/>
        <v>#DIV/0!</v>
      </c>
      <c r="AG63" s="171"/>
      <c r="AH63" s="139"/>
      <c r="AI63" s="139"/>
    </row>
    <row r="64" ht="34.5" customHeight="1">
      <c r="A64" s="316" t="s">
        <v>112</v>
      </c>
      <c r="B64" s="317" t="s">
        <v>117</v>
      </c>
      <c r="C64" s="318" t="s">
        <v>189</v>
      </c>
      <c r="D64" s="319" t="s">
        <v>175</v>
      </c>
      <c r="E64" s="320"/>
      <c r="F64" s="321"/>
      <c r="G64" s="322">
        <f t="shared" si="70"/>
        <v>0</v>
      </c>
      <c r="H64" s="195"/>
      <c r="I64" s="196"/>
      <c r="J64" s="184">
        <f t="shared" si="71"/>
        <v>0</v>
      </c>
      <c r="K64" s="320"/>
      <c r="L64" s="321"/>
      <c r="M64" s="322">
        <f t="shared" si="72"/>
        <v>0</v>
      </c>
      <c r="N64" s="195"/>
      <c r="O64" s="196"/>
      <c r="P64" s="184">
        <f t="shared" si="73"/>
        <v>0</v>
      </c>
      <c r="Q64" s="320"/>
      <c r="R64" s="321"/>
      <c r="S64" s="322">
        <f t="shared" si="74"/>
        <v>0</v>
      </c>
      <c r="T64" s="195"/>
      <c r="U64" s="196"/>
      <c r="V64" s="184">
        <f t="shared" si="75"/>
        <v>0</v>
      </c>
      <c r="W64" s="320"/>
      <c r="X64" s="321"/>
      <c r="Y64" s="322">
        <f t="shared" si="76"/>
        <v>0</v>
      </c>
      <c r="Z64" s="195"/>
      <c r="AA64" s="196"/>
      <c r="AB64" s="184">
        <f t="shared" si="77"/>
        <v>0</v>
      </c>
      <c r="AC64" s="186">
        <f t="shared" si="66"/>
        <v>0</v>
      </c>
      <c r="AD64" s="187">
        <f t="shared" si="67"/>
        <v>0</v>
      </c>
      <c r="AE64" s="293">
        <f t="shared" si="68"/>
        <v>0</v>
      </c>
      <c r="AF64" s="170" t="str">
        <f t="shared" si="69"/>
        <v>#DIV/0!</v>
      </c>
      <c r="AG64" s="171"/>
      <c r="AH64" s="139"/>
      <c r="AI64" s="139"/>
    </row>
    <row r="65" ht="56.25" customHeight="1">
      <c r="A65" s="140" t="s">
        <v>109</v>
      </c>
      <c r="B65" s="141" t="s">
        <v>190</v>
      </c>
      <c r="C65" s="142" t="s">
        <v>191</v>
      </c>
      <c r="D65" s="143"/>
      <c r="E65" s="144">
        <f t="shared" ref="E65:AB65" si="78">SUM(E66:E68)</f>
        <v>0</v>
      </c>
      <c r="F65" s="145">
        <f t="shared" si="78"/>
        <v>0</v>
      </c>
      <c r="G65" s="147">
        <f t="shared" si="78"/>
        <v>0</v>
      </c>
      <c r="H65" s="144">
        <f t="shared" si="78"/>
        <v>0</v>
      </c>
      <c r="I65" s="145">
        <f t="shared" si="78"/>
        <v>0</v>
      </c>
      <c r="J65" s="146">
        <f t="shared" si="78"/>
        <v>0</v>
      </c>
      <c r="K65" s="323">
        <f t="shared" si="78"/>
        <v>0</v>
      </c>
      <c r="L65" s="145">
        <f t="shared" si="78"/>
        <v>0</v>
      </c>
      <c r="M65" s="146">
        <f t="shared" si="78"/>
        <v>0</v>
      </c>
      <c r="N65" s="144">
        <f t="shared" si="78"/>
        <v>0</v>
      </c>
      <c r="O65" s="145">
        <f t="shared" si="78"/>
        <v>0</v>
      </c>
      <c r="P65" s="146">
        <f t="shared" si="78"/>
        <v>0</v>
      </c>
      <c r="Q65" s="323">
        <f t="shared" si="78"/>
        <v>0</v>
      </c>
      <c r="R65" s="145">
        <f t="shared" si="78"/>
        <v>0</v>
      </c>
      <c r="S65" s="146">
        <f t="shared" si="78"/>
        <v>0</v>
      </c>
      <c r="T65" s="144">
        <f t="shared" si="78"/>
        <v>0</v>
      </c>
      <c r="U65" s="145">
        <f t="shared" si="78"/>
        <v>0</v>
      </c>
      <c r="V65" s="146">
        <f t="shared" si="78"/>
        <v>0</v>
      </c>
      <c r="W65" s="323">
        <f t="shared" si="78"/>
        <v>0</v>
      </c>
      <c r="X65" s="145">
        <f t="shared" si="78"/>
        <v>0</v>
      </c>
      <c r="Y65" s="146">
        <f t="shared" si="78"/>
        <v>0</v>
      </c>
      <c r="Z65" s="144">
        <f t="shared" si="78"/>
        <v>0</v>
      </c>
      <c r="AA65" s="145">
        <f t="shared" si="78"/>
        <v>0</v>
      </c>
      <c r="AB65" s="146">
        <f t="shared" si="78"/>
        <v>0</v>
      </c>
      <c r="AC65" s="148">
        <f t="shared" si="66"/>
        <v>0</v>
      </c>
      <c r="AD65" s="149">
        <f t="shared" si="67"/>
        <v>0</v>
      </c>
      <c r="AE65" s="149">
        <f t="shared" si="68"/>
        <v>0</v>
      </c>
      <c r="AF65" s="324" t="str">
        <f t="shared" si="69"/>
        <v>#DIV/0!</v>
      </c>
      <c r="AG65" s="295"/>
      <c r="AH65" s="153"/>
      <c r="AI65" s="153"/>
    </row>
    <row r="66" ht="45.0" customHeight="1">
      <c r="A66" s="154" t="s">
        <v>112</v>
      </c>
      <c r="B66" s="155" t="s">
        <v>113</v>
      </c>
      <c r="C66" s="156" t="s">
        <v>192</v>
      </c>
      <c r="D66" s="325"/>
      <c r="E66" s="193"/>
      <c r="F66" s="194"/>
      <c r="G66" s="162">
        <f t="shared" ref="G66:G68" si="79">E66*F66</f>
        <v>0</v>
      </c>
      <c r="H66" s="193"/>
      <c r="I66" s="194"/>
      <c r="J66" s="160">
        <f t="shared" ref="J66:J68" si="80">H66*I66</f>
        <v>0</v>
      </c>
      <c r="K66" s="268"/>
      <c r="L66" s="194"/>
      <c r="M66" s="160">
        <f t="shared" ref="M66:M68" si="81">K66*L66</f>
        <v>0</v>
      </c>
      <c r="N66" s="193"/>
      <c r="O66" s="194"/>
      <c r="P66" s="160">
        <f t="shared" ref="P66:P68" si="82">N66*O66</f>
        <v>0</v>
      </c>
      <c r="Q66" s="268"/>
      <c r="R66" s="194"/>
      <c r="S66" s="160">
        <f t="shared" ref="S66:S68" si="83">Q66*R66</f>
        <v>0</v>
      </c>
      <c r="T66" s="193"/>
      <c r="U66" s="194"/>
      <c r="V66" s="160">
        <f t="shared" ref="V66:V68" si="84">T66*U66</f>
        <v>0</v>
      </c>
      <c r="W66" s="268"/>
      <c r="X66" s="194"/>
      <c r="Y66" s="160">
        <f t="shared" ref="Y66:Y68" si="85">W66*X66</f>
        <v>0</v>
      </c>
      <c r="Z66" s="193"/>
      <c r="AA66" s="194"/>
      <c r="AB66" s="160">
        <f t="shared" ref="AB66:AB68" si="86">Z66*AA66</f>
        <v>0</v>
      </c>
      <c r="AC66" s="167">
        <f t="shared" si="66"/>
        <v>0</v>
      </c>
      <c r="AD66" s="168">
        <f t="shared" si="67"/>
        <v>0</v>
      </c>
      <c r="AE66" s="291">
        <f t="shared" si="68"/>
        <v>0</v>
      </c>
      <c r="AF66" s="170" t="str">
        <f t="shared" si="69"/>
        <v>#DIV/0!</v>
      </c>
      <c r="AG66" s="171"/>
      <c r="AH66" s="139"/>
      <c r="AI66" s="139"/>
    </row>
    <row r="67" ht="24.75" customHeight="1">
      <c r="A67" s="154" t="s">
        <v>112</v>
      </c>
      <c r="B67" s="155" t="s">
        <v>116</v>
      </c>
      <c r="C67" s="156" t="s">
        <v>193</v>
      </c>
      <c r="D67" s="325"/>
      <c r="E67" s="193"/>
      <c r="F67" s="194"/>
      <c r="G67" s="162">
        <f t="shared" si="79"/>
        <v>0</v>
      </c>
      <c r="H67" s="193"/>
      <c r="I67" s="194"/>
      <c r="J67" s="160">
        <f t="shared" si="80"/>
        <v>0</v>
      </c>
      <c r="K67" s="268"/>
      <c r="L67" s="194"/>
      <c r="M67" s="160">
        <f t="shared" si="81"/>
        <v>0</v>
      </c>
      <c r="N67" s="193"/>
      <c r="O67" s="194"/>
      <c r="P67" s="160">
        <f t="shared" si="82"/>
        <v>0</v>
      </c>
      <c r="Q67" s="268"/>
      <c r="R67" s="194"/>
      <c r="S67" s="160">
        <f t="shared" si="83"/>
        <v>0</v>
      </c>
      <c r="T67" s="193"/>
      <c r="U67" s="194"/>
      <c r="V67" s="160">
        <f t="shared" si="84"/>
        <v>0</v>
      </c>
      <c r="W67" s="268"/>
      <c r="X67" s="194"/>
      <c r="Y67" s="160">
        <f t="shared" si="85"/>
        <v>0</v>
      </c>
      <c r="Z67" s="193"/>
      <c r="AA67" s="194"/>
      <c r="AB67" s="160">
        <f t="shared" si="86"/>
        <v>0</v>
      </c>
      <c r="AC67" s="167">
        <f t="shared" si="66"/>
        <v>0</v>
      </c>
      <c r="AD67" s="168">
        <f t="shared" si="67"/>
        <v>0</v>
      </c>
      <c r="AE67" s="291">
        <f t="shared" si="68"/>
        <v>0</v>
      </c>
      <c r="AF67" s="170" t="str">
        <f t="shared" si="69"/>
        <v>#DIV/0!</v>
      </c>
      <c r="AG67" s="171"/>
      <c r="AH67" s="139"/>
      <c r="AI67" s="139"/>
    </row>
    <row r="68" ht="21.0" customHeight="1">
      <c r="A68" s="180" t="s">
        <v>112</v>
      </c>
      <c r="B68" s="181" t="s">
        <v>117</v>
      </c>
      <c r="C68" s="182" t="s">
        <v>194</v>
      </c>
      <c r="D68" s="326"/>
      <c r="E68" s="195"/>
      <c r="F68" s="196"/>
      <c r="G68" s="185">
        <f t="shared" si="79"/>
        <v>0</v>
      </c>
      <c r="H68" s="195"/>
      <c r="I68" s="196"/>
      <c r="J68" s="184">
        <f t="shared" si="80"/>
        <v>0</v>
      </c>
      <c r="K68" s="272"/>
      <c r="L68" s="196"/>
      <c r="M68" s="184">
        <f t="shared" si="81"/>
        <v>0</v>
      </c>
      <c r="N68" s="195"/>
      <c r="O68" s="196"/>
      <c r="P68" s="184">
        <f t="shared" si="82"/>
        <v>0</v>
      </c>
      <c r="Q68" s="272"/>
      <c r="R68" s="196"/>
      <c r="S68" s="184">
        <f t="shared" si="83"/>
        <v>0</v>
      </c>
      <c r="T68" s="195"/>
      <c r="U68" s="196"/>
      <c r="V68" s="184">
        <f t="shared" si="84"/>
        <v>0</v>
      </c>
      <c r="W68" s="272"/>
      <c r="X68" s="196"/>
      <c r="Y68" s="184">
        <f t="shared" si="85"/>
        <v>0</v>
      </c>
      <c r="Z68" s="195"/>
      <c r="AA68" s="196"/>
      <c r="AB68" s="184">
        <f t="shared" si="86"/>
        <v>0</v>
      </c>
      <c r="AC68" s="186">
        <f t="shared" si="66"/>
        <v>0</v>
      </c>
      <c r="AD68" s="187">
        <f t="shared" si="67"/>
        <v>0</v>
      </c>
      <c r="AE68" s="293">
        <f t="shared" si="68"/>
        <v>0</v>
      </c>
      <c r="AF68" s="197" t="str">
        <f t="shared" si="69"/>
        <v>#DIV/0!</v>
      </c>
      <c r="AG68" s="198"/>
      <c r="AH68" s="139"/>
      <c r="AI68" s="139"/>
    </row>
    <row r="69" ht="15.0" customHeight="1">
      <c r="A69" s="296" t="s">
        <v>195</v>
      </c>
      <c r="B69" s="297"/>
      <c r="C69" s="298"/>
      <c r="D69" s="299"/>
      <c r="E69" s="300">
        <f t="shared" ref="E69:AB69" si="87">E65+E61</f>
        <v>0</v>
      </c>
      <c r="F69" s="301">
        <f t="shared" si="87"/>
        <v>0</v>
      </c>
      <c r="G69" s="302">
        <f t="shared" si="87"/>
        <v>0</v>
      </c>
      <c r="H69" s="234">
        <f t="shared" si="87"/>
        <v>0</v>
      </c>
      <c r="I69" s="303">
        <f t="shared" si="87"/>
        <v>0</v>
      </c>
      <c r="J69" s="327">
        <f t="shared" si="87"/>
        <v>0</v>
      </c>
      <c r="K69" s="304">
        <f t="shared" si="87"/>
        <v>0</v>
      </c>
      <c r="L69" s="301">
        <f t="shared" si="87"/>
        <v>0</v>
      </c>
      <c r="M69" s="305">
        <f t="shared" si="87"/>
        <v>0</v>
      </c>
      <c r="N69" s="300">
        <f t="shared" si="87"/>
        <v>0</v>
      </c>
      <c r="O69" s="301">
        <f t="shared" si="87"/>
        <v>0</v>
      </c>
      <c r="P69" s="305">
        <f t="shared" si="87"/>
        <v>0</v>
      </c>
      <c r="Q69" s="304">
        <f t="shared" si="87"/>
        <v>0</v>
      </c>
      <c r="R69" s="301">
        <f t="shared" si="87"/>
        <v>0</v>
      </c>
      <c r="S69" s="305">
        <f t="shared" si="87"/>
        <v>0</v>
      </c>
      <c r="T69" s="300">
        <f t="shared" si="87"/>
        <v>0</v>
      </c>
      <c r="U69" s="301">
        <f t="shared" si="87"/>
        <v>0</v>
      </c>
      <c r="V69" s="305">
        <f t="shared" si="87"/>
        <v>0</v>
      </c>
      <c r="W69" s="304">
        <f t="shared" si="87"/>
        <v>0</v>
      </c>
      <c r="X69" s="301">
        <f t="shared" si="87"/>
        <v>0</v>
      </c>
      <c r="Y69" s="305">
        <f t="shared" si="87"/>
        <v>0</v>
      </c>
      <c r="Z69" s="300">
        <f t="shared" si="87"/>
        <v>0</v>
      </c>
      <c r="AA69" s="301">
        <f t="shared" si="87"/>
        <v>0</v>
      </c>
      <c r="AB69" s="305">
        <f t="shared" si="87"/>
        <v>0</v>
      </c>
      <c r="AC69" s="304">
        <f t="shared" ref="AC69:AD69" si="88">AC61+AC65</f>
        <v>0</v>
      </c>
      <c r="AD69" s="306">
        <f t="shared" si="88"/>
        <v>0</v>
      </c>
      <c r="AE69" s="300">
        <f t="shared" si="68"/>
        <v>0</v>
      </c>
      <c r="AF69" s="328" t="str">
        <f t="shared" si="69"/>
        <v>#DIV/0!</v>
      </c>
      <c r="AG69" s="329"/>
      <c r="AH69" s="139"/>
      <c r="AI69" s="139"/>
    </row>
    <row r="70" ht="15.0" customHeight="1">
      <c r="A70" s="330" t="s">
        <v>107</v>
      </c>
      <c r="B70" s="331" t="s">
        <v>28</v>
      </c>
      <c r="C70" s="311" t="s">
        <v>196</v>
      </c>
      <c r="D70" s="312"/>
      <c r="E70" s="129"/>
      <c r="F70" s="130"/>
      <c r="G70" s="130"/>
      <c r="H70" s="129"/>
      <c r="I70" s="130"/>
      <c r="J70" s="134"/>
      <c r="K70" s="130"/>
      <c r="L70" s="130"/>
      <c r="M70" s="134"/>
      <c r="N70" s="129"/>
      <c r="O70" s="130"/>
      <c r="P70" s="134"/>
      <c r="Q70" s="130"/>
      <c r="R70" s="130"/>
      <c r="S70" s="134"/>
      <c r="T70" s="129"/>
      <c r="U70" s="130"/>
      <c r="V70" s="134"/>
      <c r="W70" s="130"/>
      <c r="X70" s="130"/>
      <c r="Y70" s="134"/>
      <c r="Z70" s="129"/>
      <c r="AA70" s="130"/>
      <c r="AB70" s="130"/>
      <c r="AC70" s="135"/>
      <c r="AD70" s="136"/>
      <c r="AE70" s="136"/>
      <c r="AF70" s="137"/>
      <c r="AG70" s="138"/>
      <c r="AH70" s="139"/>
      <c r="AI70" s="139"/>
    </row>
    <row r="71" ht="15.0" customHeight="1">
      <c r="A71" s="140" t="s">
        <v>109</v>
      </c>
      <c r="B71" s="141" t="s">
        <v>197</v>
      </c>
      <c r="C71" s="288" t="s">
        <v>198</v>
      </c>
      <c r="D71" s="289"/>
      <c r="E71" s="313">
        <f t="shared" ref="E71:AB71" si="89">SUM(E72)</f>
        <v>0</v>
      </c>
      <c r="F71" s="314">
        <f t="shared" si="89"/>
        <v>0</v>
      </c>
      <c r="G71" s="315">
        <f t="shared" si="89"/>
        <v>0</v>
      </c>
      <c r="H71" s="144">
        <f t="shared" si="89"/>
        <v>0</v>
      </c>
      <c r="I71" s="145">
        <f t="shared" si="89"/>
        <v>0</v>
      </c>
      <c r="J71" s="146">
        <f t="shared" si="89"/>
        <v>0</v>
      </c>
      <c r="K71" s="332">
        <f t="shared" si="89"/>
        <v>0</v>
      </c>
      <c r="L71" s="314">
        <f t="shared" si="89"/>
        <v>0</v>
      </c>
      <c r="M71" s="333">
        <f t="shared" si="89"/>
        <v>0</v>
      </c>
      <c r="N71" s="313">
        <f t="shared" si="89"/>
        <v>0</v>
      </c>
      <c r="O71" s="314">
        <f t="shared" si="89"/>
        <v>0</v>
      </c>
      <c r="P71" s="333">
        <f t="shared" si="89"/>
        <v>0</v>
      </c>
      <c r="Q71" s="332">
        <f t="shared" si="89"/>
        <v>0</v>
      </c>
      <c r="R71" s="314">
        <f t="shared" si="89"/>
        <v>0</v>
      </c>
      <c r="S71" s="333">
        <f t="shared" si="89"/>
        <v>0</v>
      </c>
      <c r="T71" s="313">
        <f t="shared" si="89"/>
        <v>0</v>
      </c>
      <c r="U71" s="314">
        <f t="shared" si="89"/>
        <v>0</v>
      </c>
      <c r="V71" s="333">
        <f t="shared" si="89"/>
        <v>0</v>
      </c>
      <c r="W71" s="332">
        <f t="shared" si="89"/>
        <v>12</v>
      </c>
      <c r="X71" s="314">
        <f t="shared" si="89"/>
        <v>15000</v>
      </c>
      <c r="Y71" s="333">
        <f t="shared" si="89"/>
        <v>180000</v>
      </c>
      <c r="Z71" s="313">
        <f t="shared" si="89"/>
        <v>13</v>
      </c>
      <c r="AA71" s="314">
        <f t="shared" si="89"/>
        <v>15000</v>
      </c>
      <c r="AB71" s="333">
        <f t="shared" si="89"/>
        <v>195000</v>
      </c>
      <c r="AC71" s="148">
        <f t="shared" ref="AC71:AC85" si="90">G71+M71+S71+Y71</f>
        <v>180000</v>
      </c>
      <c r="AD71" s="149">
        <f t="shared" ref="AD71:AD85" si="91">J71+P71+V71+AB71</f>
        <v>195000</v>
      </c>
      <c r="AE71" s="149">
        <f t="shared" ref="AE71:AE92" si="92">AC71-AD71</f>
        <v>-15000</v>
      </c>
      <c r="AF71" s="151">
        <f t="shared" ref="AF71:AF92" si="93">AE71/AC71</f>
        <v>-0.08333333333</v>
      </c>
      <c r="AG71" s="152"/>
      <c r="AH71" s="153"/>
      <c r="AI71" s="153"/>
    </row>
    <row r="72" ht="42.0" customHeight="1">
      <c r="A72" s="154" t="s">
        <v>112</v>
      </c>
      <c r="B72" s="221" t="s">
        <v>199</v>
      </c>
      <c r="C72" s="334" t="s">
        <v>200</v>
      </c>
      <c r="D72" s="335" t="s">
        <v>201</v>
      </c>
      <c r="E72" s="336"/>
      <c r="F72" s="203"/>
      <c r="G72" s="337">
        <f>E72*F72</f>
        <v>0</v>
      </c>
      <c r="H72" s="336"/>
      <c r="I72" s="203"/>
      <c r="J72" s="204">
        <f>H72*I72</f>
        <v>0</v>
      </c>
      <c r="K72" s="268"/>
      <c r="L72" s="203"/>
      <c r="M72" s="160">
        <f>K72*L72</f>
        <v>0</v>
      </c>
      <c r="N72" s="193"/>
      <c r="O72" s="203"/>
      <c r="P72" s="160">
        <f>N72*O72</f>
        <v>0</v>
      </c>
      <c r="Q72" s="268"/>
      <c r="R72" s="203"/>
      <c r="S72" s="160">
        <f>Q72*R72</f>
        <v>0</v>
      </c>
      <c r="T72" s="193"/>
      <c r="U72" s="203"/>
      <c r="V72" s="160">
        <f>T72*U72</f>
        <v>0</v>
      </c>
      <c r="W72" s="338">
        <v>12.0</v>
      </c>
      <c r="X72" s="339">
        <v>15000.0</v>
      </c>
      <c r="Y72" s="160">
        <f>W72*X72</f>
        <v>180000</v>
      </c>
      <c r="Z72" s="223">
        <v>13.0</v>
      </c>
      <c r="AA72" s="339">
        <v>15000.0</v>
      </c>
      <c r="AB72" s="160">
        <f>Z72*AA72</f>
        <v>195000</v>
      </c>
      <c r="AC72" s="167">
        <f t="shared" si="90"/>
        <v>180000</v>
      </c>
      <c r="AD72" s="168">
        <f t="shared" si="91"/>
        <v>195000</v>
      </c>
      <c r="AE72" s="291">
        <f t="shared" si="92"/>
        <v>-15000</v>
      </c>
      <c r="AF72" s="170">
        <f t="shared" si="93"/>
        <v>-0.08333333333</v>
      </c>
      <c r="AG72" s="226" t="s">
        <v>202</v>
      </c>
      <c r="AH72" s="139"/>
      <c r="AI72" s="139"/>
    </row>
    <row r="73" ht="27.75" customHeight="1">
      <c r="A73" s="140" t="s">
        <v>109</v>
      </c>
      <c r="B73" s="141" t="s">
        <v>203</v>
      </c>
      <c r="C73" s="142" t="s">
        <v>204</v>
      </c>
      <c r="D73" s="143"/>
      <c r="E73" s="144">
        <f t="shared" ref="E73:AB73" si="94">SUM(E74:E75)</f>
        <v>30</v>
      </c>
      <c r="F73" s="145">
        <f t="shared" si="94"/>
        <v>10000</v>
      </c>
      <c r="G73" s="147">
        <f t="shared" si="94"/>
        <v>300000</v>
      </c>
      <c r="H73" s="144">
        <f t="shared" si="94"/>
        <v>29.75</v>
      </c>
      <c r="I73" s="145">
        <f t="shared" si="94"/>
        <v>10084.26891</v>
      </c>
      <c r="J73" s="146">
        <f t="shared" si="94"/>
        <v>300007</v>
      </c>
      <c r="K73" s="323">
        <f t="shared" si="94"/>
        <v>0</v>
      </c>
      <c r="L73" s="145">
        <f t="shared" si="94"/>
        <v>0</v>
      </c>
      <c r="M73" s="146">
        <f t="shared" si="94"/>
        <v>0</v>
      </c>
      <c r="N73" s="144">
        <f t="shared" si="94"/>
        <v>0</v>
      </c>
      <c r="O73" s="145">
        <f t="shared" si="94"/>
        <v>0</v>
      </c>
      <c r="P73" s="146">
        <f t="shared" si="94"/>
        <v>0</v>
      </c>
      <c r="Q73" s="323">
        <f t="shared" si="94"/>
        <v>0</v>
      </c>
      <c r="R73" s="145">
        <f t="shared" si="94"/>
        <v>0</v>
      </c>
      <c r="S73" s="146">
        <f t="shared" si="94"/>
        <v>0</v>
      </c>
      <c r="T73" s="144">
        <f t="shared" si="94"/>
        <v>0</v>
      </c>
      <c r="U73" s="145">
        <f t="shared" si="94"/>
        <v>0</v>
      </c>
      <c r="V73" s="146">
        <f t="shared" si="94"/>
        <v>0</v>
      </c>
      <c r="W73" s="323">
        <f t="shared" si="94"/>
        <v>5</v>
      </c>
      <c r="X73" s="145">
        <f t="shared" si="94"/>
        <v>2070</v>
      </c>
      <c r="Y73" s="146">
        <f t="shared" si="94"/>
        <v>10350</v>
      </c>
      <c r="Z73" s="144">
        <f t="shared" si="94"/>
        <v>5</v>
      </c>
      <c r="AA73" s="145">
        <f t="shared" si="94"/>
        <v>2070</v>
      </c>
      <c r="AB73" s="146">
        <f t="shared" si="94"/>
        <v>10350</v>
      </c>
      <c r="AC73" s="148">
        <f t="shared" si="90"/>
        <v>310350</v>
      </c>
      <c r="AD73" s="149">
        <f t="shared" si="91"/>
        <v>310357</v>
      </c>
      <c r="AE73" s="149">
        <f t="shared" si="92"/>
        <v>-7</v>
      </c>
      <c r="AF73" s="324">
        <f t="shared" si="93"/>
        <v>-0.00002255517964</v>
      </c>
      <c r="AG73" s="295"/>
      <c r="AH73" s="153"/>
      <c r="AI73" s="153"/>
    </row>
    <row r="74" ht="175.5" customHeight="1">
      <c r="A74" s="154" t="s">
        <v>112</v>
      </c>
      <c r="B74" s="221" t="s">
        <v>205</v>
      </c>
      <c r="C74" s="340" t="s">
        <v>206</v>
      </c>
      <c r="D74" s="157" t="s">
        <v>207</v>
      </c>
      <c r="E74" s="336">
        <v>30.0</v>
      </c>
      <c r="F74" s="203">
        <v>10000.0</v>
      </c>
      <c r="G74" s="204">
        <f t="shared" ref="G74:G75" si="95">E74*F74</f>
        <v>300000</v>
      </c>
      <c r="H74" s="341">
        <v>29.75</v>
      </c>
      <c r="I74" s="342">
        <f>J74/H74</f>
        <v>10084.26891</v>
      </c>
      <c r="J74" s="343">
        <v>300007.0</v>
      </c>
      <c r="K74" s="268"/>
      <c r="L74" s="194"/>
      <c r="M74" s="160">
        <f t="shared" ref="M74:M75" si="96">K74*L74</f>
        <v>0</v>
      </c>
      <c r="N74" s="193"/>
      <c r="O74" s="194"/>
      <c r="P74" s="160">
        <f t="shared" ref="P74:P75" si="97">N74*O74</f>
        <v>0</v>
      </c>
      <c r="Q74" s="268"/>
      <c r="R74" s="194"/>
      <c r="S74" s="160">
        <f t="shared" ref="S74:S75" si="98">Q74*R74</f>
        <v>0</v>
      </c>
      <c r="T74" s="193"/>
      <c r="U74" s="194"/>
      <c r="V74" s="160">
        <f t="shared" ref="V74:V75" si="99">T74*U74</f>
        <v>0</v>
      </c>
      <c r="W74" s="268"/>
      <c r="X74" s="194"/>
      <c r="Y74" s="160">
        <f t="shared" ref="Y74:Y75" si="100">W74*X74</f>
        <v>0</v>
      </c>
      <c r="Z74" s="193"/>
      <c r="AA74" s="194"/>
      <c r="AB74" s="160">
        <f t="shared" ref="AB74:AB75" si="101">Z74*AA74</f>
        <v>0</v>
      </c>
      <c r="AC74" s="167">
        <f t="shared" si="90"/>
        <v>300000</v>
      </c>
      <c r="AD74" s="168">
        <f t="shared" si="91"/>
        <v>300007</v>
      </c>
      <c r="AE74" s="291">
        <f t="shared" si="92"/>
        <v>-7</v>
      </c>
      <c r="AF74" s="263">
        <f t="shared" si="93"/>
        <v>-0.00002333333333</v>
      </c>
      <c r="AG74" s="226" t="s">
        <v>208</v>
      </c>
      <c r="AH74" s="139"/>
      <c r="AI74" s="139"/>
    </row>
    <row r="75" ht="30.0" customHeight="1">
      <c r="A75" s="154" t="s">
        <v>112</v>
      </c>
      <c r="B75" s="221" t="s">
        <v>209</v>
      </c>
      <c r="C75" s="344" t="s">
        <v>210</v>
      </c>
      <c r="D75" s="157" t="s">
        <v>201</v>
      </c>
      <c r="E75" s="193"/>
      <c r="F75" s="194"/>
      <c r="G75" s="162">
        <f t="shared" si="95"/>
        <v>0</v>
      </c>
      <c r="H75" s="193"/>
      <c r="I75" s="194"/>
      <c r="J75" s="160">
        <f>H75*I75</f>
        <v>0</v>
      </c>
      <c r="K75" s="268"/>
      <c r="L75" s="194"/>
      <c r="M75" s="160">
        <f t="shared" si="96"/>
        <v>0</v>
      </c>
      <c r="N75" s="193"/>
      <c r="O75" s="194"/>
      <c r="P75" s="160">
        <f t="shared" si="97"/>
        <v>0</v>
      </c>
      <c r="Q75" s="268"/>
      <c r="R75" s="194"/>
      <c r="S75" s="160">
        <f t="shared" si="98"/>
        <v>0</v>
      </c>
      <c r="T75" s="193"/>
      <c r="U75" s="194"/>
      <c r="V75" s="160">
        <f t="shared" si="99"/>
        <v>0</v>
      </c>
      <c r="W75" s="338">
        <v>5.0</v>
      </c>
      <c r="X75" s="224">
        <v>2070.0</v>
      </c>
      <c r="Y75" s="160">
        <f t="shared" si="100"/>
        <v>10350</v>
      </c>
      <c r="Z75" s="223">
        <v>5.0</v>
      </c>
      <c r="AA75" s="224">
        <v>2070.0</v>
      </c>
      <c r="AB75" s="160">
        <f t="shared" si="101"/>
        <v>10350</v>
      </c>
      <c r="AC75" s="167">
        <f t="shared" si="90"/>
        <v>10350</v>
      </c>
      <c r="AD75" s="168">
        <f t="shared" si="91"/>
        <v>10350</v>
      </c>
      <c r="AE75" s="291">
        <f t="shared" si="92"/>
        <v>0</v>
      </c>
      <c r="AF75" s="170">
        <f t="shared" si="93"/>
        <v>0</v>
      </c>
      <c r="AG75" s="171"/>
      <c r="AH75" s="139"/>
      <c r="AI75" s="139"/>
    </row>
    <row r="76" ht="15.0" customHeight="1">
      <c r="A76" s="140" t="s">
        <v>109</v>
      </c>
      <c r="B76" s="141" t="s">
        <v>211</v>
      </c>
      <c r="C76" s="142" t="s">
        <v>212</v>
      </c>
      <c r="D76" s="143"/>
      <c r="E76" s="144">
        <f t="shared" ref="E76:AB76" si="102">SUM(E77:E79)</f>
        <v>0</v>
      </c>
      <c r="F76" s="145">
        <f t="shared" si="102"/>
        <v>0</v>
      </c>
      <c r="G76" s="147">
        <f t="shared" si="102"/>
        <v>0</v>
      </c>
      <c r="H76" s="144">
        <f t="shared" si="102"/>
        <v>0</v>
      </c>
      <c r="I76" s="145">
        <f t="shared" si="102"/>
        <v>0</v>
      </c>
      <c r="J76" s="146">
        <f t="shared" si="102"/>
        <v>0</v>
      </c>
      <c r="K76" s="323">
        <f t="shared" si="102"/>
        <v>0</v>
      </c>
      <c r="L76" s="145">
        <f t="shared" si="102"/>
        <v>0</v>
      </c>
      <c r="M76" s="146">
        <f t="shared" si="102"/>
        <v>0</v>
      </c>
      <c r="N76" s="144">
        <f t="shared" si="102"/>
        <v>0</v>
      </c>
      <c r="O76" s="145">
        <f t="shared" si="102"/>
        <v>0</v>
      </c>
      <c r="P76" s="146">
        <f t="shared" si="102"/>
        <v>0</v>
      </c>
      <c r="Q76" s="323">
        <f t="shared" si="102"/>
        <v>0</v>
      </c>
      <c r="R76" s="145">
        <f t="shared" si="102"/>
        <v>0</v>
      </c>
      <c r="S76" s="146">
        <f t="shared" si="102"/>
        <v>0</v>
      </c>
      <c r="T76" s="144">
        <f t="shared" si="102"/>
        <v>0</v>
      </c>
      <c r="U76" s="145">
        <f t="shared" si="102"/>
        <v>0</v>
      </c>
      <c r="V76" s="146">
        <f t="shared" si="102"/>
        <v>0</v>
      </c>
      <c r="W76" s="323">
        <f t="shared" si="102"/>
        <v>0</v>
      </c>
      <c r="X76" s="145">
        <f t="shared" si="102"/>
        <v>0</v>
      </c>
      <c r="Y76" s="146">
        <f t="shared" si="102"/>
        <v>0</v>
      </c>
      <c r="Z76" s="144">
        <f t="shared" si="102"/>
        <v>0</v>
      </c>
      <c r="AA76" s="145">
        <f t="shared" si="102"/>
        <v>0</v>
      </c>
      <c r="AB76" s="146">
        <f t="shared" si="102"/>
        <v>0</v>
      </c>
      <c r="AC76" s="148">
        <f t="shared" si="90"/>
        <v>0</v>
      </c>
      <c r="AD76" s="149">
        <f t="shared" si="91"/>
        <v>0</v>
      </c>
      <c r="AE76" s="149">
        <f t="shared" si="92"/>
        <v>0</v>
      </c>
      <c r="AF76" s="324" t="str">
        <f t="shared" si="93"/>
        <v>#DIV/0!</v>
      </c>
      <c r="AG76" s="295"/>
      <c r="AH76" s="153"/>
      <c r="AI76" s="153"/>
    </row>
    <row r="77" ht="41.25" customHeight="1">
      <c r="A77" s="154" t="s">
        <v>112</v>
      </c>
      <c r="B77" s="155" t="s">
        <v>113</v>
      </c>
      <c r="C77" s="344" t="s">
        <v>213</v>
      </c>
      <c r="D77" s="157" t="s">
        <v>207</v>
      </c>
      <c r="E77" s="193"/>
      <c r="F77" s="194"/>
      <c r="G77" s="162">
        <f t="shared" ref="G77:G79" si="103">E77*F77</f>
        <v>0</v>
      </c>
      <c r="H77" s="193"/>
      <c r="I77" s="194"/>
      <c r="J77" s="160">
        <f t="shared" ref="J77:J79" si="104">H77*I77</f>
        <v>0</v>
      </c>
      <c r="K77" s="268"/>
      <c r="L77" s="194"/>
      <c r="M77" s="160">
        <f t="shared" ref="M77:M79" si="105">K77*L77</f>
        <v>0</v>
      </c>
      <c r="N77" s="193"/>
      <c r="O77" s="194"/>
      <c r="P77" s="160">
        <f t="shared" ref="P77:P79" si="106">N77*O77</f>
        <v>0</v>
      </c>
      <c r="Q77" s="268"/>
      <c r="R77" s="194"/>
      <c r="S77" s="160">
        <f t="shared" ref="S77:S79" si="107">Q77*R77</f>
        <v>0</v>
      </c>
      <c r="T77" s="193"/>
      <c r="U77" s="194"/>
      <c r="V77" s="160">
        <f t="shared" ref="V77:V79" si="108">T77*U77</f>
        <v>0</v>
      </c>
      <c r="W77" s="268"/>
      <c r="X77" s="194"/>
      <c r="Y77" s="160">
        <f t="shared" ref="Y77:Y79" si="109">W77*X77</f>
        <v>0</v>
      </c>
      <c r="Z77" s="193"/>
      <c r="AA77" s="194"/>
      <c r="AB77" s="160">
        <f t="shared" ref="AB77:AB79" si="110">Z77*AA77</f>
        <v>0</v>
      </c>
      <c r="AC77" s="167">
        <f t="shared" si="90"/>
        <v>0</v>
      </c>
      <c r="AD77" s="168">
        <f t="shared" si="91"/>
        <v>0</v>
      </c>
      <c r="AE77" s="291">
        <f t="shared" si="92"/>
        <v>0</v>
      </c>
      <c r="AF77" s="170" t="str">
        <f t="shared" si="93"/>
        <v>#DIV/0!</v>
      </c>
      <c r="AG77" s="171"/>
      <c r="AH77" s="139"/>
      <c r="AI77" s="139"/>
    </row>
    <row r="78" ht="41.25" customHeight="1">
      <c r="A78" s="154" t="s">
        <v>112</v>
      </c>
      <c r="B78" s="155" t="s">
        <v>116</v>
      </c>
      <c r="C78" s="344" t="s">
        <v>214</v>
      </c>
      <c r="D78" s="157" t="s">
        <v>215</v>
      </c>
      <c r="E78" s="193"/>
      <c r="F78" s="194"/>
      <c r="G78" s="162">
        <f t="shared" si="103"/>
        <v>0</v>
      </c>
      <c r="H78" s="193"/>
      <c r="I78" s="194"/>
      <c r="J78" s="160">
        <f t="shared" si="104"/>
        <v>0</v>
      </c>
      <c r="K78" s="268"/>
      <c r="L78" s="194"/>
      <c r="M78" s="160">
        <f t="shared" si="105"/>
        <v>0</v>
      </c>
      <c r="N78" s="193"/>
      <c r="O78" s="194"/>
      <c r="P78" s="160">
        <f t="shared" si="106"/>
        <v>0</v>
      </c>
      <c r="Q78" s="268"/>
      <c r="R78" s="194"/>
      <c r="S78" s="160">
        <f t="shared" si="107"/>
        <v>0</v>
      </c>
      <c r="T78" s="193"/>
      <c r="U78" s="194"/>
      <c r="V78" s="160">
        <f t="shared" si="108"/>
        <v>0</v>
      </c>
      <c r="W78" s="268"/>
      <c r="X78" s="194"/>
      <c r="Y78" s="160">
        <f t="shared" si="109"/>
        <v>0</v>
      </c>
      <c r="Z78" s="193"/>
      <c r="AA78" s="194"/>
      <c r="AB78" s="160">
        <f t="shared" si="110"/>
        <v>0</v>
      </c>
      <c r="AC78" s="167">
        <f t="shared" si="90"/>
        <v>0</v>
      </c>
      <c r="AD78" s="168">
        <f t="shared" si="91"/>
        <v>0</v>
      </c>
      <c r="AE78" s="291">
        <f t="shared" si="92"/>
        <v>0</v>
      </c>
      <c r="AF78" s="170" t="str">
        <f t="shared" si="93"/>
        <v>#DIV/0!</v>
      </c>
      <c r="AG78" s="171"/>
      <c r="AH78" s="139"/>
      <c r="AI78" s="139"/>
    </row>
    <row r="79" ht="40.5" customHeight="1">
      <c r="A79" s="316" t="s">
        <v>112</v>
      </c>
      <c r="B79" s="181" t="s">
        <v>117</v>
      </c>
      <c r="C79" s="345" t="s">
        <v>216</v>
      </c>
      <c r="D79" s="319" t="s">
        <v>215</v>
      </c>
      <c r="E79" s="320"/>
      <c r="F79" s="321"/>
      <c r="G79" s="322">
        <f t="shared" si="103"/>
        <v>0</v>
      </c>
      <c r="H79" s="195"/>
      <c r="I79" s="196"/>
      <c r="J79" s="184">
        <f t="shared" si="104"/>
        <v>0</v>
      </c>
      <c r="K79" s="346"/>
      <c r="L79" s="321"/>
      <c r="M79" s="347">
        <f t="shared" si="105"/>
        <v>0</v>
      </c>
      <c r="N79" s="320"/>
      <c r="O79" s="321"/>
      <c r="P79" s="347">
        <f t="shared" si="106"/>
        <v>0</v>
      </c>
      <c r="Q79" s="346"/>
      <c r="R79" s="321"/>
      <c r="S79" s="347">
        <f t="shared" si="107"/>
        <v>0</v>
      </c>
      <c r="T79" s="320"/>
      <c r="U79" s="321"/>
      <c r="V79" s="347">
        <f t="shared" si="108"/>
        <v>0</v>
      </c>
      <c r="W79" s="346"/>
      <c r="X79" s="321"/>
      <c r="Y79" s="347">
        <f t="shared" si="109"/>
        <v>0</v>
      </c>
      <c r="Z79" s="320"/>
      <c r="AA79" s="321"/>
      <c r="AB79" s="347">
        <f t="shared" si="110"/>
        <v>0</v>
      </c>
      <c r="AC79" s="186">
        <f t="shared" si="90"/>
        <v>0</v>
      </c>
      <c r="AD79" s="187">
        <f t="shared" si="91"/>
        <v>0</v>
      </c>
      <c r="AE79" s="293">
        <f t="shared" si="92"/>
        <v>0</v>
      </c>
      <c r="AF79" s="170" t="str">
        <f t="shared" si="93"/>
        <v>#DIV/0!</v>
      </c>
      <c r="AG79" s="171"/>
      <c r="AH79" s="139"/>
      <c r="AI79" s="139"/>
    </row>
    <row r="80" ht="15.75" customHeight="1">
      <c r="A80" s="140" t="s">
        <v>109</v>
      </c>
      <c r="B80" s="141" t="s">
        <v>217</v>
      </c>
      <c r="C80" s="142" t="s">
        <v>218</v>
      </c>
      <c r="D80" s="143"/>
      <c r="E80" s="144">
        <f t="shared" ref="E80:AB80" si="111">SUM(E81)</f>
        <v>0</v>
      </c>
      <c r="F80" s="145">
        <f t="shared" si="111"/>
        <v>0</v>
      </c>
      <c r="G80" s="147">
        <f t="shared" si="111"/>
        <v>0</v>
      </c>
      <c r="H80" s="144">
        <f t="shared" si="111"/>
        <v>0</v>
      </c>
      <c r="I80" s="145">
        <f t="shared" si="111"/>
        <v>0</v>
      </c>
      <c r="J80" s="146">
        <f t="shared" si="111"/>
        <v>0</v>
      </c>
      <c r="K80" s="323">
        <f t="shared" si="111"/>
        <v>0</v>
      </c>
      <c r="L80" s="145">
        <f t="shared" si="111"/>
        <v>0</v>
      </c>
      <c r="M80" s="146">
        <f t="shared" si="111"/>
        <v>0</v>
      </c>
      <c r="N80" s="144">
        <f t="shared" si="111"/>
        <v>0</v>
      </c>
      <c r="O80" s="145">
        <f t="shared" si="111"/>
        <v>0</v>
      </c>
      <c r="P80" s="146">
        <f t="shared" si="111"/>
        <v>0</v>
      </c>
      <c r="Q80" s="323">
        <f t="shared" si="111"/>
        <v>0</v>
      </c>
      <c r="R80" s="145">
        <f t="shared" si="111"/>
        <v>0</v>
      </c>
      <c r="S80" s="146">
        <f t="shared" si="111"/>
        <v>0</v>
      </c>
      <c r="T80" s="144">
        <f t="shared" si="111"/>
        <v>0</v>
      </c>
      <c r="U80" s="145">
        <f t="shared" si="111"/>
        <v>0</v>
      </c>
      <c r="V80" s="146">
        <f t="shared" si="111"/>
        <v>0</v>
      </c>
      <c r="W80" s="323">
        <f t="shared" si="111"/>
        <v>10</v>
      </c>
      <c r="X80" s="145">
        <f t="shared" si="111"/>
        <v>2650</v>
      </c>
      <c r="Y80" s="146">
        <f t="shared" si="111"/>
        <v>26500</v>
      </c>
      <c r="Z80" s="144">
        <f t="shared" si="111"/>
        <v>10</v>
      </c>
      <c r="AA80" s="145">
        <f t="shared" si="111"/>
        <v>2650</v>
      </c>
      <c r="AB80" s="146">
        <f t="shared" si="111"/>
        <v>26500</v>
      </c>
      <c r="AC80" s="148">
        <f t="shared" si="90"/>
        <v>26500</v>
      </c>
      <c r="AD80" s="149">
        <f t="shared" si="91"/>
        <v>26500</v>
      </c>
      <c r="AE80" s="149">
        <f t="shared" si="92"/>
        <v>0</v>
      </c>
      <c r="AF80" s="324">
        <f t="shared" si="93"/>
        <v>0</v>
      </c>
      <c r="AG80" s="295"/>
      <c r="AH80" s="153"/>
      <c r="AI80" s="153"/>
    </row>
    <row r="81">
      <c r="A81" s="154" t="s">
        <v>112</v>
      </c>
      <c r="B81" s="221" t="s">
        <v>219</v>
      </c>
      <c r="C81" s="156" t="s">
        <v>220</v>
      </c>
      <c r="D81" s="157" t="s">
        <v>175</v>
      </c>
      <c r="E81" s="193"/>
      <c r="F81" s="194"/>
      <c r="G81" s="162">
        <f>E81*F81</f>
        <v>0</v>
      </c>
      <c r="H81" s="193"/>
      <c r="I81" s="194"/>
      <c r="J81" s="160">
        <f>H81*I81</f>
        <v>0</v>
      </c>
      <c r="K81" s="268"/>
      <c r="L81" s="194"/>
      <c r="M81" s="160">
        <f>K81*L81</f>
        <v>0</v>
      </c>
      <c r="N81" s="193"/>
      <c r="O81" s="194"/>
      <c r="P81" s="160">
        <f>N81*O81</f>
        <v>0</v>
      </c>
      <c r="Q81" s="268"/>
      <c r="R81" s="194"/>
      <c r="S81" s="160">
        <f>Q81*R81</f>
        <v>0</v>
      </c>
      <c r="T81" s="193"/>
      <c r="U81" s="194"/>
      <c r="V81" s="160">
        <f>T81*U81</f>
        <v>0</v>
      </c>
      <c r="W81" s="338">
        <v>10.0</v>
      </c>
      <c r="X81" s="224">
        <v>2650.0</v>
      </c>
      <c r="Y81" s="160">
        <f>W81*X81</f>
        <v>26500</v>
      </c>
      <c r="Z81" s="338">
        <v>10.0</v>
      </c>
      <c r="AA81" s="224">
        <v>2650.0</v>
      </c>
      <c r="AB81" s="160">
        <f>Z81*AA81</f>
        <v>26500</v>
      </c>
      <c r="AC81" s="167">
        <f t="shared" si="90"/>
        <v>26500</v>
      </c>
      <c r="AD81" s="168">
        <f t="shared" si="91"/>
        <v>26500</v>
      </c>
      <c r="AE81" s="291">
        <f t="shared" si="92"/>
        <v>0</v>
      </c>
      <c r="AF81" s="170">
        <f t="shared" si="93"/>
        <v>0</v>
      </c>
      <c r="AG81" s="171"/>
      <c r="AH81" s="139"/>
      <c r="AI81" s="139"/>
    </row>
    <row r="82" ht="15.75" customHeight="1">
      <c r="A82" s="140" t="s">
        <v>109</v>
      </c>
      <c r="B82" s="141" t="s">
        <v>221</v>
      </c>
      <c r="C82" s="142" t="s">
        <v>222</v>
      </c>
      <c r="D82" s="143"/>
      <c r="E82" s="144">
        <f t="shared" ref="E82:AB82" si="112">SUM(E83:E85)</f>
        <v>0</v>
      </c>
      <c r="F82" s="145">
        <f t="shared" si="112"/>
        <v>0</v>
      </c>
      <c r="G82" s="147">
        <f t="shared" si="112"/>
        <v>0</v>
      </c>
      <c r="H82" s="144">
        <f t="shared" si="112"/>
        <v>0</v>
      </c>
      <c r="I82" s="145">
        <f t="shared" si="112"/>
        <v>0</v>
      </c>
      <c r="J82" s="146">
        <f t="shared" si="112"/>
        <v>0</v>
      </c>
      <c r="K82" s="323">
        <f t="shared" si="112"/>
        <v>0</v>
      </c>
      <c r="L82" s="145">
        <f t="shared" si="112"/>
        <v>0</v>
      </c>
      <c r="M82" s="146">
        <f t="shared" si="112"/>
        <v>0</v>
      </c>
      <c r="N82" s="144">
        <f t="shared" si="112"/>
        <v>0</v>
      </c>
      <c r="O82" s="145">
        <f t="shared" si="112"/>
        <v>0</v>
      </c>
      <c r="P82" s="146">
        <f t="shared" si="112"/>
        <v>0</v>
      </c>
      <c r="Q82" s="323">
        <f t="shared" si="112"/>
        <v>0</v>
      </c>
      <c r="R82" s="145">
        <f t="shared" si="112"/>
        <v>0</v>
      </c>
      <c r="S82" s="146">
        <f t="shared" si="112"/>
        <v>0</v>
      </c>
      <c r="T82" s="144">
        <f t="shared" si="112"/>
        <v>0</v>
      </c>
      <c r="U82" s="145">
        <f t="shared" si="112"/>
        <v>0</v>
      </c>
      <c r="V82" s="146">
        <f t="shared" si="112"/>
        <v>0</v>
      </c>
      <c r="W82" s="323">
        <f t="shared" si="112"/>
        <v>0</v>
      </c>
      <c r="X82" s="145">
        <f t="shared" si="112"/>
        <v>0</v>
      </c>
      <c r="Y82" s="146">
        <f t="shared" si="112"/>
        <v>0</v>
      </c>
      <c r="Z82" s="144">
        <f t="shared" si="112"/>
        <v>0</v>
      </c>
      <c r="AA82" s="145">
        <f t="shared" si="112"/>
        <v>0</v>
      </c>
      <c r="AB82" s="146">
        <f t="shared" si="112"/>
        <v>0</v>
      </c>
      <c r="AC82" s="148">
        <f t="shared" si="90"/>
        <v>0</v>
      </c>
      <c r="AD82" s="149">
        <f t="shared" si="91"/>
        <v>0</v>
      </c>
      <c r="AE82" s="149">
        <f t="shared" si="92"/>
        <v>0</v>
      </c>
      <c r="AF82" s="324" t="str">
        <f t="shared" si="93"/>
        <v>#DIV/0!</v>
      </c>
      <c r="AG82" s="295"/>
      <c r="AH82" s="153"/>
      <c r="AI82" s="153"/>
    </row>
    <row r="83" ht="30.0" customHeight="1">
      <c r="A83" s="154" t="s">
        <v>112</v>
      </c>
      <c r="B83" s="155" t="s">
        <v>113</v>
      </c>
      <c r="C83" s="156" t="s">
        <v>223</v>
      </c>
      <c r="D83" s="157" t="s">
        <v>224</v>
      </c>
      <c r="E83" s="193"/>
      <c r="F83" s="194"/>
      <c r="G83" s="162">
        <f t="shared" ref="G83:G85" si="113">E83*F83</f>
        <v>0</v>
      </c>
      <c r="H83" s="193"/>
      <c r="I83" s="194"/>
      <c r="J83" s="160">
        <f t="shared" ref="J83:J85" si="114">H83*I83</f>
        <v>0</v>
      </c>
      <c r="K83" s="268"/>
      <c r="L83" s="194"/>
      <c r="M83" s="160">
        <f t="shared" ref="M83:M85" si="115">K83*L83</f>
        <v>0</v>
      </c>
      <c r="N83" s="193"/>
      <c r="O83" s="194"/>
      <c r="P83" s="160">
        <f t="shared" ref="P83:P85" si="116">N83*O83</f>
        <v>0</v>
      </c>
      <c r="Q83" s="268"/>
      <c r="R83" s="194"/>
      <c r="S83" s="160">
        <f t="shared" ref="S83:S85" si="117">Q83*R83</f>
        <v>0</v>
      </c>
      <c r="T83" s="193"/>
      <c r="U83" s="194"/>
      <c r="V83" s="160">
        <f t="shared" ref="V83:V85" si="118">T83*U83</f>
        <v>0</v>
      </c>
      <c r="W83" s="268"/>
      <c r="X83" s="194"/>
      <c r="Y83" s="160">
        <f t="shared" ref="Y83:Y85" si="119">W83*X83</f>
        <v>0</v>
      </c>
      <c r="Z83" s="193"/>
      <c r="AA83" s="194"/>
      <c r="AB83" s="160">
        <f t="shared" ref="AB83:AB85" si="120">Z83*AA83</f>
        <v>0</v>
      </c>
      <c r="AC83" s="167">
        <f t="shared" si="90"/>
        <v>0</v>
      </c>
      <c r="AD83" s="168">
        <f t="shared" si="91"/>
        <v>0</v>
      </c>
      <c r="AE83" s="291">
        <f t="shared" si="92"/>
        <v>0</v>
      </c>
      <c r="AF83" s="170" t="str">
        <f t="shared" si="93"/>
        <v>#DIV/0!</v>
      </c>
      <c r="AG83" s="171"/>
      <c r="AH83" s="139"/>
      <c r="AI83" s="139"/>
    </row>
    <row r="84" ht="30.0" customHeight="1">
      <c r="A84" s="154" t="s">
        <v>112</v>
      </c>
      <c r="B84" s="155" t="s">
        <v>116</v>
      </c>
      <c r="C84" s="156" t="s">
        <v>223</v>
      </c>
      <c r="D84" s="157" t="s">
        <v>224</v>
      </c>
      <c r="E84" s="193"/>
      <c r="F84" s="194"/>
      <c r="G84" s="162">
        <f t="shared" si="113"/>
        <v>0</v>
      </c>
      <c r="H84" s="193"/>
      <c r="I84" s="194"/>
      <c r="J84" s="160">
        <f t="shared" si="114"/>
        <v>0</v>
      </c>
      <c r="K84" s="268"/>
      <c r="L84" s="194"/>
      <c r="M84" s="160">
        <f t="shared" si="115"/>
        <v>0</v>
      </c>
      <c r="N84" s="193"/>
      <c r="O84" s="194"/>
      <c r="P84" s="160">
        <f t="shared" si="116"/>
        <v>0</v>
      </c>
      <c r="Q84" s="268"/>
      <c r="R84" s="194"/>
      <c r="S84" s="160">
        <f t="shared" si="117"/>
        <v>0</v>
      </c>
      <c r="T84" s="193"/>
      <c r="U84" s="194"/>
      <c r="V84" s="160">
        <f t="shared" si="118"/>
        <v>0</v>
      </c>
      <c r="W84" s="268"/>
      <c r="X84" s="194"/>
      <c r="Y84" s="160">
        <f t="shared" si="119"/>
        <v>0</v>
      </c>
      <c r="Z84" s="193"/>
      <c r="AA84" s="194"/>
      <c r="AB84" s="160">
        <f t="shared" si="120"/>
        <v>0</v>
      </c>
      <c r="AC84" s="167">
        <f t="shared" si="90"/>
        <v>0</v>
      </c>
      <c r="AD84" s="168">
        <f t="shared" si="91"/>
        <v>0</v>
      </c>
      <c r="AE84" s="291">
        <f t="shared" si="92"/>
        <v>0</v>
      </c>
      <c r="AF84" s="170" t="str">
        <f t="shared" si="93"/>
        <v>#DIV/0!</v>
      </c>
      <c r="AG84" s="171"/>
      <c r="AH84" s="139"/>
      <c r="AI84" s="139"/>
    </row>
    <row r="85" ht="30.0" customHeight="1">
      <c r="A85" s="316" t="s">
        <v>112</v>
      </c>
      <c r="B85" s="317" t="s">
        <v>117</v>
      </c>
      <c r="C85" s="318" t="s">
        <v>223</v>
      </c>
      <c r="D85" s="319" t="s">
        <v>224</v>
      </c>
      <c r="E85" s="320"/>
      <c r="F85" s="321"/>
      <c r="G85" s="322">
        <f t="shared" si="113"/>
        <v>0</v>
      </c>
      <c r="H85" s="195"/>
      <c r="I85" s="196"/>
      <c r="J85" s="184">
        <f t="shared" si="114"/>
        <v>0</v>
      </c>
      <c r="K85" s="346"/>
      <c r="L85" s="321"/>
      <c r="M85" s="347">
        <f t="shared" si="115"/>
        <v>0</v>
      </c>
      <c r="N85" s="320"/>
      <c r="O85" s="321"/>
      <c r="P85" s="347">
        <f t="shared" si="116"/>
        <v>0</v>
      </c>
      <c r="Q85" s="346"/>
      <c r="R85" s="321"/>
      <c r="S85" s="347">
        <f t="shared" si="117"/>
        <v>0</v>
      </c>
      <c r="T85" s="320"/>
      <c r="U85" s="321"/>
      <c r="V85" s="347">
        <f t="shared" si="118"/>
        <v>0</v>
      </c>
      <c r="W85" s="346"/>
      <c r="X85" s="321"/>
      <c r="Y85" s="347">
        <f t="shared" si="119"/>
        <v>0</v>
      </c>
      <c r="Z85" s="320"/>
      <c r="AA85" s="321"/>
      <c r="AB85" s="347">
        <f t="shared" si="120"/>
        <v>0</v>
      </c>
      <c r="AC85" s="186">
        <f t="shared" si="90"/>
        <v>0</v>
      </c>
      <c r="AD85" s="187">
        <f t="shared" si="91"/>
        <v>0</v>
      </c>
      <c r="AE85" s="293">
        <f t="shared" si="92"/>
        <v>0</v>
      </c>
      <c r="AF85" s="197" t="str">
        <f t="shared" si="93"/>
        <v>#DIV/0!</v>
      </c>
      <c r="AG85" s="198"/>
      <c r="AH85" s="139"/>
      <c r="AI85" s="139"/>
    </row>
    <row r="86" ht="15.0" customHeight="1">
      <c r="A86" s="296" t="s">
        <v>225</v>
      </c>
      <c r="B86" s="297"/>
      <c r="C86" s="298"/>
      <c r="D86" s="299"/>
      <c r="E86" s="300">
        <f t="shared" ref="E86:AD86" si="121">E82+E80+E76+E73+E71</f>
        <v>30</v>
      </c>
      <c r="F86" s="301">
        <f t="shared" si="121"/>
        <v>10000</v>
      </c>
      <c r="G86" s="302">
        <f t="shared" si="121"/>
        <v>300000</v>
      </c>
      <c r="H86" s="234">
        <f t="shared" si="121"/>
        <v>29.75</v>
      </c>
      <c r="I86" s="303">
        <f t="shared" si="121"/>
        <v>10084.26891</v>
      </c>
      <c r="J86" s="327">
        <f t="shared" si="121"/>
        <v>300007</v>
      </c>
      <c r="K86" s="304">
        <f t="shared" si="121"/>
        <v>0</v>
      </c>
      <c r="L86" s="301">
        <f t="shared" si="121"/>
        <v>0</v>
      </c>
      <c r="M86" s="305">
        <f t="shared" si="121"/>
        <v>0</v>
      </c>
      <c r="N86" s="300">
        <f t="shared" si="121"/>
        <v>0</v>
      </c>
      <c r="O86" s="301">
        <f t="shared" si="121"/>
        <v>0</v>
      </c>
      <c r="P86" s="305">
        <f t="shared" si="121"/>
        <v>0</v>
      </c>
      <c r="Q86" s="304">
        <f t="shared" si="121"/>
        <v>0</v>
      </c>
      <c r="R86" s="301">
        <f t="shared" si="121"/>
        <v>0</v>
      </c>
      <c r="S86" s="305">
        <f t="shared" si="121"/>
        <v>0</v>
      </c>
      <c r="T86" s="300">
        <f t="shared" si="121"/>
        <v>0</v>
      </c>
      <c r="U86" s="301">
        <f t="shared" si="121"/>
        <v>0</v>
      </c>
      <c r="V86" s="305">
        <f t="shared" si="121"/>
        <v>0</v>
      </c>
      <c r="W86" s="304">
        <f t="shared" si="121"/>
        <v>27</v>
      </c>
      <c r="X86" s="301">
        <f t="shared" si="121"/>
        <v>19720</v>
      </c>
      <c r="Y86" s="305">
        <f t="shared" si="121"/>
        <v>216850</v>
      </c>
      <c r="Z86" s="300">
        <f t="shared" si="121"/>
        <v>28</v>
      </c>
      <c r="AA86" s="301">
        <f t="shared" si="121"/>
        <v>19720</v>
      </c>
      <c r="AB86" s="305">
        <f t="shared" si="121"/>
        <v>231850</v>
      </c>
      <c r="AC86" s="234">
        <f t="shared" si="121"/>
        <v>516850</v>
      </c>
      <c r="AD86" s="348">
        <f t="shared" si="121"/>
        <v>531857</v>
      </c>
      <c r="AE86" s="234">
        <f t="shared" si="92"/>
        <v>-15007</v>
      </c>
      <c r="AF86" s="349">
        <f t="shared" si="93"/>
        <v>-0.02903550353</v>
      </c>
      <c r="AG86" s="350"/>
      <c r="AH86" s="139"/>
      <c r="AI86" s="139"/>
    </row>
    <row r="87" ht="15.75" customHeight="1">
      <c r="A87" s="330" t="s">
        <v>107</v>
      </c>
      <c r="B87" s="351" t="s">
        <v>29</v>
      </c>
      <c r="C87" s="311" t="s">
        <v>226</v>
      </c>
      <c r="D87" s="312"/>
      <c r="E87" s="129"/>
      <c r="F87" s="130"/>
      <c r="G87" s="130"/>
      <c r="H87" s="129"/>
      <c r="I87" s="130"/>
      <c r="J87" s="134"/>
      <c r="K87" s="130"/>
      <c r="L87" s="130"/>
      <c r="M87" s="134"/>
      <c r="N87" s="129"/>
      <c r="O87" s="130"/>
      <c r="P87" s="134"/>
      <c r="Q87" s="130"/>
      <c r="R87" s="130"/>
      <c r="S87" s="134"/>
      <c r="T87" s="129"/>
      <c r="U87" s="130"/>
      <c r="V87" s="134"/>
      <c r="W87" s="130"/>
      <c r="X87" s="130"/>
      <c r="Y87" s="134"/>
      <c r="Z87" s="129"/>
      <c r="AA87" s="130"/>
      <c r="AB87" s="134"/>
      <c r="AC87" s="352"/>
      <c r="AD87" s="352"/>
      <c r="AE87" s="353">
        <f t="shared" si="92"/>
        <v>0</v>
      </c>
      <c r="AF87" s="354" t="str">
        <f t="shared" si="93"/>
        <v>#DIV/0!</v>
      </c>
      <c r="AG87" s="355"/>
      <c r="AH87" s="139"/>
      <c r="AI87" s="139"/>
    </row>
    <row r="88" ht="48.0" customHeight="1">
      <c r="A88" s="140" t="s">
        <v>109</v>
      </c>
      <c r="B88" s="141" t="s">
        <v>227</v>
      </c>
      <c r="C88" s="288" t="s">
        <v>228</v>
      </c>
      <c r="D88" s="289"/>
      <c r="E88" s="313">
        <f t="shared" ref="E88:AB88" si="122">SUM(E89:E91)</f>
        <v>0</v>
      </c>
      <c r="F88" s="314">
        <f t="shared" si="122"/>
        <v>0</v>
      </c>
      <c r="G88" s="315">
        <f t="shared" si="122"/>
        <v>0</v>
      </c>
      <c r="H88" s="144">
        <f t="shared" si="122"/>
        <v>0</v>
      </c>
      <c r="I88" s="145">
        <f t="shared" si="122"/>
        <v>0</v>
      </c>
      <c r="J88" s="146">
        <f t="shared" si="122"/>
        <v>0</v>
      </c>
      <c r="K88" s="332">
        <f t="shared" si="122"/>
        <v>0</v>
      </c>
      <c r="L88" s="314">
        <f t="shared" si="122"/>
        <v>0</v>
      </c>
      <c r="M88" s="333">
        <f t="shared" si="122"/>
        <v>0</v>
      </c>
      <c r="N88" s="313">
        <f t="shared" si="122"/>
        <v>0</v>
      </c>
      <c r="O88" s="314">
        <f t="shared" si="122"/>
        <v>0</v>
      </c>
      <c r="P88" s="333">
        <f t="shared" si="122"/>
        <v>0</v>
      </c>
      <c r="Q88" s="332">
        <f t="shared" si="122"/>
        <v>0</v>
      </c>
      <c r="R88" s="314">
        <f t="shared" si="122"/>
        <v>0</v>
      </c>
      <c r="S88" s="333">
        <f t="shared" si="122"/>
        <v>0</v>
      </c>
      <c r="T88" s="313">
        <f t="shared" si="122"/>
        <v>0</v>
      </c>
      <c r="U88" s="314">
        <f t="shared" si="122"/>
        <v>0</v>
      </c>
      <c r="V88" s="333">
        <f t="shared" si="122"/>
        <v>0</v>
      </c>
      <c r="W88" s="332">
        <f t="shared" si="122"/>
        <v>0</v>
      </c>
      <c r="X88" s="314">
        <f t="shared" si="122"/>
        <v>0</v>
      </c>
      <c r="Y88" s="333">
        <f t="shared" si="122"/>
        <v>0</v>
      </c>
      <c r="Z88" s="313">
        <f t="shared" si="122"/>
        <v>0</v>
      </c>
      <c r="AA88" s="314">
        <f t="shared" si="122"/>
        <v>0</v>
      </c>
      <c r="AB88" s="333">
        <f t="shared" si="122"/>
        <v>0</v>
      </c>
      <c r="AC88" s="148">
        <f t="shared" ref="AC88:AC92" si="123">G88+M88+S88+Y88</f>
        <v>0</v>
      </c>
      <c r="AD88" s="149">
        <f t="shared" ref="AD88:AD92" si="124">J88+P88+V88+AB88</f>
        <v>0</v>
      </c>
      <c r="AE88" s="149">
        <f t="shared" si="92"/>
        <v>0</v>
      </c>
      <c r="AF88" s="324" t="str">
        <f t="shared" si="93"/>
        <v>#DIV/0!</v>
      </c>
      <c r="AG88" s="295"/>
      <c r="AH88" s="153"/>
      <c r="AI88" s="153"/>
    </row>
    <row r="89" ht="36.0" customHeight="1">
      <c r="A89" s="154" t="s">
        <v>112</v>
      </c>
      <c r="B89" s="155" t="s">
        <v>113</v>
      </c>
      <c r="C89" s="156" t="s">
        <v>229</v>
      </c>
      <c r="D89" s="157" t="s">
        <v>230</v>
      </c>
      <c r="E89" s="193"/>
      <c r="F89" s="194"/>
      <c r="G89" s="162">
        <f t="shared" ref="G89:G91" si="125">E89*F89</f>
        <v>0</v>
      </c>
      <c r="H89" s="193"/>
      <c r="I89" s="194"/>
      <c r="J89" s="160">
        <f t="shared" ref="J89:J91" si="126">H89*I89</f>
        <v>0</v>
      </c>
      <c r="K89" s="268"/>
      <c r="L89" s="194"/>
      <c r="M89" s="160">
        <f t="shared" ref="M89:M91" si="127">K89*L89</f>
        <v>0</v>
      </c>
      <c r="N89" s="193"/>
      <c r="O89" s="194"/>
      <c r="P89" s="160">
        <f t="shared" ref="P89:P91" si="128">N89*O89</f>
        <v>0</v>
      </c>
      <c r="Q89" s="268"/>
      <c r="R89" s="194"/>
      <c r="S89" s="160">
        <f t="shared" ref="S89:S91" si="129">Q89*R89</f>
        <v>0</v>
      </c>
      <c r="T89" s="193"/>
      <c r="U89" s="194"/>
      <c r="V89" s="160">
        <f t="shared" ref="V89:V91" si="130">T89*U89</f>
        <v>0</v>
      </c>
      <c r="W89" s="268"/>
      <c r="X89" s="194"/>
      <c r="Y89" s="160">
        <f t="shared" ref="Y89:Y91" si="131">W89*X89</f>
        <v>0</v>
      </c>
      <c r="Z89" s="193"/>
      <c r="AA89" s="194"/>
      <c r="AB89" s="160">
        <f t="shared" ref="AB89:AB91" si="132">Z89*AA89</f>
        <v>0</v>
      </c>
      <c r="AC89" s="167">
        <f t="shared" si="123"/>
        <v>0</v>
      </c>
      <c r="AD89" s="168">
        <f t="shared" si="124"/>
        <v>0</v>
      </c>
      <c r="AE89" s="291">
        <f t="shared" si="92"/>
        <v>0</v>
      </c>
      <c r="AF89" s="170" t="str">
        <f t="shared" si="93"/>
        <v>#DIV/0!</v>
      </c>
      <c r="AG89" s="171"/>
      <c r="AH89" s="139"/>
      <c r="AI89" s="139"/>
    </row>
    <row r="90" ht="33.75" customHeight="1">
      <c r="A90" s="154" t="s">
        <v>112</v>
      </c>
      <c r="B90" s="155" t="s">
        <v>116</v>
      </c>
      <c r="C90" s="156" t="s">
        <v>229</v>
      </c>
      <c r="D90" s="157" t="s">
        <v>230</v>
      </c>
      <c r="E90" s="193"/>
      <c r="F90" s="194"/>
      <c r="G90" s="162">
        <f t="shared" si="125"/>
        <v>0</v>
      </c>
      <c r="H90" s="193"/>
      <c r="I90" s="194"/>
      <c r="J90" s="160">
        <f t="shared" si="126"/>
        <v>0</v>
      </c>
      <c r="K90" s="268"/>
      <c r="L90" s="194"/>
      <c r="M90" s="160">
        <f t="shared" si="127"/>
        <v>0</v>
      </c>
      <c r="N90" s="193"/>
      <c r="O90" s="194"/>
      <c r="P90" s="160">
        <f t="shared" si="128"/>
        <v>0</v>
      </c>
      <c r="Q90" s="268"/>
      <c r="R90" s="194"/>
      <c r="S90" s="160">
        <f t="shared" si="129"/>
        <v>0</v>
      </c>
      <c r="T90" s="193"/>
      <c r="U90" s="194"/>
      <c r="V90" s="160">
        <f t="shared" si="130"/>
        <v>0</v>
      </c>
      <c r="W90" s="268"/>
      <c r="X90" s="194"/>
      <c r="Y90" s="160">
        <f t="shared" si="131"/>
        <v>0</v>
      </c>
      <c r="Z90" s="193"/>
      <c r="AA90" s="194"/>
      <c r="AB90" s="160">
        <f t="shared" si="132"/>
        <v>0</v>
      </c>
      <c r="AC90" s="167">
        <f t="shared" si="123"/>
        <v>0</v>
      </c>
      <c r="AD90" s="168">
        <f t="shared" si="124"/>
        <v>0</v>
      </c>
      <c r="AE90" s="291">
        <f t="shared" si="92"/>
        <v>0</v>
      </c>
      <c r="AF90" s="170" t="str">
        <f t="shared" si="93"/>
        <v>#DIV/0!</v>
      </c>
      <c r="AG90" s="171"/>
      <c r="AH90" s="139"/>
      <c r="AI90" s="139"/>
    </row>
    <row r="91" ht="33.0" customHeight="1">
      <c r="A91" s="180" t="s">
        <v>112</v>
      </c>
      <c r="B91" s="181" t="s">
        <v>117</v>
      </c>
      <c r="C91" s="182" t="s">
        <v>229</v>
      </c>
      <c r="D91" s="183" t="s">
        <v>230</v>
      </c>
      <c r="E91" s="195"/>
      <c r="F91" s="196"/>
      <c r="G91" s="185">
        <f t="shared" si="125"/>
        <v>0</v>
      </c>
      <c r="H91" s="195"/>
      <c r="I91" s="196"/>
      <c r="J91" s="184">
        <f t="shared" si="126"/>
        <v>0</v>
      </c>
      <c r="K91" s="272"/>
      <c r="L91" s="196"/>
      <c r="M91" s="184">
        <f t="shared" si="127"/>
        <v>0</v>
      </c>
      <c r="N91" s="195"/>
      <c r="O91" s="196"/>
      <c r="P91" s="184">
        <f t="shared" si="128"/>
        <v>0</v>
      </c>
      <c r="Q91" s="272"/>
      <c r="R91" s="196"/>
      <c r="S91" s="184">
        <f t="shared" si="129"/>
        <v>0</v>
      </c>
      <c r="T91" s="195"/>
      <c r="U91" s="196"/>
      <c r="V91" s="184">
        <f t="shared" si="130"/>
        <v>0</v>
      </c>
      <c r="W91" s="272"/>
      <c r="X91" s="196"/>
      <c r="Y91" s="184">
        <f t="shared" si="131"/>
        <v>0</v>
      </c>
      <c r="Z91" s="195"/>
      <c r="AA91" s="196"/>
      <c r="AB91" s="184">
        <f t="shared" si="132"/>
        <v>0</v>
      </c>
      <c r="AC91" s="356">
        <f t="shared" si="123"/>
        <v>0</v>
      </c>
      <c r="AD91" s="357">
        <f t="shared" si="124"/>
        <v>0</v>
      </c>
      <c r="AE91" s="358">
        <f t="shared" si="92"/>
        <v>0</v>
      </c>
      <c r="AF91" s="170" t="str">
        <f t="shared" si="93"/>
        <v>#DIV/0!</v>
      </c>
      <c r="AG91" s="171"/>
      <c r="AH91" s="139"/>
      <c r="AI91" s="139"/>
    </row>
    <row r="92" ht="15.0" customHeight="1">
      <c r="A92" s="296" t="s">
        <v>231</v>
      </c>
      <c r="B92" s="297"/>
      <c r="C92" s="298"/>
      <c r="D92" s="299"/>
      <c r="E92" s="300">
        <f t="shared" ref="E92:AB92" si="133">E88</f>
        <v>0</v>
      </c>
      <c r="F92" s="301">
        <f t="shared" si="133"/>
        <v>0</v>
      </c>
      <c r="G92" s="302">
        <f t="shared" si="133"/>
        <v>0</v>
      </c>
      <c r="H92" s="234">
        <f t="shared" si="133"/>
        <v>0</v>
      </c>
      <c r="I92" s="303">
        <f t="shared" si="133"/>
        <v>0</v>
      </c>
      <c r="J92" s="327">
        <f t="shared" si="133"/>
        <v>0</v>
      </c>
      <c r="K92" s="304">
        <f t="shared" si="133"/>
        <v>0</v>
      </c>
      <c r="L92" s="301">
        <f t="shared" si="133"/>
        <v>0</v>
      </c>
      <c r="M92" s="305">
        <f t="shared" si="133"/>
        <v>0</v>
      </c>
      <c r="N92" s="300">
        <f t="shared" si="133"/>
        <v>0</v>
      </c>
      <c r="O92" s="301">
        <f t="shared" si="133"/>
        <v>0</v>
      </c>
      <c r="P92" s="305">
        <f t="shared" si="133"/>
        <v>0</v>
      </c>
      <c r="Q92" s="304">
        <f t="shared" si="133"/>
        <v>0</v>
      </c>
      <c r="R92" s="301">
        <f t="shared" si="133"/>
        <v>0</v>
      </c>
      <c r="S92" s="305">
        <f t="shared" si="133"/>
        <v>0</v>
      </c>
      <c r="T92" s="300">
        <f t="shared" si="133"/>
        <v>0</v>
      </c>
      <c r="U92" s="301">
        <f t="shared" si="133"/>
        <v>0</v>
      </c>
      <c r="V92" s="305">
        <f t="shared" si="133"/>
        <v>0</v>
      </c>
      <c r="W92" s="304">
        <f t="shared" si="133"/>
        <v>0</v>
      </c>
      <c r="X92" s="301">
        <f t="shared" si="133"/>
        <v>0</v>
      </c>
      <c r="Y92" s="305">
        <f t="shared" si="133"/>
        <v>0</v>
      </c>
      <c r="Z92" s="300">
        <f t="shared" si="133"/>
        <v>0</v>
      </c>
      <c r="AA92" s="301">
        <f t="shared" si="133"/>
        <v>0</v>
      </c>
      <c r="AB92" s="305">
        <f t="shared" si="133"/>
        <v>0</v>
      </c>
      <c r="AC92" s="300">
        <f t="shared" si="123"/>
        <v>0</v>
      </c>
      <c r="AD92" s="306">
        <f t="shared" si="124"/>
        <v>0</v>
      </c>
      <c r="AE92" s="305">
        <f t="shared" si="92"/>
        <v>0</v>
      </c>
      <c r="AF92" s="307" t="str">
        <f t="shared" si="93"/>
        <v>#DIV/0!</v>
      </c>
      <c r="AG92" s="308"/>
      <c r="AH92" s="139"/>
      <c r="AI92" s="139"/>
    </row>
    <row r="93" ht="15.75" customHeight="1">
      <c r="A93" s="330" t="s">
        <v>107</v>
      </c>
      <c r="B93" s="351" t="s">
        <v>30</v>
      </c>
      <c r="C93" s="311" t="s">
        <v>232</v>
      </c>
      <c r="D93" s="359"/>
      <c r="E93" s="360"/>
      <c r="F93" s="361"/>
      <c r="G93" s="361"/>
      <c r="H93" s="129"/>
      <c r="I93" s="130"/>
      <c r="J93" s="134"/>
      <c r="K93" s="361"/>
      <c r="L93" s="361"/>
      <c r="M93" s="362"/>
      <c r="N93" s="360"/>
      <c r="O93" s="361"/>
      <c r="P93" s="362"/>
      <c r="Q93" s="361"/>
      <c r="R93" s="361"/>
      <c r="S93" s="362"/>
      <c r="T93" s="360"/>
      <c r="U93" s="361"/>
      <c r="V93" s="362"/>
      <c r="W93" s="361"/>
      <c r="X93" s="361"/>
      <c r="Y93" s="362"/>
      <c r="Z93" s="360"/>
      <c r="AA93" s="361"/>
      <c r="AB93" s="361"/>
      <c r="AC93" s="135"/>
      <c r="AD93" s="136"/>
      <c r="AE93" s="136"/>
      <c r="AF93" s="137"/>
      <c r="AG93" s="138"/>
      <c r="AH93" s="139"/>
      <c r="AI93" s="139"/>
    </row>
    <row r="94" ht="24.75" customHeight="1">
      <c r="A94" s="140" t="s">
        <v>109</v>
      </c>
      <c r="B94" s="141" t="s">
        <v>233</v>
      </c>
      <c r="C94" s="363" t="s">
        <v>234</v>
      </c>
      <c r="D94" s="289"/>
      <c r="E94" s="313">
        <f t="shared" ref="E94:AB94" si="134">SUM(E95:E104)</f>
        <v>131</v>
      </c>
      <c r="F94" s="314">
        <f t="shared" si="134"/>
        <v>50240</v>
      </c>
      <c r="G94" s="315">
        <f t="shared" si="134"/>
        <v>606320</v>
      </c>
      <c r="H94" s="144">
        <f t="shared" si="134"/>
        <v>149</v>
      </c>
      <c r="I94" s="145">
        <f t="shared" si="134"/>
        <v>49140</v>
      </c>
      <c r="J94" s="146">
        <f t="shared" si="134"/>
        <v>650120</v>
      </c>
      <c r="K94" s="364">
        <f t="shared" si="134"/>
        <v>0</v>
      </c>
      <c r="L94" s="314">
        <f t="shared" si="134"/>
        <v>0</v>
      </c>
      <c r="M94" s="333">
        <f t="shared" si="134"/>
        <v>0</v>
      </c>
      <c r="N94" s="313">
        <f t="shared" si="134"/>
        <v>0</v>
      </c>
      <c r="O94" s="314">
        <f t="shared" si="134"/>
        <v>0</v>
      </c>
      <c r="P94" s="333">
        <f t="shared" si="134"/>
        <v>0</v>
      </c>
      <c r="Q94" s="332">
        <f t="shared" si="134"/>
        <v>0</v>
      </c>
      <c r="R94" s="314">
        <f t="shared" si="134"/>
        <v>0</v>
      </c>
      <c r="S94" s="333">
        <f t="shared" si="134"/>
        <v>0</v>
      </c>
      <c r="T94" s="313">
        <f t="shared" si="134"/>
        <v>0</v>
      </c>
      <c r="U94" s="314">
        <f t="shared" si="134"/>
        <v>0</v>
      </c>
      <c r="V94" s="333">
        <f t="shared" si="134"/>
        <v>0</v>
      </c>
      <c r="W94" s="332">
        <f t="shared" si="134"/>
        <v>0</v>
      </c>
      <c r="X94" s="314">
        <f t="shared" si="134"/>
        <v>0</v>
      </c>
      <c r="Y94" s="333">
        <f t="shared" si="134"/>
        <v>0</v>
      </c>
      <c r="Z94" s="313">
        <f t="shared" si="134"/>
        <v>0</v>
      </c>
      <c r="AA94" s="314">
        <f t="shared" si="134"/>
        <v>0</v>
      </c>
      <c r="AB94" s="333">
        <f t="shared" si="134"/>
        <v>0</v>
      </c>
      <c r="AC94" s="148">
        <f t="shared" ref="AC94:AC113" si="135">G94+M94+S94+Y94</f>
        <v>606320</v>
      </c>
      <c r="AD94" s="149">
        <f t="shared" ref="AD94:AD113" si="136">J94+P94+V94+AB94</f>
        <v>650120</v>
      </c>
      <c r="AE94" s="149">
        <f t="shared" ref="AE94:AE113" si="137">AC94-AD94</f>
        <v>-43800</v>
      </c>
      <c r="AF94" s="151">
        <f t="shared" ref="AF94:AF113" si="138">AE94/AC94</f>
        <v>-0.07223908167</v>
      </c>
      <c r="AG94" s="152"/>
      <c r="AH94" s="153"/>
      <c r="AI94" s="153"/>
    </row>
    <row r="95">
      <c r="A95" s="154" t="s">
        <v>112</v>
      </c>
      <c r="B95" s="221" t="s">
        <v>235</v>
      </c>
      <c r="C95" s="156" t="s">
        <v>236</v>
      </c>
      <c r="D95" s="157" t="s">
        <v>237</v>
      </c>
      <c r="E95" s="336">
        <v>25.0</v>
      </c>
      <c r="F95" s="203">
        <v>1975.0</v>
      </c>
      <c r="G95" s="204">
        <f t="shared" ref="G95:G104" si="139">E95*F95</f>
        <v>49375</v>
      </c>
      <c r="H95" s="202">
        <v>25.0</v>
      </c>
      <c r="I95" s="203">
        <v>1975.0</v>
      </c>
      <c r="J95" s="204">
        <f t="shared" ref="J95:J104" si="140">H95*I95</f>
        <v>49375</v>
      </c>
      <c r="K95" s="268"/>
      <c r="L95" s="194"/>
      <c r="M95" s="160">
        <f>K95*L95</f>
        <v>0</v>
      </c>
      <c r="N95" s="193"/>
      <c r="O95" s="194"/>
      <c r="P95" s="160">
        <f>N95*O95</f>
        <v>0</v>
      </c>
      <c r="Q95" s="268"/>
      <c r="R95" s="194"/>
      <c r="S95" s="160">
        <f>Q95*R95</f>
        <v>0</v>
      </c>
      <c r="T95" s="193"/>
      <c r="U95" s="194"/>
      <c r="V95" s="160">
        <f>T95*U95</f>
        <v>0</v>
      </c>
      <c r="W95" s="268"/>
      <c r="X95" s="194"/>
      <c r="Y95" s="160">
        <f t="shared" ref="Y95:Y104" si="141">W95*X95</f>
        <v>0</v>
      </c>
      <c r="Z95" s="193"/>
      <c r="AA95" s="194"/>
      <c r="AB95" s="160">
        <f t="shared" ref="AB95:AB104" si="142">Z95*AA95</f>
        <v>0</v>
      </c>
      <c r="AC95" s="167">
        <f t="shared" si="135"/>
        <v>49375</v>
      </c>
      <c r="AD95" s="168">
        <f t="shared" si="136"/>
        <v>49375</v>
      </c>
      <c r="AE95" s="291">
        <f t="shared" si="137"/>
        <v>0</v>
      </c>
      <c r="AF95" s="170">
        <f t="shared" si="138"/>
        <v>0</v>
      </c>
      <c r="AG95" s="171"/>
      <c r="AH95" s="139"/>
      <c r="AI95" s="139"/>
    </row>
    <row r="96" ht="24.0" customHeight="1">
      <c r="A96" s="154" t="s">
        <v>112</v>
      </c>
      <c r="B96" s="221" t="s">
        <v>238</v>
      </c>
      <c r="C96" s="156" t="s">
        <v>239</v>
      </c>
      <c r="D96" s="157" t="s">
        <v>237</v>
      </c>
      <c r="E96" s="336">
        <v>6.0</v>
      </c>
      <c r="F96" s="203">
        <v>4420.0</v>
      </c>
      <c r="G96" s="204">
        <f t="shared" si="139"/>
        <v>26520</v>
      </c>
      <c r="H96" s="202">
        <v>6.0</v>
      </c>
      <c r="I96" s="203">
        <v>4420.0</v>
      </c>
      <c r="J96" s="204">
        <f t="shared" si="140"/>
        <v>26520</v>
      </c>
      <c r="K96" s="268"/>
      <c r="L96" s="194"/>
      <c r="M96" s="160"/>
      <c r="N96" s="193"/>
      <c r="O96" s="194"/>
      <c r="P96" s="160"/>
      <c r="Q96" s="268"/>
      <c r="R96" s="194"/>
      <c r="S96" s="160"/>
      <c r="T96" s="193"/>
      <c r="U96" s="194"/>
      <c r="V96" s="160"/>
      <c r="W96" s="268"/>
      <c r="X96" s="194"/>
      <c r="Y96" s="160">
        <f t="shared" si="141"/>
        <v>0</v>
      </c>
      <c r="Z96" s="193"/>
      <c r="AA96" s="194"/>
      <c r="AB96" s="160">
        <f t="shared" si="142"/>
        <v>0</v>
      </c>
      <c r="AC96" s="167">
        <f t="shared" si="135"/>
        <v>26520</v>
      </c>
      <c r="AD96" s="168">
        <f t="shared" si="136"/>
        <v>26520</v>
      </c>
      <c r="AE96" s="291">
        <f t="shared" si="137"/>
        <v>0</v>
      </c>
      <c r="AF96" s="170">
        <f t="shared" si="138"/>
        <v>0</v>
      </c>
      <c r="AG96" s="171"/>
      <c r="AH96" s="139"/>
      <c r="AI96" s="139"/>
    </row>
    <row r="97" ht="24.0" customHeight="1">
      <c r="A97" s="154" t="s">
        <v>112</v>
      </c>
      <c r="B97" s="221" t="s">
        <v>240</v>
      </c>
      <c r="C97" s="156" t="s">
        <v>241</v>
      </c>
      <c r="D97" s="157" t="s">
        <v>237</v>
      </c>
      <c r="E97" s="336">
        <v>9.0</v>
      </c>
      <c r="F97" s="203">
        <v>5800.0</v>
      </c>
      <c r="G97" s="204">
        <f t="shared" si="139"/>
        <v>52200</v>
      </c>
      <c r="H97" s="202">
        <v>9.0</v>
      </c>
      <c r="I97" s="203">
        <v>5800.0</v>
      </c>
      <c r="J97" s="204">
        <f t="shared" si="140"/>
        <v>52200</v>
      </c>
      <c r="K97" s="268"/>
      <c r="L97" s="194"/>
      <c r="M97" s="160"/>
      <c r="N97" s="193"/>
      <c r="O97" s="194"/>
      <c r="P97" s="160"/>
      <c r="Q97" s="268"/>
      <c r="R97" s="194"/>
      <c r="S97" s="160"/>
      <c r="T97" s="193"/>
      <c r="U97" s="194"/>
      <c r="V97" s="160"/>
      <c r="W97" s="268"/>
      <c r="X97" s="194"/>
      <c r="Y97" s="160">
        <f t="shared" si="141"/>
        <v>0</v>
      </c>
      <c r="Z97" s="193"/>
      <c r="AA97" s="194"/>
      <c r="AB97" s="160">
        <f t="shared" si="142"/>
        <v>0</v>
      </c>
      <c r="AC97" s="167">
        <f t="shared" si="135"/>
        <v>52200</v>
      </c>
      <c r="AD97" s="168">
        <f t="shared" si="136"/>
        <v>52200</v>
      </c>
      <c r="AE97" s="291">
        <f t="shared" si="137"/>
        <v>0</v>
      </c>
      <c r="AF97" s="170">
        <f t="shared" si="138"/>
        <v>0</v>
      </c>
      <c r="AG97" s="171"/>
      <c r="AH97" s="139"/>
      <c r="AI97" s="139"/>
    </row>
    <row r="98" ht="24.0" customHeight="1">
      <c r="A98" s="154" t="s">
        <v>112</v>
      </c>
      <c r="B98" s="221" t="s">
        <v>242</v>
      </c>
      <c r="C98" s="156" t="s">
        <v>243</v>
      </c>
      <c r="D98" s="157" t="s">
        <v>237</v>
      </c>
      <c r="E98" s="336">
        <v>1.0</v>
      </c>
      <c r="F98" s="203">
        <v>5965.0</v>
      </c>
      <c r="G98" s="204">
        <f t="shared" si="139"/>
        <v>5965</v>
      </c>
      <c r="H98" s="202">
        <v>1.0</v>
      </c>
      <c r="I98" s="203">
        <v>5965.0</v>
      </c>
      <c r="J98" s="204">
        <f t="shared" si="140"/>
        <v>5965</v>
      </c>
      <c r="K98" s="268"/>
      <c r="L98" s="194"/>
      <c r="M98" s="160"/>
      <c r="N98" s="193"/>
      <c r="O98" s="194"/>
      <c r="P98" s="160"/>
      <c r="Q98" s="268"/>
      <c r="R98" s="194"/>
      <c r="S98" s="160"/>
      <c r="T98" s="193"/>
      <c r="U98" s="194"/>
      <c r="V98" s="160"/>
      <c r="W98" s="268"/>
      <c r="X98" s="194"/>
      <c r="Y98" s="160">
        <f t="shared" si="141"/>
        <v>0</v>
      </c>
      <c r="Z98" s="193"/>
      <c r="AA98" s="194"/>
      <c r="AB98" s="160">
        <f t="shared" si="142"/>
        <v>0</v>
      </c>
      <c r="AC98" s="167">
        <f t="shared" si="135"/>
        <v>5965</v>
      </c>
      <c r="AD98" s="168">
        <f t="shared" si="136"/>
        <v>5965</v>
      </c>
      <c r="AE98" s="291">
        <f t="shared" si="137"/>
        <v>0</v>
      </c>
      <c r="AF98" s="170">
        <f t="shared" si="138"/>
        <v>0</v>
      </c>
      <c r="AG98" s="171"/>
      <c r="AH98" s="139"/>
      <c r="AI98" s="139"/>
    </row>
    <row r="99" ht="24.0" customHeight="1">
      <c r="A99" s="154" t="s">
        <v>112</v>
      </c>
      <c r="B99" s="221" t="s">
        <v>244</v>
      </c>
      <c r="C99" s="156" t="s">
        <v>245</v>
      </c>
      <c r="D99" s="157" t="s">
        <v>237</v>
      </c>
      <c r="E99" s="336">
        <v>3.0</v>
      </c>
      <c r="F99" s="203">
        <v>5980.0</v>
      </c>
      <c r="G99" s="204">
        <f t="shared" si="139"/>
        <v>17940</v>
      </c>
      <c r="H99" s="202">
        <v>3.0</v>
      </c>
      <c r="I99" s="203">
        <v>5980.0</v>
      </c>
      <c r="J99" s="204">
        <f t="shared" si="140"/>
        <v>17940</v>
      </c>
      <c r="K99" s="268"/>
      <c r="L99" s="194"/>
      <c r="M99" s="160"/>
      <c r="N99" s="193"/>
      <c r="O99" s="194"/>
      <c r="P99" s="160"/>
      <c r="Q99" s="268"/>
      <c r="R99" s="194"/>
      <c r="S99" s="160"/>
      <c r="T99" s="193"/>
      <c r="U99" s="194"/>
      <c r="V99" s="160"/>
      <c r="W99" s="268"/>
      <c r="X99" s="194"/>
      <c r="Y99" s="160">
        <f t="shared" si="141"/>
        <v>0</v>
      </c>
      <c r="Z99" s="193"/>
      <c r="AA99" s="194"/>
      <c r="AB99" s="160">
        <f t="shared" si="142"/>
        <v>0</v>
      </c>
      <c r="AC99" s="167">
        <f t="shared" si="135"/>
        <v>17940</v>
      </c>
      <c r="AD99" s="168">
        <f t="shared" si="136"/>
        <v>17940</v>
      </c>
      <c r="AE99" s="291">
        <f t="shared" si="137"/>
        <v>0</v>
      </c>
      <c r="AF99" s="170">
        <f t="shared" si="138"/>
        <v>0</v>
      </c>
      <c r="AG99" s="171"/>
      <c r="AH99" s="139"/>
      <c r="AI99" s="139"/>
    </row>
    <row r="100" ht="24.0" customHeight="1">
      <c r="A100" s="154" t="s">
        <v>112</v>
      </c>
      <c r="B100" s="221" t="s">
        <v>246</v>
      </c>
      <c r="C100" s="156" t="s">
        <v>247</v>
      </c>
      <c r="D100" s="157" t="s">
        <v>237</v>
      </c>
      <c r="E100" s="336">
        <v>24.0</v>
      </c>
      <c r="F100" s="203">
        <v>5260.0</v>
      </c>
      <c r="G100" s="204">
        <f t="shared" si="139"/>
        <v>126240</v>
      </c>
      <c r="H100" s="202">
        <v>24.0</v>
      </c>
      <c r="I100" s="203">
        <v>5260.0</v>
      </c>
      <c r="J100" s="204">
        <f t="shared" si="140"/>
        <v>126240</v>
      </c>
      <c r="K100" s="268"/>
      <c r="L100" s="194"/>
      <c r="M100" s="160"/>
      <c r="N100" s="193"/>
      <c r="O100" s="194"/>
      <c r="P100" s="160"/>
      <c r="Q100" s="268"/>
      <c r="R100" s="194"/>
      <c r="S100" s="160"/>
      <c r="T100" s="193"/>
      <c r="U100" s="194"/>
      <c r="V100" s="160"/>
      <c r="W100" s="268"/>
      <c r="X100" s="194"/>
      <c r="Y100" s="160">
        <f t="shared" si="141"/>
        <v>0</v>
      </c>
      <c r="Z100" s="193"/>
      <c r="AA100" s="194"/>
      <c r="AB100" s="160">
        <f t="shared" si="142"/>
        <v>0</v>
      </c>
      <c r="AC100" s="167">
        <f t="shared" si="135"/>
        <v>126240</v>
      </c>
      <c r="AD100" s="168">
        <f t="shared" si="136"/>
        <v>126240</v>
      </c>
      <c r="AE100" s="291">
        <f t="shared" si="137"/>
        <v>0</v>
      </c>
      <c r="AF100" s="170">
        <f t="shared" si="138"/>
        <v>0</v>
      </c>
      <c r="AG100" s="171"/>
      <c r="AH100" s="139"/>
      <c r="AI100" s="139"/>
    </row>
    <row r="101" ht="47.25" customHeight="1">
      <c r="A101" s="154" t="s">
        <v>112</v>
      </c>
      <c r="B101" s="221" t="s">
        <v>248</v>
      </c>
      <c r="C101" s="156" t="s">
        <v>249</v>
      </c>
      <c r="D101" s="157" t="s">
        <v>237</v>
      </c>
      <c r="E101" s="336">
        <v>24.0</v>
      </c>
      <c r="F101" s="203">
        <v>5000.0</v>
      </c>
      <c r="G101" s="204">
        <f t="shared" si="139"/>
        <v>120000</v>
      </c>
      <c r="H101" s="202">
        <v>42.0</v>
      </c>
      <c r="I101" s="203">
        <v>3900.0</v>
      </c>
      <c r="J101" s="204">
        <f t="shared" si="140"/>
        <v>163800</v>
      </c>
      <c r="K101" s="268"/>
      <c r="L101" s="194"/>
      <c r="M101" s="160"/>
      <c r="N101" s="193"/>
      <c r="O101" s="194"/>
      <c r="P101" s="160"/>
      <c r="Q101" s="268"/>
      <c r="R101" s="194"/>
      <c r="S101" s="160"/>
      <c r="T101" s="193"/>
      <c r="U101" s="194"/>
      <c r="V101" s="160"/>
      <c r="W101" s="268"/>
      <c r="X101" s="194"/>
      <c r="Y101" s="160">
        <f t="shared" si="141"/>
        <v>0</v>
      </c>
      <c r="Z101" s="193"/>
      <c r="AA101" s="194"/>
      <c r="AB101" s="160">
        <f t="shared" si="142"/>
        <v>0</v>
      </c>
      <c r="AC101" s="167">
        <f t="shared" si="135"/>
        <v>120000</v>
      </c>
      <c r="AD101" s="168">
        <f t="shared" si="136"/>
        <v>163800</v>
      </c>
      <c r="AE101" s="291">
        <f t="shared" si="137"/>
        <v>-43800</v>
      </c>
      <c r="AF101" s="170">
        <f t="shared" si="138"/>
        <v>-0.365</v>
      </c>
      <c r="AG101" s="226" t="s">
        <v>250</v>
      </c>
      <c r="AH101" s="139"/>
      <c r="AI101" s="139"/>
    </row>
    <row r="102" ht="24.0" customHeight="1">
      <c r="A102" s="154" t="s">
        <v>112</v>
      </c>
      <c r="B102" s="221" t="s">
        <v>251</v>
      </c>
      <c r="C102" s="156" t="s">
        <v>252</v>
      </c>
      <c r="D102" s="157" t="s">
        <v>237</v>
      </c>
      <c r="E102" s="336">
        <v>12.0</v>
      </c>
      <c r="F102" s="203">
        <v>6000.0</v>
      </c>
      <c r="G102" s="204">
        <f t="shared" si="139"/>
        <v>72000</v>
      </c>
      <c r="H102" s="202">
        <v>12.0</v>
      </c>
      <c r="I102" s="203">
        <v>6000.0</v>
      </c>
      <c r="J102" s="204">
        <f t="shared" si="140"/>
        <v>72000</v>
      </c>
      <c r="K102" s="268"/>
      <c r="L102" s="194"/>
      <c r="M102" s="160"/>
      <c r="N102" s="193"/>
      <c r="O102" s="194"/>
      <c r="P102" s="160"/>
      <c r="Q102" s="268"/>
      <c r="R102" s="194"/>
      <c r="S102" s="160"/>
      <c r="T102" s="193"/>
      <c r="U102" s="194"/>
      <c r="V102" s="160"/>
      <c r="W102" s="268"/>
      <c r="X102" s="194"/>
      <c r="Y102" s="160">
        <f t="shared" si="141"/>
        <v>0</v>
      </c>
      <c r="Z102" s="193"/>
      <c r="AA102" s="194"/>
      <c r="AB102" s="160">
        <f t="shared" si="142"/>
        <v>0</v>
      </c>
      <c r="AC102" s="167">
        <f t="shared" si="135"/>
        <v>72000</v>
      </c>
      <c r="AD102" s="168">
        <f t="shared" si="136"/>
        <v>72000</v>
      </c>
      <c r="AE102" s="291">
        <f t="shared" si="137"/>
        <v>0</v>
      </c>
      <c r="AF102" s="170">
        <f t="shared" si="138"/>
        <v>0</v>
      </c>
      <c r="AG102" s="171"/>
      <c r="AH102" s="139"/>
      <c r="AI102" s="139"/>
    </row>
    <row r="103" ht="30.75" customHeight="1">
      <c r="A103" s="154" t="s">
        <v>112</v>
      </c>
      <c r="B103" s="221" t="s">
        <v>253</v>
      </c>
      <c r="C103" s="156" t="s">
        <v>254</v>
      </c>
      <c r="D103" s="157" t="s">
        <v>237</v>
      </c>
      <c r="E103" s="336">
        <v>12.0</v>
      </c>
      <c r="F103" s="203">
        <v>3840.0</v>
      </c>
      <c r="G103" s="204">
        <f t="shared" si="139"/>
        <v>46080</v>
      </c>
      <c r="H103" s="202">
        <v>12.0</v>
      </c>
      <c r="I103" s="203">
        <v>3840.0</v>
      </c>
      <c r="J103" s="204">
        <f t="shared" si="140"/>
        <v>46080</v>
      </c>
      <c r="K103" s="268"/>
      <c r="L103" s="194"/>
      <c r="M103" s="160">
        <f t="shared" ref="M103:M104" si="143">K103*L103</f>
        <v>0</v>
      </c>
      <c r="N103" s="193"/>
      <c r="O103" s="194"/>
      <c r="P103" s="160">
        <f t="shared" ref="P103:P104" si="144">N103*O103</f>
        <v>0</v>
      </c>
      <c r="Q103" s="268"/>
      <c r="R103" s="194"/>
      <c r="S103" s="160">
        <f t="shared" ref="S103:S104" si="145">Q103*R103</f>
        <v>0</v>
      </c>
      <c r="T103" s="193"/>
      <c r="U103" s="194"/>
      <c r="V103" s="160">
        <f t="shared" ref="V103:V104" si="146">T103*U103</f>
        <v>0</v>
      </c>
      <c r="W103" s="268"/>
      <c r="X103" s="194"/>
      <c r="Y103" s="160">
        <f t="shared" si="141"/>
        <v>0</v>
      </c>
      <c r="Z103" s="193"/>
      <c r="AA103" s="194"/>
      <c r="AB103" s="160">
        <f t="shared" si="142"/>
        <v>0</v>
      </c>
      <c r="AC103" s="167">
        <f t="shared" si="135"/>
        <v>46080</v>
      </c>
      <c r="AD103" s="168">
        <f t="shared" si="136"/>
        <v>46080</v>
      </c>
      <c r="AE103" s="291">
        <f t="shared" si="137"/>
        <v>0</v>
      </c>
      <c r="AF103" s="170">
        <f t="shared" si="138"/>
        <v>0</v>
      </c>
      <c r="AG103" s="171"/>
      <c r="AH103" s="139"/>
      <c r="AI103" s="139"/>
    </row>
    <row r="104" ht="27.75" customHeight="1">
      <c r="A104" s="316" t="s">
        <v>112</v>
      </c>
      <c r="B104" s="221" t="s">
        <v>255</v>
      </c>
      <c r="C104" s="318" t="s">
        <v>256</v>
      </c>
      <c r="D104" s="157" t="s">
        <v>237</v>
      </c>
      <c r="E104" s="336">
        <v>15.0</v>
      </c>
      <c r="F104" s="203">
        <v>6000.0</v>
      </c>
      <c r="G104" s="204">
        <f t="shared" si="139"/>
        <v>90000</v>
      </c>
      <c r="H104" s="202">
        <v>15.0</v>
      </c>
      <c r="I104" s="203">
        <v>6000.0</v>
      </c>
      <c r="J104" s="204">
        <f t="shared" si="140"/>
        <v>90000</v>
      </c>
      <c r="K104" s="346"/>
      <c r="L104" s="321"/>
      <c r="M104" s="347">
        <f t="shared" si="143"/>
        <v>0</v>
      </c>
      <c r="N104" s="320"/>
      <c r="O104" s="321"/>
      <c r="P104" s="347">
        <f t="shared" si="144"/>
        <v>0</v>
      </c>
      <c r="Q104" s="346"/>
      <c r="R104" s="321"/>
      <c r="S104" s="347">
        <f t="shared" si="145"/>
        <v>0</v>
      </c>
      <c r="T104" s="320"/>
      <c r="U104" s="321"/>
      <c r="V104" s="347">
        <f t="shared" si="146"/>
        <v>0</v>
      </c>
      <c r="W104" s="346"/>
      <c r="X104" s="321"/>
      <c r="Y104" s="347">
        <f t="shared" si="141"/>
        <v>0</v>
      </c>
      <c r="Z104" s="320"/>
      <c r="AA104" s="321"/>
      <c r="AB104" s="347">
        <f t="shared" si="142"/>
        <v>0</v>
      </c>
      <c r="AC104" s="356">
        <f t="shared" si="135"/>
        <v>90000</v>
      </c>
      <c r="AD104" s="357">
        <f t="shared" si="136"/>
        <v>90000</v>
      </c>
      <c r="AE104" s="291">
        <f t="shared" si="137"/>
        <v>0</v>
      </c>
      <c r="AF104" s="170">
        <f t="shared" si="138"/>
        <v>0</v>
      </c>
      <c r="AG104" s="171"/>
      <c r="AH104" s="139"/>
      <c r="AI104" s="139"/>
    </row>
    <row r="105" ht="24.75" customHeight="1">
      <c r="A105" s="140" t="s">
        <v>109</v>
      </c>
      <c r="B105" s="141" t="s">
        <v>257</v>
      </c>
      <c r="C105" s="365" t="s">
        <v>258</v>
      </c>
      <c r="D105" s="143"/>
      <c r="E105" s="144">
        <f t="shared" ref="E105:AB105" si="147">SUM(E106:E108)</f>
        <v>0</v>
      </c>
      <c r="F105" s="145">
        <f t="shared" si="147"/>
        <v>0</v>
      </c>
      <c r="G105" s="147">
        <f t="shared" si="147"/>
        <v>0</v>
      </c>
      <c r="H105" s="144">
        <f t="shared" si="147"/>
        <v>0</v>
      </c>
      <c r="I105" s="145">
        <f t="shared" si="147"/>
        <v>0</v>
      </c>
      <c r="J105" s="146">
        <f t="shared" si="147"/>
        <v>0</v>
      </c>
      <c r="K105" s="323">
        <f t="shared" si="147"/>
        <v>0</v>
      </c>
      <c r="L105" s="145">
        <f t="shared" si="147"/>
        <v>0</v>
      </c>
      <c r="M105" s="146">
        <f t="shared" si="147"/>
        <v>0</v>
      </c>
      <c r="N105" s="144">
        <f t="shared" si="147"/>
        <v>0</v>
      </c>
      <c r="O105" s="145">
        <f t="shared" si="147"/>
        <v>0</v>
      </c>
      <c r="P105" s="146">
        <f t="shared" si="147"/>
        <v>0</v>
      </c>
      <c r="Q105" s="323">
        <f t="shared" si="147"/>
        <v>0</v>
      </c>
      <c r="R105" s="145">
        <f t="shared" si="147"/>
        <v>0</v>
      </c>
      <c r="S105" s="146">
        <f t="shared" si="147"/>
        <v>0</v>
      </c>
      <c r="T105" s="144">
        <f t="shared" si="147"/>
        <v>0</v>
      </c>
      <c r="U105" s="145">
        <f t="shared" si="147"/>
        <v>0</v>
      </c>
      <c r="V105" s="146">
        <f t="shared" si="147"/>
        <v>0</v>
      </c>
      <c r="W105" s="323">
        <f t="shared" si="147"/>
        <v>0</v>
      </c>
      <c r="X105" s="145">
        <f t="shared" si="147"/>
        <v>0</v>
      </c>
      <c r="Y105" s="146">
        <f t="shared" si="147"/>
        <v>0</v>
      </c>
      <c r="Z105" s="144">
        <f t="shared" si="147"/>
        <v>0</v>
      </c>
      <c r="AA105" s="145">
        <f t="shared" si="147"/>
        <v>0</v>
      </c>
      <c r="AB105" s="146">
        <f t="shared" si="147"/>
        <v>0</v>
      </c>
      <c r="AC105" s="148">
        <f t="shared" si="135"/>
        <v>0</v>
      </c>
      <c r="AD105" s="149">
        <f t="shared" si="136"/>
        <v>0</v>
      </c>
      <c r="AE105" s="149">
        <f t="shared" si="137"/>
        <v>0</v>
      </c>
      <c r="AF105" s="324" t="str">
        <f t="shared" si="138"/>
        <v>#DIV/0!</v>
      </c>
      <c r="AG105" s="295"/>
      <c r="AH105" s="153"/>
      <c r="AI105" s="153"/>
    </row>
    <row r="106" ht="24.0" customHeight="1">
      <c r="A106" s="154" t="s">
        <v>112</v>
      </c>
      <c r="B106" s="155" t="s">
        <v>113</v>
      </c>
      <c r="C106" s="156" t="s">
        <v>259</v>
      </c>
      <c r="D106" s="157" t="s">
        <v>175</v>
      </c>
      <c r="E106" s="193"/>
      <c r="F106" s="194"/>
      <c r="G106" s="162">
        <f t="shared" ref="G106:G108" si="148">E106*F106</f>
        <v>0</v>
      </c>
      <c r="H106" s="193"/>
      <c r="I106" s="194"/>
      <c r="J106" s="160">
        <f t="shared" ref="J106:J108" si="149">H106*I106</f>
        <v>0</v>
      </c>
      <c r="K106" s="268"/>
      <c r="L106" s="194"/>
      <c r="M106" s="160">
        <f t="shared" ref="M106:M108" si="150">K106*L106</f>
        <v>0</v>
      </c>
      <c r="N106" s="193"/>
      <c r="O106" s="194"/>
      <c r="P106" s="160">
        <f t="shared" ref="P106:P108" si="151">N106*O106</f>
        <v>0</v>
      </c>
      <c r="Q106" s="268"/>
      <c r="R106" s="194"/>
      <c r="S106" s="160">
        <f t="shared" ref="S106:S108" si="152">Q106*R106</f>
        <v>0</v>
      </c>
      <c r="T106" s="193"/>
      <c r="U106" s="194"/>
      <c r="V106" s="160">
        <f t="shared" ref="V106:V108" si="153">T106*U106</f>
        <v>0</v>
      </c>
      <c r="W106" s="268"/>
      <c r="X106" s="194"/>
      <c r="Y106" s="160">
        <f t="shared" ref="Y106:Y108" si="154">W106*X106</f>
        <v>0</v>
      </c>
      <c r="Z106" s="193"/>
      <c r="AA106" s="194"/>
      <c r="AB106" s="160">
        <f t="shared" ref="AB106:AB108" si="155">Z106*AA106</f>
        <v>0</v>
      </c>
      <c r="AC106" s="167">
        <f t="shared" si="135"/>
        <v>0</v>
      </c>
      <c r="AD106" s="168">
        <f t="shared" si="136"/>
        <v>0</v>
      </c>
      <c r="AE106" s="291">
        <f t="shared" si="137"/>
        <v>0</v>
      </c>
      <c r="AF106" s="170" t="str">
        <f t="shared" si="138"/>
        <v>#DIV/0!</v>
      </c>
      <c r="AG106" s="171"/>
      <c r="AH106" s="139"/>
      <c r="AI106" s="139"/>
    </row>
    <row r="107" ht="18.75" customHeight="1">
      <c r="A107" s="154" t="s">
        <v>112</v>
      </c>
      <c r="B107" s="155" t="s">
        <v>116</v>
      </c>
      <c r="C107" s="156" t="s">
        <v>259</v>
      </c>
      <c r="D107" s="157" t="s">
        <v>175</v>
      </c>
      <c r="E107" s="193"/>
      <c r="F107" s="194"/>
      <c r="G107" s="162">
        <f t="shared" si="148"/>
        <v>0</v>
      </c>
      <c r="H107" s="193"/>
      <c r="I107" s="194"/>
      <c r="J107" s="160">
        <f t="shared" si="149"/>
        <v>0</v>
      </c>
      <c r="K107" s="268"/>
      <c r="L107" s="194"/>
      <c r="M107" s="160">
        <f t="shared" si="150"/>
        <v>0</v>
      </c>
      <c r="N107" s="193"/>
      <c r="O107" s="194"/>
      <c r="P107" s="160">
        <f t="shared" si="151"/>
        <v>0</v>
      </c>
      <c r="Q107" s="268"/>
      <c r="R107" s="194"/>
      <c r="S107" s="160">
        <f t="shared" si="152"/>
        <v>0</v>
      </c>
      <c r="T107" s="193"/>
      <c r="U107" s="194"/>
      <c r="V107" s="160">
        <f t="shared" si="153"/>
        <v>0</v>
      </c>
      <c r="W107" s="268"/>
      <c r="X107" s="194"/>
      <c r="Y107" s="160">
        <f t="shared" si="154"/>
        <v>0</v>
      </c>
      <c r="Z107" s="193"/>
      <c r="AA107" s="194"/>
      <c r="AB107" s="160">
        <f t="shared" si="155"/>
        <v>0</v>
      </c>
      <c r="AC107" s="167">
        <f t="shared" si="135"/>
        <v>0</v>
      </c>
      <c r="AD107" s="168">
        <f t="shared" si="136"/>
        <v>0</v>
      </c>
      <c r="AE107" s="291">
        <f t="shared" si="137"/>
        <v>0</v>
      </c>
      <c r="AF107" s="170" t="str">
        <f t="shared" si="138"/>
        <v>#DIV/0!</v>
      </c>
      <c r="AG107" s="171"/>
      <c r="AH107" s="139"/>
      <c r="AI107" s="139"/>
    </row>
    <row r="108" ht="21.75" customHeight="1">
      <c r="A108" s="316" t="s">
        <v>112</v>
      </c>
      <c r="B108" s="317" t="s">
        <v>117</v>
      </c>
      <c r="C108" s="318" t="s">
        <v>259</v>
      </c>
      <c r="D108" s="319" t="s">
        <v>175</v>
      </c>
      <c r="E108" s="320"/>
      <c r="F108" s="321"/>
      <c r="G108" s="322">
        <f t="shared" si="148"/>
        <v>0</v>
      </c>
      <c r="H108" s="195"/>
      <c r="I108" s="196"/>
      <c r="J108" s="184">
        <f t="shared" si="149"/>
        <v>0</v>
      </c>
      <c r="K108" s="346"/>
      <c r="L108" s="321"/>
      <c r="M108" s="347">
        <f t="shared" si="150"/>
        <v>0</v>
      </c>
      <c r="N108" s="320"/>
      <c r="O108" s="321"/>
      <c r="P108" s="347">
        <f t="shared" si="151"/>
        <v>0</v>
      </c>
      <c r="Q108" s="346"/>
      <c r="R108" s="321"/>
      <c r="S108" s="347">
        <f t="shared" si="152"/>
        <v>0</v>
      </c>
      <c r="T108" s="320"/>
      <c r="U108" s="321"/>
      <c r="V108" s="347">
        <f t="shared" si="153"/>
        <v>0</v>
      </c>
      <c r="W108" s="346"/>
      <c r="X108" s="321"/>
      <c r="Y108" s="347">
        <f t="shared" si="154"/>
        <v>0</v>
      </c>
      <c r="Z108" s="320"/>
      <c r="AA108" s="321"/>
      <c r="AB108" s="347">
        <f t="shared" si="155"/>
        <v>0</v>
      </c>
      <c r="AC108" s="356">
        <f t="shared" si="135"/>
        <v>0</v>
      </c>
      <c r="AD108" s="357">
        <f t="shared" si="136"/>
        <v>0</v>
      </c>
      <c r="AE108" s="358">
        <f t="shared" si="137"/>
        <v>0</v>
      </c>
      <c r="AF108" s="170" t="str">
        <f t="shared" si="138"/>
        <v>#DIV/0!</v>
      </c>
      <c r="AG108" s="171"/>
      <c r="AH108" s="139"/>
      <c r="AI108" s="139"/>
    </row>
    <row r="109" ht="24.75" customHeight="1">
      <c r="A109" s="140" t="s">
        <v>109</v>
      </c>
      <c r="B109" s="141" t="s">
        <v>260</v>
      </c>
      <c r="C109" s="365" t="s">
        <v>261</v>
      </c>
      <c r="D109" s="143"/>
      <c r="E109" s="144">
        <f t="shared" ref="E109:AB109" si="156">SUM(E110:E112)</f>
        <v>0</v>
      </c>
      <c r="F109" s="145">
        <f t="shared" si="156"/>
        <v>0</v>
      </c>
      <c r="G109" s="147">
        <f t="shared" si="156"/>
        <v>0</v>
      </c>
      <c r="H109" s="144">
        <f t="shared" si="156"/>
        <v>0</v>
      </c>
      <c r="I109" s="145">
        <f t="shared" si="156"/>
        <v>0</v>
      </c>
      <c r="J109" s="146">
        <f t="shared" si="156"/>
        <v>0</v>
      </c>
      <c r="K109" s="323">
        <f t="shared" si="156"/>
        <v>0</v>
      </c>
      <c r="L109" s="145">
        <f t="shared" si="156"/>
        <v>0</v>
      </c>
      <c r="M109" s="146">
        <f t="shared" si="156"/>
        <v>0</v>
      </c>
      <c r="N109" s="144">
        <f t="shared" si="156"/>
        <v>0</v>
      </c>
      <c r="O109" s="145">
        <f t="shared" si="156"/>
        <v>0</v>
      </c>
      <c r="P109" s="146">
        <f t="shared" si="156"/>
        <v>0</v>
      </c>
      <c r="Q109" s="323">
        <f t="shared" si="156"/>
        <v>0</v>
      </c>
      <c r="R109" s="145">
        <f t="shared" si="156"/>
        <v>0</v>
      </c>
      <c r="S109" s="146">
        <f t="shared" si="156"/>
        <v>0</v>
      </c>
      <c r="T109" s="144">
        <f t="shared" si="156"/>
        <v>0</v>
      </c>
      <c r="U109" s="145">
        <f t="shared" si="156"/>
        <v>0</v>
      </c>
      <c r="V109" s="146">
        <f t="shared" si="156"/>
        <v>0</v>
      </c>
      <c r="W109" s="323">
        <f t="shared" si="156"/>
        <v>0</v>
      </c>
      <c r="X109" s="145">
        <f t="shared" si="156"/>
        <v>0</v>
      </c>
      <c r="Y109" s="146">
        <f t="shared" si="156"/>
        <v>0</v>
      </c>
      <c r="Z109" s="144">
        <f t="shared" si="156"/>
        <v>0</v>
      </c>
      <c r="AA109" s="145">
        <f t="shared" si="156"/>
        <v>0</v>
      </c>
      <c r="AB109" s="146">
        <f t="shared" si="156"/>
        <v>0</v>
      </c>
      <c r="AC109" s="148">
        <f t="shared" si="135"/>
        <v>0</v>
      </c>
      <c r="AD109" s="149">
        <f t="shared" si="136"/>
        <v>0</v>
      </c>
      <c r="AE109" s="149">
        <f t="shared" si="137"/>
        <v>0</v>
      </c>
      <c r="AF109" s="324" t="str">
        <f t="shared" si="138"/>
        <v>#DIV/0!</v>
      </c>
      <c r="AG109" s="295"/>
      <c r="AH109" s="153"/>
      <c r="AI109" s="153"/>
    </row>
    <row r="110" ht="24.0" customHeight="1">
      <c r="A110" s="154" t="s">
        <v>112</v>
      </c>
      <c r="B110" s="155" t="s">
        <v>113</v>
      </c>
      <c r="C110" s="156" t="s">
        <v>259</v>
      </c>
      <c r="D110" s="157" t="s">
        <v>175</v>
      </c>
      <c r="E110" s="193"/>
      <c r="F110" s="194"/>
      <c r="G110" s="162">
        <f t="shared" ref="G110:G112" si="157">E110*F110</f>
        <v>0</v>
      </c>
      <c r="H110" s="193"/>
      <c r="I110" s="194"/>
      <c r="J110" s="160">
        <f t="shared" ref="J110:J112" si="158">H110*I110</f>
        <v>0</v>
      </c>
      <c r="K110" s="268"/>
      <c r="L110" s="194"/>
      <c r="M110" s="160">
        <f t="shared" ref="M110:M112" si="159">K110*L110</f>
        <v>0</v>
      </c>
      <c r="N110" s="193"/>
      <c r="O110" s="194"/>
      <c r="P110" s="160">
        <f t="shared" ref="P110:P112" si="160">N110*O110</f>
        <v>0</v>
      </c>
      <c r="Q110" s="268"/>
      <c r="R110" s="194"/>
      <c r="S110" s="160">
        <f t="shared" ref="S110:S112" si="161">Q110*R110</f>
        <v>0</v>
      </c>
      <c r="T110" s="193"/>
      <c r="U110" s="194"/>
      <c r="V110" s="160">
        <f t="shared" ref="V110:V112" si="162">T110*U110</f>
        <v>0</v>
      </c>
      <c r="W110" s="268"/>
      <c r="X110" s="194"/>
      <c r="Y110" s="160">
        <f t="shared" ref="Y110:Y112" si="163">W110*X110</f>
        <v>0</v>
      </c>
      <c r="Z110" s="193"/>
      <c r="AA110" s="194"/>
      <c r="AB110" s="160">
        <f t="shared" ref="AB110:AB112" si="164">Z110*AA110</f>
        <v>0</v>
      </c>
      <c r="AC110" s="167">
        <f t="shared" si="135"/>
        <v>0</v>
      </c>
      <c r="AD110" s="168">
        <f t="shared" si="136"/>
        <v>0</v>
      </c>
      <c r="AE110" s="291">
        <f t="shared" si="137"/>
        <v>0</v>
      </c>
      <c r="AF110" s="170" t="str">
        <f t="shared" si="138"/>
        <v>#DIV/0!</v>
      </c>
      <c r="AG110" s="171"/>
      <c r="AH110" s="139"/>
      <c r="AI110" s="139"/>
    </row>
    <row r="111" ht="18.75" customHeight="1">
      <c r="A111" s="154" t="s">
        <v>112</v>
      </c>
      <c r="B111" s="155" t="s">
        <v>116</v>
      </c>
      <c r="C111" s="156" t="s">
        <v>259</v>
      </c>
      <c r="D111" s="157" t="s">
        <v>175</v>
      </c>
      <c r="E111" s="193"/>
      <c r="F111" s="194"/>
      <c r="G111" s="162">
        <f t="shared" si="157"/>
        <v>0</v>
      </c>
      <c r="H111" s="193"/>
      <c r="I111" s="194"/>
      <c r="J111" s="160">
        <f t="shared" si="158"/>
        <v>0</v>
      </c>
      <c r="K111" s="268"/>
      <c r="L111" s="194"/>
      <c r="M111" s="160">
        <f t="shared" si="159"/>
        <v>0</v>
      </c>
      <c r="N111" s="193"/>
      <c r="O111" s="194"/>
      <c r="P111" s="160">
        <f t="shared" si="160"/>
        <v>0</v>
      </c>
      <c r="Q111" s="268"/>
      <c r="R111" s="194"/>
      <c r="S111" s="160">
        <f t="shared" si="161"/>
        <v>0</v>
      </c>
      <c r="T111" s="193"/>
      <c r="U111" s="194"/>
      <c r="V111" s="160">
        <f t="shared" si="162"/>
        <v>0</v>
      </c>
      <c r="W111" s="268"/>
      <c r="X111" s="194"/>
      <c r="Y111" s="160">
        <f t="shared" si="163"/>
        <v>0</v>
      </c>
      <c r="Z111" s="193"/>
      <c r="AA111" s="194"/>
      <c r="AB111" s="160">
        <f t="shared" si="164"/>
        <v>0</v>
      </c>
      <c r="AC111" s="167">
        <f t="shared" si="135"/>
        <v>0</v>
      </c>
      <c r="AD111" s="168">
        <f t="shared" si="136"/>
        <v>0</v>
      </c>
      <c r="AE111" s="291">
        <f t="shared" si="137"/>
        <v>0</v>
      </c>
      <c r="AF111" s="170" t="str">
        <f t="shared" si="138"/>
        <v>#DIV/0!</v>
      </c>
      <c r="AG111" s="171"/>
      <c r="AH111" s="139"/>
      <c r="AI111" s="139"/>
    </row>
    <row r="112" ht="21.75" customHeight="1">
      <c r="A112" s="180" t="s">
        <v>112</v>
      </c>
      <c r="B112" s="181" t="s">
        <v>117</v>
      </c>
      <c r="C112" s="182" t="s">
        <v>259</v>
      </c>
      <c r="D112" s="183" t="s">
        <v>175</v>
      </c>
      <c r="E112" s="195"/>
      <c r="F112" s="196"/>
      <c r="G112" s="185">
        <f t="shared" si="157"/>
        <v>0</v>
      </c>
      <c r="H112" s="195"/>
      <c r="I112" s="196"/>
      <c r="J112" s="184">
        <f t="shared" si="158"/>
        <v>0</v>
      </c>
      <c r="K112" s="272"/>
      <c r="L112" s="196"/>
      <c r="M112" s="184">
        <f t="shared" si="159"/>
        <v>0</v>
      </c>
      <c r="N112" s="195"/>
      <c r="O112" s="196"/>
      <c r="P112" s="184">
        <f t="shared" si="160"/>
        <v>0</v>
      </c>
      <c r="Q112" s="272"/>
      <c r="R112" s="196"/>
      <c r="S112" s="184">
        <f t="shared" si="161"/>
        <v>0</v>
      </c>
      <c r="T112" s="195"/>
      <c r="U112" s="196"/>
      <c r="V112" s="184">
        <f t="shared" si="162"/>
        <v>0</v>
      </c>
      <c r="W112" s="272"/>
      <c r="X112" s="196"/>
      <c r="Y112" s="184">
        <f t="shared" si="163"/>
        <v>0</v>
      </c>
      <c r="Z112" s="195"/>
      <c r="AA112" s="196"/>
      <c r="AB112" s="184">
        <f t="shared" si="164"/>
        <v>0</v>
      </c>
      <c r="AC112" s="186">
        <f t="shared" si="135"/>
        <v>0</v>
      </c>
      <c r="AD112" s="187">
        <f t="shared" si="136"/>
        <v>0</v>
      </c>
      <c r="AE112" s="293">
        <f t="shared" si="137"/>
        <v>0</v>
      </c>
      <c r="AF112" s="197" t="str">
        <f t="shared" si="138"/>
        <v>#DIV/0!</v>
      </c>
      <c r="AG112" s="198"/>
      <c r="AH112" s="139"/>
      <c r="AI112" s="139"/>
    </row>
    <row r="113" ht="15.0" customHeight="1">
      <c r="A113" s="296" t="s">
        <v>262</v>
      </c>
      <c r="B113" s="297"/>
      <c r="C113" s="298"/>
      <c r="D113" s="299"/>
      <c r="E113" s="300">
        <f t="shared" ref="E113:AB113" si="165">E109+E105+E94</f>
        <v>131</v>
      </c>
      <c r="F113" s="301">
        <f t="shared" si="165"/>
        <v>50240</v>
      </c>
      <c r="G113" s="302">
        <f t="shared" si="165"/>
        <v>606320</v>
      </c>
      <c r="H113" s="300">
        <f t="shared" si="165"/>
        <v>149</v>
      </c>
      <c r="I113" s="301">
        <f t="shared" si="165"/>
        <v>49140</v>
      </c>
      <c r="J113" s="305">
        <f t="shared" si="165"/>
        <v>650120</v>
      </c>
      <c r="K113" s="304">
        <f t="shared" si="165"/>
        <v>0</v>
      </c>
      <c r="L113" s="301">
        <f t="shared" si="165"/>
        <v>0</v>
      </c>
      <c r="M113" s="305">
        <f t="shared" si="165"/>
        <v>0</v>
      </c>
      <c r="N113" s="300">
        <f t="shared" si="165"/>
        <v>0</v>
      </c>
      <c r="O113" s="301">
        <f t="shared" si="165"/>
        <v>0</v>
      </c>
      <c r="P113" s="305">
        <f t="shared" si="165"/>
        <v>0</v>
      </c>
      <c r="Q113" s="304">
        <f t="shared" si="165"/>
        <v>0</v>
      </c>
      <c r="R113" s="301">
        <f t="shared" si="165"/>
        <v>0</v>
      </c>
      <c r="S113" s="305">
        <f t="shared" si="165"/>
        <v>0</v>
      </c>
      <c r="T113" s="300">
        <f t="shared" si="165"/>
        <v>0</v>
      </c>
      <c r="U113" s="301">
        <f t="shared" si="165"/>
        <v>0</v>
      </c>
      <c r="V113" s="305">
        <f t="shared" si="165"/>
        <v>0</v>
      </c>
      <c r="W113" s="304">
        <f t="shared" si="165"/>
        <v>0</v>
      </c>
      <c r="X113" s="301">
        <f t="shared" si="165"/>
        <v>0</v>
      </c>
      <c r="Y113" s="305">
        <f t="shared" si="165"/>
        <v>0</v>
      </c>
      <c r="Z113" s="300">
        <f t="shared" si="165"/>
        <v>0</v>
      </c>
      <c r="AA113" s="301">
        <f t="shared" si="165"/>
        <v>0</v>
      </c>
      <c r="AB113" s="305">
        <f t="shared" si="165"/>
        <v>0</v>
      </c>
      <c r="AC113" s="234">
        <f t="shared" si="135"/>
        <v>606320</v>
      </c>
      <c r="AD113" s="348">
        <f t="shared" si="136"/>
        <v>650120</v>
      </c>
      <c r="AE113" s="327">
        <f t="shared" si="137"/>
        <v>-43800</v>
      </c>
      <c r="AF113" s="366">
        <f t="shared" si="138"/>
        <v>-0.07223908167</v>
      </c>
      <c r="AG113" s="329"/>
      <c r="AH113" s="139"/>
      <c r="AI113" s="139"/>
    </row>
    <row r="114" ht="15.75" customHeight="1">
      <c r="A114" s="367" t="s">
        <v>107</v>
      </c>
      <c r="B114" s="368" t="s">
        <v>31</v>
      </c>
      <c r="C114" s="311" t="s">
        <v>263</v>
      </c>
      <c r="D114" s="312"/>
      <c r="E114" s="129"/>
      <c r="F114" s="130"/>
      <c r="G114" s="130"/>
      <c r="H114" s="129"/>
      <c r="I114" s="130"/>
      <c r="J114" s="134"/>
      <c r="K114" s="130"/>
      <c r="L114" s="130"/>
      <c r="M114" s="134"/>
      <c r="N114" s="129"/>
      <c r="O114" s="130"/>
      <c r="P114" s="134"/>
      <c r="Q114" s="130"/>
      <c r="R114" s="130"/>
      <c r="S114" s="134"/>
      <c r="T114" s="129"/>
      <c r="U114" s="130"/>
      <c r="V114" s="134"/>
      <c r="W114" s="130"/>
      <c r="X114" s="130"/>
      <c r="Y114" s="134"/>
      <c r="Z114" s="129"/>
      <c r="AA114" s="130"/>
      <c r="AB114" s="369"/>
      <c r="AC114" s="135"/>
      <c r="AD114" s="136"/>
      <c r="AE114" s="136"/>
      <c r="AF114" s="137"/>
      <c r="AG114" s="138"/>
      <c r="AH114" s="139"/>
      <c r="AI114" s="139"/>
    </row>
    <row r="115" ht="15.75" customHeight="1">
      <c r="A115" s="140" t="s">
        <v>109</v>
      </c>
      <c r="B115" s="141" t="s">
        <v>264</v>
      </c>
      <c r="C115" s="363" t="s">
        <v>265</v>
      </c>
      <c r="D115" s="370"/>
      <c r="E115" s="313">
        <f t="shared" ref="E115:AB115" si="166">SUM(E116:E129)</f>
        <v>4402</v>
      </c>
      <c r="F115" s="314">
        <f t="shared" si="166"/>
        <v>8906</v>
      </c>
      <c r="G115" s="333">
        <f t="shared" si="166"/>
        <v>91436</v>
      </c>
      <c r="H115" s="313">
        <f t="shared" si="166"/>
        <v>4412</v>
      </c>
      <c r="I115" s="314">
        <f t="shared" si="166"/>
        <v>8906.75</v>
      </c>
      <c r="J115" s="333">
        <f t="shared" si="166"/>
        <v>91539</v>
      </c>
      <c r="K115" s="364">
        <f t="shared" si="166"/>
        <v>0</v>
      </c>
      <c r="L115" s="314">
        <f t="shared" si="166"/>
        <v>0</v>
      </c>
      <c r="M115" s="333">
        <f t="shared" si="166"/>
        <v>0</v>
      </c>
      <c r="N115" s="313">
        <f t="shared" si="166"/>
        <v>0</v>
      </c>
      <c r="O115" s="314">
        <f t="shared" si="166"/>
        <v>0</v>
      </c>
      <c r="P115" s="333">
        <f t="shared" si="166"/>
        <v>0</v>
      </c>
      <c r="Q115" s="332">
        <f t="shared" si="166"/>
        <v>0</v>
      </c>
      <c r="R115" s="314">
        <f t="shared" si="166"/>
        <v>0</v>
      </c>
      <c r="S115" s="333">
        <f t="shared" si="166"/>
        <v>0</v>
      </c>
      <c r="T115" s="313">
        <f t="shared" si="166"/>
        <v>0</v>
      </c>
      <c r="U115" s="314">
        <f t="shared" si="166"/>
        <v>0</v>
      </c>
      <c r="V115" s="333">
        <f t="shared" si="166"/>
        <v>0</v>
      </c>
      <c r="W115" s="332">
        <f t="shared" si="166"/>
        <v>6005</v>
      </c>
      <c r="X115" s="314">
        <f t="shared" si="166"/>
        <v>403</v>
      </c>
      <c r="Y115" s="333">
        <f t="shared" si="166"/>
        <v>20000</v>
      </c>
      <c r="Z115" s="313">
        <f t="shared" si="166"/>
        <v>6005</v>
      </c>
      <c r="AA115" s="314">
        <f t="shared" si="166"/>
        <v>403</v>
      </c>
      <c r="AB115" s="333">
        <f t="shared" si="166"/>
        <v>20000</v>
      </c>
      <c r="AC115" s="148">
        <f t="shared" ref="AC115:AC130" si="167">G115+M115+S115+Y115</f>
        <v>111436</v>
      </c>
      <c r="AD115" s="149">
        <f t="shared" ref="AD115:AD130" si="168">J115+P115+V115+AB115</f>
        <v>111539</v>
      </c>
      <c r="AE115" s="149">
        <f t="shared" ref="AE115:AE130" si="169">AC115-AD115</f>
        <v>-103</v>
      </c>
      <c r="AF115" s="151">
        <f t="shared" ref="AF115:AF130" si="170">AE115/AC115</f>
        <v>-0.0009242973545</v>
      </c>
      <c r="AG115" s="152"/>
      <c r="AH115" s="153"/>
      <c r="AI115" s="153"/>
    </row>
    <row r="116" ht="15.75" customHeight="1">
      <c r="A116" s="154" t="s">
        <v>112</v>
      </c>
      <c r="B116" s="221" t="s">
        <v>264</v>
      </c>
      <c r="C116" s="156" t="s">
        <v>266</v>
      </c>
      <c r="D116" s="201" t="s">
        <v>175</v>
      </c>
      <c r="E116" s="338"/>
      <c r="F116" s="224"/>
      <c r="G116" s="160">
        <f t="shared" ref="G116:G129" si="171">E116*F116</f>
        <v>0</v>
      </c>
      <c r="H116" s="338"/>
      <c r="I116" s="224"/>
      <c r="J116" s="160">
        <f t="shared" ref="J116:J129" si="172">H116*I116</f>
        <v>0</v>
      </c>
      <c r="K116" s="338"/>
      <c r="L116" s="224"/>
      <c r="M116" s="160">
        <f t="shared" ref="M116:M123" si="173">K116*L116</f>
        <v>0</v>
      </c>
      <c r="N116" s="338"/>
      <c r="O116" s="224"/>
      <c r="P116" s="160">
        <f t="shared" ref="P116:P123" si="174">N116*O116</f>
        <v>0</v>
      </c>
      <c r="Q116" s="338"/>
      <c r="R116" s="224"/>
      <c r="S116" s="160">
        <f t="shared" ref="S116:S123" si="175">Q116*R116</f>
        <v>0</v>
      </c>
      <c r="T116" s="338"/>
      <c r="U116" s="224"/>
      <c r="V116" s="160">
        <f t="shared" ref="V116:V123" si="176">T116*U116</f>
        <v>0</v>
      </c>
      <c r="W116" s="338"/>
      <c r="X116" s="224"/>
      <c r="Y116" s="160">
        <f t="shared" ref="Y116:Y129" si="177">W116*X116</f>
        <v>0</v>
      </c>
      <c r="Z116" s="338"/>
      <c r="AA116" s="224"/>
      <c r="AB116" s="160">
        <f t="shared" ref="AB116:AB129" si="178">Z116*AA116</f>
        <v>0</v>
      </c>
      <c r="AC116" s="167">
        <f t="shared" si="167"/>
        <v>0</v>
      </c>
      <c r="AD116" s="168">
        <f t="shared" si="168"/>
        <v>0</v>
      </c>
      <c r="AE116" s="291">
        <f t="shared" si="169"/>
        <v>0</v>
      </c>
      <c r="AF116" s="170" t="str">
        <f t="shared" si="170"/>
        <v>#DIV/0!</v>
      </c>
      <c r="AG116" s="171"/>
      <c r="AH116" s="139"/>
      <c r="AI116" s="139"/>
    </row>
    <row r="117" ht="15.75" customHeight="1">
      <c r="A117" s="154" t="s">
        <v>112</v>
      </c>
      <c r="B117" s="221" t="s">
        <v>267</v>
      </c>
      <c r="C117" s="156" t="s">
        <v>268</v>
      </c>
      <c r="D117" s="201" t="s">
        <v>175</v>
      </c>
      <c r="E117" s="338"/>
      <c r="F117" s="224"/>
      <c r="G117" s="160">
        <f t="shared" si="171"/>
        <v>0</v>
      </c>
      <c r="H117" s="338"/>
      <c r="I117" s="224"/>
      <c r="J117" s="160">
        <f t="shared" si="172"/>
        <v>0</v>
      </c>
      <c r="K117" s="338"/>
      <c r="L117" s="224"/>
      <c r="M117" s="160">
        <f t="shared" si="173"/>
        <v>0</v>
      </c>
      <c r="N117" s="338"/>
      <c r="O117" s="224"/>
      <c r="P117" s="160">
        <f t="shared" si="174"/>
        <v>0</v>
      </c>
      <c r="Q117" s="338"/>
      <c r="R117" s="224"/>
      <c r="S117" s="160">
        <f t="shared" si="175"/>
        <v>0</v>
      </c>
      <c r="T117" s="338"/>
      <c r="U117" s="224"/>
      <c r="V117" s="160">
        <f t="shared" si="176"/>
        <v>0</v>
      </c>
      <c r="W117" s="338"/>
      <c r="X117" s="224"/>
      <c r="Y117" s="160">
        <f t="shared" si="177"/>
        <v>0</v>
      </c>
      <c r="Z117" s="338"/>
      <c r="AA117" s="224"/>
      <c r="AB117" s="160">
        <f t="shared" si="178"/>
        <v>0</v>
      </c>
      <c r="AC117" s="167">
        <f t="shared" si="167"/>
        <v>0</v>
      </c>
      <c r="AD117" s="168">
        <f t="shared" si="168"/>
        <v>0</v>
      </c>
      <c r="AE117" s="291">
        <f t="shared" si="169"/>
        <v>0</v>
      </c>
      <c r="AF117" s="170" t="str">
        <f t="shared" si="170"/>
        <v>#DIV/0!</v>
      </c>
      <c r="AG117" s="171"/>
      <c r="AH117" s="139"/>
      <c r="AI117" s="139"/>
    </row>
    <row r="118" ht="15.75" customHeight="1">
      <c r="A118" s="154" t="s">
        <v>112</v>
      </c>
      <c r="B118" s="221" t="s">
        <v>269</v>
      </c>
      <c r="C118" s="156" t="s">
        <v>270</v>
      </c>
      <c r="D118" s="201" t="s">
        <v>175</v>
      </c>
      <c r="E118" s="338"/>
      <c r="F118" s="224"/>
      <c r="G118" s="160">
        <f t="shared" si="171"/>
        <v>0</v>
      </c>
      <c r="H118" s="338"/>
      <c r="I118" s="224"/>
      <c r="J118" s="160">
        <f t="shared" si="172"/>
        <v>0</v>
      </c>
      <c r="K118" s="338"/>
      <c r="L118" s="224"/>
      <c r="M118" s="160">
        <f t="shared" si="173"/>
        <v>0</v>
      </c>
      <c r="N118" s="338"/>
      <c r="O118" s="224"/>
      <c r="P118" s="160">
        <f t="shared" si="174"/>
        <v>0</v>
      </c>
      <c r="Q118" s="338"/>
      <c r="R118" s="224"/>
      <c r="S118" s="160">
        <f t="shared" si="175"/>
        <v>0</v>
      </c>
      <c r="T118" s="338"/>
      <c r="U118" s="224"/>
      <c r="V118" s="160">
        <f t="shared" si="176"/>
        <v>0</v>
      </c>
      <c r="W118" s="338">
        <v>6000.0</v>
      </c>
      <c r="X118" s="224">
        <v>3.0</v>
      </c>
      <c r="Y118" s="160">
        <f t="shared" si="177"/>
        <v>18000</v>
      </c>
      <c r="Z118" s="338">
        <v>6000.0</v>
      </c>
      <c r="AA118" s="224">
        <v>3.0</v>
      </c>
      <c r="AB118" s="160">
        <f t="shared" si="178"/>
        <v>18000</v>
      </c>
      <c r="AC118" s="167">
        <f t="shared" si="167"/>
        <v>18000</v>
      </c>
      <c r="AD118" s="168">
        <f t="shared" si="168"/>
        <v>18000</v>
      </c>
      <c r="AE118" s="291">
        <f t="shared" si="169"/>
        <v>0</v>
      </c>
      <c r="AF118" s="170">
        <f t="shared" si="170"/>
        <v>0</v>
      </c>
      <c r="AG118" s="171"/>
      <c r="AH118" s="139"/>
      <c r="AI118" s="139"/>
    </row>
    <row r="119" ht="15.75" customHeight="1">
      <c r="A119" s="154" t="s">
        <v>112</v>
      </c>
      <c r="B119" s="221" t="s">
        <v>271</v>
      </c>
      <c r="C119" s="156" t="s">
        <v>272</v>
      </c>
      <c r="D119" s="201" t="s">
        <v>175</v>
      </c>
      <c r="E119" s="338">
        <v>1000.0</v>
      </c>
      <c r="F119" s="224">
        <v>22.0</v>
      </c>
      <c r="G119" s="160">
        <f t="shared" si="171"/>
        <v>22000</v>
      </c>
      <c r="H119" s="338">
        <v>1000.0</v>
      </c>
      <c r="I119" s="224">
        <v>22.0</v>
      </c>
      <c r="J119" s="160">
        <f t="shared" si="172"/>
        <v>22000</v>
      </c>
      <c r="K119" s="338"/>
      <c r="L119" s="224"/>
      <c r="M119" s="160">
        <f t="shared" si="173"/>
        <v>0</v>
      </c>
      <c r="N119" s="338"/>
      <c r="O119" s="224"/>
      <c r="P119" s="160">
        <f t="shared" si="174"/>
        <v>0</v>
      </c>
      <c r="Q119" s="338"/>
      <c r="R119" s="224"/>
      <c r="S119" s="160">
        <f t="shared" si="175"/>
        <v>0</v>
      </c>
      <c r="T119" s="338"/>
      <c r="U119" s="224"/>
      <c r="V119" s="160">
        <f t="shared" si="176"/>
        <v>0</v>
      </c>
      <c r="W119" s="338"/>
      <c r="X119" s="224"/>
      <c r="Y119" s="160">
        <f t="shared" si="177"/>
        <v>0</v>
      </c>
      <c r="Z119" s="338"/>
      <c r="AA119" s="224"/>
      <c r="AB119" s="160">
        <f t="shared" si="178"/>
        <v>0</v>
      </c>
      <c r="AC119" s="167">
        <f t="shared" si="167"/>
        <v>22000</v>
      </c>
      <c r="AD119" s="168">
        <f t="shared" si="168"/>
        <v>22000</v>
      </c>
      <c r="AE119" s="291">
        <f t="shared" si="169"/>
        <v>0</v>
      </c>
      <c r="AF119" s="170">
        <f t="shared" si="170"/>
        <v>0</v>
      </c>
      <c r="AG119" s="171"/>
      <c r="AH119" s="139"/>
      <c r="AI119" s="139"/>
    </row>
    <row r="120" ht="15.75" customHeight="1">
      <c r="A120" s="154" t="s">
        <v>112</v>
      </c>
      <c r="B120" s="221" t="s">
        <v>273</v>
      </c>
      <c r="C120" s="156" t="s">
        <v>274</v>
      </c>
      <c r="D120" s="201" t="s">
        <v>175</v>
      </c>
      <c r="E120" s="338"/>
      <c r="F120" s="224"/>
      <c r="G120" s="160">
        <f t="shared" si="171"/>
        <v>0</v>
      </c>
      <c r="H120" s="338"/>
      <c r="I120" s="224"/>
      <c r="J120" s="160">
        <f t="shared" si="172"/>
        <v>0</v>
      </c>
      <c r="K120" s="338"/>
      <c r="L120" s="224"/>
      <c r="M120" s="160">
        <f t="shared" si="173"/>
        <v>0</v>
      </c>
      <c r="N120" s="338"/>
      <c r="O120" s="224"/>
      <c r="P120" s="160">
        <f t="shared" si="174"/>
        <v>0</v>
      </c>
      <c r="Q120" s="338"/>
      <c r="R120" s="224"/>
      <c r="S120" s="160">
        <f t="shared" si="175"/>
        <v>0</v>
      </c>
      <c r="T120" s="338"/>
      <c r="U120" s="224"/>
      <c r="V120" s="160">
        <f t="shared" si="176"/>
        <v>0</v>
      </c>
      <c r="W120" s="338"/>
      <c r="X120" s="224"/>
      <c r="Y120" s="160">
        <f t="shared" si="177"/>
        <v>0</v>
      </c>
      <c r="Z120" s="338"/>
      <c r="AA120" s="224"/>
      <c r="AB120" s="160">
        <f t="shared" si="178"/>
        <v>0</v>
      </c>
      <c r="AC120" s="167">
        <f t="shared" si="167"/>
        <v>0</v>
      </c>
      <c r="AD120" s="168">
        <f t="shared" si="168"/>
        <v>0</v>
      </c>
      <c r="AE120" s="291">
        <f t="shared" si="169"/>
        <v>0</v>
      </c>
      <c r="AF120" s="170" t="str">
        <f t="shared" si="170"/>
        <v>#DIV/0!</v>
      </c>
      <c r="AG120" s="171"/>
      <c r="AH120" s="139"/>
      <c r="AI120" s="139"/>
    </row>
    <row r="121" ht="15.75" customHeight="1">
      <c r="A121" s="154" t="s">
        <v>112</v>
      </c>
      <c r="B121" s="221" t="s">
        <v>275</v>
      </c>
      <c r="C121" s="156" t="s">
        <v>276</v>
      </c>
      <c r="D121" s="201" t="s">
        <v>175</v>
      </c>
      <c r="E121" s="338"/>
      <c r="F121" s="224"/>
      <c r="G121" s="160">
        <f t="shared" si="171"/>
        <v>0</v>
      </c>
      <c r="H121" s="338"/>
      <c r="I121" s="224"/>
      <c r="J121" s="160">
        <f t="shared" si="172"/>
        <v>0</v>
      </c>
      <c r="K121" s="338"/>
      <c r="L121" s="224"/>
      <c r="M121" s="160">
        <f t="shared" si="173"/>
        <v>0</v>
      </c>
      <c r="N121" s="338"/>
      <c r="O121" s="224"/>
      <c r="P121" s="160">
        <f t="shared" si="174"/>
        <v>0</v>
      </c>
      <c r="Q121" s="338"/>
      <c r="R121" s="224"/>
      <c r="S121" s="160">
        <f t="shared" si="175"/>
        <v>0</v>
      </c>
      <c r="T121" s="338"/>
      <c r="U121" s="224"/>
      <c r="V121" s="160">
        <f t="shared" si="176"/>
        <v>0</v>
      </c>
      <c r="W121" s="338"/>
      <c r="X121" s="224"/>
      <c r="Y121" s="160">
        <f t="shared" si="177"/>
        <v>0</v>
      </c>
      <c r="Z121" s="338"/>
      <c r="AA121" s="224"/>
      <c r="AB121" s="160">
        <f t="shared" si="178"/>
        <v>0</v>
      </c>
      <c r="AC121" s="167">
        <f t="shared" si="167"/>
        <v>0</v>
      </c>
      <c r="AD121" s="168">
        <f t="shared" si="168"/>
        <v>0</v>
      </c>
      <c r="AE121" s="291">
        <f t="shared" si="169"/>
        <v>0</v>
      </c>
      <c r="AF121" s="170" t="str">
        <f t="shared" si="170"/>
        <v>#DIV/0!</v>
      </c>
      <c r="AG121" s="171"/>
      <c r="AH121" s="139"/>
      <c r="AI121" s="139"/>
    </row>
    <row r="122" ht="15.75" customHeight="1">
      <c r="A122" s="154" t="s">
        <v>112</v>
      </c>
      <c r="B122" s="221" t="s">
        <v>277</v>
      </c>
      <c r="C122" s="156" t="s">
        <v>278</v>
      </c>
      <c r="D122" s="201" t="s">
        <v>175</v>
      </c>
      <c r="E122" s="338">
        <v>800.0</v>
      </c>
      <c r="F122" s="224" t="s">
        <v>279</v>
      </c>
      <c r="G122" s="160">
        <f t="shared" si="171"/>
        <v>8000</v>
      </c>
      <c r="H122" s="338">
        <v>800.0</v>
      </c>
      <c r="I122" s="224" t="s">
        <v>279</v>
      </c>
      <c r="J122" s="160">
        <f t="shared" si="172"/>
        <v>8000</v>
      </c>
      <c r="K122" s="338"/>
      <c r="L122" s="224"/>
      <c r="M122" s="160">
        <f t="shared" si="173"/>
        <v>0</v>
      </c>
      <c r="N122" s="338"/>
      <c r="O122" s="224"/>
      <c r="P122" s="160">
        <f t="shared" si="174"/>
        <v>0</v>
      </c>
      <c r="Q122" s="338"/>
      <c r="R122" s="224"/>
      <c r="S122" s="160">
        <f t="shared" si="175"/>
        <v>0</v>
      </c>
      <c r="T122" s="338"/>
      <c r="U122" s="224"/>
      <c r="V122" s="160">
        <f t="shared" si="176"/>
        <v>0</v>
      </c>
      <c r="W122" s="338"/>
      <c r="X122" s="224"/>
      <c r="Y122" s="160">
        <f t="shared" si="177"/>
        <v>0</v>
      </c>
      <c r="Z122" s="338"/>
      <c r="AA122" s="224"/>
      <c r="AB122" s="160">
        <f t="shared" si="178"/>
        <v>0</v>
      </c>
      <c r="AC122" s="167">
        <f t="shared" si="167"/>
        <v>8000</v>
      </c>
      <c r="AD122" s="168">
        <f t="shared" si="168"/>
        <v>8000</v>
      </c>
      <c r="AE122" s="291">
        <f t="shared" si="169"/>
        <v>0</v>
      </c>
      <c r="AF122" s="170">
        <f t="shared" si="170"/>
        <v>0</v>
      </c>
      <c r="AG122" s="171"/>
      <c r="AH122" s="139"/>
      <c r="AI122" s="139"/>
    </row>
    <row r="123" ht="15.75" customHeight="1">
      <c r="A123" s="154" t="s">
        <v>112</v>
      </c>
      <c r="B123" s="221" t="s">
        <v>280</v>
      </c>
      <c r="C123" s="156" t="s">
        <v>281</v>
      </c>
      <c r="D123" s="201" t="s">
        <v>175</v>
      </c>
      <c r="E123" s="338">
        <v>2594.0</v>
      </c>
      <c r="F123" s="224">
        <v>10.0</v>
      </c>
      <c r="G123" s="160">
        <f t="shared" si="171"/>
        <v>25940</v>
      </c>
      <c r="H123" s="338">
        <v>2604.0</v>
      </c>
      <c r="I123" s="224">
        <v>10.0</v>
      </c>
      <c r="J123" s="160">
        <f t="shared" si="172"/>
        <v>26040</v>
      </c>
      <c r="K123" s="338"/>
      <c r="L123" s="224"/>
      <c r="M123" s="160">
        <f t="shared" si="173"/>
        <v>0</v>
      </c>
      <c r="N123" s="338"/>
      <c r="O123" s="224"/>
      <c r="P123" s="160">
        <f t="shared" si="174"/>
        <v>0</v>
      </c>
      <c r="Q123" s="338"/>
      <c r="R123" s="224"/>
      <c r="S123" s="160">
        <f t="shared" si="175"/>
        <v>0</v>
      </c>
      <c r="T123" s="338"/>
      <c r="U123" s="224"/>
      <c r="V123" s="160">
        <f t="shared" si="176"/>
        <v>0</v>
      </c>
      <c r="W123" s="338"/>
      <c r="X123" s="224"/>
      <c r="Y123" s="160">
        <f t="shared" si="177"/>
        <v>0</v>
      </c>
      <c r="Z123" s="338"/>
      <c r="AA123" s="224"/>
      <c r="AB123" s="160">
        <f t="shared" si="178"/>
        <v>0</v>
      </c>
      <c r="AC123" s="167">
        <f t="shared" si="167"/>
        <v>25940</v>
      </c>
      <c r="AD123" s="168">
        <f t="shared" si="168"/>
        <v>26040</v>
      </c>
      <c r="AE123" s="291">
        <f t="shared" si="169"/>
        <v>-100</v>
      </c>
      <c r="AF123" s="170">
        <f t="shared" si="170"/>
        <v>-0.003855050116</v>
      </c>
      <c r="AG123" s="226" t="s">
        <v>282</v>
      </c>
      <c r="AH123" s="139"/>
      <c r="AI123" s="139"/>
    </row>
    <row r="124" ht="15.75" customHeight="1">
      <c r="A124" s="316" t="s">
        <v>112</v>
      </c>
      <c r="B124" s="371" t="s">
        <v>283</v>
      </c>
      <c r="C124" s="318" t="s">
        <v>284</v>
      </c>
      <c r="D124" s="201" t="s">
        <v>175</v>
      </c>
      <c r="E124" s="338"/>
      <c r="F124" s="224"/>
      <c r="G124" s="160">
        <f t="shared" si="171"/>
        <v>0</v>
      </c>
      <c r="H124" s="338"/>
      <c r="I124" s="224"/>
      <c r="J124" s="160">
        <f t="shared" si="172"/>
        <v>0</v>
      </c>
      <c r="K124" s="338"/>
      <c r="L124" s="224"/>
      <c r="M124" s="160"/>
      <c r="N124" s="338"/>
      <c r="O124" s="224"/>
      <c r="P124" s="160"/>
      <c r="Q124" s="338"/>
      <c r="R124" s="224"/>
      <c r="S124" s="160"/>
      <c r="T124" s="338"/>
      <c r="U124" s="224"/>
      <c r="V124" s="160"/>
      <c r="W124" s="338"/>
      <c r="X124" s="224"/>
      <c r="Y124" s="160">
        <f t="shared" si="177"/>
        <v>0</v>
      </c>
      <c r="Z124" s="338"/>
      <c r="AA124" s="224"/>
      <c r="AB124" s="160">
        <f t="shared" si="178"/>
        <v>0</v>
      </c>
      <c r="AC124" s="167">
        <f t="shared" si="167"/>
        <v>0</v>
      </c>
      <c r="AD124" s="168">
        <f t="shared" si="168"/>
        <v>0</v>
      </c>
      <c r="AE124" s="291">
        <f t="shared" si="169"/>
        <v>0</v>
      </c>
      <c r="AF124" s="170" t="str">
        <f t="shared" si="170"/>
        <v>#DIV/0!</v>
      </c>
      <c r="AG124" s="171"/>
      <c r="AH124" s="139"/>
      <c r="AI124" s="139"/>
    </row>
    <row r="125" ht="15.75" customHeight="1">
      <c r="A125" s="316" t="s">
        <v>112</v>
      </c>
      <c r="B125" s="371" t="s">
        <v>285</v>
      </c>
      <c r="C125" s="318" t="s">
        <v>286</v>
      </c>
      <c r="D125" s="201" t="s">
        <v>175</v>
      </c>
      <c r="E125" s="338"/>
      <c r="F125" s="224"/>
      <c r="G125" s="160">
        <f t="shared" si="171"/>
        <v>0</v>
      </c>
      <c r="H125" s="338"/>
      <c r="I125" s="224"/>
      <c r="J125" s="160">
        <f t="shared" si="172"/>
        <v>0</v>
      </c>
      <c r="K125" s="338"/>
      <c r="L125" s="224"/>
      <c r="M125" s="160"/>
      <c r="N125" s="338"/>
      <c r="O125" s="224"/>
      <c r="P125" s="160"/>
      <c r="Q125" s="338"/>
      <c r="R125" s="224"/>
      <c r="S125" s="160"/>
      <c r="T125" s="338"/>
      <c r="U125" s="224"/>
      <c r="V125" s="160"/>
      <c r="W125" s="338">
        <v>5.0</v>
      </c>
      <c r="X125" s="224">
        <v>400.0</v>
      </c>
      <c r="Y125" s="160">
        <f t="shared" si="177"/>
        <v>2000</v>
      </c>
      <c r="Z125" s="338">
        <v>5.0</v>
      </c>
      <c r="AA125" s="224">
        <v>400.0</v>
      </c>
      <c r="AB125" s="160">
        <f t="shared" si="178"/>
        <v>2000</v>
      </c>
      <c r="AC125" s="167">
        <f t="shared" si="167"/>
        <v>2000</v>
      </c>
      <c r="AD125" s="168">
        <f t="shared" si="168"/>
        <v>2000</v>
      </c>
      <c r="AE125" s="291">
        <f t="shared" si="169"/>
        <v>0</v>
      </c>
      <c r="AF125" s="170">
        <f t="shared" si="170"/>
        <v>0</v>
      </c>
      <c r="AG125" s="171"/>
      <c r="AH125" s="139"/>
      <c r="AI125" s="139"/>
    </row>
    <row r="126" ht="15.75" customHeight="1">
      <c r="A126" s="316" t="s">
        <v>112</v>
      </c>
      <c r="B126" s="371" t="s">
        <v>287</v>
      </c>
      <c r="C126" s="318" t="s">
        <v>288</v>
      </c>
      <c r="D126" s="201" t="s">
        <v>175</v>
      </c>
      <c r="E126" s="338">
        <v>4.0</v>
      </c>
      <c r="F126" s="224">
        <v>750.0</v>
      </c>
      <c r="G126" s="160">
        <f t="shared" si="171"/>
        <v>3000</v>
      </c>
      <c r="H126" s="338">
        <v>4.0</v>
      </c>
      <c r="I126" s="224">
        <v>750.0</v>
      </c>
      <c r="J126" s="160">
        <f t="shared" si="172"/>
        <v>3000</v>
      </c>
      <c r="K126" s="338"/>
      <c r="L126" s="224"/>
      <c r="M126" s="160"/>
      <c r="N126" s="338"/>
      <c r="O126" s="224"/>
      <c r="P126" s="160"/>
      <c r="Q126" s="338"/>
      <c r="R126" s="224"/>
      <c r="S126" s="160"/>
      <c r="T126" s="338"/>
      <c r="U126" s="224"/>
      <c r="V126" s="160"/>
      <c r="W126" s="338"/>
      <c r="X126" s="224"/>
      <c r="Y126" s="160">
        <f t="shared" si="177"/>
        <v>0</v>
      </c>
      <c r="Z126" s="338"/>
      <c r="AA126" s="224"/>
      <c r="AB126" s="160">
        <f t="shared" si="178"/>
        <v>0</v>
      </c>
      <c r="AC126" s="167">
        <f t="shared" si="167"/>
        <v>3000</v>
      </c>
      <c r="AD126" s="168">
        <f t="shared" si="168"/>
        <v>3000</v>
      </c>
      <c r="AE126" s="291">
        <f t="shared" si="169"/>
        <v>0</v>
      </c>
      <c r="AF126" s="170">
        <f t="shared" si="170"/>
        <v>0</v>
      </c>
      <c r="AG126" s="171"/>
      <c r="AH126" s="139"/>
      <c r="AI126" s="139"/>
    </row>
    <row r="127">
      <c r="A127" s="316" t="s">
        <v>112</v>
      </c>
      <c r="B127" s="371" t="s">
        <v>289</v>
      </c>
      <c r="C127" s="318" t="s">
        <v>290</v>
      </c>
      <c r="D127" s="201" t="s">
        <v>237</v>
      </c>
      <c r="E127" s="338">
        <v>4.0</v>
      </c>
      <c r="F127" s="224">
        <v>8124.0</v>
      </c>
      <c r="G127" s="160">
        <f t="shared" si="171"/>
        <v>32496</v>
      </c>
      <c r="H127" s="338">
        <v>4.0</v>
      </c>
      <c r="I127" s="224">
        <v>8124.75</v>
      </c>
      <c r="J127" s="160">
        <f t="shared" si="172"/>
        <v>32499</v>
      </c>
      <c r="K127" s="338"/>
      <c r="L127" s="224"/>
      <c r="M127" s="160"/>
      <c r="N127" s="338"/>
      <c r="O127" s="224"/>
      <c r="P127" s="160"/>
      <c r="Q127" s="338"/>
      <c r="R127" s="224"/>
      <c r="S127" s="160"/>
      <c r="T127" s="338"/>
      <c r="U127" s="224"/>
      <c r="V127" s="160"/>
      <c r="W127" s="338"/>
      <c r="X127" s="224"/>
      <c r="Y127" s="160">
        <f t="shared" si="177"/>
        <v>0</v>
      </c>
      <c r="Z127" s="338"/>
      <c r="AA127" s="224"/>
      <c r="AB127" s="160">
        <f t="shared" si="178"/>
        <v>0</v>
      </c>
      <c r="AC127" s="167">
        <f t="shared" si="167"/>
        <v>32496</v>
      </c>
      <c r="AD127" s="168">
        <f t="shared" si="168"/>
        <v>32499</v>
      </c>
      <c r="AE127" s="291">
        <f t="shared" si="169"/>
        <v>-3</v>
      </c>
      <c r="AF127" s="170">
        <f t="shared" si="170"/>
        <v>-0.00009231905465</v>
      </c>
      <c r="AG127" s="226" t="s">
        <v>291</v>
      </c>
      <c r="AH127" s="139"/>
      <c r="AI127" s="139"/>
    </row>
    <row r="128" ht="15.75" customHeight="1">
      <c r="A128" s="316" t="s">
        <v>112</v>
      </c>
      <c r="B128" s="371" t="s">
        <v>292</v>
      </c>
      <c r="C128" s="318" t="s">
        <v>293</v>
      </c>
      <c r="D128" s="201" t="s">
        <v>175</v>
      </c>
      <c r="E128" s="338"/>
      <c r="F128" s="224"/>
      <c r="G128" s="160">
        <f t="shared" si="171"/>
        <v>0</v>
      </c>
      <c r="H128" s="338"/>
      <c r="I128" s="224"/>
      <c r="J128" s="160">
        <f t="shared" si="172"/>
        <v>0</v>
      </c>
      <c r="K128" s="338"/>
      <c r="L128" s="224"/>
      <c r="M128" s="160"/>
      <c r="N128" s="338"/>
      <c r="O128" s="224"/>
      <c r="P128" s="160"/>
      <c r="Q128" s="338"/>
      <c r="R128" s="224"/>
      <c r="S128" s="160"/>
      <c r="T128" s="338"/>
      <c r="U128" s="224"/>
      <c r="V128" s="160"/>
      <c r="W128" s="338"/>
      <c r="X128" s="224"/>
      <c r="Y128" s="160">
        <f t="shared" si="177"/>
        <v>0</v>
      </c>
      <c r="Z128" s="338"/>
      <c r="AA128" s="224"/>
      <c r="AB128" s="160">
        <f t="shared" si="178"/>
        <v>0</v>
      </c>
      <c r="AC128" s="167">
        <f t="shared" si="167"/>
        <v>0</v>
      </c>
      <c r="AD128" s="168">
        <f t="shared" si="168"/>
        <v>0</v>
      </c>
      <c r="AE128" s="291">
        <f t="shared" si="169"/>
        <v>0</v>
      </c>
      <c r="AF128" s="170" t="str">
        <f t="shared" si="170"/>
        <v>#DIV/0!</v>
      </c>
      <c r="AG128" s="171"/>
      <c r="AH128" s="139"/>
      <c r="AI128" s="139"/>
    </row>
    <row r="129" ht="15.75" customHeight="1">
      <c r="A129" s="316" t="s">
        <v>112</v>
      </c>
      <c r="B129" s="371" t="s">
        <v>294</v>
      </c>
      <c r="C129" s="318" t="s">
        <v>295</v>
      </c>
      <c r="D129" s="201" t="s">
        <v>175</v>
      </c>
      <c r="E129" s="338"/>
      <c r="F129" s="224"/>
      <c r="G129" s="160">
        <f t="shared" si="171"/>
        <v>0</v>
      </c>
      <c r="H129" s="338"/>
      <c r="I129" s="224"/>
      <c r="J129" s="160">
        <f t="shared" si="172"/>
        <v>0</v>
      </c>
      <c r="K129" s="338"/>
      <c r="L129" s="224"/>
      <c r="M129" s="160">
        <f>K129*L129</f>
        <v>0</v>
      </c>
      <c r="N129" s="338"/>
      <c r="O129" s="224"/>
      <c r="P129" s="160">
        <f>N129*O129</f>
        <v>0</v>
      </c>
      <c r="Q129" s="338"/>
      <c r="R129" s="224"/>
      <c r="S129" s="160">
        <f>Q129*R129</f>
        <v>0</v>
      </c>
      <c r="T129" s="338"/>
      <c r="U129" s="224"/>
      <c r="V129" s="160">
        <f>T129*U129</f>
        <v>0</v>
      </c>
      <c r="W129" s="338"/>
      <c r="X129" s="224"/>
      <c r="Y129" s="160">
        <f t="shared" si="177"/>
        <v>0</v>
      </c>
      <c r="Z129" s="338"/>
      <c r="AA129" s="224"/>
      <c r="AB129" s="160">
        <f t="shared" si="178"/>
        <v>0</v>
      </c>
      <c r="AC129" s="167">
        <f t="shared" si="167"/>
        <v>0</v>
      </c>
      <c r="AD129" s="168">
        <f t="shared" si="168"/>
        <v>0</v>
      </c>
      <c r="AE129" s="291">
        <f t="shared" si="169"/>
        <v>0</v>
      </c>
      <c r="AF129" s="170" t="str">
        <f t="shared" si="170"/>
        <v>#DIV/0!</v>
      </c>
      <c r="AG129" s="171"/>
      <c r="AH129" s="139"/>
      <c r="AI129" s="139"/>
    </row>
    <row r="130" ht="15.0" customHeight="1">
      <c r="A130" s="296" t="s">
        <v>296</v>
      </c>
      <c r="B130" s="297"/>
      <c r="C130" s="298"/>
      <c r="D130" s="299"/>
      <c r="E130" s="300">
        <f t="shared" ref="E130:AB130" si="179">E115</f>
        <v>4402</v>
      </c>
      <c r="F130" s="301">
        <f t="shared" si="179"/>
        <v>8906</v>
      </c>
      <c r="G130" s="302">
        <f t="shared" si="179"/>
        <v>91436</v>
      </c>
      <c r="H130" s="234">
        <f t="shared" si="179"/>
        <v>4412</v>
      </c>
      <c r="I130" s="303">
        <f t="shared" si="179"/>
        <v>8906.75</v>
      </c>
      <c r="J130" s="327">
        <f t="shared" si="179"/>
        <v>91539</v>
      </c>
      <c r="K130" s="304">
        <f t="shared" si="179"/>
        <v>0</v>
      </c>
      <c r="L130" s="301">
        <f t="shared" si="179"/>
        <v>0</v>
      </c>
      <c r="M130" s="305">
        <f t="shared" si="179"/>
        <v>0</v>
      </c>
      <c r="N130" s="300">
        <f t="shared" si="179"/>
        <v>0</v>
      </c>
      <c r="O130" s="301">
        <f t="shared" si="179"/>
        <v>0</v>
      </c>
      <c r="P130" s="305">
        <f t="shared" si="179"/>
        <v>0</v>
      </c>
      <c r="Q130" s="304">
        <f t="shared" si="179"/>
        <v>0</v>
      </c>
      <c r="R130" s="301">
        <f t="shared" si="179"/>
        <v>0</v>
      </c>
      <c r="S130" s="305">
        <f t="shared" si="179"/>
        <v>0</v>
      </c>
      <c r="T130" s="300">
        <f t="shared" si="179"/>
        <v>0</v>
      </c>
      <c r="U130" s="301">
        <f t="shared" si="179"/>
        <v>0</v>
      </c>
      <c r="V130" s="305">
        <f t="shared" si="179"/>
        <v>0</v>
      </c>
      <c r="W130" s="304">
        <f t="shared" si="179"/>
        <v>6005</v>
      </c>
      <c r="X130" s="301">
        <f t="shared" si="179"/>
        <v>403</v>
      </c>
      <c r="Y130" s="305">
        <f t="shared" si="179"/>
        <v>20000</v>
      </c>
      <c r="Z130" s="300">
        <f t="shared" si="179"/>
        <v>6005</v>
      </c>
      <c r="AA130" s="301">
        <f t="shared" si="179"/>
        <v>403</v>
      </c>
      <c r="AB130" s="305">
        <f t="shared" si="179"/>
        <v>20000</v>
      </c>
      <c r="AC130" s="300">
        <f t="shared" si="167"/>
        <v>111436</v>
      </c>
      <c r="AD130" s="306">
        <f t="shared" si="168"/>
        <v>111539</v>
      </c>
      <c r="AE130" s="305">
        <f t="shared" si="169"/>
        <v>-103</v>
      </c>
      <c r="AF130" s="372">
        <f t="shared" si="170"/>
        <v>-0.0009242973545</v>
      </c>
      <c r="AG130" s="308"/>
      <c r="AH130" s="139"/>
      <c r="AI130" s="139"/>
    </row>
    <row r="131" ht="30.0" customHeight="1">
      <c r="A131" s="367" t="s">
        <v>107</v>
      </c>
      <c r="B131" s="368" t="s">
        <v>32</v>
      </c>
      <c r="C131" s="373" t="s">
        <v>297</v>
      </c>
      <c r="D131" s="374"/>
      <c r="E131" s="375"/>
      <c r="F131" s="376"/>
      <c r="G131" s="376"/>
      <c r="H131" s="375"/>
      <c r="I131" s="376"/>
      <c r="J131" s="376"/>
      <c r="K131" s="376"/>
      <c r="L131" s="376"/>
      <c r="M131" s="377"/>
      <c r="N131" s="375"/>
      <c r="O131" s="376"/>
      <c r="P131" s="377"/>
      <c r="Q131" s="376"/>
      <c r="R131" s="376"/>
      <c r="S131" s="377"/>
      <c r="T131" s="375"/>
      <c r="U131" s="376"/>
      <c r="V131" s="377"/>
      <c r="W131" s="130"/>
      <c r="X131" s="130"/>
      <c r="Y131" s="134"/>
      <c r="Z131" s="129"/>
      <c r="AA131" s="130"/>
      <c r="AB131" s="130"/>
      <c r="AC131" s="360"/>
      <c r="AD131" s="361"/>
      <c r="AE131" s="361"/>
      <c r="AF131" s="137"/>
      <c r="AG131" s="138"/>
      <c r="AH131" s="139"/>
      <c r="AI131" s="139"/>
    </row>
    <row r="132">
      <c r="A132" s="378" t="s">
        <v>112</v>
      </c>
      <c r="B132" s="379">
        <v>44205.0</v>
      </c>
      <c r="C132" s="380" t="s">
        <v>298</v>
      </c>
      <c r="D132" s="381" t="s">
        <v>299</v>
      </c>
      <c r="E132" s="382">
        <v>60.0</v>
      </c>
      <c r="F132" s="383">
        <v>300.0</v>
      </c>
      <c r="G132" s="384">
        <f t="shared" ref="G132:G148" si="180">E132*F132</f>
        <v>18000</v>
      </c>
      <c r="H132" s="382">
        <v>12.0</v>
      </c>
      <c r="I132" s="383">
        <v>1500.0</v>
      </c>
      <c r="J132" s="385">
        <f t="shared" ref="J132:J148" si="181">H132*I132</f>
        <v>18000</v>
      </c>
      <c r="K132" s="386"/>
      <c r="L132" s="387"/>
      <c r="M132" s="385">
        <f>K132*L132</f>
        <v>0</v>
      </c>
      <c r="N132" s="388"/>
      <c r="O132" s="387"/>
      <c r="P132" s="385">
        <f>N132*O132</f>
        <v>0</v>
      </c>
      <c r="Q132" s="386"/>
      <c r="R132" s="387"/>
      <c r="S132" s="385">
        <f>Q132*R132</f>
        <v>0</v>
      </c>
      <c r="T132" s="388"/>
      <c r="U132" s="387"/>
      <c r="V132" s="385">
        <f>T132*U132</f>
        <v>0</v>
      </c>
      <c r="W132" s="389"/>
      <c r="X132" s="389"/>
      <c r="Y132" s="390">
        <f t="shared" ref="Y132:Y137" si="182">W132*X132</f>
        <v>0</v>
      </c>
      <c r="Z132" s="391"/>
      <c r="AA132" s="389"/>
      <c r="AB132" s="392">
        <f t="shared" ref="AB132:AB137" si="183">Z132*AA132</f>
        <v>0</v>
      </c>
      <c r="AC132" s="167">
        <f t="shared" ref="AC132:AC149" si="184">G132+M132+S132+Y132</f>
        <v>18000</v>
      </c>
      <c r="AD132" s="168">
        <f t="shared" ref="AD132:AD149" si="185">J132+P132+V132+AB132</f>
        <v>18000</v>
      </c>
      <c r="AE132" s="393">
        <f t="shared" ref="AE132:AE149" si="186">AC132-AD132</f>
        <v>0</v>
      </c>
      <c r="AF132" s="170">
        <f t="shared" ref="AF132:AF149" si="187">AE132/AC132</f>
        <v>0</v>
      </c>
      <c r="AG132" s="394"/>
      <c r="AH132" s="139"/>
      <c r="AI132" s="139"/>
    </row>
    <row r="133" ht="30.0" customHeight="1">
      <c r="A133" s="395" t="s">
        <v>112</v>
      </c>
      <c r="B133" s="396">
        <v>44236.0</v>
      </c>
      <c r="C133" s="397" t="s">
        <v>300</v>
      </c>
      <c r="D133" s="398"/>
      <c r="E133" s="399"/>
      <c r="F133" s="400"/>
      <c r="G133" s="162">
        <f t="shared" si="180"/>
        <v>0</v>
      </c>
      <c r="H133" s="399"/>
      <c r="I133" s="400"/>
      <c r="J133" s="160">
        <f t="shared" si="181"/>
        <v>0</v>
      </c>
      <c r="K133" s="401"/>
      <c r="L133" s="400"/>
      <c r="M133" s="402"/>
      <c r="N133" s="399"/>
      <c r="O133" s="400"/>
      <c r="P133" s="402"/>
      <c r="Q133" s="401"/>
      <c r="R133" s="400"/>
      <c r="S133" s="402"/>
      <c r="T133" s="399"/>
      <c r="U133" s="400"/>
      <c r="V133" s="402"/>
      <c r="W133" s="403"/>
      <c r="X133" s="403"/>
      <c r="Y133" s="204">
        <f t="shared" si="182"/>
        <v>0</v>
      </c>
      <c r="Z133" s="404"/>
      <c r="AA133" s="403"/>
      <c r="AB133" s="203">
        <f t="shared" si="183"/>
        <v>0</v>
      </c>
      <c r="AC133" s="167">
        <f t="shared" si="184"/>
        <v>0</v>
      </c>
      <c r="AD133" s="168">
        <f t="shared" si="185"/>
        <v>0</v>
      </c>
      <c r="AE133" s="291">
        <f t="shared" si="186"/>
        <v>0</v>
      </c>
      <c r="AF133" s="170" t="str">
        <f t="shared" si="187"/>
        <v>#DIV/0!</v>
      </c>
      <c r="AG133" s="179"/>
      <c r="AH133" s="139"/>
      <c r="AI133" s="139"/>
    </row>
    <row r="134" ht="30.0" customHeight="1">
      <c r="A134" s="395" t="s">
        <v>112</v>
      </c>
      <c r="B134" s="405" t="s">
        <v>301</v>
      </c>
      <c r="C134" s="397" t="s">
        <v>302</v>
      </c>
      <c r="D134" s="406" t="s">
        <v>299</v>
      </c>
      <c r="E134" s="399"/>
      <c r="F134" s="400"/>
      <c r="G134" s="162">
        <f t="shared" si="180"/>
        <v>0</v>
      </c>
      <c r="H134" s="399"/>
      <c r="I134" s="400"/>
      <c r="J134" s="160">
        <f t="shared" si="181"/>
        <v>0</v>
      </c>
      <c r="K134" s="401"/>
      <c r="L134" s="400"/>
      <c r="M134" s="402"/>
      <c r="N134" s="399"/>
      <c r="O134" s="400"/>
      <c r="P134" s="402"/>
      <c r="Q134" s="401"/>
      <c r="R134" s="400"/>
      <c r="S134" s="402"/>
      <c r="T134" s="399"/>
      <c r="U134" s="400"/>
      <c r="V134" s="402"/>
      <c r="W134" s="407">
        <v>2.0</v>
      </c>
      <c r="X134" s="203">
        <v>20000.0</v>
      </c>
      <c r="Y134" s="204">
        <f t="shared" si="182"/>
        <v>40000</v>
      </c>
      <c r="Z134" s="408">
        <v>2.0</v>
      </c>
      <c r="AA134" s="203">
        <v>20000.0</v>
      </c>
      <c r="AB134" s="203">
        <f t="shared" si="183"/>
        <v>40000</v>
      </c>
      <c r="AC134" s="167">
        <f t="shared" si="184"/>
        <v>40000</v>
      </c>
      <c r="AD134" s="168">
        <f t="shared" si="185"/>
        <v>40000</v>
      </c>
      <c r="AE134" s="291">
        <f t="shared" si="186"/>
        <v>0</v>
      </c>
      <c r="AF134" s="170">
        <f t="shared" si="187"/>
        <v>0</v>
      </c>
      <c r="AG134" s="409"/>
      <c r="AH134" s="139"/>
      <c r="AI134" s="139"/>
    </row>
    <row r="135" ht="30.0" customHeight="1">
      <c r="A135" s="395" t="s">
        <v>112</v>
      </c>
      <c r="B135" s="405" t="s">
        <v>303</v>
      </c>
      <c r="C135" s="397" t="s">
        <v>302</v>
      </c>
      <c r="D135" s="406" t="s">
        <v>299</v>
      </c>
      <c r="E135" s="399"/>
      <c r="F135" s="400"/>
      <c r="G135" s="162">
        <f t="shared" si="180"/>
        <v>0</v>
      </c>
      <c r="H135" s="399"/>
      <c r="I135" s="400"/>
      <c r="J135" s="160">
        <f t="shared" si="181"/>
        <v>0</v>
      </c>
      <c r="K135" s="401"/>
      <c r="L135" s="400"/>
      <c r="M135" s="402"/>
      <c r="N135" s="399"/>
      <c r="O135" s="400"/>
      <c r="P135" s="402"/>
      <c r="Q135" s="401"/>
      <c r="R135" s="400"/>
      <c r="S135" s="402"/>
      <c r="T135" s="399"/>
      <c r="U135" s="400"/>
      <c r="V135" s="402"/>
      <c r="W135" s="407">
        <v>2.0</v>
      </c>
      <c r="X135" s="203">
        <v>28000.0</v>
      </c>
      <c r="Y135" s="204">
        <f t="shared" si="182"/>
        <v>56000</v>
      </c>
      <c r="Z135" s="408">
        <v>2.0</v>
      </c>
      <c r="AA135" s="203">
        <v>28000.0</v>
      </c>
      <c r="AB135" s="203">
        <f t="shared" si="183"/>
        <v>56000</v>
      </c>
      <c r="AC135" s="167">
        <f t="shared" si="184"/>
        <v>56000</v>
      </c>
      <c r="AD135" s="168">
        <f t="shared" si="185"/>
        <v>56000</v>
      </c>
      <c r="AE135" s="291">
        <f t="shared" si="186"/>
        <v>0</v>
      </c>
      <c r="AF135" s="170">
        <f t="shared" si="187"/>
        <v>0</v>
      </c>
      <c r="AG135" s="179"/>
      <c r="AH135" s="139"/>
      <c r="AI135" s="139"/>
    </row>
    <row r="136" ht="30.0" customHeight="1">
      <c r="A136" s="395" t="s">
        <v>112</v>
      </c>
      <c r="B136" s="405" t="s">
        <v>304</v>
      </c>
      <c r="C136" s="397" t="s">
        <v>305</v>
      </c>
      <c r="D136" s="406" t="s">
        <v>299</v>
      </c>
      <c r="E136" s="399"/>
      <c r="F136" s="400"/>
      <c r="G136" s="162">
        <f t="shared" si="180"/>
        <v>0</v>
      </c>
      <c r="H136" s="399"/>
      <c r="I136" s="400"/>
      <c r="J136" s="160">
        <f t="shared" si="181"/>
        <v>0</v>
      </c>
      <c r="K136" s="401"/>
      <c r="L136" s="400"/>
      <c r="M136" s="402"/>
      <c r="N136" s="399"/>
      <c r="O136" s="400"/>
      <c r="P136" s="402"/>
      <c r="Q136" s="401"/>
      <c r="R136" s="400"/>
      <c r="S136" s="402"/>
      <c r="T136" s="399"/>
      <c r="U136" s="400"/>
      <c r="V136" s="402"/>
      <c r="W136" s="407">
        <v>4.0</v>
      </c>
      <c r="X136" s="203">
        <v>20000.0</v>
      </c>
      <c r="Y136" s="204">
        <f t="shared" si="182"/>
        <v>80000</v>
      </c>
      <c r="Z136" s="408">
        <v>4.0</v>
      </c>
      <c r="AA136" s="203">
        <v>20000.0</v>
      </c>
      <c r="AB136" s="203">
        <f t="shared" si="183"/>
        <v>80000</v>
      </c>
      <c r="AC136" s="167">
        <f t="shared" si="184"/>
        <v>80000</v>
      </c>
      <c r="AD136" s="168">
        <f t="shared" si="185"/>
        <v>80000</v>
      </c>
      <c r="AE136" s="291">
        <f t="shared" si="186"/>
        <v>0</v>
      </c>
      <c r="AF136" s="170">
        <f t="shared" si="187"/>
        <v>0</v>
      </c>
      <c r="AG136" s="179"/>
      <c r="AH136" s="139"/>
      <c r="AI136" s="139"/>
    </row>
    <row r="137">
      <c r="A137" s="395" t="s">
        <v>112</v>
      </c>
      <c r="B137" s="396">
        <v>44264.0</v>
      </c>
      <c r="C137" s="397" t="s">
        <v>306</v>
      </c>
      <c r="D137" s="398"/>
      <c r="E137" s="399"/>
      <c r="F137" s="400"/>
      <c r="G137" s="162">
        <f t="shared" si="180"/>
        <v>0</v>
      </c>
      <c r="H137" s="399"/>
      <c r="I137" s="400"/>
      <c r="J137" s="160">
        <f t="shared" si="181"/>
        <v>0</v>
      </c>
      <c r="K137" s="401"/>
      <c r="L137" s="400"/>
      <c r="M137" s="402"/>
      <c r="N137" s="399"/>
      <c r="O137" s="400"/>
      <c r="P137" s="402"/>
      <c r="Q137" s="401"/>
      <c r="R137" s="400"/>
      <c r="S137" s="402"/>
      <c r="T137" s="399"/>
      <c r="U137" s="400"/>
      <c r="V137" s="402"/>
      <c r="W137" s="403"/>
      <c r="X137" s="403"/>
      <c r="Y137" s="204">
        <f t="shared" si="182"/>
        <v>0</v>
      </c>
      <c r="Z137" s="404"/>
      <c r="AA137" s="403"/>
      <c r="AB137" s="203">
        <f t="shared" si="183"/>
        <v>0</v>
      </c>
      <c r="AC137" s="167">
        <f t="shared" si="184"/>
        <v>0</v>
      </c>
      <c r="AD137" s="168">
        <f t="shared" si="185"/>
        <v>0</v>
      </c>
      <c r="AE137" s="291">
        <f t="shared" si="186"/>
        <v>0</v>
      </c>
      <c r="AF137" s="170" t="str">
        <f t="shared" si="187"/>
        <v>#DIV/0!</v>
      </c>
      <c r="AG137" s="179"/>
      <c r="AH137" s="139"/>
      <c r="AI137" s="139"/>
    </row>
    <row r="138">
      <c r="A138" s="395" t="s">
        <v>112</v>
      </c>
      <c r="B138" s="405" t="s">
        <v>307</v>
      </c>
      <c r="C138" s="397" t="s">
        <v>308</v>
      </c>
      <c r="D138" s="398"/>
      <c r="E138" s="399"/>
      <c r="F138" s="400"/>
      <c r="G138" s="162">
        <f t="shared" si="180"/>
        <v>0</v>
      </c>
      <c r="H138" s="399"/>
      <c r="I138" s="400"/>
      <c r="J138" s="160">
        <f t="shared" si="181"/>
        <v>0</v>
      </c>
      <c r="K138" s="401"/>
      <c r="L138" s="400"/>
      <c r="M138" s="402"/>
      <c r="N138" s="399"/>
      <c r="O138" s="400"/>
      <c r="P138" s="402"/>
      <c r="Q138" s="401"/>
      <c r="R138" s="400"/>
      <c r="S138" s="402"/>
      <c r="T138" s="399"/>
      <c r="U138" s="400"/>
      <c r="V138" s="402"/>
      <c r="W138" s="407"/>
      <c r="X138" s="403"/>
      <c r="Y138" s="204">
        <v>0.0</v>
      </c>
      <c r="Z138" s="408"/>
      <c r="AA138" s="403"/>
      <c r="AB138" s="203">
        <v>0.0</v>
      </c>
      <c r="AC138" s="167">
        <f t="shared" si="184"/>
        <v>0</v>
      </c>
      <c r="AD138" s="168">
        <f t="shared" si="185"/>
        <v>0</v>
      </c>
      <c r="AE138" s="291">
        <f t="shared" si="186"/>
        <v>0</v>
      </c>
      <c r="AF138" s="170" t="str">
        <f t="shared" si="187"/>
        <v>#DIV/0!</v>
      </c>
      <c r="AG138" s="179"/>
      <c r="AH138" s="139"/>
      <c r="AI138" s="139"/>
    </row>
    <row r="139">
      <c r="A139" s="395" t="s">
        <v>112</v>
      </c>
      <c r="B139" s="405" t="s">
        <v>309</v>
      </c>
      <c r="C139" s="397" t="s">
        <v>310</v>
      </c>
      <c r="D139" s="398"/>
      <c r="E139" s="399"/>
      <c r="F139" s="400"/>
      <c r="G139" s="162">
        <f t="shared" si="180"/>
        <v>0</v>
      </c>
      <c r="H139" s="399"/>
      <c r="I139" s="400"/>
      <c r="J139" s="160">
        <f t="shared" si="181"/>
        <v>0</v>
      </c>
      <c r="K139" s="401"/>
      <c r="L139" s="400"/>
      <c r="M139" s="402"/>
      <c r="N139" s="399"/>
      <c r="O139" s="400"/>
      <c r="P139" s="402"/>
      <c r="Q139" s="401"/>
      <c r="R139" s="400"/>
      <c r="S139" s="402"/>
      <c r="T139" s="399"/>
      <c r="U139" s="400"/>
      <c r="V139" s="402"/>
      <c r="W139" s="407"/>
      <c r="X139" s="403"/>
      <c r="Y139" s="204">
        <f>W139*X139</f>
        <v>0</v>
      </c>
      <c r="Z139" s="408"/>
      <c r="AA139" s="403"/>
      <c r="AB139" s="203">
        <f>Z139*AA139</f>
        <v>0</v>
      </c>
      <c r="AC139" s="167">
        <f t="shared" si="184"/>
        <v>0</v>
      </c>
      <c r="AD139" s="168">
        <f t="shared" si="185"/>
        <v>0</v>
      </c>
      <c r="AE139" s="291">
        <f t="shared" si="186"/>
        <v>0</v>
      </c>
      <c r="AF139" s="170" t="str">
        <f t="shared" si="187"/>
        <v>#DIV/0!</v>
      </c>
      <c r="AG139" s="179"/>
      <c r="AH139" s="139"/>
      <c r="AI139" s="139"/>
    </row>
    <row r="140">
      <c r="A140" s="395" t="s">
        <v>112</v>
      </c>
      <c r="B140" s="405" t="s">
        <v>311</v>
      </c>
      <c r="C140" s="397" t="s">
        <v>312</v>
      </c>
      <c r="D140" s="406" t="s">
        <v>237</v>
      </c>
      <c r="E140" s="399"/>
      <c r="F140" s="400"/>
      <c r="G140" s="162">
        <f t="shared" si="180"/>
        <v>0</v>
      </c>
      <c r="H140" s="399"/>
      <c r="I140" s="400"/>
      <c r="J140" s="160">
        <f t="shared" si="181"/>
        <v>0</v>
      </c>
      <c r="K140" s="401"/>
      <c r="L140" s="400"/>
      <c r="M140" s="402"/>
      <c r="N140" s="399"/>
      <c r="O140" s="400"/>
      <c r="P140" s="402"/>
      <c r="Q140" s="401"/>
      <c r="R140" s="400"/>
      <c r="S140" s="402"/>
      <c r="T140" s="399"/>
      <c r="U140" s="400"/>
      <c r="V140" s="402"/>
      <c r="W140" s="407"/>
      <c r="X140" s="403"/>
      <c r="Y140" s="204">
        <v>0.0</v>
      </c>
      <c r="Z140" s="408"/>
      <c r="AA140" s="403"/>
      <c r="AB140" s="203">
        <v>0.0</v>
      </c>
      <c r="AC140" s="167">
        <f t="shared" si="184"/>
        <v>0</v>
      </c>
      <c r="AD140" s="168">
        <f t="shared" si="185"/>
        <v>0</v>
      </c>
      <c r="AE140" s="291">
        <f t="shared" si="186"/>
        <v>0</v>
      </c>
      <c r="AF140" s="170" t="str">
        <f t="shared" si="187"/>
        <v>#DIV/0!</v>
      </c>
      <c r="AG140" s="179"/>
      <c r="AH140" s="139"/>
      <c r="AI140" s="139"/>
    </row>
    <row r="141">
      <c r="A141" s="395" t="s">
        <v>112</v>
      </c>
      <c r="B141" s="405" t="s">
        <v>313</v>
      </c>
      <c r="C141" s="397" t="s">
        <v>314</v>
      </c>
      <c r="D141" s="406" t="s">
        <v>299</v>
      </c>
      <c r="E141" s="399"/>
      <c r="F141" s="400"/>
      <c r="G141" s="162">
        <f t="shared" si="180"/>
        <v>0</v>
      </c>
      <c r="H141" s="399"/>
      <c r="I141" s="400"/>
      <c r="J141" s="160">
        <f t="shared" si="181"/>
        <v>0</v>
      </c>
      <c r="K141" s="401"/>
      <c r="L141" s="400"/>
      <c r="M141" s="402"/>
      <c r="N141" s="399"/>
      <c r="O141" s="400"/>
      <c r="P141" s="402"/>
      <c r="Q141" s="401"/>
      <c r="R141" s="400"/>
      <c r="S141" s="402"/>
      <c r="T141" s="399"/>
      <c r="U141" s="400"/>
      <c r="V141" s="402"/>
      <c r="W141" s="407">
        <v>5.0</v>
      </c>
      <c r="X141" s="203">
        <v>1090.0</v>
      </c>
      <c r="Y141" s="204">
        <f t="shared" ref="Y141:Y148" si="188">W141*X141</f>
        <v>5450</v>
      </c>
      <c r="Z141" s="338">
        <v>10.0</v>
      </c>
      <c r="AA141" s="224">
        <v>982.2</v>
      </c>
      <c r="AB141" s="339">
        <v>9822.0</v>
      </c>
      <c r="AC141" s="167">
        <f t="shared" si="184"/>
        <v>5450</v>
      </c>
      <c r="AD141" s="168">
        <f t="shared" si="185"/>
        <v>9822</v>
      </c>
      <c r="AE141" s="291">
        <f t="shared" si="186"/>
        <v>-4372</v>
      </c>
      <c r="AF141" s="170">
        <f t="shared" si="187"/>
        <v>-0.8022018349</v>
      </c>
      <c r="AG141" s="226" t="s">
        <v>315</v>
      </c>
      <c r="AH141" s="139"/>
      <c r="AI141" s="139"/>
    </row>
    <row r="142" ht="30.0" customHeight="1">
      <c r="A142" s="395" t="s">
        <v>112</v>
      </c>
      <c r="B142" s="396">
        <v>44295.0</v>
      </c>
      <c r="C142" s="397" t="s">
        <v>316</v>
      </c>
      <c r="D142" s="398"/>
      <c r="E142" s="399"/>
      <c r="F142" s="400"/>
      <c r="G142" s="162">
        <f t="shared" si="180"/>
        <v>0</v>
      </c>
      <c r="H142" s="399"/>
      <c r="I142" s="400"/>
      <c r="J142" s="160">
        <f t="shared" si="181"/>
        <v>0</v>
      </c>
      <c r="K142" s="401"/>
      <c r="L142" s="400"/>
      <c r="M142" s="402"/>
      <c r="N142" s="399"/>
      <c r="O142" s="400"/>
      <c r="P142" s="402"/>
      <c r="Q142" s="401"/>
      <c r="R142" s="400"/>
      <c r="S142" s="402"/>
      <c r="T142" s="399"/>
      <c r="U142" s="400"/>
      <c r="V142" s="402"/>
      <c r="W142" s="407"/>
      <c r="X142" s="403"/>
      <c r="Y142" s="204">
        <f t="shared" si="188"/>
        <v>0</v>
      </c>
      <c r="Z142" s="408"/>
      <c r="AA142" s="403"/>
      <c r="AB142" s="203">
        <f t="shared" ref="AB142:AB148" si="189">Z142*AA142</f>
        <v>0</v>
      </c>
      <c r="AC142" s="167">
        <f t="shared" si="184"/>
        <v>0</v>
      </c>
      <c r="AD142" s="168">
        <f t="shared" si="185"/>
        <v>0</v>
      </c>
      <c r="AE142" s="291">
        <f t="shared" si="186"/>
        <v>0</v>
      </c>
      <c r="AF142" s="170" t="str">
        <f t="shared" si="187"/>
        <v>#DIV/0!</v>
      </c>
      <c r="AG142" s="179"/>
      <c r="AH142" s="139"/>
      <c r="AI142" s="139"/>
    </row>
    <row r="143">
      <c r="A143" s="395" t="s">
        <v>112</v>
      </c>
      <c r="B143" s="405" t="s">
        <v>317</v>
      </c>
      <c r="C143" s="397" t="s">
        <v>318</v>
      </c>
      <c r="D143" s="406" t="s">
        <v>319</v>
      </c>
      <c r="E143" s="399"/>
      <c r="F143" s="400"/>
      <c r="G143" s="162">
        <f t="shared" si="180"/>
        <v>0</v>
      </c>
      <c r="H143" s="399"/>
      <c r="I143" s="400"/>
      <c r="J143" s="160">
        <f t="shared" si="181"/>
        <v>0</v>
      </c>
      <c r="K143" s="401"/>
      <c r="L143" s="400"/>
      <c r="M143" s="402"/>
      <c r="N143" s="399"/>
      <c r="O143" s="400"/>
      <c r="P143" s="402"/>
      <c r="Q143" s="401"/>
      <c r="R143" s="400"/>
      <c r="S143" s="402"/>
      <c r="T143" s="399"/>
      <c r="U143" s="400"/>
      <c r="V143" s="402"/>
      <c r="W143" s="407">
        <v>1.0</v>
      </c>
      <c r="X143" s="407">
        <v>10000.0</v>
      </c>
      <c r="Y143" s="204">
        <f t="shared" si="188"/>
        <v>10000</v>
      </c>
      <c r="Z143" s="408">
        <v>1.0</v>
      </c>
      <c r="AA143" s="410">
        <v>7000.0</v>
      </c>
      <c r="AB143" s="203">
        <f t="shared" si="189"/>
        <v>7000</v>
      </c>
      <c r="AC143" s="167">
        <f t="shared" si="184"/>
        <v>10000</v>
      </c>
      <c r="AD143" s="168">
        <f t="shared" si="185"/>
        <v>7000</v>
      </c>
      <c r="AE143" s="291">
        <f t="shared" si="186"/>
        <v>3000</v>
      </c>
      <c r="AF143" s="170">
        <f t="shared" si="187"/>
        <v>0.3</v>
      </c>
      <c r="AG143" s="409"/>
      <c r="AH143" s="139"/>
      <c r="AI143" s="139"/>
    </row>
    <row r="144">
      <c r="A144" s="395" t="s">
        <v>112</v>
      </c>
      <c r="B144" s="405" t="s">
        <v>320</v>
      </c>
      <c r="C144" s="397" t="s">
        <v>321</v>
      </c>
      <c r="D144" s="406" t="s">
        <v>319</v>
      </c>
      <c r="E144" s="399"/>
      <c r="F144" s="400"/>
      <c r="G144" s="162">
        <f t="shared" si="180"/>
        <v>0</v>
      </c>
      <c r="H144" s="399"/>
      <c r="I144" s="400"/>
      <c r="J144" s="160">
        <f t="shared" si="181"/>
        <v>0</v>
      </c>
      <c r="K144" s="401"/>
      <c r="L144" s="400"/>
      <c r="M144" s="402"/>
      <c r="N144" s="399"/>
      <c r="O144" s="400"/>
      <c r="P144" s="402"/>
      <c r="Q144" s="401"/>
      <c r="R144" s="400"/>
      <c r="S144" s="402"/>
      <c r="T144" s="399"/>
      <c r="U144" s="400"/>
      <c r="V144" s="402"/>
      <c r="W144" s="407">
        <v>1.0</v>
      </c>
      <c r="X144" s="407">
        <v>10000.0</v>
      </c>
      <c r="Y144" s="204">
        <f t="shared" si="188"/>
        <v>10000</v>
      </c>
      <c r="Z144" s="408">
        <v>1.0</v>
      </c>
      <c r="AA144" s="407">
        <v>10000.0</v>
      </c>
      <c r="AB144" s="203">
        <f t="shared" si="189"/>
        <v>10000</v>
      </c>
      <c r="AC144" s="167">
        <f t="shared" si="184"/>
        <v>10000</v>
      </c>
      <c r="AD144" s="168">
        <f t="shared" si="185"/>
        <v>10000</v>
      </c>
      <c r="AE144" s="291">
        <f t="shared" si="186"/>
        <v>0</v>
      </c>
      <c r="AF144" s="170">
        <f t="shared" si="187"/>
        <v>0</v>
      </c>
      <c r="AG144" s="179"/>
      <c r="AH144" s="139"/>
      <c r="AI144" s="139"/>
    </row>
    <row r="145">
      <c r="A145" s="395" t="s">
        <v>112</v>
      </c>
      <c r="B145" s="405" t="s">
        <v>322</v>
      </c>
      <c r="C145" s="397" t="s">
        <v>323</v>
      </c>
      <c r="D145" s="406" t="s">
        <v>319</v>
      </c>
      <c r="E145" s="399"/>
      <c r="F145" s="400"/>
      <c r="G145" s="162">
        <f t="shared" si="180"/>
        <v>0</v>
      </c>
      <c r="H145" s="399"/>
      <c r="I145" s="400"/>
      <c r="J145" s="160">
        <f t="shared" si="181"/>
        <v>0</v>
      </c>
      <c r="K145" s="401"/>
      <c r="L145" s="400"/>
      <c r="M145" s="402"/>
      <c r="N145" s="399"/>
      <c r="O145" s="400"/>
      <c r="P145" s="402"/>
      <c r="Q145" s="401"/>
      <c r="R145" s="400"/>
      <c r="S145" s="402"/>
      <c r="T145" s="399"/>
      <c r="U145" s="400"/>
      <c r="V145" s="402"/>
      <c r="W145" s="407">
        <v>1.0</v>
      </c>
      <c r="X145" s="407">
        <v>7000.0</v>
      </c>
      <c r="Y145" s="204">
        <f t="shared" si="188"/>
        <v>7000</v>
      </c>
      <c r="Z145" s="408">
        <v>1.0</v>
      </c>
      <c r="AA145" s="407">
        <v>7000.0</v>
      </c>
      <c r="AB145" s="203">
        <f t="shared" si="189"/>
        <v>7000</v>
      </c>
      <c r="AC145" s="167">
        <f t="shared" si="184"/>
        <v>7000</v>
      </c>
      <c r="AD145" s="168">
        <f t="shared" si="185"/>
        <v>7000</v>
      </c>
      <c r="AE145" s="291">
        <f t="shared" si="186"/>
        <v>0</v>
      </c>
      <c r="AF145" s="170">
        <f t="shared" si="187"/>
        <v>0</v>
      </c>
      <c r="AG145" s="179"/>
      <c r="AH145" s="139"/>
      <c r="AI145" s="139"/>
    </row>
    <row r="146">
      <c r="A146" s="154" t="s">
        <v>112</v>
      </c>
      <c r="B146" s="411" t="s">
        <v>324</v>
      </c>
      <c r="C146" s="266" t="s">
        <v>325</v>
      </c>
      <c r="D146" s="406" t="s">
        <v>319</v>
      </c>
      <c r="E146" s="193"/>
      <c r="F146" s="194"/>
      <c r="G146" s="162">
        <f t="shared" si="180"/>
        <v>0</v>
      </c>
      <c r="H146" s="193"/>
      <c r="I146" s="194"/>
      <c r="J146" s="160">
        <f t="shared" si="181"/>
        <v>0</v>
      </c>
      <c r="K146" s="268"/>
      <c r="L146" s="194"/>
      <c r="M146" s="160">
        <f t="shared" ref="M146:M148" si="190">K146*L146</f>
        <v>0</v>
      </c>
      <c r="N146" s="193"/>
      <c r="O146" s="194"/>
      <c r="P146" s="160">
        <f t="shared" ref="P146:P148" si="191">N146*O146</f>
        <v>0</v>
      </c>
      <c r="Q146" s="268"/>
      <c r="R146" s="194"/>
      <c r="S146" s="160">
        <f t="shared" ref="S146:S148" si="192">Q146*R146</f>
        <v>0</v>
      </c>
      <c r="T146" s="193"/>
      <c r="U146" s="194"/>
      <c r="V146" s="160">
        <f t="shared" ref="V146:V148" si="193">T146*U146</f>
        <v>0</v>
      </c>
      <c r="W146" s="407">
        <v>1.0</v>
      </c>
      <c r="X146" s="407">
        <v>10000.0</v>
      </c>
      <c r="Y146" s="204">
        <f t="shared" si="188"/>
        <v>10000</v>
      </c>
      <c r="Z146" s="408">
        <v>1.0</v>
      </c>
      <c r="AA146" s="407">
        <v>10000.0</v>
      </c>
      <c r="AB146" s="203">
        <f t="shared" si="189"/>
        <v>10000</v>
      </c>
      <c r="AC146" s="167">
        <f t="shared" si="184"/>
        <v>10000</v>
      </c>
      <c r="AD146" s="168">
        <f t="shared" si="185"/>
        <v>10000</v>
      </c>
      <c r="AE146" s="291">
        <f t="shared" si="186"/>
        <v>0</v>
      </c>
      <c r="AF146" s="170">
        <f t="shared" si="187"/>
        <v>0</v>
      </c>
      <c r="AG146" s="171"/>
      <c r="AH146" s="139"/>
      <c r="AI146" s="139"/>
    </row>
    <row r="147">
      <c r="A147" s="154" t="s">
        <v>112</v>
      </c>
      <c r="B147" s="411" t="s">
        <v>326</v>
      </c>
      <c r="C147" s="266" t="s">
        <v>327</v>
      </c>
      <c r="D147" s="406" t="s">
        <v>319</v>
      </c>
      <c r="E147" s="193"/>
      <c r="F147" s="194"/>
      <c r="G147" s="162">
        <f t="shared" si="180"/>
        <v>0</v>
      </c>
      <c r="H147" s="193"/>
      <c r="I147" s="194"/>
      <c r="J147" s="160">
        <f t="shared" si="181"/>
        <v>0</v>
      </c>
      <c r="K147" s="268"/>
      <c r="L147" s="194"/>
      <c r="M147" s="160">
        <f t="shared" si="190"/>
        <v>0</v>
      </c>
      <c r="N147" s="193"/>
      <c r="O147" s="194"/>
      <c r="P147" s="160">
        <f t="shared" si="191"/>
        <v>0</v>
      </c>
      <c r="Q147" s="268"/>
      <c r="R147" s="194"/>
      <c r="S147" s="160">
        <f t="shared" si="192"/>
        <v>0</v>
      </c>
      <c r="T147" s="193"/>
      <c r="U147" s="194"/>
      <c r="V147" s="160">
        <f t="shared" si="193"/>
        <v>0</v>
      </c>
      <c r="W147" s="407">
        <v>1.0</v>
      </c>
      <c r="X147" s="407">
        <v>5000.0</v>
      </c>
      <c r="Y147" s="204">
        <f t="shared" si="188"/>
        <v>5000</v>
      </c>
      <c r="Z147" s="408">
        <v>1.0</v>
      </c>
      <c r="AA147" s="407">
        <v>5000.0</v>
      </c>
      <c r="AB147" s="203">
        <f t="shared" si="189"/>
        <v>5000</v>
      </c>
      <c r="AC147" s="167">
        <f t="shared" si="184"/>
        <v>5000</v>
      </c>
      <c r="AD147" s="168">
        <f t="shared" si="185"/>
        <v>5000</v>
      </c>
      <c r="AE147" s="291">
        <f t="shared" si="186"/>
        <v>0</v>
      </c>
      <c r="AF147" s="170">
        <f t="shared" si="187"/>
        <v>0</v>
      </c>
      <c r="AG147" s="171"/>
      <c r="AH147" s="139"/>
      <c r="AI147" s="139"/>
    </row>
    <row r="148">
      <c r="A148" s="180" t="s">
        <v>112</v>
      </c>
      <c r="B148" s="412" t="s">
        <v>328</v>
      </c>
      <c r="C148" s="270" t="s">
        <v>329</v>
      </c>
      <c r="D148" s="406" t="s">
        <v>319</v>
      </c>
      <c r="E148" s="195"/>
      <c r="F148" s="196"/>
      <c r="G148" s="185">
        <f t="shared" si="180"/>
        <v>0</v>
      </c>
      <c r="H148" s="195"/>
      <c r="I148" s="196"/>
      <c r="J148" s="184">
        <f t="shared" si="181"/>
        <v>0</v>
      </c>
      <c r="K148" s="272"/>
      <c r="L148" s="196"/>
      <c r="M148" s="184">
        <f t="shared" si="190"/>
        <v>0</v>
      </c>
      <c r="N148" s="195"/>
      <c r="O148" s="196"/>
      <c r="P148" s="184">
        <f t="shared" si="191"/>
        <v>0</v>
      </c>
      <c r="Q148" s="272"/>
      <c r="R148" s="196"/>
      <c r="S148" s="184">
        <f t="shared" si="192"/>
        <v>0</v>
      </c>
      <c r="T148" s="195"/>
      <c r="U148" s="196"/>
      <c r="V148" s="184">
        <f t="shared" si="193"/>
        <v>0</v>
      </c>
      <c r="W148" s="413">
        <v>1.0</v>
      </c>
      <c r="X148" s="413">
        <v>10000.0</v>
      </c>
      <c r="Y148" s="210">
        <f t="shared" si="188"/>
        <v>10000</v>
      </c>
      <c r="Z148" s="414">
        <v>1.0</v>
      </c>
      <c r="AA148" s="413">
        <v>10000.0</v>
      </c>
      <c r="AB148" s="209">
        <f t="shared" si="189"/>
        <v>10000</v>
      </c>
      <c r="AC148" s="186">
        <f t="shared" si="184"/>
        <v>10000</v>
      </c>
      <c r="AD148" s="187">
        <f t="shared" si="185"/>
        <v>10000</v>
      </c>
      <c r="AE148" s="293">
        <f t="shared" si="186"/>
        <v>0</v>
      </c>
      <c r="AF148" s="170">
        <f t="shared" si="187"/>
        <v>0</v>
      </c>
      <c r="AG148" s="171"/>
      <c r="AH148" s="139"/>
      <c r="AI148" s="139"/>
    </row>
    <row r="149" ht="15.0" customHeight="1">
      <c r="A149" s="415" t="s">
        <v>330</v>
      </c>
      <c r="B149" s="416"/>
      <c r="C149" s="417"/>
      <c r="D149" s="418"/>
      <c r="E149" s="419">
        <f t="shared" ref="E149:AB149" si="194">SUM(E132:E148)</f>
        <v>60</v>
      </c>
      <c r="F149" s="420">
        <f t="shared" si="194"/>
        <v>300</v>
      </c>
      <c r="G149" s="421">
        <f t="shared" si="194"/>
        <v>18000</v>
      </c>
      <c r="H149" s="422">
        <f t="shared" si="194"/>
        <v>12</v>
      </c>
      <c r="I149" s="423">
        <f t="shared" si="194"/>
        <v>1500</v>
      </c>
      <c r="J149" s="424">
        <f t="shared" si="194"/>
        <v>18000</v>
      </c>
      <c r="K149" s="425">
        <f t="shared" si="194"/>
        <v>0</v>
      </c>
      <c r="L149" s="420">
        <f t="shared" si="194"/>
        <v>0</v>
      </c>
      <c r="M149" s="426">
        <f t="shared" si="194"/>
        <v>0</v>
      </c>
      <c r="N149" s="419">
        <f t="shared" si="194"/>
        <v>0</v>
      </c>
      <c r="O149" s="420">
        <f t="shared" si="194"/>
        <v>0</v>
      </c>
      <c r="P149" s="426">
        <f t="shared" si="194"/>
        <v>0</v>
      </c>
      <c r="Q149" s="425">
        <f t="shared" si="194"/>
        <v>0</v>
      </c>
      <c r="R149" s="420">
        <f t="shared" si="194"/>
        <v>0</v>
      </c>
      <c r="S149" s="426">
        <f t="shared" si="194"/>
        <v>0</v>
      </c>
      <c r="T149" s="419">
        <f t="shared" si="194"/>
        <v>0</v>
      </c>
      <c r="U149" s="420">
        <f t="shared" si="194"/>
        <v>0</v>
      </c>
      <c r="V149" s="426">
        <f t="shared" si="194"/>
        <v>0</v>
      </c>
      <c r="W149" s="427">
        <f t="shared" si="194"/>
        <v>19</v>
      </c>
      <c r="X149" s="303">
        <f t="shared" si="194"/>
        <v>121090</v>
      </c>
      <c r="Y149" s="327">
        <f t="shared" si="194"/>
        <v>233450</v>
      </c>
      <c r="Z149" s="234">
        <f t="shared" si="194"/>
        <v>24</v>
      </c>
      <c r="AA149" s="303">
        <f t="shared" si="194"/>
        <v>117982.2</v>
      </c>
      <c r="AB149" s="327">
        <f t="shared" si="194"/>
        <v>234822</v>
      </c>
      <c r="AC149" s="300">
        <f t="shared" si="184"/>
        <v>251450</v>
      </c>
      <c r="AD149" s="306">
        <f t="shared" si="185"/>
        <v>252822</v>
      </c>
      <c r="AE149" s="305">
        <f t="shared" si="186"/>
        <v>-1372</v>
      </c>
      <c r="AF149" s="372">
        <f t="shared" si="187"/>
        <v>-0.005456353152</v>
      </c>
      <c r="AG149" s="308"/>
      <c r="AH149" s="139"/>
      <c r="AI149" s="139"/>
    </row>
    <row r="150" ht="15.0" customHeight="1">
      <c r="A150" s="367" t="s">
        <v>107</v>
      </c>
      <c r="B150" s="428" t="s">
        <v>33</v>
      </c>
      <c r="C150" s="311" t="s">
        <v>331</v>
      </c>
      <c r="D150" s="429"/>
      <c r="E150" s="129"/>
      <c r="F150" s="130"/>
      <c r="G150" s="130"/>
      <c r="H150" s="129"/>
      <c r="I150" s="130"/>
      <c r="J150" s="134"/>
      <c r="K150" s="130"/>
      <c r="L150" s="130"/>
      <c r="M150" s="134"/>
      <c r="N150" s="129"/>
      <c r="O150" s="130"/>
      <c r="P150" s="134"/>
      <c r="Q150" s="130"/>
      <c r="R150" s="130"/>
      <c r="S150" s="134"/>
      <c r="T150" s="129"/>
      <c r="U150" s="130"/>
      <c r="V150" s="134"/>
      <c r="W150" s="130"/>
      <c r="X150" s="130"/>
      <c r="Y150" s="134"/>
      <c r="Z150" s="129"/>
      <c r="AA150" s="130"/>
      <c r="AB150" s="130"/>
      <c r="AC150" s="360"/>
      <c r="AD150" s="361"/>
      <c r="AE150" s="361"/>
      <c r="AF150" s="137"/>
      <c r="AG150" s="138"/>
      <c r="AH150" s="139"/>
      <c r="AI150" s="139"/>
    </row>
    <row r="151" ht="30.0" customHeight="1">
      <c r="A151" s="430" t="s">
        <v>112</v>
      </c>
      <c r="B151" s="431" t="s">
        <v>113</v>
      </c>
      <c r="C151" s="432" t="s">
        <v>332</v>
      </c>
      <c r="D151" s="433"/>
      <c r="E151" s="399"/>
      <c r="F151" s="400"/>
      <c r="G151" s="434">
        <f t="shared" ref="G151:G152" si="195">E151*F151</f>
        <v>0</v>
      </c>
      <c r="H151" s="388"/>
      <c r="I151" s="387"/>
      <c r="J151" s="385">
        <f t="shared" ref="J151:J152" si="196">H151*I151</f>
        <v>0</v>
      </c>
      <c r="K151" s="401"/>
      <c r="L151" s="400"/>
      <c r="M151" s="402">
        <f t="shared" ref="M151:M152" si="197">K151*L151</f>
        <v>0</v>
      </c>
      <c r="N151" s="399"/>
      <c r="O151" s="400"/>
      <c r="P151" s="402">
        <f t="shared" ref="P151:P152" si="198">N151*O151</f>
        <v>0</v>
      </c>
      <c r="Q151" s="401"/>
      <c r="R151" s="400"/>
      <c r="S151" s="402">
        <f t="shared" ref="S151:S152" si="199">Q151*R151</f>
        <v>0</v>
      </c>
      <c r="T151" s="399"/>
      <c r="U151" s="400"/>
      <c r="V151" s="402">
        <f t="shared" ref="V151:V152" si="200">T151*U151</f>
        <v>0</v>
      </c>
      <c r="W151" s="401"/>
      <c r="X151" s="400"/>
      <c r="Y151" s="402">
        <f t="shared" ref="Y151:Y152" si="201">W151*X151</f>
        <v>0</v>
      </c>
      <c r="Z151" s="399"/>
      <c r="AA151" s="400"/>
      <c r="AB151" s="402">
        <f t="shared" ref="AB151:AB152" si="202">Z151*AA151</f>
        <v>0</v>
      </c>
      <c r="AC151" s="435">
        <f t="shared" ref="AC151:AC153" si="203">G151+M151+S151+Y151</f>
        <v>0</v>
      </c>
      <c r="AD151" s="436">
        <f t="shared" ref="AD151:AD153" si="204">J151+P151+V151+AB151</f>
        <v>0</v>
      </c>
      <c r="AE151" s="393">
        <f t="shared" ref="AE151:AE153" si="205">AC151-AD151</f>
        <v>0</v>
      </c>
      <c r="AF151" s="437" t="str">
        <f t="shared" ref="AF151:AF153" si="206">AE151/AC151</f>
        <v>#DIV/0!</v>
      </c>
      <c r="AG151" s="438"/>
      <c r="AH151" s="139"/>
      <c r="AI151" s="139"/>
    </row>
    <row r="152" ht="30.0" customHeight="1">
      <c r="A152" s="439" t="s">
        <v>112</v>
      </c>
      <c r="B152" s="431" t="s">
        <v>116</v>
      </c>
      <c r="C152" s="440" t="s">
        <v>333</v>
      </c>
      <c r="D152" s="319"/>
      <c r="E152" s="320"/>
      <c r="F152" s="321"/>
      <c r="G152" s="162">
        <f t="shared" si="195"/>
        <v>0</v>
      </c>
      <c r="H152" s="320"/>
      <c r="I152" s="321"/>
      <c r="J152" s="160">
        <f t="shared" si="196"/>
        <v>0</v>
      </c>
      <c r="K152" s="346"/>
      <c r="L152" s="321"/>
      <c r="M152" s="347">
        <f t="shared" si="197"/>
        <v>0</v>
      </c>
      <c r="N152" s="320"/>
      <c r="O152" s="321"/>
      <c r="P152" s="347">
        <f t="shared" si="198"/>
        <v>0</v>
      </c>
      <c r="Q152" s="346"/>
      <c r="R152" s="321"/>
      <c r="S152" s="347">
        <f t="shared" si="199"/>
        <v>0</v>
      </c>
      <c r="T152" s="320"/>
      <c r="U152" s="321"/>
      <c r="V152" s="347">
        <f t="shared" si="200"/>
        <v>0</v>
      </c>
      <c r="W152" s="346"/>
      <c r="X152" s="321"/>
      <c r="Y152" s="347">
        <f t="shared" si="201"/>
        <v>0</v>
      </c>
      <c r="Z152" s="320"/>
      <c r="AA152" s="321"/>
      <c r="AB152" s="347">
        <f t="shared" si="202"/>
        <v>0</v>
      </c>
      <c r="AC152" s="186">
        <f t="shared" si="203"/>
        <v>0</v>
      </c>
      <c r="AD152" s="187">
        <f t="shared" si="204"/>
        <v>0</v>
      </c>
      <c r="AE152" s="293">
        <f t="shared" si="205"/>
        <v>0</v>
      </c>
      <c r="AF152" s="170" t="str">
        <f t="shared" si="206"/>
        <v>#DIV/0!</v>
      </c>
      <c r="AG152" s="171"/>
      <c r="AH152" s="139"/>
      <c r="AI152" s="139"/>
    </row>
    <row r="153" ht="15.0" customHeight="1">
      <c r="A153" s="296" t="s">
        <v>334</v>
      </c>
      <c r="B153" s="297"/>
      <c r="C153" s="298"/>
      <c r="D153" s="299"/>
      <c r="E153" s="300">
        <f t="shared" ref="E153:AB153" si="207">SUM(E151:E152)</f>
        <v>0</v>
      </c>
      <c r="F153" s="301">
        <f t="shared" si="207"/>
        <v>0</v>
      </c>
      <c r="G153" s="302">
        <f t="shared" si="207"/>
        <v>0</v>
      </c>
      <c r="H153" s="234">
        <f t="shared" si="207"/>
        <v>0</v>
      </c>
      <c r="I153" s="303">
        <f t="shared" si="207"/>
        <v>0</v>
      </c>
      <c r="J153" s="327">
        <f t="shared" si="207"/>
        <v>0</v>
      </c>
      <c r="K153" s="304">
        <f t="shared" si="207"/>
        <v>0</v>
      </c>
      <c r="L153" s="301">
        <f t="shared" si="207"/>
        <v>0</v>
      </c>
      <c r="M153" s="305">
        <f t="shared" si="207"/>
        <v>0</v>
      </c>
      <c r="N153" s="300">
        <f t="shared" si="207"/>
        <v>0</v>
      </c>
      <c r="O153" s="301">
        <f t="shared" si="207"/>
        <v>0</v>
      </c>
      <c r="P153" s="305">
        <f t="shared" si="207"/>
        <v>0</v>
      </c>
      <c r="Q153" s="304">
        <f t="shared" si="207"/>
        <v>0</v>
      </c>
      <c r="R153" s="301">
        <f t="shared" si="207"/>
        <v>0</v>
      </c>
      <c r="S153" s="305">
        <f t="shared" si="207"/>
        <v>0</v>
      </c>
      <c r="T153" s="300">
        <f t="shared" si="207"/>
        <v>0</v>
      </c>
      <c r="U153" s="301">
        <f t="shared" si="207"/>
        <v>0</v>
      </c>
      <c r="V153" s="305">
        <f t="shared" si="207"/>
        <v>0</v>
      </c>
      <c r="W153" s="304">
        <f t="shared" si="207"/>
        <v>0</v>
      </c>
      <c r="X153" s="301">
        <f t="shared" si="207"/>
        <v>0</v>
      </c>
      <c r="Y153" s="305">
        <f t="shared" si="207"/>
        <v>0</v>
      </c>
      <c r="Z153" s="300">
        <f t="shared" si="207"/>
        <v>0</v>
      </c>
      <c r="AA153" s="301">
        <f t="shared" si="207"/>
        <v>0</v>
      </c>
      <c r="AB153" s="305">
        <f t="shared" si="207"/>
        <v>0</v>
      </c>
      <c r="AC153" s="234">
        <f t="shared" si="203"/>
        <v>0</v>
      </c>
      <c r="AD153" s="348">
        <f t="shared" si="204"/>
        <v>0</v>
      </c>
      <c r="AE153" s="327">
        <f t="shared" si="205"/>
        <v>0</v>
      </c>
      <c r="AF153" s="441" t="str">
        <f t="shared" si="206"/>
        <v>#DIV/0!</v>
      </c>
      <c r="AG153" s="442"/>
      <c r="AH153" s="139"/>
      <c r="AI153" s="139"/>
    </row>
    <row r="154" ht="54.75" customHeight="1">
      <c r="A154" s="443" t="s">
        <v>107</v>
      </c>
      <c r="B154" s="428" t="s">
        <v>34</v>
      </c>
      <c r="C154" s="311" t="s">
        <v>335</v>
      </c>
      <c r="D154" s="429"/>
      <c r="E154" s="129"/>
      <c r="F154" s="130"/>
      <c r="G154" s="130"/>
      <c r="H154" s="129"/>
      <c r="I154" s="130"/>
      <c r="J154" s="134"/>
      <c r="K154" s="130"/>
      <c r="L154" s="130"/>
      <c r="M154" s="134"/>
      <c r="N154" s="129"/>
      <c r="O154" s="130"/>
      <c r="P154" s="134"/>
      <c r="Q154" s="130"/>
      <c r="R154" s="130"/>
      <c r="S154" s="134"/>
      <c r="T154" s="129"/>
      <c r="U154" s="130"/>
      <c r="V154" s="134"/>
      <c r="W154" s="130"/>
      <c r="X154" s="130"/>
      <c r="Y154" s="134"/>
      <c r="Z154" s="129"/>
      <c r="AA154" s="130"/>
      <c r="AB154" s="134"/>
      <c r="AC154" s="360"/>
      <c r="AD154" s="361"/>
      <c r="AE154" s="361"/>
      <c r="AF154" s="137"/>
      <c r="AG154" s="138"/>
      <c r="AH154" s="139"/>
      <c r="AI154" s="139"/>
    </row>
    <row r="155" ht="30.0" customHeight="1">
      <c r="A155" s="430" t="s">
        <v>112</v>
      </c>
      <c r="B155" s="431" t="s">
        <v>113</v>
      </c>
      <c r="C155" s="432" t="s">
        <v>336</v>
      </c>
      <c r="D155" s="433" t="s">
        <v>299</v>
      </c>
      <c r="E155" s="399"/>
      <c r="F155" s="400"/>
      <c r="G155" s="434">
        <f t="shared" ref="G155:G156" si="208">E155*F155</f>
        <v>0</v>
      </c>
      <c r="H155" s="388"/>
      <c r="I155" s="387"/>
      <c r="J155" s="385">
        <f t="shared" ref="J155:J156" si="209">H155*I155</f>
        <v>0</v>
      </c>
      <c r="K155" s="401"/>
      <c r="L155" s="400"/>
      <c r="M155" s="402">
        <f t="shared" ref="M155:M156" si="210">K155*L155</f>
        <v>0</v>
      </c>
      <c r="N155" s="399"/>
      <c r="O155" s="400"/>
      <c r="P155" s="402">
        <f t="shared" ref="P155:P156" si="211">N155*O155</f>
        <v>0</v>
      </c>
      <c r="Q155" s="401"/>
      <c r="R155" s="400"/>
      <c r="S155" s="402">
        <f t="shared" ref="S155:S156" si="212">Q155*R155</f>
        <v>0</v>
      </c>
      <c r="T155" s="399"/>
      <c r="U155" s="400"/>
      <c r="V155" s="402">
        <f t="shared" ref="V155:V156" si="213">T155*U155</f>
        <v>0</v>
      </c>
      <c r="W155" s="401"/>
      <c r="X155" s="400"/>
      <c r="Y155" s="402">
        <f t="shared" ref="Y155:Y156" si="214">W155*X155</f>
        <v>0</v>
      </c>
      <c r="Z155" s="399"/>
      <c r="AA155" s="400"/>
      <c r="AB155" s="402">
        <f t="shared" ref="AB155:AB156" si="215">Z155*AA155</f>
        <v>0</v>
      </c>
      <c r="AC155" s="435">
        <f t="shared" ref="AC155:AC157" si="216">G155+M155+S155+Y155</f>
        <v>0</v>
      </c>
      <c r="AD155" s="436">
        <f t="shared" ref="AD155:AD157" si="217">J155+P155+V155+AB155</f>
        <v>0</v>
      </c>
      <c r="AE155" s="393">
        <f t="shared" ref="AE155:AE157" si="218">AC155-AD155</f>
        <v>0</v>
      </c>
      <c r="AF155" s="170" t="str">
        <f t="shared" ref="AF155:AF157" si="219">AE155/AC155</f>
        <v>#DIV/0!</v>
      </c>
      <c r="AG155" s="171"/>
      <c r="AH155" s="139"/>
      <c r="AI155" s="139"/>
    </row>
    <row r="156" ht="30.0" customHeight="1">
      <c r="A156" s="439" t="s">
        <v>112</v>
      </c>
      <c r="B156" s="431" t="s">
        <v>116</v>
      </c>
      <c r="C156" s="440" t="s">
        <v>336</v>
      </c>
      <c r="D156" s="319" t="s">
        <v>299</v>
      </c>
      <c r="E156" s="320"/>
      <c r="F156" s="321"/>
      <c r="G156" s="162">
        <f t="shared" si="208"/>
        <v>0</v>
      </c>
      <c r="H156" s="320"/>
      <c r="I156" s="321"/>
      <c r="J156" s="160">
        <f t="shared" si="209"/>
        <v>0</v>
      </c>
      <c r="K156" s="346"/>
      <c r="L156" s="321"/>
      <c r="M156" s="347">
        <f t="shared" si="210"/>
        <v>0</v>
      </c>
      <c r="N156" s="320"/>
      <c r="O156" s="321"/>
      <c r="P156" s="347">
        <f t="shared" si="211"/>
        <v>0</v>
      </c>
      <c r="Q156" s="346"/>
      <c r="R156" s="321"/>
      <c r="S156" s="347">
        <f t="shared" si="212"/>
        <v>0</v>
      </c>
      <c r="T156" s="320"/>
      <c r="U156" s="321"/>
      <c r="V156" s="347">
        <f t="shared" si="213"/>
        <v>0</v>
      </c>
      <c r="W156" s="346"/>
      <c r="X156" s="321"/>
      <c r="Y156" s="347">
        <f t="shared" si="214"/>
        <v>0</v>
      </c>
      <c r="Z156" s="320"/>
      <c r="AA156" s="321"/>
      <c r="AB156" s="347">
        <f t="shared" si="215"/>
        <v>0</v>
      </c>
      <c r="AC156" s="186">
        <f t="shared" si="216"/>
        <v>0</v>
      </c>
      <c r="AD156" s="187">
        <f t="shared" si="217"/>
        <v>0</v>
      </c>
      <c r="AE156" s="293">
        <f t="shared" si="218"/>
        <v>0</v>
      </c>
      <c r="AF156" s="170" t="str">
        <f t="shared" si="219"/>
        <v>#DIV/0!</v>
      </c>
      <c r="AG156" s="171"/>
      <c r="AH156" s="139"/>
      <c r="AI156" s="139"/>
    </row>
    <row r="157" ht="42.0" customHeight="1">
      <c r="A157" s="444" t="s">
        <v>337</v>
      </c>
      <c r="B157" s="85"/>
      <c r="C157" s="86"/>
      <c r="D157" s="445"/>
      <c r="E157" s="446">
        <f t="shared" ref="E157:AB157" si="220">SUM(E155:E156)</f>
        <v>0</v>
      </c>
      <c r="F157" s="447">
        <f t="shared" si="220"/>
        <v>0</v>
      </c>
      <c r="G157" s="448">
        <f t="shared" si="220"/>
        <v>0</v>
      </c>
      <c r="H157" s="449">
        <f t="shared" si="220"/>
        <v>0</v>
      </c>
      <c r="I157" s="450">
        <f t="shared" si="220"/>
        <v>0</v>
      </c>
      <c r="J157" s="450">
        <f t="shared" si="220"/>
        <v>0</v>
      </c>
      <c r="K157" s="451">
        <f t="shared" si="220"/>
        <v>0</v>
      </c>
      <c r="L157" s="447">
        <f t="shared" si="220"/>
        <v>0</v>
      </c>
      <c r="M157" s="447">
        <f t="shared" si="220"/>
        <v>0</v>
      </c>
      <c r="N157" s="446">
        <f t="shared" si="220"/>
        <v>0</v>
      </c>
      <c r="O157" s="447">
        <f t="shared" si="220"/>
        <v>0</v>
      </c>
      <c r="P157" s="447">
        <f t="shared" si="220"/>
        <v>0</v>
      </c>
      <c r="Q157" s="451">
        <f t="shared" si="220"/>
        <v>0</v>
      </c>
      <c r="R157" s="447">
        <f t="shared" si="220"/>
        <v>0</v>
      </c>
      <c r="S157" s="447">
        <f t="shared" si="220"/>
        <v>0</v>
      </c>
      <c r="T157" s="446">
        <f t="shared" si="220"/>
        <v>0</v>
      </c>
      <c r="U157" s="447">
        <f t="shared" si="220"/>
        <v>0</v>
      </c>
      <c r="V157" s="447">
        <f t="shared" si="220"/>
        <v>0</v>
      </c>
      <c r="W157" s="451">
        <f t="shared" si="220"/>
        <v>0</v>
      </c>
      <c r="X157" s="447">
        <f t="shared" si="220"/>
        <v>0</v>
      </c>
      <c r="Y157" s="447">
        <f t="shared" si="220"/>
        <v>0</v>
      </c>
      <c r="Z157" s="446">
        <f t="shared" si="220"/>
        <v>0</v>
      </c>
      <c r="AA157" s="447">
        <f t="shared" si="220"/>
        <v>0</v>
      </c>
      <c r="AB157" s="447">
        <f t="shared" si="220"/>
        <v>0</v>
      </c>
      <c r="AC157" s="234">
        <f t="shared" si="216"/>
        <v>0</v>
      </c>
      <c r="AD157" s="348">
        <f t="shared" si="217"/>
        <v>0</v>
      </c>
      <c r="AE157" s="327">
        <f t="shared" si="218"/>
        <v>0</v>
      </c>
      <c r="AF157" s="452" t="str">
        <f t="shared" si="219"/>
        <v>#DIV/0!</v>
      </c>
      <c r="AG157" s="453"/>
      <c r="AH157" s="139"/>
      <c r="AI157" s="139"/>
    </row>
    <row r="158" ht="15.75" customHeight="1">
      <c r="A158" s="309" t="s">
        <v>107</v>
      </c>
      <c r="B158" s="368" t="s">
        <v>35</v>
      </c>
      <c r="C158" s="454" t="s">
        <v>338</v>
      </c>
      <c r="D158" s="455"/>
      <c r="E158" s="456"/>
      <c r="F158" s="457"/>
      <c r="G158" s="457"/>
      <c r="H158" s="456"/>
      <c r="I158" s="457"/>
      <c r="J158" s="457"/>
      <c r="K158" s="457"/>
      <c r="L158" s="457"/>
      <c r="M158" s="458"/>
      <c r="N158" s="456"/>
      <c r="O158" s="457"/>
      <c r="P158" s="458"/>
      <c r="Q158" s="457"/>
      <c r="R158" s="457"/>
      <c r="S158" s="458"/>
      <c r="T158" s="456"/>
      <c r="U158" s="457"/>
      <c r="V158" s="458"/>
      <c r="W158" s="457"/>
      <c r="X158" s="457"/>
      <c r="Y158" s="458"/>
      <c r="Z158" s="456"/>
      <c r="AA158" s="457"/>
      <c r="AB158" s="458"/>
      <c r="AC158" s="456"/>
      <c r="AD158" s="457"/>
      <c r="AE158" s="457"/>
      <c r="AF158" s="137"/>
      <c r="AG158" s="138"/>
      <c r="AH158" s="139"/>
      <c r="AI158" s="139"/>
    </row>
    <row r="159" ht="30.0" customHeight="1">
      <c r="A159" s="378" t="s">
        <v>112</v>
      </c>
      <c r="B159" s="459" t="s">
        <v>113</v>
      </c>
      <c r="C159" s="380" t="s">
        <v>339</v>
      </c>
      <c r="D159" s="460" t="s">
        <v>207</v>
      </c>
      <c r="E159" s="388"/>
      <c r="F159" s="387"/>
      <c r="G159" s="384">
        <f t="shared" ref="G159:G161" si="221">E159*F159</f>
        <v>0</v>
      </c>
      <c r="H159" s="388"/>
      <c r="I159" s="387"/>
      <c r="J159" s="385">
        <f t="shared" ref="J159:J161" si="222">H159*I159</f>
        <v>0</v>
      </c>
      <c r="K159" s="386"/>
      <c r="L159" s="387"/>
      <c r="M159" s="385">
        <f t="shared" ref="M159:M161" si="223">K159*L159</f>
        <v>0</v>
      </c>
      <c r="N159" s="388"/>
      <c r="O159" s="387"/>
      <c r="P159" s="385">
        <f t="shared" ref="P159:P161" si="224">N159*O159</f>
        <v>0</v>
      </c>
      <c r="Q159" s="386"/>
      <c r="R159" s="387"/>
      <c r="S159" s="385">
        <f t="shared" ref="S159:S161" si="225">Q159*R159</f>
        <v>0</v>
      </c>
      <c r="T159" s="388"/>
      <c r="U159" s="387"/>
      <c r="V159" s="385">
        <f t="shared" ref="V159:V161" si="226">T159*U159</f>
        <v>0</v>
      </c>
      <c r="W159" s="386"/>
      <c r="X159" s="387"/>
      <c r="Y159" s="385">
        <f t="shared" ref="Y159:Y161" si="227">W159*X159</f>
        <v>0</v>
      </c>
      <c r="Z159" s="388"/>
      <c r="AA159" s="387"/>
      <c r="AB159" s="384">
        <f t="shared" ref="AB159:AB161" si="228">Z159*AA159</f>
        <v>0</v>
      </c>
      <c r="AC159" s="435">
        <f t="shared" ref="AC159:AC162" si="229">G159+M159+S159+Y159</f>
        <v>0</v>
      </c>
      <c r="AD159" s="461">
        <f t="shared" ref="AD159:AD162" si="230">J159+P159+V159+AB159</f>
        <v>0</v>
      </c>
      <c r="AE159" s="462">
        <f t="shared" ref="AE159:AE162" si="231">AC159-AD159</f>
        <v>0</v>
      </c>
      <c r="AF159" s="292" t="str">
        <f t="shared" ref="AF159:AF162" si="232">AE159/AC159</f>
        <v>#DIV/0!</v>
      </c>
      <c r="AG159" s="171"/>
      <c r="AH159" s="139"/>
      <c r="AI159" s="139"/>
    </row>
    <row r="160" ht="30.0" customHeight="1">
      <c r="A160" s="154" t="s">
        <v>112</v>
      </c>
      <c r="B160" s="411" t="s">
        <v>116</v>
      </c>
      <c r="C160" s="266" t="s">
        <v>340</v>
      </c>
      <c r="D160" s="267" t="s">
        <v>341</v>
      </c>
      <c r="E160" s="193"/>
      <c r="F160" s="194"/>
      <c r="G160" s="162">
        <f t="shared" si="221"/>
        <v>0</v>
      </c>
      <c r="H160" s="193"/>
      <c r="I160" s="194"/>
      <c r="J160" s="160">
        <f t="shared" si="222"/>
        <v>0</v>
      </c>
      <c r="K160" s="268"/>
      <c r="L160" s="194"/>
      <c r="M160" s="160">
        <f t="shared" si="223"/>
        <v>0</v>
      </c>
      <c r="N160" s="193"/>
      <c r="O160" s="194"/>
      <c r="P160" s="160">
        <f t="shared" si="224"/>
        <v>0</v>
      </c>
      <c r="Q160" s="268"/>
      <c r="R160" s="194"/>
      <c r="S160" s="160">
        <f t="shared" si="225"/>
        <v>0</v>
      </c>
      <c r="T160" s="193"/>
      <c r="U160" s="194"/>
      <c r="V160" s="160">
        <f t="shared" si="226"/>
        <v>0</v>
      </c>
      <c r="W160" s="268"/>
      <c r="X160" s="194"/>
      <c r="Y160" s="160">
        <f t="shared" si="227"/>
        <v>0</v>
      </c>
      <c r="Z160" s="193"/>
      <c r="AA160" s="194"/>
      <c r="AB160" s="162">
        <f t="shared" si="228"/>
        <v>0</v>
      </c>
      <c r="AC160" s="167">
        <f t="shared" si="229"/>
        <v>0</v>
      </c>
      <c r="AD160" s="463">
        <f t="shared" si="230"/>
        <v>0</v>
      </c>
      <c r="AE160" s="464">
        <f t="shared" si="231"/>
        <v>0</v>
      </c>
      <c r="AF160" s="292" t="str">
        <f t="shared" si="232"/>
        <v>#DIV/0!</v>
      </c>
      <c r="AG160" s="171"/>
      <c r="AH160" s="139"/>
      <c r="AI160" s="139"/>
    </row>
    <row r="161" ht="30.0" customHeight="1">
      <c r="A161" s="180" t="s">
        <v>112</v>
      </c>
      <c r="B161" s="412" t="s">
        <v>117</v>
      </c>
      <c r="C161" s="270" t="s">
        <v>342</v>
      </c>
      <c r="D161" s="271" t="s">
        <v>341</v>
      </c>
      <c r="E161" s="195"/>
      <c r="F161" s="196"/>
      <c r="G161" s="185">
        <f t="shared" si="221"/>
        <v>0</v>
      </c>
      <c r="H161" s="195"/>
      <c r="I161" s="196"/>
      <c r="J161" s="184">
        <f t="shared" si="222"/>
        <v>0</v>
      </c>
      <c r="K161" s="272"/>
      <c r="L161" s="196"/>
      <c r="M161" s="184">
        <f t="shared" si="223"/>
        <v>0</v>
      </c>
      <c r="N161" s="195"/>
      <c r="O161" s="196"/>
      <c r="P161" s="184">
        <f t="shared" si="224"/>
        <v>0</v>
      </c>
      <c r="Q161" s="272"/>
      <c r="R161" s="196"/>
      <c r="S161" s="184">
        <f t="shared" si="225"/>
        <v>0</v>
      </c>
      <c r="T161" s="195"/>
      <c r="U161" s="196"/>
      <c r="V161" s="184">
        <f t="shared" si="226"/>
        <v>0</v>
      </c>
      <c r="W161" s="272"/>
      <c r="X161" s="196"/>
      <c r="Y161" s="184">
        <f t="shared" si="227"/>
        <v>0</v>
      </c>
      <c r="Z161" s="195"/>
      <c r="AA161" s="196"/>
      <c r="AB161" s="185">
        <f t="shared" si="228"/>
        <v>0</v>
      </c>
      <c r="AC161" s="356">
        <f t="shared" si="229"/>
        <v>0</v>
      </c>
      <c r="AD161" s="465">
        <f t="shared" si="230"/>
        <v>0</v>
      </c>
      <c r="AE161" s="464">
        <f t="shared" si="231"/>
        <v>0</v>
      </c>
      <c r="AF161" s="292" t="str">
        <f t="shared" si="232"/>
        <v>#DIV/0!</v>
      </c>
      <c r="AG161" s="171"/>
      <c r="AH161" s="139"/>
      <c r="AI161" s="139"/>
    </row>
    <row r="162" ht="15.75" customHeight="1">
      <c r="A162" s="466" t="s">
        <v>343</v>
      </c>
      <c r="B162" s="467"/>
      <c r="C162" s="468"/>
      <c r="D162" s="469"/>
      <c r="E162" s="470">
        <f t="shared" ref="E162:AB162" si="233">SUM(E159:E161)</f>
        <v>0</v>
      </c>
      <c r="F162" s="471">
        <f t="shared" si="233"/>
        <v>0</v>
      </c>
      <c r="G162" s="472">
        <f t="shared" si="233"/>
        <v>0</v>
      </c>
      <c r="H162" s="473">
        <f t="shared" si="233"/>
        <v>0</v>
      </c>
      <c r="I162" s="474">
        <f t="shared" si="233"/>
        <v>0</v>
      </c>
      <c r="J162" s="474">
        <f t="shared" si="233"/>
        <v>0</v>
      </c>
      <c r="K162" s="475">
        <f t="shared" si="233"/>
        <v>0</v>
      </c>
      <c r="L162" s="471">
        <f t="shared" si="233"/>
        <v>0</v>
      </c>
      <c r="M162" s="471">
        <f t="shared" si="233"/>
        <v>0</v>
      </c>
      <c r="N162" s="470">
        <f t="shared" si="233"/>
        <v>0</v>
      </c>
      <c r="O162" s="471">
        <f t="shared" si="233"/>
        <v>0</v>
      </c>
      <c r="P162" s="471">
        <f t="shared" si="233"/>
        <v>0</v>
      </c>
      <c r="Q162" s="475">
        <f t="shared" si="233"/>
        <v>0</v>
      </c>
      <c r="R162" s="471">
        <f t="shared" si="233"/>
        <v>0</v>
      </c>
      <c r="S162" s="471">
        <f t="shared" si="233"/>
        <v>0</v>
      </c>
      <c r="T162" s="470">
        <f t="shared" si="233"/>
        <v>0</v>
      </c>
      <c r="U162" s="471">
        <f t="shared" si="233"/>
        <v>0</v>
      </c>
      <c r="V162" s="471">
        <f t="shared" si="233"/>
        <v>0</v>
      </c>
      <c r="W162" s="475">
        <f t="shared" si="233"/>
        <v>0</v>
      </c>
      <c r="X162" s="471">
        <f t="shared" si="233"/>
        <v>0</v>
      </c>
      <c r="Y162" s="471">
        <f t="shared" si="233"/>
        <v>0</v>
      </c>
      <c r="Z162" s="470">
        <f t="shared" si="233"/>
        <v>0</v>
      </c>
      <c r="AA162" s="471">
        <f t="shared" si="233"/>
        <v>0</v>
      </c>
      <c r="AB162" s="471">
        <f t="shared" si="233"/>
        <v>0</v>
      </c>
      <c r="AC162" s="422">
        <f t="shared" si="229"/>
        <v>0</v>
      </c>
      <c r="AD162" s="476">
        <f t="shared" si="230"/>
        <v>0</v>
      </c>
      <c r="AE162" s="477">
        <f t="shared" si="231"/>
        <v>0</v>
      </c>
      <c r="AF162" s="478" t="str">
        <f t="shared" si="232"/>
        <v>#DIV/0!</v>
      </c>
      <c r="AG162" s="453"/>
      <c r="AH162" s="139"/>
      <c r="AI162" s="139"/>
    </row>
    <row r="163" ht="15.0" customHeight="1">
      <c r="A163" s="367" t="s">
        <v>107</v>
      </c>
      <c r="B163" s="479" t="s">
        <v>344</v>
      </c>
      <c r="C163" s="373" t="s">
        <v>345</v>
      </c>
      <c r="D163" s="374"/>
      <c r="E163" s="375"/>
      <c r="F163" s="376"/>
      <c r="G163" s="376"/>
      <c r="H163" s="375"/>
      <c r="I163" s="376"/>
      <c r="J163" s="134"/>
      <c r="K163" s="376"/>
      <c r="L163" s="376"/>
      <c r="M163" s="377"/>
      <c r="N163" s="375"/>
      <c r="O163" s="376"/>
      <c r="P163" s="377"/>
      <c r="Q163" s="376"/>
      <c r="R163" s="376"/>
      <c r="S163" s="377"/>
      <c r="T163" s="375"/>
      <c r="U163" s="376"/>
      <c r="V163" s="377"/>
      <c r="W163" s="376"/>
      <c r="X163" s="376"/>
      <c r="Y163" s="377"/>
      <c r="Z163" s="375"/>
      <c r="AA163" s="376"/>
      <c r="AB163" s="377"/>
      <c r="AC163" s="456"/>
      <c r="AD163" s="457"/>
      <c r="AE163" s="480"/>
      <c r="AF163" s="481"/>
      <c r="AG163" s="482"/>
      <c r="AH163" s="139"/>
      <c r="AI163" s="139"/>
    </row>
    <row r="164" ht="30.0" customHeight="1">
      <c r="A164" s="483" t="s">
        <v>112</v>
      </c>
      <c r="B164" s="484">
        <v>36904.0</v>
      </c>
      <c r="C164" s="334" t="s">
        <v>346</v>
      </c>
      <c r="D164" s="157" t="s">
        <v>115</v>
      </c>
      <c r="E164" s="485">
        <v>9.0</v>
      </c>
      <c r="F164" s="486">
        <v>5000.0</v>
      </c>
      <c r="G164" s="487">
        <f t="shared" ref="G164:G167" si="234">E164*F164</f>
        <v>45000</v>
      </c>
      <c r="H164" s="488">
        <v>9.0</v>
      </c>
      <c r="I164" s="486">
        <v>5000.0</v>
      </c>
      <c r="J164" s="487">
        <f t="shared" ref="J164:J167" si="235">H164*I164</f>
        <v>45000</v>
      </c>
      <c r="K164" s="268"/>
      <c r="L164" s="194"/>
      <c r="M164" s="160">
        <f t="shared" ref="M164:M167" si="236">K164*L164</f>
        <v>0</v>
      </c>
      <c r="N164" s="193"/>
      <c r="O164" s="194"/>
      <c r="P164" s="160">
        <f t="shared" ref="P164:P167" si="237">N164*O164</f>
        <v>0</v>
      </c>
      <c r="Q164" s="268"/>
      <c r="R164" s="194"/>
      <c r="S164" s="160">
        <f t="shared" ref="S164:S167" si="238">Q164*R164</f>
        <v>0</v>
      </c>
      <c r="T164" s="193"/>
      <c r="U164" s="194"/>
      <c r="V164" s="160">
        <f t="shared" ref="V164:V167" si="239">T164*U164</f>
        <v>0</v>
      </c>
      <c r="W164" s="268"/>
      <c r="X164" s="194"/>
      <c r="Y164" s="160">
        <f t="shared" ref="Y164:Y167" si="240">W164*X164</f>
        <v>0</v>
      </c>
      <c r="Z164" s="193"/>
      <c r="AA164" s="194"/>
      <c r="AB164" s="162">
        <f t="shared" ref="AB164:AB167" si="241">Z164*AA164</f>
        <v>0</v>
      </c>
      <c r="AC164" s="167">
        <f t="shared" ref="AC164:AC168" si="242">G164+M164+S164+Y164</f>
        <v>45000</v>
      </c>
      <c r="AD164" s="463">
        <f t="shared" ref="AD164:AD168" si="243">J164+P164+V164+AB164</f>
        <v>45000</v>
      </c>
      <c r="AE164" s="167">
        <f t="shared" ref="AE164:AE168" si="244">AC164-AD164</f>
        <v>0</v>
      </c>
      <c r="AF164" s="170">
        <f t="shared" ref="AF164:AF168" si="245">AE164/AC164</f>
        <v>0</v>
      </c>
      <c r="AG164" s="171"/>
      <c r="AH164" s="139"/>
      <c r="AI164" s="139"/>
    </row>
    <row r="165" ht="30.0" customHeight="1">
      <c r="A165" s="154" t="s">
        <v>112</v>
      </c>
      <c r="B165" s="484">
        <v>44240.0</v>
      </c>
      <c r="C165" s="156" t="s">
        <v>347</v>
      </c>
      <c r="D165" s="157" t="s">
        <v>115</v>
      </c>
      <c r="E165" s="485">
        <v>9.0</v>
      </c>
      <c r="F165" s="489">
        <v>2000.0</v>
      </c>
      <c r="G165" s="487">
        <f t="shared" si="234"/>
        <v>18000</v>
      </c>
      <c r="H165" s="488">
        <v>9.0</v>
      </c>
      <c r="I165" s="489">
        <v>2000.0</v>
      </c>
      <c r="J165" s="487">
        <f t="shared" si="235"/>
        <v>18000</v>
      </c>
      <c r="K165" s="268"/>
      <c r="L165" s="194"/>
      <c r="M165" s="160">
        <f t="shared" si="236"/>
        <v>0</v>
      </c>
      <c r="N165" s="193"/>
      <c r="O165" s="194"/>
      <c r="P165" s="160">
        <f t="shared" si="237"/>
        <v>0</v>
      </c>
      <c r="Q165" s="268"/>
      <c r="R165" s="194"/>
      <c r="S165" s="160">
        <f t="shared" si="238"/>
        <v>0</v>
      </c>
      <c r="T165" s="193"/>
      <c r="U165" s="194"/>
      <c r="V165" s="160">
        <f t="shared" si="239"/>
        <v>0</v>
      </c>
      <c r="W165" s="268"/>
      <c r="X165" s="194"/>
      <c r="Y165" s="160">
        <f t="shared" si="240"/>
        <v>0</v>
      </c>
      <c r="Z165" s="193"/>
      <c r="AA165" s="194"/>
      <c r="AB165" s="162">
        <f t="shared" si="241"/>
        <v>0</v>
      </c>
      <c r="AC165" s="167">
        <f t="shared" si="242"/>
        <v>18000</v>
      </c>
      <c r="AD165" s="463">
        <f t="shared" si="243"/>
        <v>18000</v>
      </c>
      <c r="AE165" s="167">
        <f t="shared" si="244"/>
        <v>0</v>
      </c>
      <c r="AF165" s="170">
        <f t="shared" si="245"/>
        <v>0</v>
      </c>
      <c r="AG165" s="171"/>
      <c r="AH165" s="139"/>
      <c r="AI165" s="139"/>
    </row>
    <row r="166" ht="30.0" customHeight="1">
      <c r="A166" s="154" t="s">
        <v>112</v>
      </c>
      <c r="B166" s="484">
        <v>44268.0</v>
      </c>
      <c r="C166" s="334" t="s">
        <v>348</v>
      </c>
      <c r="D166" s="157" t="s">
        <v>349</v>
      </c>
      <c r="E166" s="485">
        <v>1.0</v>
      </c>
      <c r="F166" s="489">
        <v>20000.0</v>
      </c>
      <c r="G166" s="487">
        <f t="shared" si="234"/>
        <v>20000</v>
      </c>
      <c r="H166" s="488">
        <v>1.0</v>
      </c>
      <c r="I166" s="489">
        <v>20000.0</v>
      </c>
      <c r="J166" s="487">
        <f t="shared" si="235"/>
        <v>20000</v>
      </c>
      <c r="K166" s="268"/>
      <c r="L166" s="194"/>
      <c r="M166" s="160">
        <f t="shared" si="236"/>
        <v>0</v>
      </c>
      <c r="N166" s="193"/>
      <c r="O166" s="194"/>
      <c r="P166" s="160">
        <f t="shared" si="237"/>
        <v>0</v>
      </c>
      <c r="Q166" s="268"/>
      <c r="R166" s="194"/>
      <c r="S166" s="160">
        <f t="shared" si="238"/>
        <v>0</v>
      </c>
      <c r="T166" s="193"/>
      <c r="U166" s="194"/>
      <c r="V166" s="160">
        <f t="shared" si="239"/>
        <v>0</v>
      </c>
      <c r="W166" s="268"/>
      <c r="X166" s="194"/>
      <c r="Y166" s="160">
        <f t="shared" si="240"/>
        <v>0</v>
      </c>
      <c r="Z166" s="193"/>
      <c r="AA166" s="194"/>
      <c r="AB166" s="162">
        <f t="shared" si="241"/>
        <v>0</v>
      </c>
      <c r="AC166" s="167">
        <f t="shared" si="242"/>
        <v>20000</v>
      </c>
      <c r="AD166" s="463">
        <f t="shared" si="243"/>
        <v>20000</v>
      </c>
      <c r="AE166" s="167">
        <f t="shared" si="244"/>
        <v>0</v>
      </c>
      <c r="AF166" s="170">
        <f t="shared" si="245"/>
        <v>0</v>
      </c>
      <c r="AG166" s="171"/>
      <c r="AH166" s="139"/>
      <c r="AI166" s="139"/>
    </row>
    <row r="167">
      <c r="A167" s="180" t="s">
        <v>112</v>
      </c>
      <c r="B167" s="484">
        <v>44299.0</v>
      </c>
      <c r="C167" s="490" t="s">
        <v>350</v>
      </c>
      <c r="D167" s="183"/>
      <c r="E167" s="491">
        <f>G164+G165</f>
        <v>63000</v>
      </c>
      <c r="F167" s="492">
        <v>0.22</v>
      </c>
      <c r="G167" s="493">
        <f t="shared" si="234"/>
        <v>13860</v>
      </c>
      <c r="H167" s="494">
        <f>J164+J165</f>
        <v>63000</v>
      </c>
      <c r="I167" s="492">
        <v>0.22</v>
      </c>
      <c r="J167" s="493">
        <f t="shared" si="235"/>
        <v>13860</v>
      </c>
      <c r="K167" s="272"/>
      <c r="L167" s="196"/>
      <c r="M167" s="184">
        <f t="shared" si="236"/>
        <v>0</v>
      </c>
      <c r="N167" s="195"/>
      <c r="O167" s="196"/>
      <c r="P167" s="184">
        <f t="shared" si="237"/>
        <v>0</v>
      </c>
      <c r="Q167" s="272"/>
      <c r="R167" s="196"/>
      <c r="S167" s="184">
        <f t="shared" si="238"/>
        <v>0</v>
      </c>
      <c r="T167" s="195"/>
      <c r="U167" s="196"/>
      <c r="V167" s="184">
        <f t="shared" si="239"/>
        <v>0</v>
      </c>
      <c r="W167" s="272"/>
      <c r="X167" s="196"/>
      <c r="Y167" s="184">
        <f t="shared" si="240"/>
        <v>0</v>
      </c>
      <c r="Z167" s="195"/>
      <c r="AA167" s="196"/>
      <c r="AB167" s="185">
        <f t="shared" si="241"/>
        <v>0</v>
      </c>
      <c r="AC167" s="356">
        <f t="shared" si="242"/>
        <v>13860</v>
      </c>
      <c r="AD167" s="465">
        <f t="shared" si="243"/>
        <v>13860</v>
      </c>
      <c r="AE167" s="356">
        <f t="shared" si="244"/>
        <v>0</v>
      </c>
      <c r="AF167" s="189">
        <f t="shared" si="245"/>
        <v>0</v>
      </c>
      <c r="AG167" s="495"/>
      <c r="AH167" s="139"/>
      <c r="AI167" s="139"/>
    </row>
    <row r="168" ht="15.0" customHeight="1">
      <c r="A168" s="496" t="s">
        <v>351</v>
      </c>
      <c r="B168" s="497"/>
      <c r="C168" s="498"/>
      <c r="D168" s="418"/>
      <c r="E168" s="446">
        <f t="shared" ref="E168:AB168" si="246">SUM(E164:E167)</f>
        <v>63019</v>
      </c>
      <c r="F168" s="447">
        <f t="shared" si="246"/>
        <v>27000.22</v>
      </c>
      <c r="G168" s="448">
        <f t="shared" si="246"/>
        <v>96860</v>
      </c>
      <c r="H168" s="449">
        <f t="shared" si="246"/>
        <v>63019</v>
      </c>
      <c r="I168" s="450">
        <f t="shared" si="246"/>
        <v>27000.22</v>
      </c>
      <c r="J168" s="450">
        <f t="shared" si="246"/>
        <v>96860</v>
      </c>
      <c r="K168" s="475">
        <f t="shared" si="246"/>
        <v>0</v>
      </c>
      <c r="L168" s="471">
        <f t="shared" si="246"/>
        <v>0</v>
      </c>
      <c r="M168" s="471">
        <f t="shared" si="246"/>
        <v>0</v>
      </c>
      <c r="N168" s="470">
        <f t="shared" si="246"/>
        <v>0</v>
      </c>
      <c r="O168" s="471">
        <f t="shared" si="246"/>
        <v>0</v>
      </c>
      <c r="P168" s="471">
        <f t="shared" si="246"/>
        <v>0</v>
      </c>
      <c r="Q168" s="475">
        <f t="shared" si="246"/>
        <v>0</v>
      </c>
      <c r="R168" s="471">
        <f t="shared" si="246"/>
        <v>0</v>
      </c>
      <c r="S168" s="471">
        <f t="shared" si="246"/>
        <v>0</v>
      </c>
      <c r="T168" s="470">
        <f t="shared" si="246"/>
        <v>0</v>
      </c>
      <c r="U168" s="471">
        <f t="shared" si="246"/>
        <v>0</v>
      </c>
      <c r="V168" s="471">
        <f t="shared" si="246"/>
        <v>0</v>
      </c>
      <c r="W168" s="475">
        <f t="shared" si="246"/>
        <v>0</v>
      </c>
      <c r="X168" s="471">
        <f t="shared" si="246"/>
        <v>0</v>
      </c>
      <c r="Y168" s="471">
        <f t="shared" si="246"/>
        <v>0</v>
      </c>
      <c r="Z168" s="470">
        <f t="shared" si="246"/>
        <v>0</v>
      </c>
      <c r="AA168" s="471">
        <f t="shared" si="246"/>
        <v>0</v>
      </c>
      <c r="AB168" s="471">
        <f t="shared" si="246"/>
        <v>0</v>
      </c>
      <c r="AC168" s="422">
        <f t="shared" si="242"/>
        <v>96860</v>
      </c>
      <c r="AD168" s="476">
        <f t="shared" si="243"/>
        <v>96860</v>
      </c>
      <c r="AE168" s="499">
        <f t="shared" si="244"/>
        <v>0</v>
      </c>
      <c r="AF168" s="500">
        <f t="shared" si="245"/>
        <v>0</v>
      </c>
      <c r="AG168" s="501"/>
      <c r="AH168" s="139"/>
      <c r="AI168" s="139"/>
    </row>
    <row r="169" ht="15.0" customHeight="1">
      <c r="A169" s="502" t="s">
        <v>107</v>
      </c>
      <c r="B169" s="503" t="s">
        <v>352</v>
      </c>
      <c r="C169" s="311" t="s">
        <v>353</v>
      </c>
      <c r="D169" s="359"/>
      <c r="E169" s="360"/>
      <c r="F169" s="361"/>
      <c r="G169" s="361"/>
      <c r="H169" s="360"/>
      <c r="I169" s="361"/>
      <c r="J169" s="361"/>
      <c r="K169" s="361"/>
      <c r="L169" s="361"/>
      <c r="M169" s="362"/>
      <c r="N169" s="360"/>
      <c r="O169" s="361"/>
      <c r="P169" s="362"/>
      <c r="Q169" s="361"/>
      <c r="R169" s="361"/>
      <c r="S169" s="362"/>
      <c r="T169" s="360"/>
      <c r="U169" s="361"/>
      <c r="V169" s="362"/>
      <c r="W169" s="361"/>
      <c r="X169" s="361"/>
      <c r="Y169" s="362"/>
      <c r="Z169" s="360"/>
      <c r="AA169" s="361"/>
      <c r="AB169" s="362"/>
      <c r="AC169" s="360"/>
      <c r="AD169" s="361"/>
      <c r="AE169" s="457"/>
      <c r="AF169" s="481"/>
      <c r="AG169" s="482"/>
      <c r="AH169" s="139"/>
      <c r="AI169" s="139"/>
    </row>
    <row r="170" ht="30.0" customHeight="1">
      <c r="A170" s="140" t="s">
        <v>109</v>
      </c>
      <c r="B170" s="504" t="s">
        <v>354</v>
      </c>
      <c r="C170" s="363" t="s">
        <v>355</v>
      </c>
      <c r="D170" s="370"/>
      <c r="E170" s="313">
        <f>SUM(E171:E175)</f>
        <v>250</v>
      </c>
      <c r="F170" s="314"/>
      <c r="G170" s="333">
        <f t="shared" ref="G170:H170" si="247">SUM(G171:G175)</f>
        <v>100000</v>
      </c>
      <c r="H170" s="144">
        <f t="shared" si="247"/>
        <v>250</v>
      </c>
      <c r="I170" s="145"/>
      <c r="J170" s="146">
        <f t="shared" ref="J170:AB170" si="248">SUM(J171:J175)</f>
        <v>100000</v>
      </c>
      <c r="K170" s="364">
        <f t="shared" si="248"/>
        <v>0</v>
      </c>
      <c r="L170" s="314">
        <f t="shared" si="248"/>
        <v>0</v>
      </c>
      <c r="M170" s="333">
        <f t="shared" si="248"/>
        <v>0</v>
      </c>
      <c r="N170" s="313">
        <f t="shared" si="248"/>
        <v>0</v>
      </c>
      <c r="O170" s="314">
        <f t="shared" si="248"/>
        <v>0</v>
      </c>
      <c r="P170" s="333">
        <f t="shared" si="248"/>
        <v>0</v>
      </c>
      <c r="Q170" s="332">
        <f t="shared" si="248"/>
        <v>0</v>
      </c>
      <c r="R170" s="314">
        <f t="shared" si="248"/>
        <v>0</v>
      </c>
      <c r="S170" s="333">
        <f t="shared" si="248"/>
        <v>0</v>
      </c>
      <c r="T170" s="313">
        <f t="shared" si="248"/>
        <v>0</v>
      </c>
      <c r="U170" s="314">
        <f t="shared" si="248"/>
        <v>0</v>
      </c>
      <c r="V170" s="333">
        <f t="shared" si="248"/>
        <v>0</v>
      </c>
      <c r="W170" s="332">
        <f t="shared" si="248"/>
        <v>0</v>
      </c>
      <c r="X170" s="314">
        <f t="shared" si="248"/>
        <v>0</v>
      </c>
      <c r="Y170" s="333">
        <f t="shared" si="248"/>
        <v>0</v>
      </c>
      <c r="Z170" s="313">
        <f t="shared" si="248"/>
        <v>0</v>
      </c>
      <c r="AA170" s="314">
        <f t="shared" si="248"/>
        <v>0</v>
      </c>
      <c r="AB170" s="333">
        <f t="shared" si="248"/>
        <v>0</v>
      </c>
      <c r="AC170" s="148">
        <f t="shared" ref="AC170:AC205" si="249">G170+M170+S170+Y170</f>
        <v>100000</v>
      </c>
      <c r="AD170" s="505">
        <f t="shared" ref="AD170:AD205" si="250">J170+P170+V170+AB170</f>
        <v>100000</v>
      </c>
      <c r="AE170" s="252">
        <f t="shared" ref="AE170:AE205" si="251">AC170-AD170</f>
        <v>0</v>
      </c>
      <c r="AF170" s="199">
        <f t="shared" ref="AF170:AF207" si="252">AE170/AC170</f>
        <v>0</v>
      </c>
      <c r="AG170" s="200"/>
      <c r="AH170" s="153"/>
      <c r="AI170" s="153"/>
    </row>
    <row r="171">
      <c r="A171" s="154" t="s">
        <v>112</v>
      </c>
      <c r="B171" s="221" t="s">
        <v>356</v>
      </c>
      <c r="C171" s="156" t="s">
        <v>357</v>
      </c>
      <c r="D171" s="157" t="s">
        <v>358</v>
      </c>
      <c r="E171" s="485">
        <v>60.0</v>
      </c>
      <c r="F171" s="489">
        <v>400.0</v>
      </c>
      <c r="G171" s="487">
        <f t="shared" ref="G171:G175" si="253">E171*F171</f>
        <v>24000</v>
      </c>
      <c r="H171" s="488">
        <v>60.0</v>
      </c>
      <c r="I171" s="489">
        <v>400.0</v>
      </c>
      <c r="J171" s="487">
        <f t="shared" ref="J171:J175" si="254">H171*I171</f>
        <v>24000</v>
      </c>
      <c r="K171" s="268"/>
      <c r="L171" s="194"/>
      <c r="M171" s="160">
        <f>K171*L171</f>
        <v>0</v>
      </c>
      <c r="N171" s="193"/>
      <c r="O171" s="194"/>
      <c r="P171" s="160">
        <f>N171*O171</f>
        <v>0</v>
      </c>
      <c r="Q171" s="268"/>
      <c r="R171" s="194"/>
      <c r="S171" s="160">
        <f>Q171*R171</f>
        <v>0</v>
      </c>
      <c r="T171" s="193"/>
      <c r="U171" s="194"/>
      <c r="V171" s="160">
        <f>T171*U171</f>
        <v>0</v>
      </c>
      <c r="W171" s="268"/>
      <c r="X171" s="194"/>
      <c r="Y171" s="160">
        <f>W171*X171</f>
        <v>0</v>
      </c>
      <c r="Z171" s="193"/>
      <c r="AA171" s="194"/>
      <c r="AB171" s="160">
        <f>Z171*AA171</f>
        <v>0</v>
      </c>
      <c r="AC171" s="167">
        <f t="shared" si="249"/>
        <v>24000</v>
      </c>
      <c r="AD171" s="463">
        <f t="shared" si="250"/>
        <v>24000</v>
      </c>
      <c r="AE171" s="167">
        <f t="shared" si="251"/>
        <v>0</v>
      </c>
      <c r="AF171" s="170">
        <f t="shared" si="252"/>
        <v>0</v>
      </c>
      <c r="AG171" s="171"/>
      <c r="AH171" s="139"/>
      <c r="AI171" s="139"/>
    </row>
    <row r="172" ht="30.0" customHeight="1">
      <c r="A172" s="154" t="s">
        <v>112</v>
      </c>
      <c r="B172" s="221" t="s">
        <v>359</v>
      </c>
      <c r="C172" s="156" t="s">
        <v>360</v>
      </c>
      <c r="D172" s="157" t="s">
        <v>358</v>
      </c>
      <c r="E172" s="485">
        <v>40.0</v>
      </c>
      <c r="F172" s="489">
        <v>400.0</v>
      </c>
      <c r="G172" s="487">
        <f t="shared" si="253"/>
        <v>16000</v>
      </c>
      <c r="H172" s="488">
        <v>40.0</v>
      </c>
      <c r="I172" s="489">
        <v>400.0</v>
      </c>
      <c r="J172" s="487">
        <f t="shared" si="254"/>
        <v>16000</v>
      </c>
      <c r="K172" s="268"/>
      <c r="L172" s="194"/>
      <c r="M172" s="160"/>
      <c r="N172" s="193"/>
      <c r="O172" s="194"/>
      <c r="P172" s="160"/>
      <c r="Q172" s="268"/>
      <c r="R172" s="194"/>
      <c r="S172" s="160"/>
      <c r="T172" s="193"/>
      <c r="U172" s="194"/>
      <c r="V172" s="160"/>
      <c r="W172" s="268"/>
      <c r="X172" s="194"/>
      <c r="Y172" s="160"/>
      <c r="Z172" s="193"/>
      <c r="AA172" s="194"/>
      <c r="AB172" s="160"/>
      <c r="AC172" s="167">
        <f t="shared" si="249"/>
        <v>16000</v>
      </c>
      <c r="AD172" s="463">
        <f t="shared" si="250"/>
        <v>16000</v>
      </c>
      <c r="AE172" s="167">
        <f t="shared" si="251"/>
        <v>0</v>
      </c>
      <c r="AF172" s="170">
        <f t="shared" si="252"/>
        <v>0</v>
      </c>
      <c r="AG172" s="171"/>
      <c r="AH172" s="139"/>
      <c r="AI172" s="139"/>
    </row>
    <row r="173">
      <c r="A173" s="154" t="s">
        <v>112</v>
      </c>
      <c r="B173" s="221" t="s">
        <v>361</v>
      </c>
      <c r="C173" s="156" t="s">
        <v>362</v>
      </c>
      <c r="D173" s="157" t="s">
        <v>358</v>
      </c>
      <c r="E173" s="485">
        <v>90.0</v>
      </c>
      <c r="F173" s="489">
        <v>400.0</v>
      </c>
      <c r="G173" s="487">
        <f t="shared" si="253"/>
        <v>36000</v>
      </c>
      <c r="H173" s="488">
        <v>90.0</v>
      </c>
      <c r="I173" s="489">
        <v>400.0</v>
      </c>
      <c r="J173" s="487">
        <f t="shared" si="254"/>
        <v>36000</v>
      </c>
      <c r="K173" s="268"/>
      <c r="L173" s="194"/>
      <c r="M173" s="160"/>
      <c r="N173" s="193"/>
      <c r="O173" s="194"/>
      <c r="P173" s="160"/>
      <c r="Q173" s="268"/>
      <c r="R173" s="194"/>
      <c r="S173" s="160"/>
      <c r="T173" s="193"/>
      <c r="U173" s="194"/>
      <c r="V173" s="160"/>
      <c r="W173" s="268"/>
      <c r="X173" s="194"/>
      <c r="Y173" s="160"/>
      <c r="Z173" s="193"/>
      <c r="AA173" s="194"/>
      <c r="AB173" s="160"/>
      <c r="AC173" s="167">
        <f t="shared" si="249"/>
        <v>36000</v>
      </c>
      <c r="AD173" s="463">
        <f t="shared" si="250"/>
        <v>36000</v>
      </c>
      <c r="AE173" s="167">
        <f t="shared" si="251"/>
        <v>0</v>
      </c>
      <c r="AF173" s="170">
        <f t="shared" si="252"/>
        <v>0</v>
      </c>
      <c r="AG173" s="171"/>
      <c r="AH173" s="139"/>
      <c r="AI173" s="139"/>
    </row>
    <row r="174">
      <c r="A174" s="154" t="s">
        <v>112</v>
      </c>
      <c r="B174" s="221" t="s">
        <v>363</v>
      </c>
      <c r="C174" s="156" t="s">
        <v>364</v>
      </c>
      <c r="D174" s="157" t="s">
        <v>358</v>
      </c>
      <c r="E174" s="485">
        <v>60.0</v>
      </c>
      <c r="F174" s="489">
        <v>400.0</v>
      </c>
      <c r="G174" s="487">
        <f t="shared" si="253"/>
        <v>24000</v>
      </c>
      <c r="H174" s="488">
        <v>60.0</v>
      </c>
      <c r="I174" s="489">
        <v>400.0</v>
      </c>
      <c r="J174" s="487">
        <f t="shared" si="254"/>
        <v>24000</v>
      </c>
      <c r="K174" s="268"/>
      <c r="L174" s="194"/>
      <c r="M174" s="160">
        <f t="shared" ref="M174:M175" si="255">K174*L174</f>
        <v>0</v>
      </c>
      <c r="N174" s="193"/>
      <c r="O174" s="194"/>
      <c r="P174" s="160">
        <f t="shared" ref="P174:P175" si="256">N174*O174</f>
        <v>0</v>
      </c>
      <c r="Q174" s="268"/>
      <c r="R174" s="194"/>
      <c r="S174" s="160">
        <f t="shared" ref="S174:S175" si="257">Q174*R174</f>
        <v>0</v>
      </c>
      <c r="T174" s="193"/>
      <c r="U174" s="194"/>
      <c r="V174" s="160">
        <f t="shared" ref="V174:V175" si="258">T174*U174</f>
        <v>0</v>
      </c>
      <c r="W174" s="268"/>
      <c r="X174" s="194"/>
      <c r="Y174" s="160">
        <f t="shared" ref="Y174:Y175" si="259">W174*X174</f>
        <v>0</v>
      </c>
      <c r="Z174" s="193"/>
      <c r="AA174" s="194"/>
      <c r="AB174" s="160">
        <f t="shared" ref="AB174:AB175" si="260">Z174*AA174</f>
        <v>0</v>
      </c>
      <c r="AC174" s="167">
        <f t="shared" si="249"/>
        <v>24000</v>
      </c>
      <c r="AD174" s="463">
        <f t="shared" si="250"/>
        <v>24000</v>
      </c>
      <c r="AE174" s="167">
        <f t="shared" si="251"/>
        <v>0</v>
      </c>
      <c r="AF174" s="170">
        <f t="shared" si="252"/>
        <v>0</v>
      </c>
      <c r="AG174" s="171"/>
      <c r="AH174" s="139"/>
      <c r="AI174" s="139"/>
    </row>
    <row r="175">
      <c r="A175" s="316" t="s">
        <v>112</v>
      </c>
      <c r="B175" s="221" t="s">
        <v>365</v>
      </c>
      <c r="C175" s="318" t="s">
        <v>366</v>
      </c>
      <c r="D175" s="157" t="s">
        <v>358</v>
      </c>
      <c r="E175" s="485">
        <v>0.0</v>
      </c>
      <c r="F175" s="489">
        <v>0.22</v>
      </c>
      <c r="G175" s="487">
        <f t="shared" si="253"/>
        <v>0</v>
      </c>
      <c r="H175" s="488">
        <v>0.0</v>
      </c>
      <c r="I175" s="489">
        <v>0.22</v>
      </c>
      <c r="J175" s="487">
        <f t="shared" si="254"/>
        <v>0</v>
      </c>
      <c r="K175" s="346"/>
      <c r="L175" s="321"/>
      <c r="M175" s="347">
        <f t="shared" si="255"/>
        <v>0</v>
      </c>
      <c r="N175" s="320"/>
      <c r="O175" s="321"/>
      <c r="P175" s="347">
        <f t="shared" si="256"/>
        <v>0</v>
      </c>
      <c r="Q175" s="346"/>
      <c r="R175" s="321"/>
      <c r="S175" s="347">
        <f t="shared" si="257"/>
        <v>0</v>
      </c>
      <c r="T175" s="320"/>
      <c r="U175" s="321"/>
      <c r="V175" s="347">
        <f t="shared" si="258"/>
        <v>0</v>
      </c>
      <c r="W175" s="346"/>
      <c r="X175" s="321"/>
      <c r="Y175" s="347">
        <f t="shared" si="259"/>
        <v>0</v>
      </c>
      <c r="Z175" s="320"/>
      <c r="AA175" s="321"/>
      <c r="AB175" s="347">
        <f t="shared" si="260"/>
        <v>0</v>
      </c>
      <c r="AC175" s="356">
        <f t="shared" si="249"/>
        <v>0</v>
      </c>
      <c r="AD175" s="465">
        <f t="shared" si="250"/>
        <v>0</v>
      </c>
      <c r="AE175" s="186">
        <f t="shared" si="251"/>
        <v>0</v>
      </c>
      <c r="AF175" s="197" t="str">
        <f t="shared" si="252"/>
        <v>#DIV/0!</v>
      </c>
      <c r="AG175" s="198"/>
      <c r="AH175" s="139"/>
      <c r="AI175" s="139"/>
    </row>
    <row r="176" ht="15.0" customHeight="1">
      <c r="A176" s="140" t="s">
        <v>109</v>
      </c>
      <c r="B176" s="141" t="s">
        <v>367</v>
      </c>
      <c r="C176" s="365" t="s">
        <v>368</v>
      </c>
      <c r="D176" s="143"/>
      <c r="E176" s="144">
        <f t="shared" ref="E176:AB176" si="261">SUM(E177:E179)</f>
        <v>0</v>
      </c>
      <c r="F176" s="145">
        <f t="shared" si="261"/>
        <v>0</v>
      </c>
      <c r="G176" s="147">
        <f t="shared" si="261"/>
        <v>0</v>
      </c>
      <c r="H176" s="144">
        <f t="shared" si="261"/>
        <v>0</v>
      </c>
      <c r="I176" s="145">
        <f t="shared" si="261"/>
        <v>0</v>
      </c>
      <c r="J176" s="146">
        <f t="shared" si="261"/>
        <v>0</v>
      </c>
      <c r="K176" s="323">
        <f t="shared" si="261"/>
        <v>0</v>
      </c>
      <c r="L176" s="145">
        <f t="shared" si="261"/>
        <v>0</v>
      </c>
      <c r="M176" s="146">
        <f t="shared" si="261"/>
        <v>0</v>
      </c>
      <c r="N176" s="144">
        <f t="shared" si="261"/>
        <v>0</v>
      </c>
      <c r="O176" s="145">
        <f t="shared" si="261"/>
        <v>0</v>
      </c>
      <c r="P176" s="146">
        <f t="shared" si="261"/>
        <v>0</v>
      </c>
      <c r="Q176" s="323">
        <f t="shared" si="261"/>
        <v>0</v>
      </c>
      <c r="R176" s="145">
        <f t="shared" si="261"/>
        <v>0</v>
      </c>
      <c r="S176" s="146">
        <f t="shared" si="261"/>
        <v>0</v>
      </c>
      <c r="T176" s="144">
        <f t="shared" si="261"/>
        <v>0</v>
      </c>
      <c r="U176" s="145">
        <f t="shared" si="261"/>
        <v>0</v>
      </c>
      <c r="V176" s="146">
        <f t="shared" si="261"/>
        <v>0</v>
      </c>
      <c r="W176" s="323">
        <f t="shared" si="261"/>
        <v>0</v>
      </c>
      <c r="X176" s="145">
        <f t="shared" si="261"/>
        <v>0</v>
      </c>
      <c r="Y176" s="146">
        <f t="shared" si="261"/>
        <v>0</v>
      </c>
      <c r="Z176" s="144">
        <f t="shared" si="261"/>
        <v>0</v>
      </c>
      <c r="AA176" s="145">
        <f t="shared" si="261"/>
        <v>0</v>
      </c>
      <c r="AB176" s="146">
        <f t="shared" si="261"/>
        <v>0</v>
      </c>
      <c r="AC176" s="148">
        <f t="shared" si="249"/>
        <v>0</v>
      </c>
      <c r="AD176" s="505">
        <f t="shared" si="250"/>
        <v>0</v>
      </c>
      <c r="AE176" s="252">
        <f t="shared" si="251"/>
        <v>0</v>
      </c>
      <c r="AF176" s="199" t="str">
        <f t="shared" si="252"/>
        <v>#DIV/0!</v>
      </c>
      <c r="AG176" s="200"/>
      <c r="AH176" s="153"/>
      <c r="AI176" s="153"/>
    </row>
    <row r="177" ht="30.0" customHeight="1">
      <c r="A177" s="154" t="s">
        <v>112</v>
      </c>
      <c r="B177" s="155" t="s">
        <v>113</v>
      </c>
      <c r="C177" s="156" t="s">
        <v>369</v>
      </c>
      <c r="D177" s="157" t="s">
        <v>175</v>
      </c>
      <c r="E177" s="193"/>
      <c r="F177" s="194"/>
      <c r="G177" s="162">
        <f t="shared" ref="G177:G179" si="262">E177*F177</f>
        <v>0</v>
      </c>
      <c r="H177" s="193"/>
      <c r="I177" s="194"/>
      <c r="J177" s="160">
        <f t="shared" ref="J177:J179" si="263">H177*I177</f>
        <v>0</v>
      </c>
      <c r="K177" s="268"/>
      <c r="L177" s="194"/>
      <c r="M177" s="160">
        <f t="shared" ref="M177:M179" si="264">K177*L177</f>
        <v>0</v>
      </c>
      <c r="N177" s="193"/>
      <c r="O177" s="194"/>
      <c r="P177" s="160">
        <f t="shared" ref="P177:P179" si="265">N177*O177</f>
        <v>0</v>
      </c>
      <c r="Q177" s="268"/>
      <c r="R177" s="194"/>
      <c r="S177" s="160">
        <f t="shared" ref="S177:S179" si="266">Q177*R177</f>
        <v>0</v>
      </c>
      <c r="T177" s="193"/>
      <c r="U177" s="194"/>
      <c r="V177" s="160">
        <f t="shared" ref="V177:V179" si="267">T177*U177</f>
        <v>0</v>
      </c>
      <c r="W177" s="268"/>
      <c r="X177" s="194"/>
      <c r="Y177" s="160">
        <f t="shared" ref="Y177:Y179" si="268">W177*X177</f>
        <v>0</v>
      </c>
      <c r="Z177" s="193"/>
      <c r="AA177" s="194"/>
      <c r="AB177" s="160">
        <f t="shared" ref="AB177:AB179" si="269">Z177*AA177</f>
        <v>0</v>
      </c>
      <c r="AC177" s="167">
        <f t="shared" si="249"/>
        <v>0</v>
      </c>
      <c r="AD177" s="463">
        <f t="shared" si="250"/>
        <v>0</v>
      </c>
      <c r="AE177" s="167">
        <f t="shared" si="251"/>
        <v>0</v>
      </c>
      <c r="AF177" s="170" t="str">
        <f t="shared" si="252"/>
        <v>#DIV/0!</v>
      </c>
      <c r="AG177" s="171"/>
      <c r="AH177" s="139"/>
      <c r="AI177" s="139"/>
    </row>
    <row r="178" ht="30.0" customHeight="1">
      <c r="A178" s="154" t="s">
        <v>112</v>
      </c>
      <c r="B178" s="155" t="s">
        <v>116</v>
      </c>
      <c r="C178" s="156" t="s">
        <v>369</v>
      </c>
      <c r="D178" s="157" t="s">
        <v>175</v>
      </c>
      <c r="E178" s="193"/>
      <c r="F178" s="194"/>
      <c r="G178" s="162">
        <f t="shared" si="262"/>
        <v>0</v>
      </c>
      <c r="H178" s="193"/>
      <c r="I178" s="194"/>
      <c r="J178" s="160">
        <f t="shared" si="263"/>
        <v>0</v>
      </c>
      <c r="K178" s="268"/>
      <c r="L178" s="194"/>
      <c r="M178" s="160">
        <f t="shared" si="264"/>
        <v>0</v>
      </c>
      <c r="N178" s="193"/>
      <c r="O178" s="194"/>
      <c r="P178" s="160">
        <f t="shared" si="265"/>
        <v>0</v>
      </c>
      <c r="Q178" s="268"/>
      <c r="R178" s="194"/>
      <c r="S178" s="160">
        <f t="shared" si="266"/>
        <v>0</v>
      </c>
      <c r="T178" s="193"/>
      <c r="U178" s="194"/>
      <c r="V178" s="160">
        <f t="shared" si="267"/>
        <v>0</v>
      </c>
      <c r="W178" s="268"/>
      <c r="X178" s="194"/>
      <c r="Y178" s="160">
        <f t="shared" si="268"/>
        <v>0</v>
      </c>
      <c r="Z178" s="193"/>
      <c r="AA178" s="194"/>
      <c r="AB178" s="160">
        <f t="shared" si="269"/>
        <v>0</v>
      </c>
      <c r="AC178" s="167">
        <f t="shared" si="249"/>
        <v>0</v>
      </c>
      <c r="AD178" s="463">
        <f t="shared" si="250"/>
        <v>0</v>
      </c>
      <c r="AE178" s="167">
        <f t="shared" si="251"/>
        <v>0</v>
      </c>
      <c r="AF178" s="170" t="str">
        <f t="shared" si="252"/>
        <v>#DIV/0!</v>
      </c>
      <c r="AG178" s="171"/>
      <c r="AH178" s="139"/>
      <c r="AI178" s="139"/>
    </row>
    <row r="179" ht="30.0" customHeight="1">
      <c r="A179" s="316" t="s">
        <v>112</v>
      </c>
      <c r="B179" s="317" t="s">
        <v>117</v>
      </c>
      <c r="C179" s="318" t="s">
        <v>369</v>
      </c>
      <c r="D179" s="319" t="s">
        <v>175</v>
      </c>
      <c r="E179" s="320"/>
      <c r="F179" s="321"/>
      <c r="G179" s="322">
        <f t="shared" si="262"/>
        <v>0</v>
      </c>
      <c r="H179" s="320"/>
      <c r="I179" s="321"/>
      <c r="J179" s="347">
        <f t="shared" si="263"/>
        <v>0</v>
      </c>
      <c r="K179" s="346"/>
      <c r="L179" s="321"/>
      <c r="M179" s="347">
        <f t="shared" si="264"/>
        <v>0</v>
      </c>
      <c r="N179" s="320"/>
      <c r="O179" s="321"/>
      <c r="P179" s="347">
        <f t="shared" si="265"/>
        <v>0</v>
      </c>
      <c r="Q179" s="346"/>
      <c r="R179" s="321"/>
      <c r="S179" s="347">
        <f t="shared" si="266"/>
        <v>0</v>
      </c>
      <c r="T179" s="320"/>
      <c r="U179" s="321"/>
      <c r="V179" s="347">
        <f t="shared" si="267"/>
        <v>0</v>
      </c>
      <c r="W179" s="346"/>
      <c r="X179" s="321"/>
      <c r="Y179" s="347">
        <f t="shared" si="268"/>
        <v>0</v>
      </c>
      <c r="Z179" s="320"/>
      <c r="AA179" s="321"/>
      <c r="AB179" s="347">
        <f t="shared" si="269"/>
        <v>0</v>
      </c>
      <c r="AC179" s="186">
        <f t="shared" si="249"/>
        <v>0</v>
      </c>
      <c r="AD179" s="506">
        <f t="shared" si="250"/>
        <v>0</v>
      </c>
      <c r="AE179" s="186">
        <f t="shared" si="251"/>
        <v>0</v>
      </c>
      <c r="AF179" s="197" t="str">
        <f t="shared" si="252"/>
        <v>#DIV/0!</v>
      </c>
      <c r="AG179" s="198"/>
      <c r="AH179" s="139"/>
      <c r="AI179" s="139"/>
    </row>
    <row r="180" ht="30.0" customHeight="1">
      <c r="A180" s="140" t="s">
        <v>109</v>
      </c>
      <c r="B180" s="141" t="s">
        <v>370</v>
      </c>
      <c r="C180" s="507" t="s">
        <v>371</v>
      </c>
      <c r="D180" s="508"/>
      <c r="E180" s="144">
        <f t="shared" ref="E180:AB180" si="270">SUM(E181:E185)</f>
        <v>0</v>
      </c>
      <c r="F180" s="145">
        <f t="shared" si="270"/>
        <v>0</v>
      </c>
      <c r="G180" s="146">
        <f t="shared" si="270"/>
        <v>0</v>
      </c>
      <c r="H180" s="218">
        <f t="shared" si="270"/>
        <v>0</v>
      </c>
      <c r="I180" s="145">
        <f t="shared" si="270"/>
        <v>0</v>
      </c>
      <c r="J180" s="145">
        <f t="shared" si="270"/>
        <v>0</v>
      </c>
      <c r="K180" s="509">
        <f t="shared" si="270"/>
        <v>0</v>
      </c>
      <c r="L180" s="509">
        <f t="shared" si="270"/>
        <v>0</v>
      </c>
      <c r="M180" s="509">
        <f t="shared" si="270"/>
        <v>0</v>
      </c>
      <c r="N180" s="509">
        <f t="shared" si="270"/>
        <v>0</v>
      </c>
      <c r="O180" s="509">
        <f t="shared" si="270"/>
        <v>0</v>
      </c>
      <c r="P180" s="509">
        <f t="shared" si="270"/>
        <v>0</v>
      </c>
      <c r="Q180" s="509">
        <f t="shared" si="270"/>
        <v>0</v>
      </c>
      <c r="R180" s="509">
        <f t="shared" si="270"/>
        <v>0</v>
      </c>
      <c r="S180" s="509">
        <f t="shared" si="270"/>
        <v>0</v>
      </c>
      <c r="T180" s="509">
        <f t="shared" si="270"/>
        <v>0</v>
      </c>
      <c r="U180" s="509">
        <f t="shared" si="270"/>
        <v>0</v>
      </c>
      <c r="V180" s="510">
        <f t="shared" si="270"/>
        <v>0</v>
      </c>
      <c r="W180" s="144">
        <f t="shared" si="270"/>
        <v>0</v>
      </c>
      <c r="X180" s="145">
        <f t="shared" si="270"/>
        <v>0</v>
      </c>
      <c r="Y180" s="146">
        <f t="shared" si="270"/>
        <v>0</v>
      </c>
      <c r="Z180" s="218">
        <f t="shared" si="270"/>
        <v>0</v>
      </c>
      <c r="AA180" s="145">
        <f t="shared" si="270"/>
        <v>0</v>
      </c>
      <c r="AB180" s="145">
        <f t="shared" si="270"/>
        <v>0</v>
      </c>
      <c r="AC180" s="148">
        <f t="shared" si="249"/>
        <v>0</v>
      </c>
      <c r="AD180" s="511">
        <f t="shared" si="250"/>
        <v>0</v>
      </c>
      <c r="AE180" s="252">
        <f t="shared" si="251"/>
        <v>0</v>
      </c>
      <c r="AF180" s="254" t="str">
        <f t="shared" si="252"/>
        <v>#DIV/0!</v>
      </c>
      <c r="AG180" s="512"/>
      <c r="AH180" s="139"/>
      <c r="AI180" s="139"/>
    </row>
    <row r="181" ht="30.0" customHeight="1">
      <c r="A181" s="154" t="s">
        <v>112</v>
      </c>
      <c r="B181" s="155" t="s">
        <v>113</v>
      </c>
      <c r="C181" s="266" t="s">
        <v>372</v>
      </c>
      <c r="D181" s="267" t="s">
        <v>373</v>
      </c>
      <c r="E181" s="513"/>
      <c r="F181" s="514"/>
      <c r="G181" s="160">
        <f t="shared" ref="G181:G185" si="271">E181*F181</f>
        <v>0</v>
      </c>
      <c r="H181" s="515"/>
      <c r="I181" s="514"/>
      <c r="J181" s="160">
        <f t="shared" ref="J181:J185" si="272">H181*I181</f>
        <v>0</v>
      </c>
      <c r="K181" s="514"/>
      <c r="L181" s="514"/>
      <c r="M181" s="516">
        <f t="shared" ref="M181:M185" si="273">K181*L181</f>
        <v>0</v>
      </c>
      <c r="N181" s="514"/>
      <c r="O181" s="514"/>
      <c r="P181" s="516">
        <f t="shared" ref="P181:P185" si="274">N181*O181</f>
        <v>0</v>
      </c>
      <c r="Q181" s="514"/>
      <c r="R181" s="514"/>
      <c r="S181" s="516">
        <f t="shared" ref="S181:S185" si="275">Q181*R181</f>
        <v>0</v>
      </c>
      <c r="T181" s="514"/>
      <c r="U181" s="514"/>
      <c r="V181" s="517">
        <f t="shared" ref="V181:V185" si="276">T181*U181</f>
        <v>0</v>
      </c>
      <c r="W181" s="513"/>
      <c r="X181" s="514"/>
      <c r="Y181" s="160">
        <f t="shared" ref="Y181:Y185" si="277">W181*X181</f>
        <v>0</v>
      </c>
      <c r="Z181" s="515"/>
      <c r="AA181" s="514"/>
      <c r="AB181" s="160">
        <f t="shared" ref="AB181:AB185" si="278">Z181*AA181</f>
        <v>0</v>
      </c>
      <c r="AC181" s="167">
        <f t="shared" si="249"/>
        <v>0</v>
      </c>
      <c r="AD181" s="463">
        <f t="shared" si="250"/>
        <v>0</v>
      </c>
      <c r="AE181" s="167">
        <f t="shared" si="251"/>
        <v>0</v>
      </c>
      <c r="AF181" s="263" t="str">
        <f t="shared" si="252"/>
        <v>#DIV/0!</v>
      </c>
      <c r="AG181" s="518"/>
      <c r="AH181" s="139"/>
      <c r="AI181" s="139"/>
    </row>
    <row r="182" ht="30.0" customHeight="1">
      <c r="A182" s="154" t="s">
        <v>112</v>
      </c>
      <c r="B182" s="155" t="s">
        <v>116</v>
      </c>
      <c r="C182" s="266" t="s">
        <v>374</v>
      </c>
      <c r="D182" s="267" t="s">
        <v>373</v>
      </c>
      <c r="E182" s="513"/>
      <c r="F182" s="514"/>
      <c r="G182" s="160">
        <f t="shared" si="271"/>
        <v>0</v>
      </c>
      <c r="H182" s="515"/>
      <c r="I182" s="514"/>
      <c r="J182" s="160">
        <f t="shared" si="272"/>
        <v>0</v>
      </c>
      <c r="K182" s="514"/>
      <c r="L182" s="514"/>
      <c r="M182" s="516">
        <f t="shared" si="273"/>
        <v>0</v>
      </c>
      <c r="N182" s="514"/>
      <c r="O182" s="514"/>
      <c r="P182" s="516">
        <f t="shared" si="274"/>
        <v>0</v>
      </c>
      <c r="Q182" s="514"/>
      <c r="R182" s="514"/>
      <c r="S182" s="516">
        <f t="shared" si="275"/>
        <v>0</v>
      </c>
      <c r="T182" s="514"/>
      <c r="U182" s="514"/>
      <c r="V182" s="517">
        <f t="shared" si="276"/>
        <v>0</v>
      </c>
      <c r="W182" s="513"/>
      <c r="X182" s="514"/>
      <c r="Y182" s="160">
        <f t="shared" si="277"/>
        <v>0</v>
      </c>
      <c r="Z182" s="515"/>
      <c r="AA182" s="514"/>
      <c r="AB182" s="160">
        <f t="shared" si="278"/>
        <v>0</v>
      </c>
      <c r="AC182" s="167">
        <f t="shared" si="249"/>
        <v>0</v>
      </c>
      <c r="AD182" s="463">
        <f t="shared" si="250"/>
        <v>0</v>
      </c>
      <c r="AE182" s="167">
        <f t="shared" si="251"/>
        <v>0</v>
      </c>
      <c r="AF182" s="263" t="str">
        <f t="shared" si="252"/>
        <v>#DIV/0!</v>
      </c>
      <c r="AG182" s="518"/>
      <c r="AH182" s="139"/>
      <c r="AI182" s="139"/>
    </row>
    <row r="183" ht="30.0" customHeight="1">
      <c r="A183" s="154" t="s">
        <v>112</v>
      </c>
      <c r="B183" s="155" t="s">
        <v>117</v>
      </c>
      <c r="C183" s="266" t="s">
        <v>375</v>
      </c>
      <c r="D183" s="267" t="s">
        <v>373</v>
      </c>
      <c r="E183" s="513"/>
      <c r="F183" s="514"/>
      <c r="G183" s="160">
        <f t="shared" si="271"/>
        <v>0</v>
      </c>
      <c r="H183" s="515"/>
      <c r="I183" s="514"/>
      <c r="J183" s="160">
        <f t="shared" si="272"/>
        <v>0</v>
      </c>
      <c r="K183" s="514"/>
      <c r="L183" s="514"/>
      <c r="M183" s="516">
        <f t="shared" si="273"/>
        <v>0</v>
      </c>
      <c r="N183" s="514"/>
      <c r="O183" s="514"/>
      <c r="P183" s="516">
        <f t="shared" si="274"/>
        <v>0</v>
      </c>
      <c r="Q183" s="514"/>
      <c r="R183" s="514"/>
      <c r="S183" s="516">
        <f t="shared" si="275"/>
        <v>0</v>
      </c>
      <c r="T183" s="514"/>
      <c r="U183" s="514"/>
      <c r="V183" s="517">
        <f t="shared" si="276"/>
        <v>0</v>
      </c>
      <c r="W183" s="513"/>
      <c r="X183" s="514"/>
      <c r="Y183" s="160">
        <f t="shared" si="277"/>
        <v>0</v>
      </c>
      <c r="Z183" s="515"/>
      <c r="AA183" s="514"/>
      <c r="AB183" s="160">
        <f t="shared" si="278"/>
        <v>0</v>
      </c>
      <c r="AC183" s="167">
        <f t="shared" si="249"/>
        <v>0</v>
      </c>
      <c r="AD183" s="463">
        <f t="shared" si="250"/>
        <v>0</v>
      </c>
      <c r="AE183" s="167">
        <f t="shared" si="251"/>
        <v>0</v>
      </c>
      <c r="AF183" s="263" t="str">
        <f t="shared" si="252"/>
        <v>#DIV/0!</v>
      </c>
      <c r="AG183" s="518"/>
      <c r="AH183" s="139"/>
      <c r="AI183" s="139"/>
    </row>
    <row r="184" ht="30.0" customHeight="1">
      <c r="A184" s="154" t="s">
        <v>112</v>
      </c>
      <c r="B184" s="155" t="s">
        <v>376</v>
      </c>
      <c r="C184" s="266" t="s">
        <v>377</v>
      </c>
      <c r="D184" s="267" t="s">
        <v>373</v>
      </c>
      <c r="E184" s="513"/>
      <c r="F184" s="514"/>
      <c r="G184" s="160">
        <f t="shared" si="271"/>
        <v>0</v>
      </c>
      <c r="H184" s="515"/>
      <c r="I184" s="514"/>
      <c r="J184" s="160">
        <f t="shared" si="272"/>
        <v>0</v>
      </c>
      <c r="K184" s="514"/>
      <c r="L184" s="514"/>
      <c r="M184" s="516">
        <f t="shared" si="273"/>
        <v>0</v>
      </c>
      <c r="N184" s="514"/>
      <c r="O184" s="514"/>
      <c r="P184" s="516">
        <f t="shared" si="274"/>
        <v>0</v>
      </c>
      <c r="Q184" s="514"/>
      <c r="R184" s="514"/>
      <c r="S184" s="516">
        <f t="shared" si="275"/>
        <v>0</v>
      </c>
      <c r="T184" s="514"/>
      <c r="U184" s="514"/>
      <c r="V184" s="517">
        <f t="shared" si="276"/>
        <v>0</v>
      </c>
      <c r="W184" s="513"/>
      <c r="X184" s="514"/>
      <c r="Y184" s="160">
        <f t="shared" si="277"/>
        <v>0</v>
      </c>
      <c r="Z184" s="515"/>
      <c r="AA184" s="514"/>
      <c r="AB184" s="160">
        <f t="shared" si="278"/>
        <v>0</v>
      </c>
      <c r="AC184" s="167">
        <f t="shared" si="249"/>
        <v>0</v>
      </c>
      <c r="AD184" s="463">
        <f t="shared" si="250"/>
        <v>0</v>
      </c>
      <c r="AE184" s="167">
        <f t="shared" si="251"/>
        <v>0</v>
      </c>
      <c r="AF184" s="263" t="str">
        <f t="shared" si="252"/>
        <v>#DIV/0!</v>
      </c>
      <c r="AG184" s="518"/>
      <c r="AH184" s="139"/>
      <c r="AI184" s="139"/>
    </row>
    <row r="185" ht="30.0" customHeight="1">
      <c r="A185" s="154" t="s">
        <v>112</v>
      </c>
      <c r="B185" s="155" t="s">
        <v>378</v>
      </c>
      <c r="C185" s="266" t="s">
        <v>379</v>
      </c>
      <c r="D185" s="267" t="s">
        <v>373</v>
      </c>
      <c r="E185" s="513"/>
      <c r="F185" s="514"/>
      <c r="G185" s="160">
        <f t="shared" si="271"/>
        <v>0</v>
      </c>
      <c r="H185" s="515"/>
      <c r="I185" s="514"/>
      <c r="J185" s="160">
        <f t="shared" si="272"/>
        <v>0</v>
      </c>
      <c r="K185" s="514"/>
      <c r="L185" s="514"/>
      <c r="M185" s="516">
        <f t="shared" si="273"/>
        <v>0</v>
      </c>
      <c r="N185" s="514"/>
      <c r="O185" s="514"/>
      <c r="P185" s="516">
        <f t="shared" si="274"/>
        <v>0</v>
      </c>
      <c r="Q185" s="514"/>
      <c r="R185" s="514"/>
      <c r="S185" s="516">
        <f t="shared" si="275"/>
        <v>0</v>
      </c>
      <c r="T185" s="514"/>
      <c r="U185" s="514"/>
      <c r="V185" s="517">
        <f t="shared" si="276"/>
        <v>0</v>
      </c>
      <c r="W185" s="513"/>
      <c r="X185" s="514"/>
      <c r="Y185" s="160">
        <f t="shared" si="277"/>
        <v>0</v>
      </c>
      <c r="Z185" s="515"/>
      <c r="AA185" s="514"/>
      <c r="AB185" s="160">
        <f t="shared" si="278"/>
        <v>0</v>
      </c>
      <c r="AC185" s="167">
        <f t="shared" si="249"/>
        <v>0</v>
      </c>
      <c r="AD185" s="463">
        <f t="shared" si="250"/>
        <v>0</v>
      </c>
      <c r="AE185" s="167">
        <f t="shared" si="251"/>
        <v>0</v>
      </c>
      <c r="AF185" s="263" t="str">
        <f t="shared" si="252"/>
        <v>#DIV/0!</v>
      </c>
      <c r="AG185" s="518"/>
      <c r="AH185" s="139"/>
      <c r="AI185" s="139"/>
    </row>
    <row r="186" ht="15.0" customHeight="1">
      <c r="A186" s="140" t="s">
        <v>109</v>
      </c>
      <c r="B186" s="141" t="s">
        <v>380</v>
      </c>
      <c r="C186" s="365" t="s">
        <v>353</v>
      </c>
      <c r="D186" s="143"/>
      <c r="E186" s="144">
        <f t="shared" ref="E186:AB186" si="279">SUM(E187:E205)</f>
        <v>92014</v>
      </c>
      <c r="F186" s="145">
        <f t="shared" si="279"/>
        <v>92250.22</v>
      </c>
      <c r="G186" s="147">
        <f t="shared" si="279"/>
        <v>114490</v>
      </c>
      <c r="H186" s="144">
        <f t="shared" si="279"/>
        <v>92005</v>
      </c>
      <c r="I186" s="145">
        <f t="shared" si="279"/>
        <v>92250.22</v>
      </c>
      <c r="J186" s="146">
        <f t="shared" si="279"/>
        <v>112240</v>
      </c>
      <c r="K186" s="323">
        <f t="shared" si="279"/>
        <v>0</v>
      </c>
      <c r="L186" s="145">
        <f t="shared" si="279"/>
        <v>0</v>
      </c>
      <c r="M186" s="146">
        <f t="shared" si="279"/>
        <v>0</v>
      </c>
      <c r="N186" s="144">
        <f t="shared" si="279"/>
        <v>0</v>
      </c>
      <c r="O186" s="145">
        <f t="shared" si="279"/>
        <v>0</v>
      </c>
      <c r="P186" s="146">
        <f t="shared" si="279"/>
        <v>0</v>
      </c>
      <c r="Q186" s="323">
        <f t="shared" si="279"/>
        <v>0</v>
      </c>
      <c r="R186" s="145">
        <f t="shared" si="279"/>
        <v>0</v>
      </c>
      <c r="S186" s="146">
        <f t="shared" si="279"/>
        <v>0</v>
      </c>
      <c r="T186" s="144">
        <f t="shared" si="279"/>
        <v>0</v>
      </c>
      <c r="U186" s="145">
        <f t="shared" si="279"/>
        <v>0</v>
      </c>
      <c r="V186" s="146">
        <f t="shared" si="279"/>
        <v>0</v>
      </c>
      <c r="W186" s="323">
        <f t="shared" si="279"/>
        <v>35111</v>
      </c>
      <c r="X186" s="145">
        <f t="shared" si="279"/>
        <v>60000.22</v>
      </c>
      <c r="Y186" s="146">
        <f t="shared" si="279"/>
        <v>99700</v>
      </c>
      <c r="Z186" s="144">
        <f t="shared" si="279"/>
        <v>35111</v>
      </c>
      <c r="AA186" s="145">
        <f t="shared" si="279"/>
        <v>51675.22</v>
      </c>
      <c r="AB186" s="147">
        <f t="shared" si="279"/>
        <v>91375</v>
      </c>
      <c r="AC186" s="252">
        <f t="shared" si="249"/>
        <v>214190</v>
      </c>
      <c r="AD186" s="519">
        <f t="shared" si="250"/>
        <v>203615</v>
      </c>
      <c r="AE186" s="252">
        <f t="shared" si="251"/>
        <v>10575</v>
      </c>
      <c r="AF186" s="199">
        <f t="shared" si="252"/>
        <v>0.04937205285</v>
      </c>
      <c r="AG186" s="200"/>
      <c r="AH186" s="153"/>
      <c r="AI186" s="153"/>
    </row>
    <row r="187" ht="30.0" customHeight="1">
      <c r="A187" s="154" t="s">
        <v>112</v>
      </c>
      <c r="B187" s="221" t="s">
        <v>381</v>
      </c>
      <c r="C187" s="156" t="s">
        <v>382</v>
      </c>
      <c r="D187" s="157" t="s">
        <v>115</v>
      </c>
      <c r="E187" s="513"/>
      <c r="F187" s="514"/>
      <c r="G187" s="487">
        <f t="shared" ref="G187:G189" si="280">E187*F187</f>
        <v>0</v>
      </c>
      <c r="H187" s="515"/>
      <c r="I187" s="514"/>
      <c r="J187" s="487">
        <f t="shared" ref="J187:J189" si="281">H187*I187</f>
        <v>0</v>
      </c>
      <c r="K187" s="268"/>
      <c r="L187" s="194"/>
      <c r="M187" s="160">
        <f>K187*L187</f>
        <v>0</v>
      </c>
      <c r="N187" s="193"/>
      <c r="O187" s="194"/>
      <c r="P187" s="160">
        <f>N187*O187</f>
        <v>0</v>
      </c>
      <c r="Q187" s="268"/>
      <c r="R187" s="194"/>
      <c r="S187" s="160">
        <f>Q187*R187</f>
        <v>0</v>
      </c>
      <c r="T187" s="193"/>
      <c r="U187" s="194"/>
      <c r="V187" s="160">
        <f>T187*U187</f>
        <v>0</v>
      </c>
      <c r="W187" s="514"/>
      <c r="X187" s="514"/>
      <c r="Y187" s="487">
        <f t="shared" ref="Y187:Y205" si="282">W187*X187</f>
        <v>0</v>
      </c>
      <c r="Z187" s="515"/>
      <c r="AA187" s="514"/>
      <c r="AB187" s="516">
        <f t="shared" ref="AB187:AB191" si="283">Z187*AA187</f>
        <v>0</v>
      </c>
      <c r="AC187" s="167">
        <f t="shared" si="249"/>
        <v>0</v>
      </c>
      <c r="AD187" s="463">
        <f t="shared" si="250"/>
        <v>0</v>
      </c>
      <c r="AE187" s="167">
        <f t="shared" si="251"/>
        <v>0</v>
      </c>
      <c r="AF187" s="170" t="str">
        <f t="shared" si="252"/>
        <v>#DIV/0!</v>
      </c>
      <c r="AG187" s="171"/>
      <c r="AH187" s="139"/>
      <c r="AI187" s="139"/>
    </row>
    <row r="188">
      <c r="A188" s="154" t="s">
        <v>112</v>
      </c>
      <c r="B188" s="221" t="s">
        <v>383</v>
      </c>
      <c r="C188" s="156" t="s">
        <v>384</v>
      </c>
      <c r="D188" s="157" t="s">
        <v>115</v>
      </c>
      <c r="E188" s="485">
        <v>9.0</v>
      </c>
      <c r="F188" s="489">
        <v>250.0</v>
      </c>
      <c r="G188" s="487">
        <f t="shared" si="280"/>
        <v>2250</v>
      </c>
      <c r="H188" s="488">
        <v>0.0</v>
      </c>
      <c r="I188" s="489">
        <v>250.0</v>
      </c>
      <c r="J188" s="487">
        <f t="shared" si="281"/>
        <v>0</v>
      </c>
      <c r="K188" s="268"/>
      <c r="L188" s="194"/>
      <c r="M188" s="160"/>
      <c r="N188" s="193"/>
      <c r="O188" s="194"/>
      <c r="P188" s="160"/>
      <c r="Q188" s="268"/>
      <c r="R188" s="194"/>
      <c r="S188" s="160"/>
      <c r="T188" s="193"/>
      <c r="U188" s="194"/>
      <c r="V188" s="160"/>
      <c r="W188" s="514"/>
      <c r="X188" s="514"/>
      <c r="Y188" s="487">
        <f t="shared" si="282"/>
        <v>0</v>
      </c>
      <c r="Z188" s="515"/>
      <c r="AA188" s="514"/>
      <c r="AB188" s="516">
        <f t="shared" si="283"/>
        <v>0</v>
      </c>
      <c r="AC188" s="167">
        <f t="shared" si="249"/>
        <v>2250</v>
      </c>
      <c r="AD188" s="463">
        <f t="shared" si="250"/>
        <v>0</v>
      </c>
      <c r="AE188" s="167">
        <f t="shared" si="251"/>
        <v>2250</v>
      </c>
      <c r="AF188" s="170">
        <f t="shared" si="252"/>
        <v>1</v>
      </c>
      <c r="AG188" s="226" t="s">
        <v>385</v>
      </c>
      <c r="AH188" s="139"/>
      <c r="AI188" s="139"/>
    </row>
    <row r="189">
      <c r="A189" s="154" t="s">
        <v>112</v>
      </c>
      <c r="B189" s="221" t="s">
        <v>386</v>
      </c>
      <c r="C189" s="156" t="s">
        <v>387</v>
      </c>
      <c r="D189" s="157"/>
      <c r="E189" s="513"/>
      <c r="F189" s="514"/>
      <c r="G189" s="487">
        <f t="shared" si="280"/>
        <v>0</v>
      </c>
      <c r="H189" s="515"/>
      <c r="I189" s="514"/>
      <c r="J189" s="487">
        <f t="shared" si="281"/>
        <v>0</v>
      </c>
      <c r="K189" s="268"/>
      <c r="L189" s="194"/>
      <c r="M189" s="160"/>
      <c r="N189" s="193"/>
      <c r="O189" s="194"/>
      <c r="P189" s="160"/>
      <c r="Q189" s="268"/>
      <c r="R189" s="194"/>
      <c r="S189" s="160"/>
      <c r="T189" s="193"/>
      <c r="U189" s="194"/>
      <c r="V189" s="160"/>
      <c r="W189" s="514"/>
      <c r="X189" s="514"/>
      <c r="Y189" s="487">
        <f t="shared" si="282"/>
        <v>0</v>
      </c>
      <c r="Z189" s="515"/>
      <c r="AA189" s="514"/>
      <c r="AB189" s="516">
        <f t="shared" si="283"/>
        <v>0</v>
      </c>
      <c r="AC189" s="167">
        <f t="shared" si="249"/>
        <v>0</v>
      </c>
      <c r="AD189" s="463">
        <f t="shared" si="250"/>
        <v>0</v>
      </c>
      <c r="AE189" s="167">
        <f t="shared" si="251"/>
        <v>0</v>
      </c>
      <c r="AF189" s="170" t="str">
        <f t="shared" si="252"/>
        <v>#DIV/0!</v>
      </c>
      <c r="AG189" s="171"/>
      <c r="AH189" s="139"/>
      <c r="AI189" s="139"/>
    </row>
    <row r="190" ht="30.0" customHeight="1">
      <c r="A190" s="154" t="s">
        <v>112</v>
      </c>
      <c r="B190" s="221" t="s">
        <v>388</v>
      </c>
      <c r="C190" s="156" t="s">
        <v>389</v>
      </c>
      <c r="D190" s="157"/>
      <c r="E190" s="513"/>
      <c r="F190" s="514"/>
      <c r="G190" s="520">
        <v>0.0</v>
      </c>
      <c r="H190" s="515"/>
      <c r="I190" s="514"/>
      <c r="J190" s="520">
        <v>0.0</v>
      </c>
      <c r="K190" s="268"/>
      <c r="L190" s="194"/>
      <c r="M190" s="160"/>
      <c r="N190" s="193"/>
      <c r="O190" s="194"/>
      <c r="P190" s="160"/>
      <c r="Q190" s="268"/>
      <c r="R190" s="194"/>
      <c r="S190" s="160"/>
      <c r="T190" s="193"/>
      <c r="U190" s="194"/>
      <c r="V190" s="160"/>
      <c r="W190" s="514"/>
      <c r="X190" s="514"/>
      <c r="Y190" s="487">
        <f t="shared" si="282"/>
        <v>0</v>
      </c>
      <c r="Z190" s="515"/>
      <c r="AA190" s="514"/>
      <c r="AB190" s="516">
        <f t="shared" si="283"/>
        <v>0</v>
      </c>
      <c r="AC190" s="167">
        <f t="shared" si="249"/>
        <v>0</v>
      </c>
      <c r="AD190" s="463">
        <f t="shared" si="250"/>
        <v>0</v>
      </c>
      <c r="AE190" s="167">
        <f t="shared" si="251"/>
        <v>0</v>
      </c>
      <c r="AF190" s="170" t="str">
        <f t="shared" si="252"/>
        <v>#DIV/0!</v>
      </c>
      <c r="AG190" s="171"/>
      <c r="AH190" s="139"/>
      <c r="AI190" s="139"/>
    </row>
    <row r="191">
      <c r="A191" s="154" t="s">
        <v>112</v>
      </c>
      <c r="B191" s="221" t="s">
        <v>390</v>
      </c>
      <c r="C191" s="156" t="s">
        <v>391</v>
      </c>
      <c r="D191" s="157" t="s">
        <v>349</v>
      </c>
      <c r="E191" s="513"/>
      <c r="F191" s="514"/>
      <c r="G191" s="487">
        <f t="shared" ref="G191:G205" si="284">E191*F191</f>
        <v>0</v>
      </c>
      <c r="H191" s="515"/>
      <c r="I191" s="514"/>
      <c r="J191" s="487">
        <f t="shared" ref="J191:J205" si="285">H191*I191</f>
        <v>0</v>
      </c>
      <c r="K191" s="268"/>
      <c r="L191" s="194"/>
      <c r="M191" s="160"/>
      <c r="N191" s="193"/>
      <c r="O191" s="194"/>
      <c r="P191" s="160"/>
      <c r="Q191" s="268"/>
      <c r="R191" s="194"/>
      <c r="S191" s="160"/>
      <c r="T191" s="193"/>
      <c r="U191" s="194"/>
      <c r="V191" s="160"/>
      <c r="W191" s="489">
        <v>1.0</v>
      </c>
      <c r="X191" s="489">
        <v>57000.0</v>
      </c>
      <c r="Y191" s="487">
        <f t="shared" si="282"/>
        <v>57000</v>
      </c>
      <c r="Z191" s="521">
        <v>1.0</v>
      </c>
      <c r="AA191" s="522">
        <v>48675.0</v>
      </c>
      <c r="AB191" s="522">
        <f t="shared" si="283"/>
        <v>48675</v>
      </c>
      <c r="AC191" s="167">
        <f t="shared" si="249"/>
        <v>57000</v>
      </c>
      <c r="AD191" s="463">
        <f t="shared" si="250"/>
        <v>48675</v>
      </c>
      <c r="AE191" s="167">
        <f t="shared" si="251"/>
        <v>8325</v>
      </c>
      <c r="AF191" s="170">
        <f t="shared" si="252"/>
        <v>0.1460526316</v>
      </c>
      <c r="AG191" s="226" t="s">
        <v>392</v>
      </c>
      <c r="AH191" s="139"/>
      <c r="AI191" s="139"/>
    </row>
    <row r="192" ht="30.0" customHeight="1">
      <c r="A192" s="154" t="s">
        <v>112</v>
      </c>
      <c r="B192" s="221" t="s">
        <v>393</v>
      </c>
      <c r="C192" s="156" t="s">
        <v>394</v>
      </c>
      <c r="D192" s="157"/>
      <c r="E192" s="513"/>
      <c r="F192" s="514"/>
      <c r="G192" s="487">
        <f t="shared" si="284"/>
        <v>0</v>
      </c>
      <c r="H192" s="515"/>
      <c r="I192" s="514"/>
      <c r="J192" s="487">
        <f t="shared" si="285"/>
        <v>0</v>
      </c>
      <c r="K192" s="268"/>
      <c r="L192" s="194"/>
      <c r="M192" s="160"/>
      <c r="N192" s="193"/>
      <c r="O192" s="194"/>
      <c r="P192" s="160"/>
      <c r="Q192" s="268"/>
      <c r="R192" s="194"/>
      <c r="S192" s="160"/>
      <c r="T192" s="193"/>
      <c r="U192" s="194"/>
      <c r="V192" s="160"/>
      <c r="W192" s="514"/>
      <c r="X192" s="514"/>
      <c r="Y192" s="487">
        <f t="shared" si="282"/>
        <v>0</v>
      </c>
      <c r="Z192" s="515"/>
      <c r="AA192" s="514"/>
      <c r="AB192" s="514"/>
      <c r="AC192" s="167">
        <f t="shared" si="249"/>
        <v>0</v>
      </c>
      <c r="AD192" s="463">
        <f t="shared" si="250"/>
        <v>0</v>
      </c>
      <c r="AE192" s="167">
        <f t="shared" si="251"/>
        <v>0</v>
      </c>
      <c r="AF192" s="170" t="str">
        <f t="shared" si="252"/>
        <v>#DIV/0!</v>
      </c>
      <c r="AG192" s="171"/>
      <c r="AH192" s="139"/>
      <c r="AI192" s="139"/>
    </row>
    <row r="193" ht="30.0" customHeight="1">
      <c r="A193" s="154" t="s">
        <v>112</v>
      </c>
      <c r="B193" s="221" t="s">
        <v>395</v>
      </c>
      <c r="C193" s="156" t="s">
        <v>394</v>
      </c>
      <c r="D193" s="157"/>
      <c r="E193" s="513"/>
      <c r="F193" s="514"/>
      <c r="G193" s="487">
        <f t="shared" si="284"/>
        <v>0</v>
      </c>
      <c r="H193" s="515"/>
      <c r="I193" s="514"/>
      <c r="J193" s="487">
        <f t="shared" si="285"/>
        <v>0</v>
      </c>
      <c r="K193" s="268"/>
      <c r="L193" s="194"/>
      <c r="M193" s="160"/>
      <c r="N193" s="193"/>
      <c r="O193" s="194"/>
      <c r="P193" s="160"/>
      <c r="Q193" s="268"/>
      <c r="R193" s="194"/>
      <c r="S193" s="160"/>
      <c r="T193" s="193"/>
      <c r="U193" s="194"/>
      <c r="V193" s="160"/>
      <c r="W193" s="514"/>
      <c r="X193" s="514"/>
      <c r="Y193" s="487">
        <f t="shared" si="282"/>
        <v>0</v>
      </c>
      <c r="Z193" s="515"/>
      <c r="AA193" s="514"/>
      <c r="AB193" s="514"/>
      <c r="AC193" s="167">
        <f t="shared" si="249"/>
        <v>0</v>
      </c>
      <c r="AD193" s="463">
        <f t="shared" si="250"/>
        <v>0</v>
      </c>
      <c r="AE193" s="167">
        <f t="shared" si="251"/>
        <v>0</v>
      </c>
      <c r="AF193" s="170" t="str">
        <f t="shared" si="252"/>
        <v>#DIV/0!</v>
      </c>
      <c r="AG193" s="171"/>
      <c r="AH193" s="139"/>
      <c r="AI193" s="139"/>
    </row>
    <row r="194">
      <c r="A194" s="154" t="s">
        <v>112</v>
      </c>
      <c r="B194" s="221" t="s">
        <v>396</v>
      </c>
      <c r="C194" s="156" t="s">
        <v>397</v>
      </c>
      <c r="D194" s="157"/>
      <c r="E194" s="523">
        <f>SUM(G195:G205)</f>
        <v>92000</v>
      </c>
      <c r="F194" s="489">
        <v>0.22</v>
      </c>
      <c r="G194" s="487">
        <f t="shared" si="284"/>
        <v>20240</v>
      </c>
      <c r="H194" s="523">
        <f>SUM(J195:J205)</f>
        <v>92000</v>
      </c>
      <c r="I194" s="489">
        <v>0.22</v>
      </c>
      <c r="J194" s="487">
        <f t="shared" si="285"/>
        <v>20240</v>
      </c>
      <c r="K194" s="268"/>
      <c r="L194" s="194"/>
      <c r="M194" s="160"/>
      <c r="N194" s="193"/>
      <c r="O194" s="194"/>
      <c r="P194" s="160"/>
      <c r="Q194" s="268"/>
      <c r="R194" s="194"/>
      <c r="S194" s="160"/>
      <c r="T194" s="193"/>
      <c r="U194" s="194"/>
      <c r="V194" s="160"/>
      <c r="W194" s="489">
        <f>SUM(Y195:Y205)</f>
        <v>35000</v>
      </c>
      <c r="X194" s="489">
        <v>0.22</v>
      </c>
      <c r="Y194" s="487">
        <f t="shared" si="282"/>
        <v>7700</v>
      </c>
      <c r="Z194" s="488">
        <f>SUM(AB195:AB205)</f>
        <v>35000</v>
      </c>
      <c r="AA194" s="489">
        <v>0.22</v>
      </c>
      <c r="AB194" s="489">
        <f t="shared" ref="AB194:AB205" si="286">Z194*AA194</f>
        <v>7700</v>
      </c>
      <c r="AC194" s="167">
        <f t="shared" si="249"/>
        <v>27940</v>
      </c>
      <c r="AD194" s="463">
        <f t="shared" si="250"/>
        <v>27940</v>
      </c>
      <c r="AE194" s="167">
        <f t="shared" si="251"/>
        <v>0</v>
      </c>
      <c r="AF194" s="170">
        <f t="shared" si="252"/>
        <v>0</v>
      </c>
      <c r="AG194" s="171"/>
      <c r="AH194" s="139"/>
      <c r="AI194" s="139"/>
    </row>
    <row r="195">
      <c r="A195" s="154" t="s">
        <v>112</v>
      </c>
      <c r="B195" s="221" t="s">
        <v>398</v>
      </c>
      <c r="C195" s="156" t="s">
        <v>399</v>
      </c>
      <c r="D195" s="157" t="s">
        <v>201</v>
      </c>
      <c r="E195" s="485">
        <v>1.0</v>
      </c>
      <c r="F195" s="489">
        <v>22000.0</v>
      </c>
      <c r="G195" s="487">
        <f t="shared" si="284"/>
        <v>22000</v>
      </c>
      <c r="H195" s="488">
        <v>1.0</v>
      </c>
      <c r="I195" s="489">
        <v>22000.0</v>
      </c>
      <c r="J195" s="487">
        <f t="shared" si="285"/>
        <v>22000</v>
      </c>
      <c r="K195" s="268"/>
      <c r="L195" s="194"/>
      <c r="M195" s="160"/>
      <c r="N195" s="193"/>
      <c r="O195" s="194"/>
      <c r="P195" s="160"/>
      <c r="Q195" s="268"/>
      <c r="R195" s="194"/>
      <c r="S195" s="160"/>
      <c r="T195" s="193"/>
      <c r="U195" s="194"/>
      <c r="V195" s="160"/>
      <c r="W195" s="514"/>
      <c r="X195" s="514"/>
      <c r="Y195" s="487">
        <f t="shared" si="282"/>
        <v>0</v>
      </c>
      <c r="Z195" s="515"/>
      <c r="AA195" s="514"/>
      <c r="AB195" s="489">
        <f t="shared" si="286"/>
        <v>0</v>
      </c>
      <c r="AC195" s="167">
        <f t="shared" si="249"/>
        <v>22000</v>
      </c>
      <c r="AD195" s="463">
        <f t="shared" si="250"/>
        <v>22000</v>
      </c>
      <c r="AE195" s="167">
        <f t="shared" si="251"/>
        <v>0</v>
      </c>
      <c r="AF195" s="170">
        <f t="shared" si="252"/>
        <v>0</v>
      </c>
      <c r="AG195" s="171"/>
      <c r="AH195" s="139"/>
      <c r="AI195" s="139"/>
    </row>
    <row r="196">
      <c r="A196" s="154" t="s">
        <v>112</v>
      </c>
      <c r="B196" s="221" t="s">
        <v>400</v>
      </c>
      <c r="C196" s="156" t="s">
        <v>401</v>
      </c>
      <c r="D196" s="157" t="s">
        <v>201</v>
      </c>
      <c r="E196" s="485">
        <v>1.0</v>
      </c>
      <c r="F196" s="489">
        <v>25000.0</v>
      </c>
      <c r="G196" s="487">
        <f t="shared" si="284"/>
        <v>25000</v>
      </c>
      <c r="H196" s="488">
        <v>1.0</v>
      </c>
      <c r="I196" s="489">
        <v>25000.0</v>
      </c>
      <c r="J196" s="487">
        <f t="shared" si="285"/>
        <v>25000</v>
      </c>
      <c r="K196" s="268"/>
      <c r="L196" s="194"/>
      <c r="M196" s="160"/>
      <c r="N196" s="193"/>
      <c r="O196" s="194"/>
      <c r="P196" s="160"/>
      <c r="Q196" s="268"/>
      <c r="R196" s="194"/>
      <c r="S196" s="160"/>
      <c r="T196" s="193"/>
      <c r="U196" s="194"/>
      <c r="V196" s="160"/>
      <c r="W196" s="514"/>
      <c r="X196" s="514"/>
      <c r="Y196" s="487">
        <f t="shared" si="282"/>
        <v>0</v>
      </c>
      <c r="Z196" s="515"/>
      <c r="AA196" s="514"/>
      <c r="AB196" s="489">
        <f t="shared" si="286"/>
        <v>0</v>
      </c>
      <c r="AC196" s="167">
        <f t="shared" si="249"/>
        <v>25000</v>
      </c>
      <c r="AD196" s="463">
        <f t="shared" si="250"/>
        <v>25000</v>
      </c>
      <c r="AE196" s="167">
        <f t="shared" si="251"/>
        <v>0</v>
      </c>
      <c r="AF196" s="170">
        <f t="shared" si="252"/>
        <v>0</v>
      </c>
      <c r="AG196" s="171"/>
      <c r="AH196" s="139"/>
      <c r="AI196" s="139"/>
    </row>
    <row r="197">
      <c r="A197" s="154" t="s">
        <v>112</v>
      </c>
      <c r="B197" s="221" t="s">
        <v>402</v>
      </c>
      <c r="C197" s="156" t="s">
        <v>403</v>
      </c>
      <c r="D197" s="157" t="s">
        <v>201</v>
      </c>
      <c r="E197" s="485">
        <v>1.0</v>
      </c>
      <c r="F197" s="489">
        <v>10000.0</v>
      </c>
      <c r="G197" s="487">
        <f t="shared" si="284"/>
        <v>10000</v>
      </c>
      <c r="H197" s="488">
        <v>1.0</v>
      </c>
      <c r="I197" s="489">
        <v>10000.0</v>
      </c>
      <c r="J197" s="487">
        <f t="shared" si="285"/>
        <v>10000</v>
      </c>
      <c r="K197" s="268"/>
      <c r="L197" s="194"/>
      <c r="M197" s="160"/>
      <c r="N197" s="193"/>
      <c r="O197" s="194"/>
      <c r="P197" s="160"/>
      <c r="Q197" s="268"/>
      <c r="R197" s="194"/>
      <c r="S197" s="160"/>
      <c r="T197" s="193"/>
      <c r="U197" s="194"/>
      <c r="V197" s="160"/>
      <c r="W197" s="514"/>
      <c r="X197" s="514"/>
      <c r="Y197" s="487">
        <f t="shared" si="282"/>
        <v>0</v>
      </c>
      <c r="Z197" s="515"/>
      <c r="AA197" s="514"/>
      <c r="AB197" s="489">
        <f t="shared" si="286"/>
        <v>0</v>
      </c>
      <c r="AC197" s="167">
        <f t="shared" si="249"/>
        <v>10000</v>
      </c>
      <c r="AD197" s="463">
        <f t="shared" si="250"/>
        <v>10000</v>
      </c>
      <c r="AE197" s="167">
        <f t="shared" si="251"/>
        <v>0</v>
      </c>
      <c r="AF197" s="170">
        <f t="shared" si="252"/>
        <v>0</v>
      </c>
      <c r="AG197" s="171"/>
      <c r="AH197" s="139"/>
      <c r="AI197" s="139"/>
    </row>
    <row r="198">
      <c r="A198" s="154" t="s">
        <v>112</v>
      </c>
      <c r="B198" s="221" t="s">
        <v>404</v>
      </c>
      <c r="C198" s="156" t="s">
        <v>405</v>
      </c>
      <c r="D198" s="157" t="s">
        <v>201</v>
      </c>
      <c r="E198" s="485">
        <v>1.0</v>
      </c>
      <c r="F198" s="489">
        <v>25000.0</v>
      </c>
      <c r="G198" s="487">
        <f t="shared" si="284"/>
        <v>25000</v>
      </c>
      <c r="H198" s="488">
        <v>1.0</v>
      </c>
      <c r="I198" s="489">
        <v>25000.0</v>
      </c>
      <c r="J198" s="487">
        <f t="shared" si="285"/>
        <v>25000</v>
      </c>
      <c r="K198" s="268"/>
      <c r="L198" s="194"/>
      <c r="M198" s="160"/>
      <c r="N198" s="193"/>
      <c r="O198" s="194"/>
      <c r="P198" s="160"/>
      <c r="Q198" s="268"/>
      <c r="R198" s="194"/>
      <c r="S198" s="160"/>
      <c r="T198" s="193"/>
      <c r="U198" s="194"/>
      <c r="V198" s="160"/>
      <c r="W198" s="514"/>
      <c r="X198" s="514"/>
      <c r="Y198" s="487">
        <f t="shared" si="282"/>
        <v>0</v>
      </c>
      <c r="Z198" s="515"/>
      <c r="AA198" s="514"/>
      <c r="AB198" s="489">
        <f t="shared" si="286"/>
        <v>0</v>
      </c>
      <c r="AC198" s="167">
        <f t="shared" si="249"/>
        <v>25000</v>
      </c>
      <c r="AD198" s="463">
        <f t="shared" si="250"/>
        <v>25000</v>
      </c>
      <c r="AE198" s="167">
        <f t="shared" si="251"/>
        <v>0</v>
      </c>
      <c r="AF198" s="170">
        <f t="shared" si="252"/>
        <v>0</v>
      </c>
      <c r="AG198" s="171"/>
      <c r="AH198" s="139"/>
      <c r="AI198" s="139"/>
    </row>
    <row r="199">
      <c r="A199" s="154" t="s">
        <v>112</v>
      </c>
      <c r="B199" s="221" t="s">
        <v>406</v>
      </c>
      <c r="C199" s="156" t="s">
        <v>407</v>
      </c>
      <c r="D199" s="157" t="s">
        <v>201</v>
      </c>
      <c r="E199" s="485">
        <v>1.0</v>
      </c>
      <c r="F199" s="489">
        <v>10000.0</v>
      </c>
      <c r="G199" s="487">
        <f t="shared" si="284"/>
        <v>10000</v>
      </c>
      <c r="H199" s="488">
        <v>1.0</v>
      </c>
      <c r="I199" s="489">
        <v>10000.0</v>
      </c>
      <c r="J199" s="487">
        <f t="shared" si="285"/>
        <v>10000</v>
      </c>
      <c r="K199" s="268"/>
      <c r="L199" s="194"/>
      <c r="M199" s="160"/>
      <c r="N199" s="193"/>
      <c r="O199" s="194"/>
      <c r="P199" s="160"/>
      <c r="Q199" s="268"/>
      <c r="R199" s="194"/>
      <c r="S199" s="160"/>
      <c r="T199" s="193"/>
      <c r="U199" s="194"/>
      <c r="V199" s="160"/>
      <c r="W199" s="514"/>
      <c r="X199" s="514"/>
      <c r="Y199" s="487">
        <f t="shared" si="282"/>
        <v>0</v>
      </c>
      <c r="Z199" s="515"/>
      <c r="AA199" s="514"/>
      <c r="AB199" s="489">
        <f t="shared" si="286"/>
        <v>0</v>
      </c>
      <c r="AC199" s="167">
        <f t="shared" si="249"/>
        <v>10000</v>
      </c>
      <c r="AD199" s="463">
        <f t="shared" si="250"/>
        <v>10000</v>
      </c>
      <c r="AE199" s="167">
        <f t="shared" si="251"/>
        <v>0</v>
      </c>
      <c r="AF199" s="170">
        <f t="shared" si="252"/>
        <v>0</v>
      </c>
      <c r="AG199" s="171"/>
      <c r="AH199" s="139"/>
      <c r="AI199" s="139"/>
    </row>
    <row r="200" ht="30.0" customHeight="1">
      <c r="A200" s="154" t="s">
        <v>112</v>
      </c>
      <c r="B200" s="221" t="s">
        <v>408</v>
      </c>
      <c r="C200" s="156" t="s">
        <v>409</v>
      </c>
      <c r="D200" s="157" t="s">
        <v>230</v>
      </c>
      <c r="E200" s="513"/>
      <c r="F200" s="514"/>
      <c r="G200" s="487">
        <f t="shared" si="284"/>
        <v>0</v>
      </c>
      <c r="H200" s="515"/>
      <c r="I200" s="514"/>
      <c r="J200" s="487">
        <f t="shared" si="285"/>
        <v>0</v>
      </c>
      <c r="K200" s="268"/>
      <c r="L200" s="194"/>
      <c r="M200" s="160"/>
      <c r="N200" s="193"/>
      <c r="O200" s="194"/>
      <c r="P200" s="160"/>
      <c r="Q200" s="268"/>
      <c r="R200" s="194"/>
      <c r="S200" s="160"/>
      <c r="T200" s="193"/>
      <c r="U200" s="194"/>
      <c r="V200" s="160"/>
      <c r="W200" s="489">
        <v>10.0</v>
      </c>
      <c r="X200" s="489">
        <v>250.0</v>
      </c>
      <c r="Y200" s="487">
        <f t="shared" si="282"/>
        <v>2500</v>
      </c>
      <c r="Z200" s="488">
        <v>10.0</v>
      </c>
      <c r="AA200" s="489">
        <v>250.0</v>
      </c>
      <c r="AB200" s="489">
        <f t="shared" si="286"/>
        <v>2500</v>
      </c>
      <c r="AC200" s="167">
        <f t="shared" si="249"/>
        <v>2500</v>
      </c>
      <c r="AD200" s="463">
        <f t="shared" si="250"/>
        <v>2500</v>
      </c>
      <c r="AE200" s="167">
        <f t="shared" si="251"/>
        <v>0</v>
      </c>
      <c r="AF200" s="170">
        <f t="shared" si="252"/>
        <v>0</v>
      </c>
      <c r="AG200" s="171"/>
      <c r="AH200" s="139"/>
      <c r="AI200" s="139"/>
    </row>
    <row r="201" ht="30.0" customHeight="1">
      <c r="A201" s="154" t="s">
        <v>112</v>
      </c>
      <c r="B201" s="221" t="s">
        <v>410</v>
      </c>
      <c r="C201" s="156" t="s">
        <v>411</v>
      </c>
      <c r="D201" s="157" t="s">
        <v>230</v>
      </c>
      <c r="E201" s="513"/>
      <c r="F201" s="514"/>
      <c r="G201" s="487">
        <f t="shared" si="284"/>
        <v>0</v>
      </c>
      <c r="H201" s="515"/>
      <c r="I201" s="514"/>
      <c r="J201" s="487">
        <f t="shared" si="285"/>
        <v>0</v>
      </c>
      <c r="K201" s="268"/>
      <c r="L201" s="194"/>
      <c r="M201" s="160">
        <f t="shared" ref="M201:M205" si="287">K201*L201</f>
        <v>0</v>
      </c>
      <c r="N201" s="193"/>
      <c r="O201" s="194"/>
      <c r="P201" s="160">
        <f t="shared" ref="P201:P205" si="288">N201*O201</f>
        <v>0</v>
      </c>
      <c r="Q201" s="268"/>
      <c r="R201" s="194"/>
      <c r="S201" s="160">
        <f t="shared" ref="S201:S205" si="289">Q201*R201</f>
        <v>0</v>
      </c>
      <c r="T201" s="193"/>
      <c r="U201" s="194"/>
      <c r="V201" s="160">
        <f t="shared" ref="V201:V205" si="290">T201*U201</f>
        <v>0</v>
      </c>
      <c r="W201" s="489">
        <v>20.0</v>
      </c>
      <c r="X201" s="489">
        <v>250.0</v>
      </c>
      <c r="Y201" s="487">
        <f t="shared" si="282"/>
        <v>5000</v>
      </c>
      <c r="Z201" s="488">
        <v>20.0</v>
      </c>
      <c r="AA201" s="489">
        <v>250.0</v>
      </c>
      <c r="AB201" s="489">
        <f t="shared" si="286"/>
        <v>5000</v>
      </c>
      <c r="AC201" s="167">
        <f t="shared" si="249"/>
        <v>5000</v>
      </c>
      <c r="AD201" s="463">
        <f t="shared" si="250"/>
        <v>5000</v>
      </c>
      <c r="AE201" s="167">
        <f t="shared" si="251"/>
        <v>0</v>
      </c>
      <c r="AF201" s="170">
        <f t="shared" si="252"/>
        <v>0</v>
      </c>
      <c r="AG201" s="171"/>
      <c r="AH201" s="139"/>
      <c r="AI201" s="139"/>
    </row>
    <row r="202" ht="30.0" customHeight="1">
      <c r="A202" s="154" t="s">
        <v>112</v>
      </c>
      <c r="B202" s="221" t="s">
        <v>412</v>
      </c>
      <c r="C202" s="156" t="s">
        <v>413</v>
      </c>
      <c r="D202" s="157" t="s">
        <v>230</v>
      </c>
      <c r="E202" s="513"/>
      <c r="F202" s="514"/>
      <c r="G202" s="487">
        <f t="shared" si="284"/>
        <v>0</v>
      </c>
      <c r="H202" s="515"/>
      <c r="I202" s="514"/>
      <c r="J202" s="487">
        <f t="shared" si="285"/>
        <v>0</v>
      </c>
      <c r="K202" s="268"/>
      <c r="L202" s="194"/>
      <c r="M202" s="160">
        <f t="shared" si="287"/>
        <v>0</v>
      </c>
      <c r="N202" s="193"/>
      <c r="O202" s="194"/>
      <c r="P202" s="160">
        <f t="shared" si="288"/>
        <v>0</v>
      </c>
      <c r="Q202" s="268"/>
      <c r="R202" s="194"/>
      <c r="S202" s="160">
        <f t="shared" si="289"/>
        <v>0</v>
      </c>
      <c r="T202" s="193"/>
      <c r="U202" s="194"/>
      <c r="V202" s="160">
        <f t="shared" si="290"/>
        <v>0</v>
      </c>
      <c r="W202" s="489">
        <v>50.0</v>
      </c>
      <c r="X202" s="489">
        <v>250.0</v>
      </c>
      <c r="Y202" s="487">
        <f t="shared" si="282"/>
        <v>12500</v>
      </c>
      <c r="Z202" s="488">
        <v>50.0</v>
      </c>
      <c r="AA202" s="489">
        <v>250.0</v>
      </c>
      <c r="AB202" s="489">
        <f t="shared" si="286"/>
        <v>12500</v>
      </c>
      <c r="AC202" s="167">
        <f t="shared" si="249"/>
        <v>12500</v>
      </c>
      <c r="AD202" s="463">
        <f t="shared" si="250"/>
        <v>12500</v>
      </c>
      <c r="AE202" s="167">
        <f t="shared" si="251"/>
        <v>0</v>
      </c>
      <c r="AF202" s="170">
        <f t="shared" si="252"/>
        <v>0</v>
      </c>
      <c r="AG202" s="171"/>
      <c r="AH202" s="139"/>
      <c r="AI202" s="139"/>
    </row>
    <row r="203" ht="30.0" customHeight="1">
      <c r="A203" s="154" t="s">
        <v>112</v>
      </c>
      <c r="B203" s="221" t="s">
        <v>414</v>
      </c>
      <c r="C203" s="156" t="s">
        <v>415</v>
      </c>
      <c r="D203" s="157" t="s">
        <v>230</v>
      </c>
      <c r="E203" s="513"/>
      <c r="F203" s="514"/>
      <c r="G203" s="487">
        <f t="shared" si="284"/>
        <v>0</v>
      </c>
      <c r="H203" s="515"/>
      <c r="I203" s="514"/>
      <c r="J203" s="487">
        <f t="shared" si="285"/>
        <v>0</v>
      </c>
      <c r="K203" s="268"/>
      <c r="L203" s="194"/>
      <c r="M203" s="160">
        <f t="shared" si="287"/>
        <v>0</v>
      </c>
      <c r="N203" s="193"/>
      <c r="O203" s="194"/>
      <c r="P203" s="160">
        <f t="shared" si="288"/>
        <v>0</v>
      </c>
      <c r="Q203" s="268"/>
      <c r="R203" s="194"/>
      <c r="S203" s="160">
        <f t="shared" si="289"/>
        <v>0</v>
      </c>
      <c r="T203" s="193"/>
      <c r="U203" s="194"/>
      <c r="V203" s="160">
        <f t="shared" si="290"/>
        <v>0</v>
      </c>
      <c r="W203" s="489">
        <v>5.0</v>
      </c>
      <c r="X203" s="489">
        <v>500.0</v>
      </c>
      <c r="Y203" s="487">
        <f t="shared" si="282"/>
        <v>2500</v>
      </c>
      <c r="Z203" s="488">
        <v>5.0</v>
      </c>
      <c r="AA203" s="489">
        <v>500.0</v>
      </c>
      <c r="AB203" s="489">
        <f t="shared" si="286"/>
        <v>2500</v>
      </c>
      <c r="AC203" s="167">
        <f t="shared" si="249"/>
        <v>2500</v>
      </c>
      <c r="AD203" s="463">
        <f t="shared" si="250"/>
        <v>2500</v>
      </c>
      <c r="AE203" s="167">
        <f t="shared" si="251"/>
        <v>0</v>
      </c>
      <c r="AF203" s="170">
        <f t="shared" si="252"/>
        <v>0</v>
      </c>
      <c r="AG203" s="171"/>
      <c r="AH203" s="139"/>
      <c r="AI203" s="139"/>
    </row>
    <row r="204" ht="30.0" customHeight="1">
      <c r="A204" s="154" t="s">
        <v>112</v>
      </c>
      <c r="B204" s="221" t="s">
        <v>416</v>
      </c>
      <c r="C204" s="156" t="s">
        <v>417</v>
      </c>
      <c r="D204" s="157" t="s">
        <v>230</v>
      </c>
      <c r="E204" s="513"/>
      <c r="F204" s="514"/>
      <c r="G204" s="487">
        <f t="shared" si="284"/>
        <v>0</v>
      </c>
      <c r="H204" s="515"/>
      <c r="I204" s="514"/>
      <c r="J204" s="487">
        <f t="shared" si="285"/>
        <v>0</v>
      </c>
      <c r="K204" s="268"/>
      <c r="L204" s="194"/>
      <c r="M204" s="160">
        <f t="shared" si="287"/>
        <v>0</v>
      </c>
      <c r="N204" s="193"/>
      <c r="O204" s="194"/>
      <c r="P204" s="160">
        <f t="shared" si="288"/>
        <v>0</v>
      </c>
      <c r="Q204" s="268"/>
      <c r="R204" s="194"/>
      <c r="S204" s="160">
        <f t="shared" si="289"/>
        <v>0</v>
      </c>
      <c r="T204" s="193"/>
      <c r="U204" s="194"/>
      <c r="V204" s="160">
        <f t="shared" si="290"/>
        <v>0</v>
      </c>
      <c r="W204" s="489">
        <v>20.0</v>
      </c>
      <c r="X204" s="489">
        <v>250.0</v>
      </c>
      <c r="Y204" s="487">
        <f t="shared" si="282"/>
        <v>5000</v>
      </c>
      <c r="Z204" s="488">
        <v>20.0</v>
      </c>
      <c r="AA204" s="489">
        <v>250.0</v>
      </c>
      <c r="AB204" s="489">
        <f t="shared" si="286"/>
        <v>5000</v>
      </c>
      <c r="AC204" s="167">
        <f t="shared" si="249"/>
        <v>5000</v>
      </c>
      <c r="AD204" s="463">
        <f t="shared" si="250"/>
        <v>5000</v>
      </c>
      <c r="AE204" s="167">
        <f t="shared" si="251"/>
        <v>0</v>
      </c>
      <c r="AF204" s="170">
        <f t="shared" si="252"/>
        <v>0</v>
      </c>
      <c r="AG204" s="171"/>
      <c r="AH204" s="139"/>
      <c r="AI204" s="139"/>
    </row>
    <row r="205" ht="30.0" customHeight="1">
      <c r="A205" s="180" t="s">
        <v>112</v>
      </c>
      <c r="B205" s="221" t="s">
        <v>418</v>
      </c>
      <c r="C205" s="156" t="s">
        <v>419</v>
      </c>
      <c r="D205" s="183" t="s">
        <v>201</v>
      </c>
      <c r="E205" s="513"/>
      <c r="F205" s="514"/>
      <c r="G205" s="487">
        <f t="shared" si="284"/>
        <v>0</v>
      </c>
      <c r="H205" s="515"/>
      <c r="I205" s="514"/>
      <c r="J205" s="487">
        <f t="shared" si="285"/>
        <v>0</v>
      </c>
      <c r="K205" s="272"/>
      <c r="L205" s="196"/>
      <c r="M205" s="184">
        <f t="shared" si="287"/>
        <v>0</v>
      </c>
      <c r="N205" s="195"/>
      <c r="O205" s="196"/>
      <c r="P205" s="184">
        <f t="shared" si="288"/>
        <v>0</v>
      </c>
      <c r="Q205" s="272"/>
      <c r="R205" s="196"/>
      <c r="S205" s="184">
        <f t="shared" si="289"/>
        <v>0</v>
      </c>
      <c r="T205" s="195"/>
      <c r="U205" s="196"/>
      <c r="V205" s="184">
        <f t="shared" si="290"/>
        <v>0</v>
      </c>
      <c r="W205" s="489">
        <v>5.0</v>
      </c>
      <c r="X205" s="489">
        <v>1500.0</v>
      </c>
      <c r="Y205" s="487">
        <f t="shared" si="282"/>
        <v>7500</v>
      </c>
      <c r="Z205" s="488">
        <v>5.0</v>
      </c>
      <c r="AA205" s="489">
        <v>1500.0</v>
      </c>
      <c r="AB205" s="489">
        <f t="shared" si="286"/>
        <v>7500</v>
      </c>
      <c r="AC205" s="356">
        <f t="shared" si="249"/>
        <v>7500</v>
      </c>
      <c r="AD205" s="465">
        <f t="shared" si="250"/>
        <v>7500</v>
      </c>
      <c r="AE205" s="356">
        <f t="shared" si="251"/>
        <v>0</v>
      </c>
      <c r="AF205" s="189">
        <f t="shared" si="252"/>
        <v>0</v>
      </c>
      <c r="AG205" s="495"/>
      <c r="AH205" s="139"/>
      <c r="AI205" s="139"/>
    </row>
    <row r="206" ht="15.75" customHeight="1">
      <c r="A206" s="524" t="s">
        <v>420</v>
      </c>
      <c r="B206" s="85"/>
      <c r="C206" s="89"/>
      <c r="D206" s="525"/>
      <c r="E206" s="526">
        <f t="shared" ref="E206:F206" si="291">E177+E171+E167+E161</f>
        <v>63060</v>
      </c>
      <c r="F206" s="526">
        <f t="shared" si="291"/>
        <v>400.22</v>
      </c>
      <c r="G206" s="526">
        <f>G186+G176+G170</f>
        <v>214490</v>
      </c>
      <c r="H206" s="526">
        <f t="shared" ref="H206:I206" si="292">H177+H171+H167+H161</f>
        <v>63060</v>
      </c>
      <c r="I206" s="526">
        <f t="shared" si="292"/>
        <v>400.22</v>
      </c>
      <c r="J206" s="526">
        <f t="shared" ref="J206:AE206" si="293">J186+J176+J170</f>
        <v>212240</v>
      </c>
      <c r="K206" s="526">
        <f t="shared" si="293"/>
        <v>0</v>
      </c>
      <c r="L206" s="526">
        <f t="shared" si="293"/>
        <v>0</v>
      </c>
      <c r="M206" s="526">
        <f t="shared" si="293"/>
        <v>0</v>
      </c>
      <c r="N206" s="526">
        <f t="shared" si="293"/>
        <v>0</v>
      </c>
      <c r="O206" s="526">
        <f t="shared" si="293"/>
        <v>0</v>
      </c>
      <c r="P206" s="526">
        <f t="shared" si="293"/>
        <v>0</v>
      </c>
      <c r="Q206" s="526">
        <f t="shared" si="293"/>
        <v>0</v>
      </c>
      <c r="R206" s="526">
        <f t="shared" si="293"/>
        <v>0</v>
      </c>
      <c r="S206" s="526">
        <f t="shared" si="293"/>
        <v>0</v>
      </c>
      <c r="T206" s="526">
        <f t="shared" si="293"/>
        <v>0</v>
      </c>
      <c r="U206" s="526">
        <f t="shared" si="293"/>
        <v>0</v>
      </c>
      <c r="V206" s="526">
        <f t="shared" si="293"/>
        <v>0</v>
      </c>
      <c r="W206" s="526">
        <f t="shared" si="293"/>
        <v>35111</v>
      </c>
      <c r="X206" s="526">
        <f t="shared" si="293"/>
        <v>60000.22</v>
      </c>
      <c r="Y206" s="526">
        <f t="shared" si="293"/>
        <v>99700</v>
      </c>
      <c r="Z206" s="526">
        <f t="shared" si="293"/>
        <v>35111</v>
      </c>
      <c r="AA206" s="526">
        <f t="shared" si="293"/>
        <v>51675.22</v>
      </c>
      <c r="AB206" s="526">
        <f t="shared" si="293"/>
        <v>91375</v>
      </c>
      <c r="AC206" s="526">
        <f t="shared" si="293"/>
        <v>314190</v>
      </c>
      <c r="AD206" s="526">
        <f t="shared" si="293"/>
        <v>303615</v>
      </c>
      <c r="AE206" s="526">
        <f t="shared" si="293"/>
        <v>10575</v>
      </c>
      <c r="AF206" s="527">
        <f t="shared" si="252"/>
        <v>0.03365797766</v>
      </c>
      <c r="AG206" s="528"/>
      <c r="AH206" s="139"/>
      <c r="AI206" s="139"/>
    </row>
    <row r="207" ht="15.75" customHeight="1">
      <c r="A207" s="529" t="s">
        <v>421</v>
      </c>
      <c r="B207" s="530"/>
      <c r="C207" s="531"/>
      <c r="D207" s="532"/>
      <c r="E207" s="533"/>
      <c r="F207" s="533"/>
      <c r="G207" s="534">
        <f>G206+G168+G162+G157+G153+G149+G130+G113+G92+G86+G69+G59+G45+G39</f>
        <v>1998866</v>
      </c>
      <c r="H207" s="533"/>
      <c r="I207" s="533"/>
      <c r="J207" s="534">
        <f>J206+J168+J162+J157+J153+J149+J130+J113+J92+J86+J69+J59+J45+J39</f>
        <v>1998866</v>
      </c>
      <c r="K207" s="533"/>
      <c r="L207" s="533"/>
      <c r="M207" s="534">
        <f>M39+M45+M59+M69+M86+M92+M113+M130+M149+M153+M157+M162+M168+M206</f>
        <v>0</v>
      </c>
      <c r="N207" s="533"/>
      <c r="O207" s="533"/>
      <c r="P207" s="534">
        <f>P39+P45+P59+P69+P86+P92+P113+P130+P149+P153+P157+P162+P168+P206</f>
        <v>0</v>
      </c>
      <c r="Q207" s="533"/>
      <c r="R207" s="533"/>
      <c r="S207" s="534">
        <f>S39+S45+S59+S69+S86+S92+S113+S130+S149+S153+S157+S162+S168+S206</f>
        <v>0</v>
      </c>
      <c r="T207" s="533"/>
      <c r="U207" s="533"/>
      <c r="V207" s="534">
        <f>V39+V45+V59+V69+V86+V92+V113+V130+V149+V153+V157+V162+V168+V206</f>
        <v>0</v>
      </c>
      <c r="W207" s="533"/>
      <c r="X207" s="533"/>
      <c r="Y207" s="534">
        <f>Y206+Y168+Y162+Y157+Y153+Y149+Y130+Y113+Y92+Y86+Y69+Y59+Y45+Y39</f>
        <v>570000</v>
      </c>
      <c r="Z207" s="533"/>
      <c r="AA207" s="533"/>
      <c r="AB207" s="534">
        <f t="shared" ref="AB207:AD207" si="294">AB206+AB168+AB162+AB157+AB153+AB149+AB130+AB113+AB92+AB86+AB69+AB59+AB45+AB39</f>
        <v>578047</v>
      </c>
      <c r="AC207" s="534">
        <f t="shared" si="294"/>
        <v>2568866</v>
      </c>
      <c r="AD207" s="534">
        <f t="shared" si="294"/>
        <v>2576913</v>
      </c>
      <c r="AE207" s="534">
        <f>AC207-AD207</f>
        <v>-8047</v>
      </c>
      <c r="AF207" s="535">
        <f t="shared" si="252"/>
        <v>-0.00313251061</v>
      </c>
      <c r="AG207" s="536"/>
      <c r="AH207" s="537"/>
      <c r="AI207" s="537"/>
    </row>
    <row r="208" ht="15.75" customHeight="1">
      <c r="A208" s="538"/>
      <c r="D208" s="539"/>
      <c r="E208" s="514"/>
      <c r="F208" s="489">
        <v>0.22</v>
      </c>
      <c r="G208" s="489">
        <f>E208*F208</f>
        <v>0</v>
      </c>
      <c r="H208" s="514"/>
      <c r="I208" s="540">
        <v>0.22</v>
      </c>
      <c r="J208" s="489">
        <f>H208*I208</f>
        <v>0</v>
      </c>
      <c r="K208" s="541"/>
      <c r="L208" s="541"/>
      <c r="M208" s="541"/>
      <c r="N208" s="541"/>
      <c r="O208" s="541"/>
      <c r="P208" s="541"/>
      <c r="Q208" s="541"/>
      <c r="R208" s="541"/>
      <c r="S208" s="541"/>
      <c r="T208" s="541"/>
      <c r="U208" s="541"/>
      <c r="V208" s="541"/>
      <c r="W208" s="541"/>
      <c r="X208" s="541"/>
      <c r="Y208" s="541"/>
      <c r="Z208" s="541"/>
      <c r="AA208" s="541"/>
      <c r="AB208" s="541"/>
      <c r="AC208" s="542"/>
      <c r="AD208" s="542"/>
      <c r="AE208" s="542"/>
      <c r="AF208" s="543"/>
      <c r="AG208" s="544"/>
      <c r="AH208" s="3"/>
      <c r="AI208" s="3"/>
    </row>
    <row r="209" ht="15.75" customHeight="1">
      <c r="A209" s="545" t="s">
        <v>422</v>
      </c>
      <c r="B209" s="85"/>
      <c r="C209" s="86"/>
      <c r="D209" s="546"/>
      <c r="E209" s="547"/>
      <c r="F209" s="547"/>
      <c r="G209" s="547">
        <f>'Фінансування'!C20-'Витрати'!G207</f>
        <v>0</v>
      </c>
      <c r="H209" s="547"/>
      <c r="I209" s="547"/>
      <c r="J209" s="547">
        <f>'Фінансування'!C21-'Витрати'!J207</f>
        <v>0</v>
      </c>
      <c r="K209" s="547"/>
      <c r="L209" s="547"/>
      <c r="M209" s="547"/>
      <c r="N209" s="547"/>
      <c r="O209" s="547"/>
      <c r="P209" s="547"/>
      <c r="Q209" s="547"/>
      <c r="R209" s="547"/>
      <c r="S209" s="547"/>
      <c r="T209" s="547"/>
      <c r="U209" s="547"/>
      <c r="V209" s="547"/>
      <c r="W209" s="547"/>
      <c r="X209" s="547"/>
      <c r="Y209" s="547"/>
      <c r="Z209" s="547"/>
      <c r="AA209" s="547"/>
      <c r="AB209" s="547"/>
      <c r="AC209" s="547">
        <f>'Фінансування'!N20-'Витрати'!AC207</f>
        <v>0</v>
      </c>
      <c r="AD209" s="547">
        <f>'Фінансування'!N21-'Витрати'!AD207</f>
        <v>0</v>
      </c>
      <c r="AE209" s="548"/>
      <c r="AF209" s="549"/>
      <c r="AG209" s="550"/>
      <c r="AH209" s="3"/>
      <c r="AI209" s="3"/>
    </row>
    <row r="210" ht="15.75" customHeight="1">
      <c r="A210" s="16"/>
      <c r="B210" s="551"/>
      <c r="C210" s="552"/>
      <c r="D210" s="16"/>
      <c r="E210" s="16"/>
      <c r="F210" s="16"/>
      <c r="G210" s="16"/>
      <c r="H210" s="16"/>
      <c r="I210" s="16"/>
      <c r="J210" s="16"/>
      <c r="K210" s="553"/>
      <c r="L210" s="553"/>
      <c r="M210" s="553"/>
      <c r="N210" s="553"/>
      <c r="O210" s="553"/>
      <c r="P210" s="553"/>
      <c r="Q210" s="553"/>
      <c r="R210" s="553"/>
      <c r="S210" s="553"/>
      <c r="T210" s="553"/>
      <c r="U210" s="553"/>
      <c r="V210" s="553"/>
      <c r="W210" s="553"/>
      <c r="X210" s="553"/>
      <c r="Y210" s="553"/>
      <c r="Z210" s="553"/>
      <c r="AA210" s="553"/>
      <c r="AB210" s="553"/>
      <c r="AC210" s="554"/>
      <c r="AD210" s="554"/>
      <c r="AE210" s="554"/>
      <c r="AF210" s="554"/>
      <c r="AG210" s="555"/>
    </row>
    <row r="211" ht="15.75" customHeight="1">
      <c r="A211" s="16"/>
      <c r="B211" s="551"/>
      <c r="C211" s="552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3"/>
      <c r="AD211" s="13"/>
      <c r="AE211" s="13"/>
      <c r="AF211" s="13"/>
      <c r="AG211" s="68"/>
    </row>
    <row r="212" ht="15.75" customHeight="1">
      <c r="A212" s="16"/>
      <c r="B212" s="551"/>
      <c r="C212" s="552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3"/>
      <c r="AD212" s="13"/>
      <c r="AE212" s="13"/>
      <c r="AF212" s="13"/>
      <c r="AG212" s="68"/>
    </row>
    <row r="213" ht="15.75" customHeight="1">
      <c r="A213" s="16"/>
      <c r="B213" s="551"/>
      <c r="C213" s="552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3"/>
      <c r="AD213" s="13"/>
      <c r="AE213" s="13"/>
      <c r="AF213" s="13"/>
      <c r="AG213" s="68"/>
    </row>
    <row r="214" ht="15.75" customHeight="1">
      <c r="A214" s="16"/>
      <c r="B214" s="551"/>
      <c r="C214" s="66" t="s">
        <v>423</v>
      </c>
      <c r="D214" s="556"/>
      <c r="E214" s="556"/>
      <c r="G214" s="556"/>
      <c r="H214" s="556"/>
      <c r="I214" s="55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3"/>
      <c r="AD214" s="13"/>
      <c r="AE214" s="13"/>
      <c r="AF214" s="13"/>
      <c r="AG214" s="68"/>
    </row>
    <row r="215" ht="15.75" customHeight="1">
      <c r="A215" s="16"/>
      <c r="B215" s="551"/>
      <c r="D215" s="66" t="s">
        <v>42</v>
      </c>
      <c r="G215" s="66" t="s">
        <v>43</v>
      </c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3"/>
      <c r="AD215" s="13"/>
      <c r="AE215" s="13"/>
      <c r="AF215" s="13"/>
      <c r="AG215" s="68"/>
    </row>
    <row r="216" ht="15.75" customHeight="1">
      <c r="A216" s="16"/>
      <c r="B216" s="551"/>
      <c r="C216" s="552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3"/>
      <c r="AD216" s="13"/>
      <c r="AE216" s="13"/>
      <c r="AF216" s="13"/>
      <c r="AG216" s="68"/>
    </row>
    <row r="217" ht="15.75" customHeight="1">
      <c r="A217" s="16"/>
      <c r="B217" s="551"/>
      <c r="C217" s="552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3"/>
      <c r="AD217" s="13"/>
      <c r="AE217" s="13"/>
      <c r="AF217" s="13"/>
      <c r="AG217" s="68"/>
    </row>
    <row r="218" ht="15.75" customHeight="1">
      <c r="A218" s="66"/>
      <c r="B218" s="557"/>
      <c r="C218" s="558"/>
      <c r="AG218" s="558"/>
    </row>
    <row r="219" ht="15.75" customHeight="1">
      <c r="A219" s="66"/>
      <c r="B219" s="557"/>
      <c r="C219" s="558"/>
      <c r="AG219" s="558"/>
    </row>
    <row r="220" ht="15.75" customHeight="1">
      <c r="A220" s="66"/>
      <c r="B220" s="557"/>
      <c r="C220" s="558"/>
      <c r="AG220" s="558"/>
    </row>
    <row r="221" ht="15.75" customHeight="1">
      <c r="A221" s="66"/>
      <c r="B221" s="557"/>
      <c r="C221" s="558"/>
      <c r="AG221" s="558"/>
    </row>
    <row r="222" ht="15.75" customHeight="1">
      <c r="A222" s="66"/>
      <c r="B222" s="557"/>
      <c r="C222" s="558"/>
      <c r="AG222" s="558"/>
    </row>
    <row r="223" ht="15.75" customHeight="1">
      <c r="A223" s="66"/>
      <c r="B223" s="557"/>
      <c r="C223" s="558"/>
      <c r="AG223" s="558"/>
    </row>
    <row r="224" ht="15.75" customHeight="1">
      <c r="A224" s="66"/>
      <c r="B224" s="557"/>
      <c r="C224" s="558"/>
      <c r="AG224" s="558"/>
    </row>
    <row r="225" ht="15.75" customHeight="1">
      <c r="A225" s="66"/>
      <c r="B225" s="557"/>
      <c r="C225" s="558"/>
      <c r="AG225" s="558"/>
    </row>
    <row r="226" ht="15.75" customHeight="1">
      <c r="A226" s="66"/>
      <c r="B226" s="557"/>
      <c r="C226" s="558"/>
      <c r="AG226" s="558"/>
    </row>
    <row r="227" ht="15.75" customHeight="1">
      <c r="A227" s="66"/>
      <c r="B227" s="557"/>
      <c r="C227" s="558"/>
      <c r="AG227" s="558"/>
    </row>
    <row r="228" ht="15.75" customHeight="1">
      <c r="A228" s="66"/>
      <c r="B228" s="557"/>
      <c r="C228" s="558"/>
      <c r="AG228" s="558"/>
    </row>
    <row r="229" ht="15.75" customHeight="1">
      <c r="A229" s="66"/>
      <c r="B229" s="557"/>
      <c r="C229" s="558"/>
      <c r="AG229" s="558"/>
    </row>
    <row r="230" ht="15.75" customHeight="1">
      <c r="A230" s="66"/>
      <c r="B230" s="557"/>
      <c r="C230" s="558"/>
      <c r="AG230" s="558"/>
    </row>
    <row r="231" ht="15.75" customHeight="1">
      <c r="A231" s="66"/>
      <c r="B231" s="557"/>
      <c r="C231" s="558"/>
      <c r="AG231" s="558"/>
    </row>
    <row r="232" ht="15.75" customHeight="1">
      <c r="A232" s="66"/>
      <c r="B232" s="557"/>
      <c r="C232" s="558"/>
      <c r="AG232" s="558"/>
    </row>
    <row r="233" ht="15.75" customHeight="1">
      <c r="A233" s="66"/>
      <c r="B233" s="557"/>
      <c r="C233" s="558"/>
      <c r="AG233" s="558"/>
    </row>
    <row r="234" ht="15.75" customHeight="1">
      <c r="A234" s="66"/>
      <c r="B234" s="557"/>
      <c r="C234" s="558"/>
      <c r="AG234" s="558"/>
    </row>
    <row r="235" ht="15.75" customHeight="1">
      <c r="A235" s="66"/>
      <c r="B235" s="557"/>
      <c r="C235" s="558"/>
      <c r="AG235" s="558"/>
    </row>
    <row r="236" ht="15.75" customHeight="1">
      <c r="A236" s="66"/>
      <c r="B236" s="557"/>
      <c r="C236" s="558"/>
      <c r="AG236" s="558"/>
    </row>
    <row r="237" ht="15.75" customHeight="1">
      <c r="A237" s="66"/>
      <c r="B237" s="557"/>
      <c r="C237" s="558"/>
      <c r="AG237" s="558"/>
    </row>
    <row r="238" ht="15.75" customHeight="1">
      <c r="A238" s="66"/>
      <c r="B238" s="557"/>
      <c r="C238" s="558"/>
      <c r="AG238" s="558"/>
    </row>
    <row r="239" ht="15.75" customHeight="1">
      <c r="A239" s="66"/>
      <c r="B239" s="557"/>
      <c r="C239" s="558"/>
      <c r="AG239" s="558"/>
    </row>
    <row r="240" ht="15.75" customHeight="1">
      <c r="A240" s="66"/>
      <c r="B240" s="557"/>
      <c r="C240" s="558"/>
      <c r="AG240" s="558"/>
    </row>
    <row r="241" ht="15.75" customHeight="1">
      <c r="A241" s="66"/>
      <c r="B241" s="557"/>
      <c r="C241" s="558"/>
      <c r="AG241" s="558"/>
    </row>
    <row r="242" ht="15.75" customHeight="1">
      <c r="A242" s="66"/>
      <c r="B242" s="557"/>
      <c r="C242" s="558"/>
      <c r="AG242" s="558"/>
    </row>
    <row r="243" ht="15.75" customHeight="1">
      <c r="A243" s="66"/>
      <c r="B243" s="557"/>
      <c r="C243" s="558"/>
      <c r="AG243" s="558"/>
    </row>
    <row r="244" ht="15.75" customHeight="1">
      <c r="A244" s="66"/>
      <c r="B244" s="557"/>
      <c r="C244" s="558"/>
      <c r="AG244" s="558"/>
    </row>
    <row r="245" ht="15.75" customHeight="1">
      <c r="A245" s="66"/>
      <c r="B245" s="557"/>
      <c r="C245" s="558"/>
      <c r="AG245" s="558"/>
    </row>
    <row r="246" ht="15.75" customHeight="1">
      <c r="A246" s="66"/>
      <c r="B246" s="557"/>
      <c r="C246" s="558"/>
      <c r="AG246" s="558"/>
    </row>
    <row r="247" ht="15.75" customHeight="1">
      <c r="A247" s="66"/>
      <c r="B247" s="557"/>
      <c r="C247" s="558"/>
      <c r="AG247" s="558"/>
    </row>
    <row r="248" ht="15.75" customHeight="1">
      <c r="A248" s="66"/>
      <c r="B248" s="557"/>
      <c r="C248" s="558"/>
      <c r="AG248" s="558"/>
    </row>
    <row r="249" ht="15.75" customHeight="1">
      <c r="A249" s="66"/>
      <c r="B249" s="557"/>
      <c r="C249" s="558"/>
      <c r="AG249" s="558"/>
    </row>
    <row r="250" ht="15.75" customHeight="1">
      <c r="A250" s="66"/>
      <c r="B250" s="557"/>
      <c r="C250" s="558"/>
      <c r="AG250" s="558"/>
    </row>
    <row r="251" ht="15.75" customHeight="1">
      <c r="A251" s="66"/>
      <c r="B251" s="557"/>
      <c r="C251" s="558"/>
      <c r="AG251" s="558"/>
    </row>
    <row r="252" ht="15.75" customHeight="1">
      <c r="A252" s="66"/>
      <c r="B252" s="557"/>
      <c r="C252" s="558"/>
      <c r="AG252" s="558"/>
    </row>
    <row r="253" ht="15.75" customHeight="1">
      <c r="A253" s="66"/>
      <c r="B253" s="557"/>
      <c r="C253" s="558"/>
      <c r="AG253" s="558"/>
    </row>
    <row r="254" ht="15.75" customHeight="1">
      <c r="A254" s="66"/>
      <c r="B254" s="557"/>
      <c r="C254" s="558"/>
      <c r="AG254" s="558"/>
    </row>
    <row r="255" ht="15.75" customHeight="1">
      <c r="A255" s="66"/>
      <c r="B255" s="557"/>
      <c r="C255" s="558"/>
      <c r="AG255" s="558"/>
    </row>
    <row r="256" ht="15.75" customHeight="1">
      <c r="A256" s="66"/>
      <c r="B256" s="557"/>
      <c r="C256" s="558"/>
      <c r="AG256" s="558"/>
    </row>
    <row r="257" ht="15.75" customHeight="1">
      <c r="A257" s="66"/>
      <c r="B257" s="557"/>
      <c r="C257" s="558"/>
      <c r="AG257" s="558"/>
    </row>
    <row r="258" ht="15.75" customHeight="1">
      <c r="A258" s="66"/>
      <c r="B258" s="557"/>
      <c r="C258" s="558"/>
      <c r="AG258" s="558"/>
    </row>
    <row r="259" ht="15.75" customHeight="1">
      <c r="A259" s="66"/>
      <c r="B259" s="557"/>
      <c r="C259" s="558"/>
      <c r="AG259" s="558"/>
    </row>
    <row r="260" ht="15.75" customHeight="1">
      <c r="A260" s="66"/>
      <c r="B260" s="557"/>
      <c r="C260" s="558"/>
      <c r="AG260" s="558"/>
    </row>
    <row r="261" ht="15.75" customHeight="1">
      <c r="A261" s="66"/>
      <c r="B261" s="557"/>
      <c r="C261" s="558"/>
      <c r="AG261" s="558"/>
    </row>
    <row r="262" ht="15.75" customHeight="1">
      <c r="A262" s="66"/>
      <c r="B262" s="557"/>
      <c r="C262" s="558"/>
      <c r="AG262" s="558"/>
    </row>
    <row r="263" ht="15.75" customHeight="1">
      <c r="A263" s="66"/>
      <c r="B263" s="557"/>
      <c r="C263" s="558"/>
      <c r="AG263" s="558"/>
    </row>
    <row r="264" ht="15.75" customHeight="1">
      <c r="A264" s="66"/>
      <c r="B264" s="557"/>
      <c r="C264" s="558"/>
      <c r="AG264" s="558"/>
    </row>
    <row r="265" ht="15.75" customHeight="1">
      <c r="A265" s="66"/>
      <c r="B265" s="557"/>
      <c r="C265" s="558"/>
      <c r="AG265" s="558"/>
    </row>
    <row r="266" ht="15.75" customHeight="1">
      <c r="A266" s="66"/>
      <c r="B266" s="557"/>
      <c r="C266" s="558"/>
      <c r="AG266" s="558"/>
    </row>
    <row r="267" ht="15.75" customHeight="1">
      <c r="A267" s="66"/>
      <c r="B267" s="557"/>
      <c r="C267" s="558"/>
      <c r="AG267" s="558"/>
    </row>
    <row r="268" ht="15.75" customHeight="1">
      <c r="A268" s="66"/>
      <c r="B268" s="557"/>
      <c r="C268" s="558"/>
      <c r="AG268" s="558"/>
    </row>
    <row r="269" ht="15.75" customHeight="1">
      <c r="A269" s="66"/>
      <c r="B269" s="557"/>
      <c r="C269" s="558"/>
      <c r="AG269" s="558"/>
    </row>
    <row r="270" ht="15.75" customHeight="1">
      <c r="A270" s="66"/>
      <c r="B270" s="557"/>
      <c r="C270" s="558"/>
      <c r="AG270" s="558"/>
    </row>
    <row r="271" ht="15.75" customHeight="1">
      <c r="A271" s="66"/>
      <c r="B271" s="557"/>
      <c r="C271" s="558"/>
      <c r="AG271" s="558"/>
    </row>
    <row r="272" ht="15.75" customHeight="1">
      <c r="A272" s="66"/>
      <c r="B272" s="557"/>
      <c r="C272" s="558"/>
      <c r="AG272" s="558"/>
    </row>
    <row r="273" ht="15.75" customHeight="1">
      <c r="A273" s="66"/>
      <c r="B273" s="557"/>
      <c r="C273" s="558"/>
      <c r="AG273" s="558"/>
    </row>
    <row r="274" ht="15.75" customHeight="1">
      <c r="A274" s="66"/>
      <c r="B274" s="557"/>
      <c r="C274" s="558"/>
      <c r="AG274" s="558"/>
    </row>
    <row r="275" ht="15.75" customHeight="1">
      <c r="A275" s="66"/>
      <c r="B275" s="557"/>
      <c r="C275" s="558"/>
      <c r="AG275" s="558"/>
    </row>
    <row r="276" ht="15.75" customHeight="1">
      <c r="A276" s="66"/>
      <c r="B276" s="557"/>
      <c r="C276" s="558"/>
      <c r="AG276" s="558"/>
    </row>
    <row r="277" ht="15.75" customHeight="1">
      <c r="A277" s="66"/>
      <c r="B277" s="557"/>
      <c r="C277" s="558"/>
      <c r="AG277" s="558"/>
    </row>
    <row r="278" ht="15.75" customHeight="1">
      <c r="A278" s="66"/>
      <c r="B278" s="557"/>
      <c r="C278" s="558"/>
      <c r="AG278" s="558"/>
    </row>
    <row r="279" ht="15.75" customHeight="1">
      <c r="A279" s="66"/>
      <c r="B279" s="557"/>
      <c r="C279" s="558"/>
      <c r="AG279" s="558"/>
    </row>
    <row r="280" ht="15.75" customHeight="1">
      <c r="A280" s="66"/>
      <c r="B280" s="557"/>
      <c r="C280" s="558"/>
      <c r="AG280" s="558"/>
    </row>
    <row r="281" ht="15.75" customHeight="1">
      <c r="A281" s="66"/>
      <c r="B281" s="557"/>
      <c r="C281" s="558"/>
      <c r="AG281" s="558"/>
    </row>
    <row r="282" ht="15.75" customHeight="1">
      <c r="A282" s="66"/>
      <c r="B282" s="557"/>
      <c r="C282" s="558"/>
      <c r="AG282" s="558"/>
    </row>
    <row r="283" ht="15.75" customHeight="1">
      <c r="A283" s="66"/>
      <c r="B283" s="557"/>
      <c r="C283" s="558"/>
      <c r="AG283" s="558"/>
    </row>
    <row r="284" ht="15.75" customHeight="1">
      <c r="A284" s="66"/>
      <c r="B284" s="557"/>
      <c r="C284" s="558"/>
      <c r="AG284" s="558"/>
    </row>
    <row r="285" ht="15.75" customHeight="1">
      <c r="A285" s="66"/>
      <c r="B285" s="557"/>
      <c r="C285" s="558"/>
      <c r="AG285" s="558"/>
    </row>
    <row r="286" ht="15.75" customHeight="1">
      <c r="A286" s="66"/>
      <c r="B286" s="557"/>
      <c r="C286" s="558"/>
      <c r="AG286" s="558"/>
    </row>
    <row r="287" ht="15.75" customHeight="1">
      <c r="A287" s="66"/>
      <c r="B287" s="557"/>
      <c r="C287" s="558"/>
      <c r="AG287" s="558"/>
    </row>
    <row r="288" ht="15.75" customHeight="1">
      <c r="A288" s="66"/>
      <c r="B288" s="557"/>
      <c r="C288" s="558"/>
      <c r="AG288" s="558"/>
    </row>
    <row r="289" ht="15.75" customHeight="1">
      <c r="A289" s="66"/>
      <c r="B289" s="557"/>
      <c r="C289" s="558"/>
      <c r="AG289" s="558"/>
    </row>
    <row r="290" ht="15.75" customHeight="1">
      <c r="A290" s="66"/>
      <c r="B290" s="557"/>
      <c r="C290" s="558"/>
      <c r="AG290" s="558"/>
    </row>
    <row r="291" ht="15.75" customHeight="1">
      <c r="A291" s="66"/>
      <c r="B291" s="557"/>
      <c r="C291" s="558"/>
      <c r="AG291" s="558"/>
    </row>
    <row r="292" ht="15.75" customHeight="1">
      <c r="A292" s="66"/>
      <c r="B292" s="557"/>
      <c r="C292" s="558"/>
      <c r="AG292" s="558"/>
    </row>
    <row r="293" ht="15.75" customHeight="1">
      <c r="A293" s="66"/>
      <c r="B293" s="557"/>
      <c r="C293" s="558"/>
      <c r="AG293" s="558"/>
    </row>
    <row r="294" ht="15.75" customHeight="1">
      <c r="A294" s="66"/>
      <c r="B294" s="557"/>
      <c r="C294" s="558"/>
      <c r="AG294" s="558"/>
    </row>
    <row r="295" ht="15.75" customHeight="1">
      <c r="A295" s="66"/>
      <c r="B295" s="557"/>
      <c r="C295" s="558"/>
      <c r="AG295" s="558"/>
    </row>
    <row r="296" ht="15.75" customHeight="1">
      <c r="A296" s="66"/>
      <c r="B296" s="557"/>
      <c r="C296" s="558"/>
      <c r="AG296" s="558"/>
    </row>
    <row r="297" ht="15.75" customHeight="1">
      <c r="A297" s="66"/>
      <c r="B297" s="557"/>
      <c r="C297" s="558"/>
      <c r="AG297" s="558"/>
    </row>
    <row r="298" ht="15.75" customHeight="1">
      <c r="A298" s="66"/>
      <c r="B298" s="557"/>
      <c r="C298" s="558"/>
      <c r="AG298" s="558"/>
    </row>
    <row r="299" ht="15.75" customHeight="1">
      <c r="A299" s="66"/>
      <c r="B299" s="557"/>
      <c r="C299" s="558"/>
      <c r="AG299" s="558"/>
    </row>
    <row r="300" ht="15.75" customHeight="1">
      <c r="A300" s="66"/>
      <c r="B300" s="557"/>
      <c r="C300" s="558"/>
      <c r="AG300" s="558"/>
    </row>
    <row r="301" ht="15.75" customHeight="1">
      <c r="A301" s="66"/>
      <c r="B301" s="557"/>
      <c r="C301" s="558"/>
      <c r="AG301" s="558"/>
    </row>
    <row r="302" ht="15.75" customHeight="1">
      <c r="A302" s="66"/>
      <c r="B302" s="557"/>
      <c r="C302" s="558"/>
      <c r="AG302" s="558"/>
    </row>
    <row r="303" ht="15.75" customHeight="1">
      <c r="A303" s="66"/>
      <c r="B303" s="557"/>
      <c r="C303" s="558"/>
      <c r="AG303" s="558"/>
    </row>
    <row r="304" ht="15.75" customHeight="1">
      <c r="A304" s="66"/>
      <c r="B304" s="557"/>
      <c r="C304" s="558"/>
      <c r="AG304" s="558"/>
    </row>
    <row r="305" ht="15.75" customHeight="1">
      <c r="A305" s="66"/>
      <c r="B305" s="557"/>
      <c r="C305" s="558"/>
      <c r="AG305" s="558"/>
    </row>
    <row r="306" ht="15.75" customHeight="1">
      <c r="A306" s="66"/>
      <c r="B306" s="557"/>
      <c r="C306" s="558"/>
      <c r="AG306" s="558"/>
    </row>
    <row r="307" ht="15.75" customHeight="1">
      <c r="A307" s="66"/>
      <c r="B307" s="557"/>
      <c r="C307" s="558"/>
      <c r="AG307" s="558"/>
    </row>
    <row r="308" ht="15.75" customHeight="1">
      <c r="A308" s="66"/>
      <c r="B308" s="557"/>
      <c r="C308" s="558"/>
      <c r="AG308" s="558"/>
    </row>
    <row r="309" ht="15.75" customHeight="1">
      <c r="A309" s="66"/>
      <c r="B309" s="557"/>
      <c r="C309" s="558"/>
      <c r="AG309" s="558"/>
    </row>
    <row r="310" ht="15.75" customHeight="1">
      <c r="A310" s="66"/>
      <c r="B310" s="557"/>
      <c r="C310" s="558"/>
      <c r="AG310" s="558"/>
    </row>
    <row r="311" ht="15.75" customHeight="1">
      <c r="A311" s="66"/>
      <c r="B311" s="557"/>
      <c r="C311" s="558"/>
      <c r="AG311" s="558"/>
    </row>
    <row r="312" ht="15.75" customHeight="1">
      <c r="A312" s="66"/>
      <c r="B312" s="557"/>
      <c r="C312" s="558"/>
      <c r="AG312" s="558"/>
    </row>
    <row r="313" ht="15.75" customHeight="1">
      <c r="A313" s="66"/>
      <c r="B313" s="557"/>
      <c r="C313" s="558"/>
      <c r="AG313" s="558"/>
    </row>
    <row r="314" ht="15.75" customHeight="1">
      <c r="A314" s="66"/>
      <c r="B314" s="557"/>
      <c r="C314" s="558"/>
      <c r="AG314" s="558"/>
    </row>
    <row r="315" ht="15.75" customHeight="1">
      <c r="A315" s="66"/>
      <c r="B315" s="557"/>
      <c r="C315" s="558"/>
      <c r="AG315" s="558"/>
    </row>
    <row r="316" ht="15.75" customHeight="1">
      <c r="A316" s="66"/>
      <c r="B316" s="557"/>
      <c r="C316" s="558"/>
      <c r="AG316" s="558"/>
    </row>
    <row r="317" ht="15.75" customHeight="1">
      <c r="A317" s="66"/>
      <c r="B317" s="557"/>
      <c r="C317" s="558"/>
      <c r="AG317" s="558"/>
    </row>
    <row r="318" ht="15.75" customHeight="1">
      <c r="A318" s="66"/>
      <c r="B318" s="557"/>
      <c r="C318" s="558"/>
      <c r="AG318" s="558"/>
    </row>
    <row r="319" ht="15.75" customHeight="1">
      <c r="A319" s="66"/>
      <c r="B319" s="557"/>
      <c r="C319" s="558"/>
      <c r="AG319" s="558"/>
    </row>
    <row r="320" ht="15.75" customHeight="1">
      <c r="A320" s="66"/>
      <c r="B320" s="557"/>
      <c r="C320" s="558"/>
      <c r="AG320" s="558"/>
    </row>
    <row r="321" ht="15.75" customHeight="1">
      <c r="A321" s="66"/>
      <c r="B321" s="557"/>
      <c r="C321" s="558"/>
      <c r="AG321" s="558"/>
    </row>
    <row r="322" ht="15.75" customHeight="1">
      <c r="A322" s="66"/>
      <c r="B322" s="557"/>
      <c r="C322" s="558"/>
      <c r="AG322" s="558"/>
    </row>
    <row r="323" ht="15.75" customHeight="1">
      <c r="A323" s="66"/>
      <c r="B323" s="557"/>
      <c r="C323" s="558"/>
      <c r="AG323" s="558"/>
    </row>
    <row r="324" ht="15.75" customHeight="1">
      <c r="A324" s="66"/>
      <c r="B324" s="557"/>
      <c r="C324" s="558"/>
      <c r="AG324" s="558"/>
    </row>
    <row r="325" ht="15.75" customHeight="1">
      <c r="A325" s="66"/>
      <c r="B325" s="557"/>
      <c r="C325" s="558"/>
      <c r="AG325" s="558"/>
    </row>
    <row r="326" ht="15.75" customHeight="1">
      <c r="A326" s="66"/>
      <c r="B326" s="557"/>
      <c r="C326" s="558"/>
      <c r="AG326" s="558"/>
    </row>
    <row r="327" ht="15.75" customHeight="1">
      <c r="A327" s="66"/>
      <c r="B327" s="557"/>
      <c r="C327" s="558"/>
      <c r="AG327" s="558"/>
    </row>
    <row r="328" ht="15.75" customHeight="1">
      <c r="A328" s="66"/>
      <c r="B328" s="557"/>
      <c r="C328" s="558"/>
      <c r="AG328" s="558"/>
    </row>
    <row r="329" ht="15.75" customHeight="1">
      <c r="A329" s="66"/>
      <c r="B329" s="557"/>
      <c r="C329" s="558"/>
      <c r="AG329" s="558"/>
    </row>
    <row r="330" ht="15.75" customHeight="1">
      <c r="A330" s="66"/>
      <c r="B330" s="557"/>
      <c r="C330" s="558"/>
      <c r="AG330" s="558"/>
    </row>
    <row r="331" ht="15.75" customHeight="1">
      <c r="A331" s="66"/>
      <c r="B331" s="557"/>
      <c r="C331" s="558"/>
      <c r="AG331" s="558"/>
    </row>
    <row r="332" ht="15.75" customHeight="1">
      <c r="A332" s="66"/>
      <c r="B332" s="557"/>
      <c r="C332" s="558"/>
      <c r="AG332" s="558"/>
    </row>
    <row r="333" ht="15.75" customHeight="1">
      <c r="A333" s="66"/>
      <c r="B333" s="557"/>
      <c r="C333" s="558"/>
      <c r="AG333" s="558"/>
    </row>
    <row r="334" ht="15.75" customHeight="1">
      <c r="A334" s="66"/>
      <c r="B334" s="557"/>
      <c r="C334" s="558"/>
      <c r="AG334" s="558"/>
    </row>
    <row r="335" ht="15.75" customHeight="1">
      <c r="A335" s="66"/>
      <c r="B335" s="557"/>
      <c r="C335" s="558"/>
      <c r="AG335" s="558"/>
    </row>
    <row r="336" ht="15.75" customHeight="1">
      <c r="A336" s="66"/>
      <c r="B336" s="557"/>
      <c r="C336" s="558"/>
      <c r="AG336" s="558"/>
    </row>
    <row r="337" ht="15.75" customHeight="1">
      <c r="A337" s="66"/>
      <c r="B337" s="557"/>
      <c r="C337" s="558"/>
      <c r="AG337" s="558"/>
    </row>
    <row r="338" ht="15.75" customHeight="1">
      <c r="A338" s="66"/>
      <c r="B338" s="557"/>
      <c r="C338" s="558"/>
      <c r="AG338" s="558"/>
    </row>
    <row r="339" ht="15.75" customHeight="1">
      <c r="A339" s="66"/>
      <c r="B339" s="557"/>
      <c r="C339" s="558"/>
      <c r="AG339" s="558"/>
    </row>
    <row r="340" ht="15.75" customHeight="1">
      <c r="A340" s="66"/>
      <c r="B340" s="557"/>
      <c r="C340" s="558"/>
      <c r="AG340" s="558"/>
    </row>
    <row r="341" ht="15.75" customHeight="1">
      <c r="A341" s="66"/>
      <c r="B341" s="557"/>
      <c r="C341" s="558"/>
      <c r="AG341" s="558"/>
    </row>
    <row r="342" ht="15.75" customHeight="1">
      <c r="A342" s="66"/>
      <c r="B342" s="557"/>
      <c r="C342" s="558"/>
      <c r="AG342" s="558"/>
    </row>
    <row r="343" ht="15.75" customHeight="1">
      <c r="A343" s="66"/>
      <c r="B343" s="557"/>
      <c r="C343" s="558"/>
      <c r="AG343" s="558"/>
    </row>
    <row r="344" ht="15.75" customHeight="1">
      <c r="A344" s="66"/>
      <c r="B344" s="557"/>
      <c r="C344" s="558"/>
      <c r="AG344" s="558"/>
    </row>
    <row r="345" ht="15.75" customHeight="1">
      <c r="A345" s="66"/>
      <c r="B345" s="557"/>
      <c r="C345" s="558"/>
      <c r="AG345" s="558"/>
    </row>
    <row r="346" ht="15.75" customHeight="1">
      <c r="A346" s="66"/>
      <c r="B346" s="557"/>
      <c r="C346" s="558"/>
      <c r="AG346" s="558"/>
    </row>
    <row r="347" ht="15.75" customHeight="1">
      <c r="A347" s="66"/>
      <c r="B347" s="557"/>
      <c r="C347" s="558"/>
      <c r="AG347" s="558"/>
    </row>
    <row r="348" ht="15.75" customHeight="1">
      <c r="A348" s="66"/>
      <c r="B348" s="557"/>
      <c r="C348" s="558"/>
      <c r="AG348" s="558"/>
    </row>
    <row r="349" ht="15.75" customHeight="1">
      <c r="A349" s="66"/>
      <c r="B349" s="557"/>
      <c r="C349" s="558"/>
      <c r="AG349" s="558"/>
    </row>
    <row r="350" ht="15.75" customHeight="1">
      <c r="A350" s="66"/>
      <c r="B350" s="557"/>
      <c r="C350" s="558"/>
      <c r="AG350" s="558"/>
    </row>
    <row r="351" ht="15.75" customHeight="1">
      <c r="A351" s="66"/>
      <c r="B351" s="557"/>
      <c r="C351" s="558"/>
      <c r="AG351" s="558"/>
    </row>
    <row r="352" ht="15.75" customHeight="1">
      <c r="A352" s="66"/>
      <c r="B352" s="557"/>
      <c r="C352" s="558"/>
      <c r="AG352" s="558"/>
    </row>
    <row r="353" ht="15.75" customHeight="1">
      <c r="A353" s="66"/>
      <c r="B353" s="557"/>
      <c r="C353" s="558"/>
      <c r="AG353" s="558"/>
    </row>
    <row r="354" ht="15.75" customHeight="1">
      <c r="A354" s="66"/>
      <c r="B354" s="557"/>
      <c r="C354" s="558"/>
      <c r="AG354" s="558"/>
    </row>
    <row r="355" ht="15.75" customHeight="1">
      <c r="A355" s="66"/>
      <c r="B355" s="557"/>
      <c r="C355" s="558"/>
      <c r="AG355" s="558"/>
    </row>
    <row r="356" ht="15.75" customHeight="1">
      <c r="A356" s="66"/>
      <c r="B356" s="557"/>
      <c r="C356" s="558"/>
      <c r="AG356" s="558"/>
    </row>
    <row r="357" ht="15.75" customHeight="1">
      <c r="A357" s="66"/>
      <c r="B357" s="557"/>
      <c r="C357" s="558"/>
      <c r="AG357" s="558"/>
    </row>
    <row r="358" ht="15.75" customHeight="1">
      <c r="A358" s="66"/>
      <c r="B358" s="557"/>
      <c r="C358" s="558"/>
      <c r="AG358" s="558"/>
    </row>
    <row r="359" ht="15.75" customHeight="1">
      <c r="A359" s="66"/>
      <c r="B359" s="557"/>
      <c r="C359" s="558"/>
      <c r="AG359" s="558"/>
    </row>
    <row r="360" ht="15.75" customHeight="1">
      <c r="A360" s="66"/>
      <c r="B360" s="557"/>
      <c r="C360" s="558"/>
      <c r="AG360" s="558"/>
    </row>
    <row r="361" ht="15.75" customHeight="1">
      <c r="A361" s="66"/>
      <c r="B361" s="557"/>
      <c r="C361" s="558"/>
      <c r="AG361" s="558"/>
    </row>
    <row r="362" ht="15.75" customHeight="1">
      <c r="A362" s="66"/>
      <c r="B362" s="557"/>
      <c r="C362" s="558"/>
      <c r="AG362" s="558"/>
    </row>
    <row r="363" ht="15.75" customHeight="1">
      <c r="A363" s="66"/>
      <c r="B363" s="557"/>
      <c r="C363" s="558"/>
      <c r="AG363" s="558"/>
    </row>
    <row r="364" ht="15.75" customHeight="1">
      <c r="A364" s="66"/>
      <c r="B364" s="557"/>
      <c r="C364" s="558"/>
      <c r="AG364" s="558"/>
    </row>
    <row r="365" ht="15.75" customHeight="1">
      <c r="A365" s="66"/>
      <c r="B365" s="557"/>
      <c r="C365" s="558"/>
      <c r="AG365" s="558"/>
    </row>
    <row r="366" ht="15.75" customHeight="1">
      <c r="A366" s="66"/>
      <c r="B366" s="557"/>
      <c r="C366" s="558"/>
      <c r="AG366" s="558"/>
    </row>
    <row r="367" ht="15.75" customHeight="1">
      <c r="A367" s="66"/>
      <c r="B367" s="557"/>
      <c r="C367" s="558"/>
      <c r="AG367" s="558"/>
    </row>
    <row r="368" ht="15.75" customHeight="1">
      <c r="A368" s="66"/>
      <c r="B368" s="557"/>
      <c r="C368" s="558"/>
      <c r="AG368" s="558"/>
    </row>
    <row r="369" ht="15.75" customHeight="1">
      <c r="A369" s="66"/>
      <c r="B369" s="557"/>
      <c r="C369" s="558"/>
      <c r="AG369" s="558"/>
    </row>
    <row r="370" ht="15.75" customHeight="1">
      <c r="A370" s="66"/>
      <c r="B370" s="557"/>
      <c r="C370" s="558"/>
      <c r="AG370" s="558"/>
    </row>
    <row r="371" ht="15.75" customHeight="1">
      <c r="A371" s="66"/>
      <c r="B371" s="557"/>
      <c r="C371" s="558"/>
      <c r="AG371" s="558"/>
    </row>
    <row r="372" ht="15.75" customHeight="1">
      <c r="A372" s="66"/>
      <c r="B372" s="557"/>
      <c r="C372" s="558"/>
      <c r="AG372" s="558"/>
    </row>
    <row r="373" ht="15.75" customHeight="1">
      <c r="A373" s="66"/>
      <c r="B373" s="557"/>
      <c r="C373" s="558"/>
      <c r="AG373" s="558"/>
    </row>
    <row r="374" ht="15.75" customHeight="1">
      <c r="A374" s="66"/>
      <c r="B374" s="557"/>
      <c r="C374" s="558"/>
      <c r="AG374" s="558"/>
    </row>
    <row r="375" ht="15.75" customHeight="1">
      <c r="A375" s="66"/>
      <c r="B375" s="557"/>
      <c r="C375" s="558"/>
      <c r="AG375" s="558"/>
    </row>
    <row r="376" ht="15.75" customHeight="1">
      <c r="A376" s="66"/>
      <c r="B376" s="557"/>
      <c r="C376" s="558"/>
      <c r="AG376" s="558"/>
    </row>
    <row r="377" ht="15.75" customHeight="1">
      <c r="A377" s="66"/>
      <c r="B377" s="557"/>
      <c r="C377" s="558"/>
      <c r="AG377" s="558"/>
    </row>
    <row r="378" ht="15.75" customHeight="1">
      <c r="A378" s="66"/>
      <c r="B378" s="557"/>
      <c r="C378" s="558"/>
      <c r="AG378" s="558"/>
    </row>
    <row r="379" ht="15.75" customHeight="1">
      <c r="A379" s="66"/>
      <c r="B379" s="557"/>
      <c r="C379" s="558"/>
      <c r="AG379" s="558"/>
    </row>
    <row r="380" ht="15.75" customHeight="1">
      <c r="A380" s="66"/>
      <c r="B380" s="557"/>
      <c r="C380" s="558"/>
      <c r="AG380" s="558"/>
    </row>
    <row r="381" ht="15.75" customHeight="1">
      <c r="A381" s="66"/>
      <c r="B381" s="557"/>
      <c r="C381" s="558"/>
      <c r="AG381" s="558"/>
    </row>
    <row r="382" ht="15.75" customHeight="1">
      <c r="A382" s="66"/>
      <c r="B382" s="557"/>
      <c r="C382" s="558"/>
      <c r="AG382" s="558"/>
    </row>
    <row r="383" ht="15.75" customHeight="1">
      <c r="A383" s="66"/>
      <c r="B383" s="557"/>
      <c r="C383" s="558"/>
      <c r="AG383" s="558"/>
    </row>
    <row r="384" ht="15.75" customHeight="1">
      <c r="A384" s="66"/>
      <c r="B384" s="557"/>
      <c r="C384" s="558"/>
      <c r="AG384" s="558"/>
    </row>
    <row r="385" ht="15.75" customHeight="1">
      <c r="A385" s="66"/>
      <c r="B385" s="557"/>
      <c r="C385" s="558"/>
      <c r="AG385" s="558"/>
    </row>
    <row r="386" ht="15.75" customHeight="1">
      <c r="A386" s="66"/>
      <c r="B386" s="557"/>
      <c r="C386" s="558"/>
      <c r="AG386" s="558"/>
    </row>
    <row r="387" ht="15.75" customHeight="1">
      <c r="A387" s="66"/>
      <c r="B387" s="557"/>
      <c r="C387" s="558"/>
      <c r="AG387" s="558"/>
    </row>
    <row r="388" ht="15.75" customHeight="1">
      <c r="A388" s="66"/>
      <c r="B388" s="557"/>
      <c r="C388" s="558"/>
      <c r="AG388" s="558"/>
    </row>
    <row r="389" ht="15.75" customHeight="1">
      <c r="A389" s="66"/>
      <c r="B389" s="557"/>
      <c r="C389" s="558"/>
      <c r="AG389" s="558"/>
    </row>
    <row r="390" ht="15.75" customHeight="1">
      <c r="A390" s="66"/>
      <c r="B390" s="557"/>
      <c r="C390" s="558"/>
      <c r="AG390" s="558"/>
    </row>
    <row r="391" ht="15.75" customHeight="1">
      <c r="A391" s="66"/>
      <c r="B391" s="557"/>
      <c r="C391" s="558"/>
      <c r="AG391" s="558"/>
    </row>
    <row r="392" ht="15.75" customHeight="1">
      <c r="A392" s="66"/>
      <c r="B392" s="557"/>
      <c r="C392" s="558"/>
      <c r="AG392" s="558"/>
    </row>
    <row r="393" ht="15.75" customHeight="1">
      <c r="A393" s="66"/>
      <c r="B393" s="557"/>
      <c r="C393" s="558"/>
      <c r="AG393" s="558"/>
    </row>
    <row r="394" ht="15.75" customHeight="1">
      <c r="A394" s="66"/>
      <c r="B394" s="557"/>
      <c r="C394" s="558"/>
      <c r="AG394" s="558"/>
    </row>
    <row r="395" ht="15.75" customHeight="1">
      <c r="A395" s="66"/>
      <c r="B395" s="557"/>
      <c r="C395" s="558"/>
      <c r="AG395" s="558"/>
    </row>
    <row r="396" ht="15.75" customHeight="1">
      <c r="A396" s="66"/>
      <c r="B396" s="557"/>
      <c r="C396" s="558"/>
      <c r="AG396" s="558"/>
    </row>
    <row r="397" ht="15.75" customHeight="1">
      <c r="A397" s="66"/>
      <c r="B397" s="557"/>
      <c r="C397" s="558"/>
      <c r="AG397" s="558"/>
    </row>
    <row r="398" ht="15.75" customHeight="1">
      <c r="A398" s="66"/>
      <c r="B398" s="557"/>
      <c r="C398" s="558"/>
      <c r="AG398" s="558"/>
    </row>
    <row r="399" ht="15.75" customHeight="1">
      <c r="A399" s="66"/>
      <c r="B399" s="557"/>
      <c r="C399" s="558"/>
      <c r="AG399" s="558"/>
    </row>
    <row r="400" ht="15.75" customHeight="1">
      <c r="A400" s="66"/>
      <c r="B400" s="557"/>
      <c r="C400" s="558"/>
      <c r="AG400" s="558"/>
    </row>
    <row r="401" ht="15.75" customHeight="1">
      <c r="A401" s="66"/>
      <c r="B401" s="557"/>
      <c r="C401" s="558"/>
      <c r="AG401" s="558"/>
    </row>
    <row r="402" ht="15.75" customHeight="1">
      <c r="A402" s="66"/>
      <c r="B402" s="557"/>
      <c r="C402" s="558"/>
      <c r="AG402" s="558"/>
    </row>
    <row r="403" ht="15.75" customHeight="1">
      <c r="A403" s="66"/>
      <c r="B403" s="557"/>
      <c r="C403" s="558"/>
      <c r="AG403" s="558"/>
    </row>
    <row r="404" ht="15.75" customHeight="1">
      <c r="A404" s="66"/>
      <c r="B404" s="557"/>
      <c r="C404" s="558"/>
      <c r="AG404" s="558"/>
    </row>
    <row r="405" ht="15.75" customHeight="1">
      <c r="A405" s="66"/>
      <c r="B405" s="557"/>
      <c r="C405" s="558"/>
      <c r="AG405" s="558"/>
    </row>
    <row r="406" ht="15.75" customHeight="1">
      <c r="A406" s="66"/>
      <c r="B406" s="557"/>
      <c r="C406" s="558"/>
      <c r="AG406" s="558"/>
    </row>
    <row r="407" ht="15.75" customHeight="1">
      <c r="A407" s="66"/>
      <c r="B407" s="557"/>
      <c r="C407" s="558"/>
      <c r="AG407" s="558"/>
    </row>
    <row r="408" ht="15.75" customHeight="1">
      <c r="A408" s="66"/>
      <c r="B408" s="557"/>
      <c r="C408" s="558"/>
      <c r="AG408" s="558"/>
    </row>
    <row r="409" ht="15.75" customHeight="1">
      <c r="A409" s="66"/>
      <c r="B409" s="557"/>
      <c r="C409" s="558"/>
      <c r="AG409" s="558"/>
    </row>
    <row r="410" ht="15.75" customHeight="1">
      <c r="A410" s="66"/>
      <c r="B410" s="557"/>
      <c r="C410" s="558"/>
      <c r="AG410" s="558"/>
    </row>
    <row r="411" ht="15.75" customHeight="1">
      <c r="A411" s="66"/>
      <c r="B411" s="557"/>
      <c r="C411" s="558"/>
      <c r="AG411" s="558"/>
    </row>
    <row r="412" ht="15.75" customHeight="1">
      <c r="A412" s="66"/>
      <c r="B412" s="557"/>
      <c r="C412" s="558"/>
      <c r="AG412" s="558"/>
    </row>
    <row r="413" ht="15.75" customHeight="1">
      <c r="A413" s="66"/>
      <c r="B413" s="557"/>
      <c r="C413" s="558"/>
      <c r="AG413" s="558"/>
    </row>
    <row r="414" ht="15.75" customHeight="1">
      <c r="A414" s="66"/>
      <c r="B414" s="557"/>
      <c r="C414" s="558"/>
      <c r="AG414" s="558"/>
    </row>
    <row r="415" ht="15.75" customHeight="1">
      <c r="A415" s="66"/>
      <c r="B415" s="557"/>
      <c r="C415" s="558"/>
      <c r="AG415" s="558"/>
    </row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9:$AF$9"/>
  <mergeCells count="27">
    <mergeCell ref="W6:AB6"/>
    <mergeCell ref="AC6:AF6"/>
    <mergeCell ref="AG6:AG8"/>
    <mergeCell ref="W7:Y7"/>
    <mergeCell ref="Z7:AB7"/>
    <mergeCell ref="AC7:AC8"/>
    <mergeCell ref="AD7:AD8"/>
    <mergeCell ref="AE7:AF7"/>
    <mergeCell ref="E7:G7"/>
    <mergeCell ref="H7:J7"/>
    <mergeCell ref="A157:C157"/>
    <mergeCell ref="A162:C162"/>
    <mergeCell ref="A168:C168"/>
    <mergeCell ref="A206:C206"/>
    <mergeCell ref="A208:C208"/>
    <mergeCell ref="A209:C209"/>
    <mergeCell ref="K7:M7"/>
    <mergeCell ref="N7:P7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printOptions/>
  <pageMargins bottom="0.35433070866141736" footer="0.0" header="0.0" left="0.19685039370078738" right="0.19685039370078738" top="0.35433070866141736"/>
  <pageSetup fitToHeight="0"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hidden="1" min="1" max="1" width="14.75"/>
    <col customWidth="1" min="2" max="2" width="8.38"/>
    <col customWidth="1" min="3" max="3" width="26.13"/>
    <col customWidth="1" min="4" max="4" width="14.38"/>
    <col customWidth="1" min="5" max="5" width="15.63"/>
    <col customWidth="1" min="6" max="6" width="14.38"/>
    <col customWidth="1" min="7" max="7" width="11.75"/>
    <col customWidth="1" min="8" max="8" width="12.25"/>
    <col customWidth="1" min="9" max="9" width="12.0"/>
    <col customWidth="1" min="10" max="10" width="13.5"/>
    <col customWidth="1" min="11" max="26" width="6.63"/>
  </cols>
  <sheetData>
    <row r="1">
      <c r="A1" s="558"/>
      <c r="B1" s="559"/>
      <c r="C1" s="559"/>
      <c r="D1" s="560"/>
      <c r="E1" s="559"/>
      <c r="F1" s="561"/>
      <c r="G1" s="559"/>
      <c r="H1" s="559"/>
      <c r="I1" s="562"/>
      <c r="J1" s="563" t="s">
        <v>424</v>
      </c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ht="66.75" customHeight="1">
      <c r="A2" s="558"/>
      <c r="B2" s="559"/>
      <c r="C2" s="559"/>
      <c r="D2" s="560"/>
      <c r="E2" s="559"/>
      <c r="F2" s="561"/>
      <c r="G2" s="559"/>
      <c r="H2" s="564" t="s">
        <v>425</v>
      </c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>
      <c r="A3" s="558"/>
      <c r="B3" s="559"/>
      <c r="C3" s="559"/>
      <c r="D3" s="560"/>
      <c r="E3" s="559"/>
      <c r="F3" s="561"/>
      <c r="G3" s="559"/>
      <c r="H3" s="559"/>
      <c r="I3" s="562"/>
      <c r="J3" s="559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</row>
    <row r="4">
      <c r="A4" s="558"/>
      <c r="B4" s="565" t="s">
        <v>426</v>
      </c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>
      <c r="A5" s="558"/>
      <c r="B5" s="565" t="s">
        <v>427</v>
      </c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ht="20.25" customHeight="1">
      <c r="A6" s="558"/>
      <c r="B6" s="566" t="s">
        <v>428</v>
      </c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>
      <c r="A7" s="558"/>
      <c r="B7" s="565" t="s">
        <v>429</v>
      </c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>
      <c r="A8" s="558"/>
      <c r="B8" s="567"/>
      <c r="C8" s="567"/>
      <c r="D8" s="568"/>
      <c r="E8" s="567"/>
      <c r="F8" s="569"/>
      <c r="G8" s="567"/>
      <c r="H8" s="567"/>
      <c r="I8" s="570"/>
      <c r="J8" s="567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</row>
    <row r="9">
      <c r="A9" s="27"/>
      <c r="B9" s="571" t="s">
        <v>430</v>
      </c>
      <c r="C9" s="572"/>
      <c r="D9" s="573"/>
      <c r="E9" s="574" t="s">
        <v>431</v>
      </c>
      <c r="F9" s="572"/>
      <c r="G9" s="572"/>
      <c r="H9" s="572"/>
      <c r="I9" s="572"/>
      <c r="J9" s="573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>
      <c r="A10" s="575" t="s">
        <v>432</v>
      </c>
      <c r="B10" s="576" t="s">
        <v>433</v>
      </c>
      <c r="C10" s="577" t="s">
        <v>52</v>
      </c>
      <c r="D10" s="578" t="s">
        <v>434</v>
      </c>
      <c r="E10" s="577" t="s">
        <v>435</v>
      </c>
      <c r="F10" s="579" t="s">
        <v>434</v>
      </c>
      <c r="G10" s="577" t="s">
        <v>436</v>
      </c>
      <c r="H10" s="576" t="s">
        <v>437</v>
      </c>
      <c r="I10" s="580" t="s">
        <v>438</v>
      </c>
      <c r="J10" s="577" t="s">
        <v>439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>
      <c r="A11" s="581"/>
      <c r="B11" s="582" t="s">
        <v>440</v>
      </c>
      <c r="C11" s="583" t="s">
        <v>441</v>
      </c>
      <c r="D11" s="584">
        <v>35000.0</v>
      </c>
      <c r="E11" s="585" t="s">
        <v>442</v>
      </c>
      <c r="F11" s="586">
        <v>14000.0</v>
      </c>
      <c r="G11" s="583" t="s">
        <v>443</v>
      </c>
      <c r="H11" s="583" t="s">
        <v>444</v>
      </c>
      <c r="I11" s="587">
        <v>11270.0</v>
      </c>
      <c r="J11" s="583" t="s">
        <v>445</v>
      </c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</row>
    <row r="12">
      <c r="A12" s="581"/>
      <c r="B12" s="582" t="s">
        <v>440</v>
      </c>
      <c r="C12" s="583" t="s">
        <v>446</v>
      </c>
      <c r="D12" s="584"/>
      <c r="E12" s="585" t="s">
        <v>442</v>
      </c>
      <c r="F12" s="586"/>
      <c r="G12" s="583"/>
      <c r="H12" s="583"/>
      <c r="I12" s="587">
        <v>2520.0</v>
      </c>
      <c r="J12" s="583" t="s">
        <v>447</v>
      </c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>
      <c r="A13" s="581"/>
      <c r="B13" s="582" t="s">
        <v>440</v>
      </c>
      <c r="C13" s="583" t="s">
        <v>448</v>
      </c>
      <c r="D13" s="584"/>
      <c r="E13" s="585" t="s">
        <v>442</v>
      </c>
      <c r="F13" s="586"/>
      <c r="G13" s="583"/>
      <c r="H13" s="583"/>
      <c r="I13" s="587">
        <v>210.0</v>
      </c>
      <c r="J13" s="583" t="s">
        <v>449</v>
      </c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>
      <c r="A14" s="581"/>
      <c r="B14" s="582" t="s">
        <v>440</v>
      </c>
      <c r="C14" s="583" t="s">
        <v>441</v>
      </c>
      <c r="D14" s="584"/>
      <c r="E14" s="585" t="s">
        <v>442</v>
      </c>
      <c r="F14" s="586">
        <v>21000.0</v>
      </c>
      <c r="G14" s="583" t="s">
        <v>450</v>
      </c>
      <c r="H14" s="583" t="s">
        <v>451</v>
      </c>
      <c r="I14" s="587">
        <v>5635.0</v>
      </c>
      <c r="J14" s="583" t="s">
        <v>452</v>
      </c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>
      <c r="A15" s="581"/>
      <c r="B15" s="582" t="s">
        <v>440</v>
      </c>
      <c r="C15" s="583" t="s">
        <v>446</v>
      </c>
      <c r="D15" s="584"/>
      <c r="E15" s="585" t="s">
        <v>442</v>
      </c>
      <c r="F15" s="586"/>
      <c r="G15" s="583"/>
      <c r="H15" s="583"/>
      <c r="I15" s="587">
        <v>1260.0</v>
      </c>
      <c r="J15" s="583" t="s">
        <v>453</v>
      </c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>
      <c r="A16" s="581"/>
      <c r="B16" s="582" t="s">
        <v>440</v>
      </c>
      <c r="C16" s="583" t="s">
        <v>448</v>
      </c>
      <c r="D16" s="584"/>
      <c r="E16" s="585" t="s">
        <v>442</v>
      </c>
      <c r="F16" s="586"/>
      <c r="G16" s="583"/>
      <c r="H16" s="583"/>
      <c r="I16" s="587">
        <v>105.0</v>
      </c>
      <c r="J16" s="583" t="s">
        <v>454</v>
      </c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ht="15.0" customHeight="1">
      <c r="A17" s="588"/>
      <c r="B17" s="582" t="s">
        <v>440</v>
      </c>
      <c r="C17" s="583" t="s">
        <v>441</v>
      </c>
      <c r="D17" s="584"/>
      <c r="E17" s="585" t="s">
        <v>442</v>
      </c>
      <c r="F17" s="586"/>
      <c r="G17" s="583"/>
      <c r="H17" s="583" t="s">
        <v>455</v>
      </c>
      <c r="I17" s="587">
        <v>5635.0</v>
      </c>
      <c r="J17" s="583" t="s">
        <v>456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558"/>
      <c r="B18" s="582" t="s">
        <v>440</v>
      </c>
      <c r="C18" s="583" t="s">
        <v>446</v>
      </c>
      <c r="D18" s="584"/>
      <c r="E18" s="585" t="s">
        <v>442</v>
      </c>
      <c r="F18" s="586"/>
      <c r="G18" s="583"/>
      <c r="H18" s="583"/>
      <c r="I18" s="587">
        <v>1260.0</v>
      </c>
      <c r="J18" s="583" t="s">
        <v>457</v>
      </c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</row>
    <row r="19">
      <c r="A19" s="27"/>
      <c r="B19" s="582" t="s">
        <v>440</v>
      </c>
      <c r="C19" s="583" t="s">
        <v>448</v>
      </c>
      <c r="D19" s="584"/>
      <c r="E19" s="585" t="s">
        <v>442</v>
      </c>
      <c r="F19" s="586"/>
      <c r="G19" s="584"/>
      <c r="H19" s="584"/>
      <c r="I19" s="587">
        <v>105.0</v>
      </c>
      <c r="J19" s="584" t="s">
        <v>458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>
      <c r="A20" s="575" t="s">
        <v>432</v>
      </c>
      <c r="B20" s="582" t="s">
        <v>440</v>
      </c>
      <c r="C20" s="583" t="s">
        <v>441</v>
      </c>
      <c r="D20" s="584"/>
      <c r="E20" s="585" t="s">
        <v>442</v>
      </c>
      <c r="F20" s="586"/>
      <c r="G20" s="583"/>
      <c r="H20" s="583" t="s">
        <v>459</v>
      </c>
      <c r="I20" s="587">
        <v>5635.0</v>
      </c>
      <c r="J20" s="583" t="s">
        <v>460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ht="15.75" customHeight="1">
      <c r="A21" s="581"/>
      <c r="B21" s="582" t="s">
        <v>440</v>
      </c>
      <c r="C21" s="583" t="s">
        <v>446</v>
      </c>
      <c r="D21" s="584"/>
      <c r="E21" s="585" t="s">
        <v>442</v>
      </c>
      <c r="F21" s="586"/>
      <c r="G21" s="583"/>
      <c r="H21" s="583"/>
      <c r="I21" s="587">
        <v>1260.0</v>
      </c>
      <c r="J21" s="583" t="s">
        <v>461</v>
      </c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ht="15.75" customHeight="1">
      <c r="A22" s="581"/>
      <c r="B22" s="582" t="s">
        <v>440</v>
      </c>
      <c r="C22" s="583" t="s">
        <v>448</v>
      </c>
      <c r="D22" s="584"/>
      <c r="E22" s="585" t="s">
        <v>442</v>
      </c>
      <c r="F22" s="586"/>
      <c r="G22" s="583"/>
      <c r="H22" s="583"/>
      <c r="I22" s="587">
        <v>105.0</v>
      </c>
      <c r="J22" s="583" t="s">
        <v>462</v>
      </c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</row>
    <row r="23" ht="15.75" customHeight="1">
      <c r="A23" s="581"/>
      <c r="B23" s="582" t="s">
        <v>463</v>
      </c>
      <c r="C23" s="583" t="s">
        <v>464</v>
      </c>
      <c r="D23" s="584">
        <v>63000.0</v>
      </c>
      <c r="E23" s="585" t="s">
        <v>465</v>
      </c>
      <c r="F23" s="586">
        <v>14000.0</v>
      </c>
      <c r="G23" s="583" t="s">
        <v>466</v>
      </c>
      <c r="H23" s="583" t="s">
        <v>444</v>
      </c>
      <c r="I23" s="586">
        <v>11270.0</v>
      </c>
      <c r="J23" s="583" t="s">
        <v>467</v>
      </c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ht="15.75" customHeight="1">
      <c r="A24" s="581"/>
      <c r="B24" s="589" t="s">
        <v>433</v>
      </c>
      <c r="C24" s="577" t="s">
        <v>52</v>
      </c>
      <c r="D24" s="578" t="s">
        <v>434</v>
      </c>
      <c r="E24" s="577" t="s">
        <v>435</v>
      </c>
      <c r="F24" s="579" t="s">
        <v>434</v>
      </c>
      <c r="G24" s="577" t="s">
        <v>436</v>
      </c>
      <c r="H24" s="576" t="s">
        <v>437</v>
      </c>
      <c r="I24" s="580" t="s">
        <v>438</v>
      </c>
      <c r="J24" s="577" t="s">
        <v>439</v>
      </c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ht="15.75" customHeight="1">
      <c r="A25" s="581"/>
      <c r="B25" s="582" t="s">
        <v>463</v>
      </c>
      <c r="C25" s="583" t="s">
        <v>446</v>
      </c>
      <c r="D25" s="584"/>
      <c r="E25" s="585" t="s">
        <v>465</v>
      </c>
      <c r="F25" s="586"/>
      <c r="G25" s="583"/>
      <c r="H25" s="583"/>
      <c r="I25" s="586">
        <v>2520.0</v>
      </c>
      <c r="J25" s="583" t="s">
        <v>447</v>
      </c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ht="15.75" customHeight="1">
      <c r="A26" s="581"/>
      <c r="B26" s="582" t="s">
        <v>463</v>
      </c>
      <c r="C26" s="583" t="s">
        <v>448</v>
      </c>
      <c r="D26" s="584"/>
      <c r="E26" s="585" t="s">
        <v>465</v>
      </c>
      <c r="F26" s="586"/>
      <c r="G26" s="583"/>
      <c r="H26" s="583"/>
      <c r="I26" s="586">
        <v>210.0</v>
      </c>
      <c r="J26" s="583" t="s">
        <v>449</v>
      </c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ht="15.0" customHeight="1">
      <c r="A27" s="588"/>
      <c r="B27" s="582" t="s">
        <v>463</v>
      </c>
      <c r="C27" s="583" t="s">
        <v>464</v>
      </c>
      <c r="D27" s="584"/>
      <c r="E27" s="585" t="s">
        <v>465</v>
      </c>
      <c r="F27" s="586">
        <v>49000.0</v>
      </c>
      <c r="G27" s="583" t="s">
        <v>468</v>
      </c>
      <c r="H27" s="583" t="s">
        <v>451</v>
      </c>
      <c r="I27" s="587">
        <v>5635.0</v>
      </c>
      <c r="J27" s="583" t="s">
        <v>469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558"/>
      <c r="B28" s="582" t="s">
        <v>463</v>
      </c>
      <c r="C28" s="583" t="s">
        <v>446</v>
      </c>
      <c r="D28" s="584"/>
      <c r="E28" s="585" t="s">
        <v>465</v>
      </c>
      <c r="F28" s="586"/>
      <c r="G28" s="583"/>
      <c r="H28" s="583"/>
      <c r="I28" s="587">
        <v>1260.0</v>
      </c>
      <c r="J28" s="583" t="s">
        <v>453</v>
      </c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</row>
    <row r="29" ht="15.75" customHeight="1">
      <c r="A29" s="27"/>
      <c r="B29" s="582" t="s">
        <v>463</v>
      </c>
      <c r="C29" s="583" t="s">
        <v>448</v>
      </c>
      <c r="D29" s="584"/>
      <c r="E29" s="585" t="s">
        <v>465</v>
      </c>
      <c r="F29" s="586"/>
      <c r="G29" s="584"/>
      <c r="H29" s="584"/>
      <c r="I29" s="587">
        <v>105.0</v>
      </c>
      <c r="J29" s="584" t="s">
        <v>454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ht="15.75" customHeight="1">
      <c r="A30" s="575" t="s">
        <v>432</v>
      </c>
      <c r="B30" s="582" t="s">
        <v>463</v>
      </c>
      <c r="C30" s="583" t="s">
        <v>464</v>
      </c>
      <c r="D30" s="584"/>
      <c r="E30" s="585" t="s">
        <v>465</v>
      </c>
      <c r="F30" s="586"/>
      <c r="G30" s="583"/>
      <c r="H30" s="583" t="s">
        <v>455</v>
      </c>
      <c r="I30" s="587">
        <v>5635.0</v>
      </c>
      <c r="J30" s="583" t="s">
        <v>470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ht="15.75" customHeight="1">
      <c r="A31" s="581"/>
      <c r="B31" s="582" t="s">
        <v>463</v>
      </c>
      <c r="C31" s="583" t="s">
        <v>446</v>
      </c>
      <c r="D31" s="584"/>
      <c r="E31" s="585" t="s">
        <v>465</v>
      </c>
      <c r="F31" s="586"/>
      <c r="G31" s="583"/>
      <c r="H31" s="583"/>
      <c r="I31" s="587">
        <v>1260.0</v>
      </c>
      <c r="J31" s="583" t="s">
        <v>457</v>
      </c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</row>
    <row r="32" ht="15.75" customHeight="1">
      <c r="A32" s="581"/>
      <c r="B32" s="582" t="s">
        <v>463</v>
      </c>
      <c r="C32" s="583" t="s">
        <v>448</v>
      </c>
      <c r="D32" s="584"/>
      <c r="E32" s="585" t="s">
        <v>465</v>
      </c>
      <c r="F32" s="586"/>
      <c r="G32" s="583"/>
      <c r="H32" s="583"/>
      <c r="I32" s="587">
        <v>105.0</v>
      </c>
      <c r="J32" s="583" t="s">
        <v>458</v>
      </c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</row>
    <row r="33" ht="15.75" customHeight="1">
      <c r="A33" s="581"/>
      <c r="B33" s="582" t="s">
        <v>463</v>
      </c>
      <c r="C33" s="583" t="s">
        <v>464</v>
      </c>
      <c r="D33" s="584"/>
      <c r="E33" s="585" t="s">
        <v>465</v>
      </c>
      <c r="F33" s="586"/>
      <c r="G33" s="583"/>
      <c r="H33" s="583" t="s">
        <v>459</v>
      </c>
      <c r="I33" s="587">
        <v>5635.0</v>
      </c>
      <c r="J33" s="583" t="s">
        <v>471</v>
      </c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</row>
    <row r="34" ht="15.75" customHeight="1">
      <c r="A34" s="581"/>
      <c r="B34" s="582" t="s">
        <v>463</v>
      </c>
      <c r="C34" s="583" t="s">
        <v>446</v>
      </c>
      <c r="D34" s="584"/>
      <c r="E34" s="585" t="s">
        <v>465</v>
      </c>
      <c r="F34" s="586"/>
      <c r="G34" s="583"/>
      <c r="H34" s="583"/>
      <c r="I34" s="587">
        <v>1260.0</v>
      </c>
      <c r="J34" s="583" t="s">
        <v>461</v>
      </c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</row>
    <row r="35" ht="15.75" customHeight="1">
      <c r="A35" s="581"/>
      <c r="B35" s="582" t="s">
        <v>463</v>
      </c>
      <c r="C35" s="583" t="s">
        <v>448</v>
      </c>
      <c r="D35" s="584"/>
      <c r="E35" s="585" t="s">
        <v>465</v>
      </c>
      <c r="F35" s="586"/>
      <c r="G35" s="583"/>
      <c r="H35" s="583"/>
      <c r="I35" s="587">
        <v>105.0</v>
      </c>
      <c r="J35" s="583" t="s">
        <v>462</v>
      </c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</row>
    <row r="36" ht="15.75" customHeight="1">
      <c r="A36" s="581"/>
      <c r="B36" s="582" t="s">
        <v>463</v>
      </c>
      <c r="C36" s="583" t="s">
        <v>464</v>
      </c>
      <c r="D36" s="584"/>
      <c r="E36" s="585" t="s">
        <v>465</v>
      </c>
      <c r="F36" s="586"/>
      <c r="G36" s="583"/>
      <c r="H36" s="583" t="s">
        <v>472</v>
      </c>
      <c r="I36" s="587">
        <v>5635.0</v>
      </c>
      <c r="J36" s="583" t="s">
        <v>473</v>
      </c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</row>
    <row r="37" ht="15.0" customHeight="1">
      <c r="A37" s="588"/>
      <c r="B37" s="582" t="s">
        <v>463</v>
      </c>
      <c r="C37" s="583" t="s">
        <v>446</v>
      </c>
      <c r="D37" s="584"/>
      <c r="E37" s="585" t="s">
        <v>465</v>
      </c>
      <c r="F37" s="586"/>
      <c r="G37" s="583"/>
      <c r="H37" s="583"/>
      <c r="I37" s="587">
        <v>1260.0</v>
      </c>
      <c r="J37" s="583" t="s">
        <v>474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558"/>
      <c r="B38" s="582" t="s">
        <v>463</v>
      </c>
      <c r="C38" s="583" t="s">
        <v>448</v>
      </c>
      <c r="D38" s="584"/>
      <c r="E38" s="585" t="s">
        <v>465</v>
      </c>
      <c r="F38" s="586"/>
      <c r="G38" s="583"/>
      <c r="H38" s="583"/>
      <c r="I38" s="587">
        <v>105.0</v>
      </c>
      <c r="J38" s="583" t="s">
        <v>475</v>
      </c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</row>
    <row r="39" ht="15.75" customHeight="1">
      <c r="A39" s="590"/>
      <c r="B39" s="582" t="s">
        <v>463</v>
      </c>
      <c r="C39" s="583" t="s">
        <v>464</v>
      </c>
      <c r="D39" s="584"/>
      <c r="E39" s="585" t="s">
        <v>465</v>
      </c>
      <c r="F39" s="586"/>
      <c r="G39" s="583"/>
      <c r="H39" s="583" t="s">
        <v>476</v>
      </c>
      <c r="I39" s="587">
        <v>5635.0</v>
      </c>
      <c r="J39" s="583" t="s">
        <v>477</v>
      </c>
      <c r="K39" s="590"/>
      <c r="L39" s="590"/>
      <c r="M39" s="590"/>
      <c r="N39" s="590"/>
      <c r="O39" s="590"/>
      <c r="P39" s="590"/>
      <c r="Q39" s="590"/>
      <c r="R39" s="590"/>
      <c r="S39" s="590"/>
      <c r="T39" s="590"/>
      <c r="U39" s="590"/>
      <c r="V39" s="590"/>
      <c r="W39" s="590"/>
      <c r="X39" s="590"/>
      <c r="Y39" s="590"/>
      <c r="Z39" s="590"/>
    </row>
    <row r="40" ht="15.75" customHeight="1">
      <c r="A40" s="558"/>
      <c r="B40" s="582" t="s">
        <v>463</v>
      </c>
      <c r="C40" s="583" t="s">
        <v>446</v>
      </c>
      <c r="D40" s="584"/>
      <c r="E40" s="585" t="s">
        <v>465</v>
      </c>
      <c r="F40" s="586"/>
      <c r="G40" s="583"/>
      <c r="H40" s="583"/>
      <c r="I40" s="587">
        <v>1260.0</v>
      </c>
      <c r="J40" s="583" t="s">
        <v>478</v>
      </c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</row>
    <row r="41" ht="15.75" customHeight="1">
      <c r="A41" s="558"/>
      <c r="B41" s="582" t="s">
        <v>463</v>
      </c>
      <c r="C41" s="583" t="s">
        <v>448</v>
      </c>
      <c r="D41" s="584"/>
      <c r="E41" s="585" t="s">
        <v>465</v>
      </c>
      <c r="F41" s="586"/>
      <c r="G41" s="583"/>
      <c r="H41" s="583"/>
      <c r="I41" s="587">
        <v>105.0</v>
      </c>
      <c r="J41" s="583" t="s">
        <v>479</v>
      </c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</row>
    <row r="42" ht="15.75" customHeight="1">
      <c r="A42" s="558"/>
      <c r="B42" s="582" t="s">
        <v>463</v>
      </c>
      <c r="C42" s="583" t="s">
        <v>464</v>
      </c>
      <c r="D42" s="584"/>
      <c r="E42" s="585" t="s">
        <v>465</v>
      </c>
      <c r="F42" s="586"/>
      <c r="G42" s="583"/>
      <c r="H42" s="583" t="s">
        <v>480</v>
      </c>
      <c r="I42" s="587">
        <v>5635.0</v>
      </c>
      <c r="J42" s="583" t="s">
        <v>481</v>
      </c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</row>
    <row r="43" ht="15.75" customHeight="1">
      <c r="A43" s="558"/>
      <c r="B43" s="582" t="s">
        <v>463</v>
      </c>
      <c r="C43" s="583" t="s">
        <v>446</v>
      </c>
      <c r="D43" s="584"/>
      <c r="E43" s="585" t="s">
        <v>465</v>
      </c>
      <c r="F43" s="586"/>
      <c r="G43" s="583"/>
      <c r="H43" s="583"/>
      <c r="I43" s="587">
        <v>1260.0</v>
      </c>
      <c r="J43" s="583" t="s">
        <v>482</v>
      </c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ht="15.75" customHeight="1">
      <c r="A44" s="558"/>
      <c r="B44" s="582" t="s">
        <v>463</v>
      </c>
      <c r="C44" s="583" t="s">
        <v>448</v>
      </c>
      <c r="D44" s="584"/>
      <c r="E44" s="585" t="s">
        <v>465</v>
      </c>
      <c r="F44" s="586"/>
      <c r="G44" s="583"/>
      <c r="H44" s="583"/>
      <c r="I44" s="587">
        <v>105.0</v>
      </c>
      <c r="J44" s="583" t="s">
        <v>483</v>
      </c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ht="15.75" customHeight="1">
      <c r="A45" s="558"/>
      <c r="B45" s="582" t="s">
        <v>463</v>
      </c>
      <c r="C45" s="583" t="s">
        <v>464</v>
      </c>
      <c r="D45" s="584"/>
      <c r="E45" s="585" t="s">
        <v>465</v>
      </c>
      <c r="F45" s="586"/>
      <c r="G45" s="583"/>
      <c r="H45" s="583" t="s">
        <v>484</v>
      </c>
      <c r="I45" s="587">
        <v>5635.0</v>
      </c>
      <c r="J45" s="583" t="s">
        <v>485</v>
      </c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ht="15.75" customHeight="1">
      <c r="A46" s="558"/>
      <c r="B46" s="582" t="s">
        <v>463</v>
      </c>
      <c r="C46" s="583" t="s">
        <v>446</v>
      </c>
      <c r="D46" s="584"/>
      <c r="E46" s="585" t="s">
        <v>465</v>
      </c>
      <c r="F46" s="586"/>
      <c r="G46" s="583"/>
      <c r="H46" s="583"/>
      <c r="I46" s="587">
        <v>1260.0</v>
      </c>
      <c r="J46" s="583" t="s">
        <v>486</v>
      </c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47" ht="15.75" customHeight="1">
      <c r="A47" s="558"/>
      <c r="B47" s="576" t="s">
        <v>433</v>
      </c>
      <c r="C47" s="577" t="s">
        <v>52</v>
      </c>
      <c r="D47" s="578" t="s">
        <v>434</v>
      </c>
      <c r="E47" s="577" t="s">
        <v>435</v>
      </c>
      <c r="F47" s="579" t="s">
        <v>434</v>
      </c>
      <c r="G47" s="577" t="s">
        <v>436</v>
      </c>
      <c r="H47" s="576" t="s">
        <v>437</v>
      </c>
      <c r="I47" s="580" t="s">
        <v>438</v>
      </c>
      <c r="J47" s="577" t="s">
        <v>439</v>
      </c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ht="15.75" customHeight="1">
      <c r="A48" s="558"/>
      <c r="B48" s="582" t="s">
        <v>463</v>
      </c>
      <c r="C48" s="583" t="s">
        <v>448</v>
      </c>
      <c r="D48" s="584"/>
      <c r="E48" s="585" t="s">
        <v>465</v>
      </c>
      <c r="F48" s="586"/>
      <c r="G48" s="583"/>
      <c r="H48" s="583"/>
      <c r="I48" s="587">
        <v>105.0</v>
      </c>
      <c r="J48" s="583" t="s">
        <v>487</v>
      </c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ht="15.75" customHeight="1">
      <c r="A49" s="558"/>
      <c r="B49" s="582" t="s">
        <v>488</v>
      </c>
      <c r="C49" s="583" t="s">
        <v>489</v>
      </c>
      <c r="D49" s="584">
        <v>16000.0</v>
      </c>
      <c r="E49" s="583" t="s">
        <v>490</v>
      </c>
      <c r="F49" s="586">
        <v>8000.0</v>
      </c>
      <c r="G49" s="583" t="s">
        <v>491</v>
      </c>
      <c r="H49" s="583" t="s">
        <v>492</v>
      </c>
      <c r="I49" s="587">
        <v>6440.0</v>
      </c>
      <c r="J49" s="583" t="s">
        <v>493</v>
      </c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ht="15.75" customHeight="1">
      <c r="A50" s="558"/>
      <c r="B50" s="582" t="s">
        <v>488</v>
      </c>
      <c r="C50" s="583" t="s">
        <v>446</v>
      </c>
      <c r="D50" s="584"/>
      <c r="E50" s="583" t="s">
        <v>490</v>
      </c>
      <c r="F50" s="586"/>
      <c r="G50" s="583"/>
      <c r="H50" s="583"/>
      <c r="I50" s="587">
        <v>1440.0</v>
      </c>
      <c r="J50" s="583" t="s">
        <v>447</v>
      </c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ht="15.75" customHeight="1">
      <c r="A51" s="558"/>
      <c r="B51" s="582" t="s">
        <v>488</v>
      </c>
      <c r="C51" s="583" t="s">
        <v>448</v>
      </c>
      <c r="D51" s="584"/>
      <c r="E51" s="583" t="s">
        <v>490</v>
      </c>
      <c r="F51" s="586"/>
      <c r="G51" s="583"/>
      <c r="H51" s="583"/>
      <c r="I51" s="587">
        <v>120.0</v>
      </c>
      <c r="J51" s="583" t="s">
        <v>449</v>
      </c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ht="15.75" customHeight="1">
      <c r="A52" s="558"/>
      <c r="B52" s="582" t="s">
        <v>488</v>
      </c>
      <c r="C52" s="583" t="s">
        <v>489</v>
      </c>
      <c r="D52" s="584"/>
      <c r="E52" s="583" t="s">
        <v>490</v>
      </c>
      <c r="F52" s="586">
        <v>8000.0</v>
      </c>
      <c r="G52" s="583" t="s">
        <v>494</v>
      </c>
      <c r="H52" s="583" t="s">
        <v>451</v>
      </c>
      <c r="I52" s="587">
        <v>3220.0</v>
      </c>
      <c r="J52" s="583" t="s">
        <v>495</v>
      </c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</row>
    <row r="53" ht="15.75" customHeight="1">
      <c r="A53" s="558"/>
      <c r="B53" s="582" t="s">
        <v>488</v>
      </c>
      <c r="C53" s="583" t="s">
        <v>446</v>
      </c>
      <c r="D53" s="584"/>
      <c r="E53" s="583" t="s">
        <v>490</v>
      </c>
      <c r="F53" s="586"/>
      <c r="G53" s="583"/>
      <c r="H53" s="583"/>
      <c r="I53" s="587">
        <v>720.0</v>
      </c>
      <c r="J53" s="583" t="s">
        <v>453</v>
      </c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</row>
    <row r="54" ht="15.75" customHeight="1">
      <c r="A54" s="558"/>
      <c r="B54" s="582" t="s">
        <v>488</v>
      </c>
      <c r="C54" s="583" t="s">
        <v>448</v>
      </c>
      <c r="D54" s="584"/>
      <c r="E54" s="583" t="s">
        <v>490</v>
      </c>
      <c r="F54" s="586"/>
      <c r="G54" s="583"/>
      <c r="H54" s="583"/>
      <c r="I54" s="587">
        <v>60.0</v>
      </c>
      <c r="J54" s="583" t="s">
        <v>454</v>
      </c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</row>
    <row r="55" ht="15.75" customHeight="1">
      <c r="A55" s="558"/>
      <c r="B55" s="582" t="s">
        <v>488</v>
      </c>
      <c r="C55" s="583" t="s">
        <v>489</v>
      </c>
      <c r="D55" s="584"/>
      <c r="E55" s="583" t="s">
        <v>490</v>
      </c>
      <c r="F55" s="586"/>
      <c r="G55" s="583"/>
      <c r="H55" s="583" t="s">
        <v>455</v>
      </c>
      <c r="I55" s="587">
        <v>3220.0</v>
      </c>
      <c r="J55" s="583" t="s">
        <v>496</v>
      </c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</row>
    <row r="56" ht="15.75" customHeight="1">
      <c r="A56" s="558"/>
      <c r="B56" s="582" t="s">
        <v>488</v>
      </c>
      <c r="C56" s="583" t="s">
        <v>446</v>
      </c>
      <c r="D56" s="584"/>
      <c r="E56" s="583" t="s">
        <v>490</v>
      </c>
      <c r="F56" s="586"/>
      <c r="G56" s="583"/>
      <c r="H56" s="583"/>
      <c r="I56" s="587">
        <v>720.0</v>
      </c>
      <c r="J56" s="583" t="s">
        <v>457</v>
      </c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</row>
    <row r="57" ht="15.75" customHeight="1">
      <c r="A57" s="558"/>
      <c r="B57" s="582" t="s">
        <v>488</v>
      </c>
      <c r="C57" s="583" t="s">
        <v>448</v>
      </c>
      <c r="D57" s="584"/>
      <c r="E57" s="583" t="s">
        <v>490</v>
      </c>
      <c r="F57" s="586"/>
      <c r="G57" s="583"/>
      <c r="H57" s="583"/>
      <c r="I57" s="587">
        <v>60.0</v>
      </c>
      <c r="J57" s="583" t="s">
        <v>458</v>
      </c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</row>
    <row r="58" ht="15.75" customHeight="1">
      <c r="A58" s="558"/>
      <c r="B58" s="582" t="s">
        <v>497</v>
      </c>
      <c r="C58" s="583" t="s">
        <v>498</v>
      </c>
      <c r="D58" s="584">
        <v>36000.0</v>
      </c>
      <c r="E58" s="585" t="s">
        <v>499</v>
      </c>
      <c r="F58" s="586">
        <v>8000.0</v>
      </c>
      <c r="G58" s="583" t="s">
        <v>500</v>
      </c>
      <c r="H58" s="583" t="s">
        <v>492</v>
      </c>
      <c r="I58" s="587">
        <v>6440.0</v>
      </c>
      <c r="J58" s="583" t="s">
        <v>501</v>
      </c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</row>
    <row r="59" ht="15.75" customHeight="1">
      <c r="A59" s="558"/>
      <c r="B59" s="582" t="s">
        <v>497</v>
      </c>
      <c r="C59" s="583" t="s">
        <v>446</v>
      </c>
      <c r="D59" s="584"/>
      <c r="E59" s="585" t="s">
        <v>499</v>
      </c>
      <c r="F59" s="586"/>
      <c r="G59" s="583"/>
      <c r="H59" s="583"/>
      <c r="I59" s="587">
        <v>1440.0</v>
      </c>
      <c r="J59" s="583" t="s">
        <v>447</v>
      </c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</row>
    <row r="60" ht="15.75" customHeight="1">
      <c r="A60" s="558"/>
      <c r="B60" s="582" t="s">
        <v>497</v>
      </c>
      <c r="C60" s="583" t="s">
        <v>448</v>
      </c>
      <c r="D60" s="584"/>
      <c r="E60" s="585" t="s">
        <v>499</v>
      </c>
      <c r="F60" s="586"/>
      <c r="G60" s="583"/>
      <c r="H60" s="583"/>
      <c r="I60" s="587">
        <v>120.0</v>
      </c>
      <c r="J60" s="583" t="s">
        <v>449</v>
      </c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</row>
    <row r="61" ht="15.75" customHeight="1">
      <c r="A61" s="558"/>
      <c r="B61" s="582" t="s">
        <v>497</v>
      </c>
      <c r="C61" s="583" t="s">
        <v>498</v>
      </c>
      <c r="D61" s="584"/>
      <c r="E61" s="585" t="s">
        <v>499</v>
      </c>
      <c r="F61" s="586">
        <v>28000.0</v>
      </c>
      <c r="G61" s="583" t="s">
        <v>502</v>
      </c>
      <c r="H61" s="583" t="s">
        <v>451</v>
      </c>
      <c r="I61" s="587">
        <v>3220.0</v>
      </c>
      <c r="J61" s="583" t="s">
        <v>503</v>
      </c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</row>
    <row r="62" ht="15.75" customHeight="1">
      <c r="A62" s="558"/>
      <c r="B62" s="582" t="s">
        <v>497</v>
      </c>
      <c r="C62" s="583" t="s">
        <v>446</v>
      </c>
      <c r="D62" s="584"/>
      <c r="E62" s="585" t="s">
        <v>499</v>
      </c>
      <c r="F62" s="586"/>
      <c r="G62" s="583"/>
      <c r="H62" s="583"/>
      <c r="I62" s="587">
        <v>720.0</v>
      </c>
      <c r="J62" s="583" t="s">
        <v>453</v>
      </c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</row>
    <row r="63" ht="15.75" customHeight="1">
      <c r="A63" s="558"/>
      <c r="B63" s="582" t="s">
        <v>497</v>
      </c>
      <c r="C63" s="583" t="s">
        <v>448</v>
      </c>
      <c r="D63" s="584"/>
      <c r="E63" s="585" t="s">
        <v>499</v>
      </c>
      <c r="F63" s="586"/>
      <c r="G63" s="583"/>
      <c r="H63" s="583"/>
      <c r="I63" s="587">
        <v>60.0</v>
      </c>
      <c r="J63" s="583" t="s">
        <v>454</v>
      </c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</row>
    <row r="64" ht="15.75" customHeight="1">
      <c r="A64" s="558"/>
      <c r="B64" s="582" t="s">
        <v>497</v>
      </c>
      <c r="C64" s="583" t="s">
        <v>498</v>
      </c>
      <c r="D64" s="584"/>
      <c r="E64" s="585" t="s">
        <v>499</v>
      </c>
      <c r="F64" s="586"/>
      <c r="G64" s="583"/>
      <c r="H64" s="583" t="s">
        <v>455</v>
      </c>
      <c r="I64" s="587">
        <v>3220.0</v>
      </c>
      <c r="J64" s="583" t="s">
        <v>503</v>
      </c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</row>
    <row r="65" ht="15.75" customHeight="1">
      <c r="A65" s="558"/>
      <c r="B65" s="582" t="s">
        <v>497</v>
      </c>
      <c r="C65" s="583" t="s">
        <v>446</v>
      </c>
      <c r="D65" s="584"/>
      <c r="E65" s="585" t="s">
        <v>499</v>
      </c>
      <c r="F65" s="586"/>
      <c r="G65" s="583"/>
      <c r="H65" s="583"/>
      <c r="I65" s="587">
        <v>720.0</v>
      </c>
      <c r="J65" s="583" t="s">
        <v>453</v>
      </c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</row>
    <row r="66" ht="15.75" customHeight="1">
      <c r="A66" s="558"/>
      <c r="B66" s="582" t="s">
        <v>497</v>
      </c>
      <c r="C66" s="583" t="s">
        <v>448</v>
      </c>
      <c r="D66" s="584"/>
      <c r="E66" s="585" t="s">
        <v>499</v>
      </c>
      <c r="F66" s="586"/>
      <c r="G66" s="583"/>
      <c r="H66" s="583"/>
      <c r="I66" s="587">
        <v>60.0</v>
      </c>
      <c r="J66" s="583" t="s">
        <v>454</v>
      </c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</row>
    <row r="67" ht="15.75" customHeight="1">
      <c r="A67" s="558"/>
      <c r="B67" s="582" t="s">
        <v>497</v>
      </c>
      <c r="C67" s="583" t="s">
        <v>498</v>
      </c>
      <c r="D67" s="584"/>
      <c r="E67" s="585" t="s">
        <v>499</v>
      </c>
      <c r="F67" s="586"/>
      <c r="G67" s="583"/>
      <c r="H67" s="583" t="s">
        <v>459</v>
      </c>
      <c r="I67" s="587">
        <v>3220.0</v>
      </c>
      <c r="J67" s="583" t="s">
        <v>462</v>
      </c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</row>
    <row r="68" ht="15.75" customHeight="1">
      <c r="A68" s="558"/>
      <c r="B68" s="576" t="s">
        <v>433</v>
      </c>
      <c r="C68" s="577" t="s">
        <v>52</v>
      </c>
      <c r="D68" s="578" t="s">
        <v>434</v>
      </c>
      <c r="E68" s="577" t="s">
        <v>435</v>
      </c>
      <c r="F68" s="579" t="s">
        <v>434</v>
      </c>
      <c r="G68" s="577" t="s">
        <v>436</v>
      </c>
      <c r="H68" s="576" t="s">
        <v>437</v>
      </c>
      <c r="I68" s="580" t="s">
        <v>438</v>
      </c>
      <c r="J68" s="577" t="s">
        <v>439</v>
      </c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</row>
    <row r="69" ht="15.75" customHeight="1">
      <c r="A69" s="558"/>
      <c r="B69" s="582" t="s">
        <v>497</v>
      </c>
      <c r="C69" s="583" t="s">
        <v>446</v>
      </c>
      <c r="D69" s="584"/>
      <c r="E69" s="585" t="s">
        <v>499</v>
      </c>
      <c r="F69" s="586"/>
      <c r="G69" s="583"/>
      <c r="H69" s="583"/>
      <c r="I69" s="587">
        <v>720.0</v>
      </c>
      <c r="J69" s="583" t="s">
        <v>461</v>
      </c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</row>
    <row r="70" ht="15.75" customHeight="1">
      <c r="A70" s="558"/>
      <c r="B70" s="582" t="s">
        <v>497</v>
      </c>
      <c r="C70" s="583" t="s">
        <v>448</v>
      </c>
      <c r="D70" s="584"/>
      <c r="E70" s="585" t="s">
        <v>499</v>
      </c>
      <c r="F70" s="586"/>
      <c r="G70" s="583"/>
      <c r="H70" s="583"/>
      <c r="I70" s="587">
        <v>60.0</v>
      </c>
      <c r="J70" s="583" t="s">
        <v>462</v>
      </c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ht="15.75" customHeight="1">
      <c r="A71" s="558"/>
      <c r="B71" s="582" t="s">
        <v>497</v>
      </c>
      <c r="C71" s="583" t="s">
        <v>498</v>
      </c>
      <c r="D71" s="584"/>
      <c r="E71" s="585" t="s">
        <v>499</v>
      </c>
      <c r="F71" s="586"/>
      <c r="G71" s="583"/>
      <c r="H71" s="583" t="s">
        <v>472</v>
      </c>
      <c r="I71" s="587">
        <v>3220.0</v>
      </c>
      <c r="J71" s="583" t="s">
        <v>504</v>
      </c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ht="15.75" customHeight="1">
      <c r="A72" s="558"/>
      <c r="B72" s="582" t="s">
        <v>497</v>
      </c>
      <c r="C72" s="583" t="s">
        <v>446</v>
      </c>
      <c r="D72" s="584"/>
      <c r="E72" s="585" t="s">
        <v>499</v>
      </c>
      <c r="F72" s="586"/>
      <c r="G72" s="583"/>
      <c r="H72" s="583"/>
      <c r="I72" s="587">
        <v>720.0</v>
      </c>
      <c r="J72" s="583" t="s">
        <v>474</v>
      </c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ht="15.75" customHeight="1">
      <c r="A73" s="558"/>
      <c r="B73" s="582" t="s">
        <v>497</v>
      </c>
      <c r="C73" s="583" t="s">
        <v>448</v>
      </c>
      <c r="D73" s="584"/>
      <c r="E73" s="585" t="s">
        <v>499</v>
      </c>
      <c r="F73" s="586"/>
      <c r="G73" s="583"/>
      <c r="H73" s="583"/>
      <c r="I73" s="587">
        <v>60.0</v>
      </c>
      <c r="J73" s="583" t="s">
        <v>475</v>
      </c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ht="15.75" customHeight="1">
      <c r="A74" s="558"/>
      <c r="B74" s="582" t="s">
        <v>497</v>
      </c>
      <c r="C74" s="583" t="s">
        <v>498</v>
      </c>
      <c r="D74" s="584"/>
      <c r="E74" s="585" t="s">
        <v>499</v>
      </c>
      <c r="F74" s="586"/>
      <c r="G74" s="583"/>
      <c r="H74" s="583" t="s">
        <v>476</v>
      </c>
      <c r="I74" s="587">
        <v>3220.0</v>
      </c>
      <c r="J74" s="583" t="s">
        <v>505</v>
      </c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ht="15.75" customHeight="1">
      <c r="A75" s="558"/>
      <c r="B75" s="582" t="s">
        <v>497</v>
      </c>
      <c r="C75" s="583" t="s">
        <v>446</v>
      </c>
      <c r="D75" s="584"/>
      <c r="E75" s="585" t="s">
        <v>499</v>
      </c>
      <c r="F75" s="586"/>
      <c r="G75" s="583"/>
      <c r="H75" s="583"/>
      <c r="I75" s="587">
        <v>720.0</v>
      </c>
      <c r="J75" s="583" t="s">
        <v>478</v>
      </c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</row>
    <row r="76" ht="15.75" customHeight="1">
      <c r="A76" s="558"/>
      <c r="B76" s="582" t="s">
        <v>497</v>
      </c>
      <c r="C76" s="583" t="s">
        <v>448</v>
      </c>
      <c r="D76" s="584"/>
      <c r="E76" s="585" t="s">
        <v>499</v>
      </c>
      <c r="F76" s="586"/>
      <c r="G76" s="583"/>
      <c r="H76" s="583"/>
      <c r="I76" s="587">
        <v>60.0</v>
      </c>
      <c r="J76" s="583" t="s">
        <v>479</v>
      </c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</row>
    <row r="77" ht="15.75" customHeight="1">
      <c r="A77" s="558"/>
      <c r="B77" s="582" t="s">
        <v>497</v>
      </c>
      <c r="C77" s="583" t="s">
        <v>498</v>
      </c>
      <c r="D77" s="584"/>
      <c r="E77" s="585" t="s">
        <v>499</v>
      </c>
      <c r="F77" s="586"/>
      <c r="G77" s="583"/>
      <c r="H77" s="583" t="s">
        <v>480</v>
      </c>
      <c r="I77" s="587">
        <v>3220.0</v>
      </c>
      <c r="J77" s="583" t="s">
        <v>506</v>
      </c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</row>
    <row r="78" ht="15.75" customHeight="1">
      <c r="A78" s="558"/>
      <c r="B78" s="582" t="s">
        <v>497</v>
      </c>
      <c r="C78" s="583" t="s">
        <v>446</v>
      </c>
      <c r="D78" s="584"/>
      <c r="E78" s="585" t="s">
        <v>499</v>
      </c>
      <c r="F78" s="586"/>
      <c r="G78" s="583"/>
      <c r="H78" s="583"/>
      <c r="I78" s="587">
        <v>720.0</v>
      </c>
      <c r="J78" s="583" t="s">
        <v>482</v>
      </c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</row>
    <row r="79" ht="15.75" customHeight="1">
      <c r="A79" s="558"/>
      <c r="B79" s="582" t="s">
        <v>497</v>
      </c>
      <c r="C79" s="583" t="s">
        <v>448</v>
      </c>
      <c r="D79" s="584"/>
      <c r="E79" s="585" t="s">
        <v>499</v>
      </c>
      <c r="F79" s="586"/>
      <c r="G79" s="583"/>
      <c r="H79" s="583"/>
      <c r="I79" s="587">
        <v>60.0</v>
      </c>
      <c r="J79" s="583" t="s">
        <v>483</v>
      </c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</row>
    <row r="80" ht="15.75" customHeight="1">
      <c r="A80" s="558"/>
      <c r="B80" s="582" t="s">
        <v>497</v>
      </c>
      <c r="C80" s="583" t="s">
        <v>498</v>
      </c>
      <c r="D80" s="584"/>
      <c r="E80" s="585" t="s">
        <v>499</v>
      </c>
      <c r="F80" s="586"/>
      <c r="G80" s="583"/>
      <c r="H80" s="583" t="s">
        <v>507</v>
      </c>
      <c r="I80" s="587">
        <v>3220.0</v>
      </c>
      <c r="J80" s="583" t="s">
        <v>508</v>
      </c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</row>
    <row r="81" ht="15.75" customHeight="1">
      <c r="A81" s="558"/>
      <c r="B81" s="582" t="s">
        <v>497</v>
      </c>
      <c r="C81" s="583" t="s">
        <v>446</v>
      </c>
      <c r="D81" s="584"/>
      <c r="E81" s="585" t="s">
        <v>499</v>
      </c>
      <c r="F81" s="586"/>
      <c r="G81" s="583"/>
      <c r="H81" s="583"/>
      <c r="I81" s="587">
        <v>720.0</v>
      </c>
      <c r="J81" s="583" t="s">
        <v>486</v>
      </c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</row>
    <row r="82" ht="15.75" customHeight="1">
      <c r="A82" s="558"/>
      <c r="B82" s="582" t="s">
        <v>497</v>
      </c>
      <c r="C82" s="583" t="s">
        <v>448</v>
      </c>
      <c r="D82" s="584"/>
      <c r="E82" s="585" t="s">
        <v>499</v>
      </c>
      <c r="F82" s="586"/>
      <c r="G82" s="583"/>
      <c r="H82" s="583"/>
      <c r="I82" s="587">
        <v>60.0</v>
      </c>
      <c r="J82" s="583" t="s">
        <v>487</v>
      </c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</row>
    <row r="83" ht="15.75" customHeight="1">
      <c r="A83" s="558"/>
      <c r="B83" s="582" t="s">
        <v>509</v>
      </c>
      <c r="C83" s="583" t="s">
        <v>510</v>
      </c>
      <c r="D83" s="584">
        <v>27000.0</v>
      </c>
      <c r="E83" s="583" t="s">
        <v>511</v>
      </c>
      <c r="F83" s="586">
        <v>18000.0</v>
      </c>
      <c r="G83" s="583" t="s">
        <v>512</v>
      </c>
      <c r="H83" s="583" t="s">
        <v>513</v>
      </c>
      <c r="I83" s="587">
        <v>14490.0</v>
      </c>
      <c r="J83" s="583" t="s">
        <v>514</v>
      </c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</row>
    <row r="84" ht="15.75" customHeight="1">
      <c r="A84" s="558"/>
      <c r="B84" s="582" t="s">
        <v>509</v>
      </c>
      <c r="C84" s="583" t="s">
        <v>446</v>
      </c>
      <c r="D84" s="584"/>
      <c r="E84" s="583" t="s">
        <v>511</v>
      </c>
      <c r="F84" s="586"/>
      <c r="G84" s="583"/>
      <c r="H84" s="583"/>
      <c r="I84" s="587">
        <v>3240.0</v>
      </c>
      <c r="J84" s="583" t="s">
        <v>447</v>
      </c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ht="15.75" customHeight="1">
      <c r="A85" s="558"/>
      <c r="B85" s="582" t="s">
        <v>509</v>
      </c>
      <c r="C85" s="583" t="s">
        <v>448</v>
      </c>
      <c r="D85" s="584"/>
      <c r="E85" s="583" t="s">
        <v>511</v>
      </c>
      <c r="F85" s="586"/>
      <c r="G85" s="583"/>
      <c r="H85" s="583"/>
      <c r="I85" s="587">
        <v>270.0</v>
      </c>
      <c r="J85" s="583" t="s">
        <v>449</v>
      </c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ht="15.75" customHeight="1">
      <c r="A86" s="558"/>
      <c r="B86" s="582" t="s">
        <v>509</v>
      </c>
      <c r="C86" s="583" t="s">
        <v>510</v>
      </c>
      <c r="D86" s="584"/>
      <c r="E86" s="583" t="s">
        <v>511</v>
      </c>
      <c r="F86" s="586">
        <v>9000.0</v>
      </c>
      <c r="G86" s="583" t="s">
        <v>515</v>
      </c>
      <c r="H86" s="583" t="s">
        <v>451</v>
      </c>
      <c r="I86" s="586">
        <v>7245.0</v>
      </c>
      <c r="J86" s="583" t="s">
        <v>516</v>
      </c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ht="15.75" customHeight="1">
      <c r="A87" s="558"/>
      <c r="B87" s="582" t="s">
        <v>509</v>
      </c>
      <c r="C87" s="583" t="s">
        <v>446</v>
      </c>
      <c r="D87" s="584"/>
      <c r="E87" s="583" t="s">
        <v>511</v>
      </c>
      <c r="F87" s="586"/>
      <c r="G87" s="583"/>
      <c r="H87" s="583"/>
      <c r="I87" s="586">
        <v>1620.0</v>
      </c>
      <c r="J87" s="583" t="s">
        <v>453</v>
      </c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ht="15.75" customHeight="1">
      <c r="A88" s="558"/>
      <c r="B88" s="582" t="s">
        <v>509</v>
      </c>
      <c r="C88" s="583" t="s">
        <v>448</v>
      </c>
      <c r="D88" s="584"/>
      <c r="E88" s="583" t="s">
        <v>511</v>
      </c>
      <c r="F88" s="586"/>
      <c r="G88" s="583"/>
      <c r="H88" s="583"/>
      <c r="I88" s="586">
        <v>135.0</v>
      </c>
      <c r="J88" s="583" t="s">
        <v>454</v>
      </c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  <row r="89" ht="15.75" customHeight="1">
      <c r="A89" s="558"/>
      <c r="B89" s="576" t="s">
        <v>433</v>
      </c>
      <c r="C89" s="577" t="s">
        <v>52</v>
      </c>
      <c r="D89" s="578" t="s">
        <v>434</v>
      </c>
      <c r="E89" s="577" t="s">
        <v>435</v>
      </c>
      <c r="F89" s="579" t="s">
        <v>434</v>
      </c>
      <c r="G89" s="577" t="s">
        <v>436</v>
      </c>
      <c r="H89" s="576" t="s">
        <v>437</v>
      </c>
      <c r="I89" s="580" t="s">
        <v>438</v>
      </c>
      <c r="J89" s="577" t="s">
        <v>439</v>
      </c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</row>
    <row r="90" ht="15.75" customHeight="1">
      <c r="A90" s="558"/>
      <c r="B90" s="582" t="s">
        <v>517</v>
      </c>
      <c r="C90" s="583" t="s">
        <v>518</v>
      </c>
      <c r="D90" s="584">
        <v>27000.0</v>
      </c>
      <c r="E90" s="585" t="s">
        <v>519</v>
      </c>
      <c r="F90" s="586">
        <v>9000.0</v>
      </c>
      <c r="G90" s="583" t="s">
        <v>520</v>
      </c>
      <c r="H90" s="583" t="s">
        <v>521</v>
      </c>
      <c r="I90" s="587">
        <v>7245.0</v>
      </c>
      <c r="J90" s="583" t="s">
        <v>522</v>
      </c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  <row r="91" ht="15.75" customHeight="1">
      <c r="A91" s="558"/>
      <c r="B91" s="582" t="s">
        <v>517</v>
      </c>
      <c r="C91" s="583" t="s">
        <v>446</v>
      </c>
      <c r="D91" s="584"/>
      <c r="E91" s="585" t="s">
        <v>519</v>
      </c>
      <c r="F91" s="586"/>
      <c r="G91" s="583"/>
      <c r="H91" s="583"/>
      <c r="I91" s="587">
        <v>1620.0</v>
      </c>
      <c r="J91" s="583" t="s">
        <v>447</v>
      </c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</row>
    <row r="92" ht="15.75" customHeight="1">
      <c r="A92" s="558"/>
      <c r="B92" s="582" t="s">
        <v>517</v>
      </c>
      <c r="C92" s="583" t="s">
        <v>448</v>
      </c>
      <c r="D92" s="584"/>
      <c r="E92" s="585" t="s">
        <v>519</v>
      </c>
      <c r="F92" s="586"/>
      <c r="G92" s="583"/>
      <c r="H92" s="583"/>
      <c r="I92" s="587">
        <v>135.0</v>
      </c>
      <c r="J92" s="583" t="s">
        <v>449</v>
      </c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</row>
    <row r="93" ht="15.75" customHeight="1">
      <c r="A93" s="558"/>
      <c r="B93" s="582" t="s">
        <v>517</v>
      </c>
      <c r="C93" s="583" t="s">
        <v>518</v>
      </c>
      <c r="D93" s="584"/>
      <c r="E93" s="585" t="s">
        <v>519</v>
      </c>
      <c r="F93" s="586">
        <v>18000.0</v>
      </c>
      <c r="G93" s="583" t="s">
        <v>523</v>
      </c>
      <c r="H93" s="583" t="s">
        <v>451</v>
      </c>
      <c r="I93" s="587">
        <v>3622.5</v>
      </c>
      <c r="J93" s="583" t="s">
        <v>524</v>
      </c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</row>
    <row r="94" ht="15.75" customHeight="1">
      <c r="A94" s="558"/>
      <c r="B94" s="582" t="s">
        <v>517</v>
      </c>
      <c r="C94" s="583" t="s">
        <v>446</v>
      </c>
      <c r="D94" s="584"/>
      <c r="E94" s="585" t="s">
        <v>519</v>
      </c>
      <c r="F94" s="586"/>
      <c r="G94" s="583"/>
      <c r="H94" s="583"/>
      <c r="I94" s="587">
        <v>810.0</v>
      </c>
      <c r="J94" s="583" t="s">
        <v>453</v>
      </c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</row>
    <row r="95" ht="15.75" customHeight="1">
      <c r="A95" s="558"/>
      <c r="B95" s="582" t="s">
        <v>517</v>
      </c>
      <c r="C95" s="583" t="s">
        <v>448</v>
      </c>
      <c r="D95" s="584"/>
      <c r="E95" s="585" t="s">
        <v>519</v>
      </c>
      <c r="F95" s="586"/>
      <c r="G95" s="583"/>
      <c r="H95" s="583"/>
      <c r="I95" s="587">
        <v>67.5</v>
      </c>
      <c r="J95" s="583" t="s">
        <v>454</v>
      </c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</row>
    <row r="96" ht="15.75" customHeight="1">
      <c r="A96" s="558"/>
      <c r="B96" s="582" t="s">
        <v>517</v>
      </c>
      <c r="C96" s="583" t="s">
        <v>518</v>
      </c>
      <c r="D96" s="584"/>
      <c r="E96" s="585" t="s">
        <v>519</v>
      </c>
      <c r="F96" s="586"/>
      <c r="G96" s="583"/>
      <c r="H96" s="583" t="s">
        <v>455</v>
      </c>
      <c r="I96" s="587">
        <v>3622.5</v>
      </c>
      <c r="J96" s="583" t="s">
        <v>525</v>
      </c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</row>
    <row r="97" ht="15.75" customHeight="1">
      <c r="A97" s="558"/>
      <c r="B97" s="582" t="s">
        <v>517</v>
      </c>
      <c r="C97" s="583" t="s">
        <v>446</v>
      </c>
      <c r="D97" s="584"/>
      <c r="E97" s="585" t="s">
        <v>519</v>
      </c>
      <c r="F97" s="586"/>
      <c r="G97" s="583"/>
      <c r="H97" s="583"/>
      <c r="I97" s="587">
        <v>810.0</v>
      </c>
      <c r="J97" s="583" t="s">
        <v>457</v>
      </c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</row>
    <row r="98" ht="15.75" customHeight="1">
      <c r="A98" s="558"/>
      <c r="B98" s="582" t="s">
        <v>517</v>
      </c>
      <c r="C98" s="583" t="s">
        <v>448</v>
      </c>
      <c r="D98" s="584"/>
      <c r="E98" s="585" t="s">
        <v>519</v>
      </c>
      <c r="F98" s="586"/>
      <c r="G98" s="583"/>
      <c r="H98" s="583"/>
      <c r="I98" s="587">
        <v>67.5</v>
      </c>
      <c r="J98" s="583" t="s">
        <v>458</v>
      </c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</row>
    <row r="99" ht="15.75" customHeight="1">
      <c r="A99" s="558"/>
      <c r="B99" s="582" t="s">
        <v>517</v>
      </c>
      <c r="C99" s="583" t="s">
        <v>518</v>
      </c>
      <c r="D99" s="584"/>
      <c r="E99" s="585" t="s">
        <v>519</v>
      </c>
      <c r="F99" s="586"/>
      <c r="G99" s="583"/>
      <c r="H99" s="583" t="s">
        <v>459</v>
      </c>
      <c r="I99" s="587">
        <v>3622.5</v>
      </c>
      <c r="J99" s="583" t="s">
        <v>526</v>
      </c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</row>
    <row r="100" ht="15.75" customHeight="1">
      <c r="A100" s="558"/>
      <c r="B100" s="582" t="s">
        <v>517</v>
      </c>
      <c r="C100" s="583" t="s">
        <v>446</v>
      </c>
      <c r="D100" s="584"/>
      <c r="E100" s="585" t="s">
        <v>519</v>
      </c>
      <c r="F100" s="586"/>
      <c r="G100" s="583"/>
      <c r="H100" s="583"/>
      <c r="I100" s="587">
        <v>810.0</v>
      </c>
      <c r="J100" s="583" t="s">
        <v>461</v>
      </c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</row>
    <row r="101" ht="15.75" customHeight="1">
      <c r="A101" s="558"/>
      <c r="B101" s="582" t="s">
        <v>517</v>
      </c>
      <c r="C101" s="583" t="s">
        <v>448</v>
      </c>
      <c r="D101" s="584"/>
      <c r="E101" s="585" t="s">
        <v>519</v>
      </c>
      <c r="F101" s="586"/>
      <c r="G101" s="583"/>
      <c r="H101" s="583"/>
      <c r="I101" s="587">
        <v>67.5</v>
      </c>
      <c r="J101" s="583" t="s">
        <v>462</v>
      </c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</row>
    <row r="102" ht="15.75" customHeight="1">
      <c r="A102" s="558"/>
      <c r="B102" s="582" t="s">
        <v>517</v>
      </c>
      <c r="C102" s="583" t="s">
        <v>518</v>
      </c>
      <c r="D102" s="584"/>
      <c r="E102" s="585" t="s">
        <v>519</v>
      </c>
      <c r="F102" s="586"/>
      <c r="G102" s="583"/>
      <c r="H102" s="583" t="s">
        <v>472</v>
      </c>
      <c r="I102" s="587">
        <v>3622.5</v>
      </c>
      <c r="J102" s="583" t="s">
        <v>527</v>
      </c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</row>
    <row r="103" ht="15.75" customHeight="1">
      <c r="A103" s="558"/>
      <c r="B103" s="582" t="s">
        <v>517</v>
      </c>
      <c r="C103" s="583" t="s">
        <v>446</v>
      </c>
      <c r="D103" s="584"/>
      <c r="E103" s="585" t="s">
        <v>519</v>
      </c>
      <c r="F103" s="586"/>
      <c r="G103" s="583"/>
      <c r="H103" s="583"/>
      <c r="I103" s="587">
        <v>810.0</v>
      </c>
      <c r="J103" s="583" t="s">
        <v>474</v>
      </c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</row>
    <row r="104" ht="15.75" customHeight="1">
      <c r="A104" s="558"/>
      <c r="B104" s="582" t="s">
        <v>517</v>
      </c>
      <c r="C104" s="583" t="s">
        <v>448</v>
      </c>
      <c r="D104" s="584"/>
      <c r="E104" s="585" t="s">
        <v>519</v>
      </c>
      <c r="F104" s="586"/>
      <c r="G104" s="583"/>
      <c r="H104" s="583"/>
      <c r="I104" s="587">
        <v>67.5</v>
      </c>
      <c r="J104" s="583" t="s">
        <v>475</v>
      </c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</row>
    <row r="105" ht="15.75" customHeight="1">
      <c r="A105" s="558"/>
      <c r="B105" s="582" t="s">
        <v>528</v>
      </c>
      <c r="C105" s="583" t="s">
        <v>529</v>
      </c>
      <c r="D105" s="584">
        <v>36000.0</v>
      </c>
      <c r="E105" s="583" t="s">
        <v>530</v>
      </c>
      <c r="F105" s="586">
        <v>36000.0</v>
      </c>
      <c r="G105" s="583" t="s">
        <v>531</v>
      </c>
      <c r="H105" s="583" t="s">
        <v>532</v>
      </c>
      <c r="I105" s="587">
        <v>7245.0</v>
      </c>
      <c r="J105" s="583" t="s">
        <v>533</v>
      </c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</row>
    <row r="106" ht="15.75" customHeight="1">
      <c r="A106" s="558"/>
      <c r="B106" s="582" t="s">
        <v>528</v>
      </c>
      <c r="C106" s="583" t="s">
        <v>446</v>
      </c>
      <c r="D106" s="584"/>
      <c r="E106" s="583" t="s">
        <v>530</v>
      </c>
      <c r="F106" s="586"/>
      <c r="G106" s="583"/>
      <c r="H106" s="583"/>
      <c r="I106" s="587">
        <v>1620.0</v>
      </c>
      <c r="J106" s="583" t="s">
        <v>457</v>
      </c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</row>
    <row r="107" ht="15.75" customHeight="1">
      <c r="A107" s="558"/>
      <c r="B107" s="582" t="s">
        <v>528</v>
      </c>
      <c r="C107" s="583" t="s">
        <v>448</v>
      </c>
      <c r="D107" s="584"/>
      <c r="E107" s="583" t="s">
        <v>530</v>
      </c>
      <c r="F107" s="586"/>
      <c r="G107" s="583"/>
      <c r="H107" s="583"/>
      <c r="I107" s="587">
        <v>135.0</v>
      </c>
      <c r="J107" s="583" t="s">
        <v>458</v>
      </c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</row>
    <row r="108" ht="15.75" customHeight="1">
      <c r="A108" s="558"/>
      <c r="B108" s="582" t="s">
        <v>528</v>
      </c>
      <c r="C108" s="583" t="s">
        <v>529</v>
      </c>
      <c r="D108" s="584"/>
      <c r="E108" s="583" t="s">
        <v>530</v>
      </c>
      <c r="F108" s="586"/>
      <c r="G108" s="583"/>
      <c r="H108" s="583" t="s">
        <v>534</v>
      </c>
      <c r="I108" s="587">
        <v>7245.0</v>
      </c>
      <c r="J108" s="583" t="s">
        <v>535</v>
      </c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</row>
    <row r="109" ht="15.75" customHeight="1">
      <c r="A109" s="558"/>
      <c r="B109" s="576" t="s">
        <v>433</v>
      </c>
      <c r="C109" s="577" t="s">
        <v>52</v>
      </c>
      <c r="D109" s="578" t="s">
        <v>434</v>
      </c>
      <c r="E109" s="577" t="s">
        <v>435</v>
      </c>
      <c r="F109" s="579" t="s">
        <v>434</v>
      </c>
      <c r="G109" s="577" t="s">
        <v>436</v>
      </c>
      <c r="H109" s="576" t="s">
        <v>437</v>
      </c>
      <c r="I109" s="580" t="s">
        <v>438</v>
      </c>
      <c r="J109" s="577" t="s">
        <v>439</v>
      </c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</row>
    <row r="110" ht="15.75" customHeight="1">
      <c r="A110" s="558"/>
      <c r="B110" s="582" t="s">
        <v>528</v>
      </c>
      <c r="C110" s="583" t="s">
        <v>446</v>
      </c>
      <c r="D110" s="584"/>
      <c r="E110" s="583" t="s">
        <v>530</v>
      </c>
      <c r="F110" s="586"/>
      <c r="G110" s="583"/>
      <c r="H110" s="583"/>
      <c r="I110" s="587">
        <v>1620.0</v>
      </c>
      <c r="J110" s="583" t="s">
        <v>461</v>
      </c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</row>
    <row r="111" ht="15.75" customHeight="1">
      <c r="A111" s="558"/>
      <c r="B111" s="582" t="s">
        <v>528</v>
      </c>
      <c r="C111" s="583" t="s">
        <v>448</v>
      </c>
      <c r="D111" s="584"/>
      <c r="E111" s="583" t="s">
        <v>530</v>
      </c>
      <c r="F111" s="586"/>
      <c r="G111" s="583"/>
      <c r="H111" s="583"/>
      <c r="I111" s="587">
        <v>135.0</v>
      </c>
      <c r="J111" s="583" t="s">
        <v>462</v>
      </c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</row>
    <row r="112" ht="15.75" customHeight="1">
      <c r="A112" s="558"/>
      <c r="B112" s="582" t="s">
        <v>528</v>
      </c>
      <c r="C112" s="583" t="s">
        <v>529</v>
      </c>
      <c r="D112" s="584"/>
      <c r="E112" s="583" t="s">
        <v>530</v>
      </c>
      <c r="F112" s="586"/>
      <c r="G112" s="583"/>
      <c r="H112" s="583" t="s">
        <v>536</v>
      </c>
      <c r="I112" s="587">
        <v>7245.0</v>
      </c>
      <c r="J112" s="583" t="s">
        <v>537</v>
      </c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</row>
    <row r="113" ht="15.75" customHeight="1">
      <c r="A113" s="558"/>
      <c r="B113" s="582" t="s">
        <v>528</v>
      </c>
      <c r="C113" s="583" t="s">
        <v>446</v>
      </c>
      <c r="D113" s="584"/>
      <c r="E113" s="583" t="s">
        <v>530</v>
      </c>
      <c r="F113" s="586"/>
      <c r="G113" s="583"/>
      <c r="H113" s="583"/>
      <c r="I113" s="587">
        <v>1620.0</v>
      </c>
      <c r="J113" s="583" t="s">
        <v>474</v>
      </c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</row>
    <row r="114" ht="15.75" customHeight="1">
      <c r="A114" s="558"/>
      <c r="B114" s="582" t="s">
        <v>528</v>
      </c>
      <c r="C114" s="583" t="s">
        <v>448</v>
      </c>
      <c r="D114" s="584"/>
      <c r="E114" s="583" t="s">
        <v>530</v>
      </c>
      <c r="F114" s="586"/>
      <c r="G114" s="583"/>
      <c r="H114" s="583"/>
      <c r="I114" s="587">
        <v>135.0</v>
      </c>
      <c r="J114" s="583" t="s">
        <v>475</v>
      </c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</row>
    <row r="115" ht="15.75" customHeight="1">
      <c r="A115" s="558"/>
      <c r="B115" s="582" t="s">
        <v>528</v>
      </c>
      <c r="C115" s="583" t="s">
        <v>529</v>
      </c>
      <c r="D115" s="584"/>
      <c r="E115" s="583" t="s">
        <v>530</v>
      </c>
      <c r="F115" s="586"/>
      <c r="G115" s="583"/>
      <c r="H115" s="583" t="s">
        <v>538</v>
      </c>
      <c r="I115" s="587">
        <v>7245.0</v>
      </c>
      <c r="J115" s="583" t="s">
        <v>539</v>
      </c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</row>
    <row r="116" ht="15.75" customHeight="1">
      <c r="A116" s="558"/>
      <c r="B116" s="582" t="s">
        <v>528</v>
      </c>
      <c r="C116" s="583" t="s">
        <v>446</v>
      </c>
      <c r="D116" s="584"/>
      <c r="E116" s="583" t="s">
        <v>530</v>
      </c>
      <c r="F116" s="586"/>
      <c r="G116" s="583"/>
      <c r="H116" s="583"/>
      <c r="I116" s="587">
        <v>1620.0</v>
      </c>
      <c r="J116" s="583" t="s">
        <v>478</v>
      </c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</row>
    <row r="117" ht="15.75" customHeight="1">
      <c r="A117" s="558"/>
      <c r="B117" s="582" t="s">
        <v>528</v>
      </c>
      <c r="C117" s="583" t="s">
        <v>448</v>
      </c>
      <c r="D117" s="584"/>
      <c r="E117" s="583" t="s">
        <v>530</v>
      </c>
      <c r="F117" s="586"/>
      <c r="G117" s="583"/>
      <c r="H117" s="583"/>
      <c r="I117" s="587">
        <v>135.0</v>
      </c>
      <c r="J117" s="583" t="s">
        <v>479</v>
      </c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</row>
    <row r="118" ht="15.75" customHeight="1">
      <c r="A118" s="558"/>
      <c r="B118" s="582" t="s">
        <v>540</v>
      </c>
      <c r="C118" s="583" t="s">
        <v>541</v>
      </c>
      <c r="D118" s="584">
        <v>18000.0</v>
      </c>
      <c r="E118" s="585" t="s">
        <v>542</v>
      </c>
      <c r="F118" s="586">
        <v>9000.0</v>
      </c>
      <c r="G118" s="583" t="s">
        <v>543</v>
      </c>
      <c r="H118" s="583" t="s">
        <v>521</v>
      </c>
      <c r="I118" s="587">
        <v>7245.0</v>
      </c>
      <c r="J118" s="583" t="s">
        <v>544</v>
      </c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</row>
    <row r="119" ht="15.75" customHeight="1">
      <c r="A119" s="558"/>
      <c r="B119" s="582" t="s">
        <v>540</v>
      </c>
      <c r="C119" s="583" t="s">
        <v>446</v>
      </c>
      <c r="D119" s="584"/>
      <c r="E119" s="585" t="s">
        <v>542</v>
      </c>
      <c r="F119" s="586"/>
      <c r="G119" s="583"/>
      <c r="H119" s="583"/>
      <c r="I119" s="587">
        <v>1620.0</v>
      </c>
      <c r="J119" s="583" t="s">
        <v>447</v>
      </c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</row>
    <row r="120" ht="15.75" customHeight="1">
      <c r="A120" s="558"/>
      <c r="B120" s="582" t="s">
        <v>540</v>
      </c>
      <c r="C120" s="583" t="s">
        <v>448</v>
      </c>
      <c r="D120" s="584"/>
      <c r="E120" s="585" t="s">
        <v>542</v>
      </c>
      <c r="F120" s="586"/>
      <c r="G120" s="583"/>
      <c r="H120" s="583"/>
      <c r="I120" s="587">
        <v>135.0</v>
      </c>
      <c r="J120" s="583" t="s">
        <v>449</v>
      </c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</row>
    <row r="121" ht="15.75" customHeight="1">
      <c r="A121" s="558"/>
      <c r="B121" s="582" t="s">
        <v>540</v>
      </c>
      <c r="C121" s="583" t="s">
        <v>541</v>
      </c>
      <c r="D121" s="584"/>
      <c r="E121" s="585" t="s">
        <v>542</v>
      </c>
      <c r="F121" s="586">
        <v>9000.0</v>
      </c>
      <c r="G121" s="583" t="s">
        <v>545</v>
      </c>
      <c r="H121" s="583" t="s">
        <v>451</v>
      </c>
      <c r="I121" s="587">
        <v>3622.5</v>
      </c>
      <c r="J121" s="583" t="s">
        <v>546</v>
      </c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</row>
    <row r="122" ht="15.75" customHeight="1">
      <c r="A122" s="558"/>
      <c r="B122" s="582" t="s">
        <v>540</v>
      </c>
      <c r="C122" s="583" t="s">
        <v>446</v>
      </c>
      <c r="D122" s="584"/>
      <c r="E122" s="585" t="s">
        <v>542</v>
      </c>
      <c r="F122" s="586"/>
      <c r="G122" s="583"/>
      <c r="H122" s="583"/>
      <c r="I122" s="587">
        <v>810.0</v>
      </c>
      <c r="J122" s="583" t="s">
        <v>453</v>
      </c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</row>
    <row r="123" ht="15.75" customHeight="1">
      <c r="A123" s="558"/>
      <c r="B123" s="582" t="s">
        <v>540</v>
      </c>
      <c r="C123" s="583" t="s">
        <v>448</v>
      </c>
      <c r="D123" s="584"/>
      <c r="E123" s="585" t="s">
        <v>542</v>
      </c>
      <c r="F123" s="586"/>
      <c r="G123" s="583"/>
      <c r="H123" s="583"/>
      <c r="I123" s="587">
        <v>67.5</v>
      </c>
      <c r="J123" s="583" t="s">
        <v>454</v>
      </c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</row>
    <row r="124" ht="15.75" customHeight="1">
      <c r="A124" s="558"/>
      <c r="B124" s="582" t="s">
        <v>540</v>
      </c>
      <c r="C124" s="583" t="s">
        <v>541</v>
      </c>
      <c r="D124" s="584"/>
      <c r="E124" s="585" t="s">
        <v>542</v>
      </c>
      <c r="F124" s="586"/>
      <c r="G124" s="583"/>
      <c r="H124" s="583" t="s">
        <v>455</v>
      </c>
      <c r="I124" s="587">
        <v>3622.5</v>
      </c>
      <c r="J124" s="583" t="s">
        <v>546</v>
      </c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</row>
    <row r="125" ht="15.75" customHeight="1">
      <c r="A125" s="558"/>
      <c r="B125" s="582" t="s">
        <v>540</v>
      </c>
      <c r="C125" s="583" t="s">
        <v>446</v>
      </c>
      <c r="D125" s="584"/>
      <c r="E125" s="585" t="s">
        <v>542</v>
      </c>
      <c r="F125" s="586"/>
      <c r="G125" s="583"/>
      <c r="H125" s="583"/>
      <c r="I125" s="587">
        <v>810.0</v>
      </c>
      <c r="J125" s="583" t="s">
        <v>453</v>
      </c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</row>
    <row r="126" ht="15.75" customHeight="1">
      <c r="A126" s="558"/>
      <c r="B126" s="582" t="s">
        <v>540</v>
      </c>
      <c r="C126" s="583" t="s">
        <v>448</v>
      </c>
      <c r="D126" s="584"/>
      <c r="E126" s="585" t="s">
        <v>542</v>
      </c>
      <c r="F126" s="586"/>
      <c r="G126" s="583"/>
      <c r="H126" s="583"/>
      <c r="I126" s="587">
        <v>67.5</v>
      </c>
      <c r="J126" s="583" t="s">
        <v>454</v>
      </c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</row>
    <row r="127" ht="15.75" customHeight="1">
      <c r="A127" s="558"/>
      <c r="B127" s="582" t="s">
        <v>547</v>
      </c>
      <c r="C127" s="583" t="s">
        <v>548</v>
      </c>
      <c r="D127" s="584">
        <v>63000.0</v>
      </c>
      <c r="E127" s="585" t="s">
        <v>549</v>
      </c>
      <c r="F127" s="586">
        <v>25200.0</v>
      </c>
      <c r="G127" s="583" t="s">
        <v>550</v>
      </c>
      <c r="H127" s="583" t="s">
        <v>513</v>
      </c>
      <c r="I127" s="587">
        <v>20286.0</v>
      </c>
      <c r="J127" s="583" t="s">
        <v>551</v>
      </c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</row>
    <row r="128" ht="15.75" customHeight="1">
      <c r="A128" s="558"/>
      <c r="B128" s="582" t="s">
        <v>547</v>
      </c>
      <c r="C128" s="583" t="s">
        <v>446</v>
      </c>
      <c r="D128" s="584"/>
      <c r="E128" s="585" t="s">
        <v>549</v>
      </c>
      <c r="F128" s="586"/>
      <c r="G128" s="583"/>
      <c r="H128" s="583"/>
      <c r="I128" s="587">
        <v>4536.0</v>
      </c>
      <c r="J128" s="583" t="s">
        <v>447</v>
      </c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</row>
    <row r="129" ht="15.75" customHeight="1">
      <c r="A129" s="558"/>
      <c r="B129" s="582" t="s">
        <v>547</v>
      </c>
      <c r="C129" s="583" t="s">
        <v>448</v>
      </c>
      <c r="D129" s="584"/>
      <c r="E129" s="585" t="s">
        <v>549</v>
      </c>
      <c r="F129" s="586"/>
      <c r="G129" s="583"/>
      <c r="H129" s="583"/>
      <c r="I129" s="587">
        <v>378.0</v>
      </c>
      <c r="J129" s="583" t="s">
        <v>449</v>
      </c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</row>
    <row r="130" ht="15.75" customHeight="1">
      <c r="A130" s="558"/>
      <c r="B130" s="576" t="s">
        <v>433</v>
      </c>
      <c r="C130" s="577" t="s">
        <v>52</v>
      </c>
      <c r="D130" s="578" t="s">
        <v>434</v>
      </c>
      <c r="E130" s="577" t="s">
        <v>435</v>
      </c>
      <c r="F130" s="579" t="s">
        <v>434</v>
      </c>
      <c r="G130" s="577" t="s">
        <v>436</v>
      </c>
      <c r="H130" s="576" t="s">
        <v>437</v>
      </c>
      <c r="I130" s="580" t="s">
        <v>438</v>
      </c>
      <c r="J130" s="577" t="s">
        <v>439</v>
      </c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</row>
    <row r="131" ht="15.75" customHeight="1">
      <c r="A131" s="558"/>
      <c r="B131" s="582" t="s">
        <v>547</v>
      </c>
      <c r="C131" s="583" t="s">
        <v>548</v>
      </c>
      <c r="D131" s="584"/>
      <c r="E131" s="585" t="s">
        <v>549</v>
      </c>
      <c r="F131" s="586">
        <v>37800.0</v>
      </c>
      <c r="G131" s="583" t="s">
        <v>552</v>
      </c>
      <c r="H131" s="583" t="s">
        <v>451</v>
      </c>
      <c r="I131" s="587">
        <v>10143.0</v>
      </c>
      <c r="J131" s="583" t="s">
        <v>553</v>
      </c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</row>
    <row r="132" ht="15.75" customHeight="1">
      <c r="A132" s="558"/>
      <c r="B132" s="582" t="s">
        <v>547</v>
      </c>
      <c r="C132" s="583" t="s">
        <v>446</v>
      </c>
      <c r="D132" s="584"/>
      <c r="E132" s="585" t="s">
        <v>549</v>
      </c>
      <c r="F132" s="586"/>
      <c r="G132" s="583"/>
      <c r="H132" s="583"/>
      <c r="I132" s="587">
        <v>2268.0</v>
      </c>
      <c r="J132" s="583" t="s">
        <v>453</v>
      </c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</row>
    <row r="133" ht="15.75" customHeight="1">
      <c r="A133" s="558"/>
      <c r="B133" s="582" t="s">
        <v>547</v>
      </c>
      <c r="C133" s="583" t="s">
        <v>448</v>
      </c>
      <c r="D133" s="584"/>
      <c r="E133" s="585" t="s">
        <v>549</v>
      </c>
      <c r="F133" s="586"/>
      <c r="G133" s="583"/>
      <c r="H133" s="583"/>
      <c r="I133" s="587">
        <v>189.0</v>
      </c>
      <c r="J133" s="583" t="s">
        <v>454</v>
      </c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</row>
    <row r="134" ht="15.75" customHeight="1">
      <c r="A134" s="558"/>
      <c r="B134" s="582" t="s">
        <v>547</v>
      </c>
      <c r="C134" s="583" t="s">
        <v>548</v>
      </c>
      <c r="D134" s="584"/>
      <c r="E134" s="585" t="s">
        <v>549</v>
      </c>
      <c r="F134" s="586"/>
      <c r="G134" s="583"/>
      <c r="H134" s="583" t="s">
        <v>455</v>
      </c>
      <c r="I134" s="587">
        <v>10143.0</v>
      </c>
      <c r="J134" s="583" t="s">
        <v>554</v>
      </c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</row>
    <row r="135" ht="15.75" customHeight="1">
      <c r="A135" s="558"/>
      <c r="B135" s="582" t="s">
        <v>547</v>
      </c>
      <c r="C135" s="583" t="s">
        <v>446</v>
      </c>
      <c r="D135" s="584"/>
      <c r="E135" s="585" t="s">
        <v>549</v>
      </c>
      <c r="F135" s="586"/>
      <c r="G135" s="583"/>
      <c r="H135" s="583"/>
      <c r="I135" s="587">
        <v>2268.0</v>
      </c>
      <c r="J135" s="583" t="s">
        <v>457</v>
      </c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</row>
    <row r="136" ht="15.75" customHeight="1">
      <c r="A136" s="558"/>
      <c r="B136" s="582" t="s">
        <v>547</v>
      </c>
      <c r="C136" s="583" t="s">
        <v>448</v>
      </c>
      <c r="D136" s="584"/>
      <c r="E136" s="585" t="s">
        <v>549</v>
      </c>
      <c r="F136" s="586"/>
      <c r="G136" s="583"/>
      <c r="H136" s="583"/>
      <c r="I136" s="587">
        <v>189.0</v>
      </c>
      <c r="J136" s="583" t="s">
        <v>458</v>
      </c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</row>
    <row r="137" ht="15.75" customHeight="1">
      <c r="A137" s="558"/>
      <c r="B137" s="582" t="s">
        <v>547</v>
      </c>
      <c r="C137" s="583" t="s">
        <v>548</v>
      </c>
      <c r="D137" s="584"/>
      <c r="E137" s="585" t="s">
        <v>549</v>
      </c>
      <c r="F137" s="586"/>
      <c r="G137" s="583"/>
      <c r="H137" s="583" t="s">
        <v>459</v>
      </c>
      <c r="I137" s="587">
        <v>10143.0</v>
      </c>
      <c r="J137" s="583" t="s">
        <v>555</v>
      </c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</row>
    <row r="138" ht="15.75" customHeight="1">
      <c r="A138" s="558"/>
      <c r="B138" s="582" t="s">
        <v>547</v>
      </c>
      <c r="C138" s="583" t="s">
        <v>446</v>
      </c>
      <c r="D138" s="584"/>
      <c r="E138" s="585" t="s">
        <v>549</v>
      </c>
      <c r="F138" s="586"/>
      <c r="G138" s="583"/>
      <c r="H138" s="583"/>
      <c r="I138" s="587">
        <v>2268.0</v>
      </c>
      <c r="J138" s="583" t="s">
        <v>461</v>
      </c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</row>
    <row r="139" ht="15.75" customHeight="1">
      <c r="A139" s="558"/>
      <c r="B139" s="582" t="s">
        <v>547</v>
      </c>
      <c r="C139" s="583" t="s">
        <v>448</v>
      </c>
      <c r="D139" s="584"/>
      <c r="E139" s="585" t="s">
        <v>549</v>
      </c>
      <c r="F139" s="586"/>
      <c r="G139" s="583"/>
      <c r="H139" s="583"/>
      <c r="I139" s="587">
        <v>189.0</v>
      </c>
      <c r="J139" s="583" t="s">
        <v>462</v>
      </c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</row>
    <row r="140" ht="15.75" customHeight="1">
      <c r="A140" s="558"/>
      <c r="B140" s="582" t="s">
        <v>556</v>
      </c>
      <c r="C140" s="583" t="s">
        <v>557</v>
      </c>
      <c r="D140" s="584">
        <v>40000.0</v>
      </c>
      <c r="E140" s="585" t="s">
        <v>558</v>
      </c>
      <c r="F140" s="586">
        <v>20000.0</v>
      </c>
      <c r="G140" s="583" t="s">
        <v>559</v>
      </c>
      <c r="H140" s="583" t="s">
        <v>560</v>
      </c>
      <c r="I140" s="587">
        <v>16100.0</v>
      </c>
      <c r="J140" s="583" t="s">
        <v>561</v>
      </c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</row>
    <row r="141" ht="15.75" customHeight="1">
      <c r="A141" s="558"/>
      <c r="B141" s="582" t="s">
        <v>556</v>
      </c>
      <c r="C141" s="583" t="s">
        <v>446</v>
      </c>
      <c r="D141" s="584"/>
      <c r="E141" s="585" t="s">
        <v>558</v>
      </c>
      <c r="F141" s="586"/>
      <c r="G141" s="583"/>
      <c r="H141" s="583"/>
      <c r="I141" s="587">
        <v>3600.0</v>
      </c>
      <c r="J141" s="583" t="s">
        <v>447</v>
      </c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</row>
    <row r="142" ht="15.75" customHeight="1">
      <c r="A142" s="558"/>
      <c r="B142" s="582" t="s">
        <v>556</v>
      </c>
      <c r="C142" s="583" t="s">
        <v>448</v>
      </c>
      <c r="D142" s="584"/>
      <c r="E142" s="585" t="s">
        <v>558</v>
      </c>
      <c r="F142" s="586"/>
      <c r="G142" s="583"/>
      <c r="H142" s="583"/>
      <c r="I142" s="587">
        <v>300.0</v>
      </c>
      <c r="J142" s="583" t="s">
        <v>449</v>
      </c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</row>
    <row r="143" ht="15.75" customHeight="1">
      <c r="A143" s="558"/>
      <c r="B143" s="582" t="s">
        <v>556</v>
      </c>
      <c r="C143" s="583" t="s">
        <v>562</v>
      </c>
      <c r="D143" s="584"/>
      <c r="E143" s="585" t="s">
        <v>558</v>
      </c>
      <c r="F143" s="586">
        <v>20000.0</v>
      </c>
      <c r="G143" s="583" t="s">
        <v>563</v>
      </c>
      <c r="H143" s="583" t="s">
        <v>564</v>
      </c>
      <c r="I143" s="586">
        <v>8050.0</v>
      </c>
      <c r="J143" s="583" t="s">
        <v>565</v>
      </c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</row>
    <row r="144" ht="15.75" customHeight="1">
      <c r="A144" s="558"/>
      <c r="B144" s="582" t="s">
        <v>556</v>
      </c>
      <c r="C144" s="583" t="s">
        <v>446</v>
      </c>
      <c r="D144" s="584"/>
      <c r="E144" s="585" t="s">
        <v>558</v>
      </c>
      <c r="F144" s="586"/>
      <c r="G144" s="583"/>
      <c r="H144" s="583"/>
      <c r="I144" s="586">
        <v>1800.0</v>
      </c>
      <c r="J144" s="583" t="s">
        <v>566</v>
      </c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</row>
    <row r="145" ht="15.75" customHeight="1">
      <c r="A145" s="558"/>
      <c r="B145" s="582" t="s">
        <v>556</v>
      </c>
      <c r="C145" s="583" t="s">
        <v>448</v>
      </c>
      <c r="D145" s="584"/>
      <c r="E145" s="585" t="s">
        <v>558</v>
      </c>
      <c r="F145" s="586"/>
      <c r="G145" s="583"/>
      <c r="H145" s="583"/>
      <c r="I145" s="586">
        <v>150.0</v>
      </c>
      <c r="J145" s="583" t="s">
        <v>567</v>
      </c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</row>
    <row r="146" ht="15.75" customHeight="1">
      <c r="A146" s="558"/>
      <c r="B146" s="582" t="s">
        <v>556</v>
      </c>
      <c r="C146" s="583" t="s">
        <v>562</v>
      </c>
      <c r="D146" s="584"/>
      <c r="E146" s="585" t="s">
        <v>558</v>
      </c>
      <c r="F146" s="586"/>
      <c r="G146" s="583"/>
      <c r="H146" s="583" t="s">
        <v>568</v>
      </c>
      <c r="I146" s="586">
        <v>8050.0</v>
      </c>
      <c r="J146" s="583" t="s">
        <v>565</v>
      </c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</row>
    <row r="147" ht="15.75" customHeight="1">
      <c r="A147" s="558"/>
      <c r="B147" s="582" t="s">
        <v>556</v>
      </c>
      <c r="C147" s="583" t="s">
        <v>446</v>
      </c>
      <c r="D147" s="584"/>
      <c r="E147" s="585" t="s">
        <v>558</v>
      </c>
      <c r="F147" s="586"/>
      <c r="G147" s="583"/>
      <c r="H147" s="583"/>
      <c r="I147" s="586">
        <v>1800.0</v>
      </c>
      <c r="J147" s="583" t="s">
        <v>566</v>
      </c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</row>
    <row r="148" ht="15.75" customHeight="1">
      <c r="A148" s="558"/>
      <c r="B148" s="582" t="s">
        <v>556</v>
      </c>
      <c r="C148" s="583" t="s">
        <v>448</v>
      </c>
      <c r="D148" s="584"/>
      <c r="E148" s="585" t="s">
        <v>558</v>
      </c>
      <c r="F148" s="586"/>
      <c r="G148" s="583"/>
      <c r="H148" s="583"/>
      <c r="I148" s="586">
        <v>150.0</v>
      </c>
      <c r="J148" s="583" t="s">
        <v>567</v>
      </c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</row>
    <row r="149" ht="15.75" customHeight="1">
      <c r="A149" s="558"/>
      <c r="B149" s="582" t="s">
        <v>569</v>
      </c>
      <c r="C149" s="583" t="s">
        <v>570</v>
      </c>
      <c r="D149" s="584">
        <v>63000.0</v>
      </c>
      <c r="E149" s="585" t="s">
        <v>571</v>
      </c>
      <c r="F149" s="586">
        <v>14000.0</v>
      </c>
      <c r="G149" s="583" t="s">
        <v>572</v>
      </c>
      <c r="H149" s="583" t="s">
        <v>444</v>
      </c>
      <c r="I149" s="587">
        <v>11270.0</v>
      </c>
      <c r="J149" s="583" t="s">
        <v>573</v>
      </c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</row>
    <row r="150" ht="15.75" customHeight="1">
      <c r="A150" s="558"/>
      <c r="B150" s="582" t="s">
        <v>569</v>
      </c>
      <c r="C150" s="583" t="s">
        <v>446</v>
      </c>
      <c r="D150" s="584"/>
      <c r="E150" s="585" t="s">
        <v>571</v>
      </c>
      <c r="F150" s="586"/>
      <c r="G150" s="583"/>
      <c r="H150" s="583"/>
      <c r="I150" s="587">
        <v>2520.0</v>
      </c>
      <c r="J150" s="583" t="s">
        <v>447</v>
      </c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</row>
    <row r="151" ht="15.75" customHeight="1">
      <c r="A151" s="558"/>
      <c r="B151" s="582" t="s">
        <v>569</v>
      </c>
      <c r="C151" s="583" t="s">
        <v>448</v>
      </c>
      <c r="D151" s="584"/>
      <c r="E151" s="585" t="s">
        <v>571</v>
      </c>
      <c r="F151" s="586"/>
      <c r="G151" s="583"/>
      <c r="H151" s="583"/>
      <c r="I151" s="587">
        <v>210.0</v>
      </c>
      <c r="J151" s="583" t="s">
        <v>449</v>
      </c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</row>
    <row r="152" ht="15.75" customHeight="1">
      <c r="A152" s="558"/>
      <c r="B152" s="576" t="s">
        <v>433</v>
      </c>
      <c r="C152" s="577" t="s">
        <v>52</v>
      </c>
      <c r="D152" s="578" t="s">
        <v>434</v>
      </c>
      <c r="E152" s="577" t="s">
        <v>435</v>
      </c>
      <c r="F152" s="579" t="s">
        <v>434</v>
      </c>
      <c r="G152" s="577" t="s">
        <v>436</v>
      </c>
      <c r="H152" s="576" t="s">
        <v>437</v>
      </c>
      <c r="I152" s="580" t="s">
        <v>438</v>
      </c>
      <c r="J152" s="577" t="s">
        <v>439</v>
      </c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</row>
    <row r="153" ht="15.75" customHeight="1">
      <c r="A153" s="558"/>
      <c r="B153" s="582" t="s">
        <v>569</v>
      </c>
      <c r="C153" s="583" t="s">
        <v>570</v>
      </c>
      <c r="D153" s="584"/>
      <c r="E153" s="585" t="s">
        <v>571</v>
      </c>
      <c r="F153" s="586">
        <v>49000.0</v>
      </c>
      <c r="G153" s="583" t="s">
        <v>574</v>
      </c>
      <c r="H153" s="583" t="s">
        <v>451</v>
      </c>
      <c r="I153" s="587">
        <v>5635.0</v>
      </c>
      <c r="J153" s="583" t="s">
        <v>575</v>
      </c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</row>
    <row r="154" ht="15.75" customHeight="1">
      <c r="A154" s="558"/>
      <c r="B154" s="582" t="s">
        <v>569</v>
      </c>
      <c r="C154" s="583" t="s">
        <v>446</v>
      </c>
      <c r="D154" s="584"/>
      <c r="E154" s="585" t="s">
        <v>571</v>
      </c>
      <c r="F154" s="586"/>
      <c r="G154" s="583"/>
      <c r="H154" s="583"/>
      <c r="I154" s="587">
        <v>1260.0</v>
      </c>
      <c r="J154" s="583" t="s">
        <v>453</v>
      </c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</row>
    <row r="155" ht="15.75" customHeight="1">
      <c r="A155" s="558"/>
      <c r="B155" s="582" t="s">
        <v>569</v>
      </c>
      <c r="C155" s="583" t="s">
        <v>448</v>
      </c>
      <c r="D155" s="584"/>
      <c r="E155" s="585" t="s">
        <v>571</v>
      </c>
      <c r="F155" s="586"/>
      <c r="G155" s="583"/>
      <c r="H155" s="583"/>
      <c r="I155" s="587">
        <v>105.0</v>
      </c>
      <c r="J155" s="583" t="s">
        <v>454</v>
      </c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</row>
    <row r="156" ht="15.75" customHeight="1">
      <c r="A156" s="558"/>
      <c r="B156" s="582" t="s">
        <v>569</v>
      </c>
      <c r="C156" s="583" t="s">
        <v>570</v>
      </c>
      <c r="D156" s="584"/>
      <c r="E156" s="585" t="s">
        <v>571</v>
      </c>
      <c r="F156" s="586"/>
      <c r="G156" s="583"/>
      <c r="H156" s="583" t="s">
        <v>455</v>
      </c>
      <c r="I156" s="587">
        <v>5635.0</v>
      </c>
      <c r="J156" s="583" t="s">
        <v>576</v>
      </c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</row>
    <row r="157" ht="15.75" customHeight="1">
      <c r="A157" s="558"/>
      <c r="B157" s="582" t="s">
        <v>569</v>
      </c>
      <c r="C157" s="583" t="s">
        <v>446</v>
      </c>
      <c r="D157" s="584"/>
      <c r="E157" s="585" t="s">
        <v>571</v>
      </c>
      <c r="F157" s="586"/>
      <c r="G157" s="583"/>
      <c r="H157" s="583"/>
      <c r="I157" s="587">
        <v>1260.0</v>
      </c>
      <c r="J157" s="583" t="s">
        <v>457</v>
      </c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</row>
    <row r="158" ht="15.75" customHeight="1">
      <c r="A158" s="558"/>
      <c r="B158" s="582" t="s">
        <v>569</v>
      </c>
      <c r="C158" s="583" t="s">
        <v>448</v>
      </c>
      <c r="D158" s="584"/>
      <c r="E158" s="585" t="s">
        <v>571</v>
      </c>
      <c r="F158" s="586"/>
      <c r="G158" s="583"/>
      <c r="H158" s="583"/>
      <c r="I158" s="587">
        <v>105.0</v>
      </c>
      <c r="J158" s="583" t="s">
        <v>458</v>
      </c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</row>
    <row r="159" ht="15.75" customHeight="1">
      <c r="A159" s="558"/>
      <c r="B159" s="582" t="s">
        <v>569</v>
      </c>
      <c r="C159" s="583" t="s">
        <v>570</v>
      </c>
      <c r="D159" s="584"/>
      <c r="E159" s="585" t="s">
        <v>571</v>
      </c>
      <c r="F159" s="586"/>
      <c r="G159" s="583"/>
      <c r="H159" s="583" t="s">
        <v>459</v>
      </c>
      <c r="I159" s="587">
        <v>5635.0</v>
      </c>
      <c r="J159" s="583" t="s">
        <v>577</v>
      </c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</row>
    <row r="160" ht="15.75" customHeight="1">
      <c r="A160" s="558"/>
      <c r="B160" s="582" t="s">
        <v>569</v>
      </c>
      <c r="C160" s="583" t="s">
        <v>446</v>
      </c>
      <c r="D160" s="584"/>
      <c r="E160" s="585" t="s">
        <v>571</v>
      </c>
      <c r="F160" s="586"/>
      <c r="G160" s="583"/>
      <c r="H160" s="583"/>
      <c r="I160" s="587">
        <v>1260.0</v>
      </c>
      <c r="J160" s="583" t="s">
        <v>461</v>
      </c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</row>
    <row r="161" ht="15.75" customHeight="1">
      <c r="A161" s="558"/>
      <c r="B161" s="582" t="s">
        <v>569</v>
      </c>
      <c r="C161" s="583" t="s">
        <v>448</v>
      </c>
      <c r="D161" s="584"/>
      <c r="E161" s="585" t="s">
        <v>571</v>
      </c>
      <c r="F161" s="586"/>
      <c r="G161" s="583"/>
      <c r="H161" s="583"/>
      <c r="I161" s="587">
        <v>105.0</v>
      </c>
      <c r="J161" s="583" t="s">
        <v>462</v>
      </c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</row>
    <row r="162" ht="15.75" customHeight="1">
      <c r="A162" s="558"/>
      <c r="B162" s="582" t="s">
        <v>569</v>
      </c>
      <c r="C162" s="583" t="s">
        <v>570</v>
      </c>
      <c r="D162" s="584"/>
      <c r="E162" s="585" t="s">
        <v>571</v>
      </c>
      <c r="F162" s="586"/>
      <c r="G162" s="583"/>
      <c r="H162" s="583" t="s">
        <v>472</v>
      </c>
      <c r="I162" s="587">
        <v>5635.0</v>
      </c>
      <c r="J162" s="583" t="s">
        <v>578</v>
      </c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</row>
    <row r="163" ht="15.75" customHeight="1">
      <c r="A163" s="558"/>
      <c r="B163" s="582" t="s">
        <v>569</v>
      </c>
      <c r="C163" s="583" t="s">
        <v>446</v>
      </c>
      <c r="D163" s="584"/>
      <c r="E163" s="585" t="s">
        <v>571</v>
      </c>
      <c r="F163" s="586"/>
      <c r="G163" s="583"/>
      <c r="H163" s="583"/>
      <c r="I163" s="587">
        <v>1260.0</v>
      </c>
      <c r="J163" s="583" t="s">
        <v>474</v>
      </c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</row>
    <row r="164" ht="15.75" customHeight="1">
      <c r="A164" s="558"/>
      <c r="B164" s="582" t="s">
        <v>569</v>
      </c>
      <c r="C164" s="583" t="s">
        <v>448</v>
      </c>
      <c r="D164" s="584"/>
      <c r="E164" s="585" t="s">
        <v>571</v>
      </c>
      <c r="F164" s="586"/>
      <c r="G164" s="583"/>
      <c r="H164" s="583"/>
      <c r="I164" s="587">
        <v>105.0</v>
      </c>
      <c r="J164" s="583" t="s">
        <v>475</v>
      </c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</row>
    <row r="165" ht="15.75" customHeight="1">
      <c r="A165" s="558"/>
      <c r="B165" s="582" t="s">
        <v>569</v>
      </c>
      <c r="C165" s="583" t="s">
        <v>570</v>
      </c>
      <c r="D165" s="584"/>
      <c r="E165" s="585" t="s">
        <v>571</v>
      </c>
      <c r="F165" s="586"/>
      <c r="G165" s="583"/>
      <c r="H165" s="583" t="s">
        <v>476</v>
      </c>
      <c r="I165" s="587">
        <v>5635.0</v>
      </c>
      <c r="J165" s="583" t="s">
        <v>579</v>
      </c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</row>
    <row r="166" ht="15.75" customHeight="1">
      <c r="A166" s="558"/>
      <c r="B166" s="582" t="s">
        <v>569</v>
      </c>
      <c r="C166" s="583" t="s">
        <v>446</v>
      </c>
      <c r="D166" s="584"/>
      <c r="E166" s="585" t="s">
        <v>571</v>
      </c>
      <c r="F166" s="586"/>
      <c r="G166" s="583"/>
      <c r="H166" s="583"/>
      <c r="I166" s="587">
        <v>1260.0</v>
      </c>
      <c r="J166" s="583" t="s">
        <v>478</v>
      </c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</row>
    <row r="167" ht="15.75" customHeight="1">
      <c r="A167" s="558"/>
      <c r="B167" s="582" t="s">
        <v>569</v>
      </c>
      <c r="C167" s="583" t="s">
        <v>448</v>
      </c>
      <c r="D167" s="584"/>
      <c r="E167" s="585" t="s">
        <v>571</v>
      </c>
      <c r="F167" s="586"/>
      <c r="G167" s="583"/>
      <c r="H167" s="583"/>
      <c r="I167" s="587">
        <v>105.0</v>
      </c>
      <c r="J167" s="583" t="s">
        <v>479</v>
      </c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</row>
    <row r="168" ht="15.75" customHeight="1">
      <c r="A168" s="558"/>
      <c r="B168" s="582" t="s">
        <v>569</v>
      </c>
      <c r="C168" s="583" t="s">
        <v>570</v>
      </c>
      <c r="D168" s="584"/>
      <c r="E168" s="585" t="s">
        <v>571</v>
      </c>
      <c r="F168" s="586"/>
      <c r="G168" s="583"/>
      <c r="H168" s="583" t="s">
        <v>480</v>
      </c>
      <c r="I168" s="587">
        <v>5635.0</v>
      </c>
      <c r="J168" s="583" t="s">
        <v>580</v>
      </c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</row>
    <row r="169" ht="15.75" customHeight="1">
      <c r="A169" s="558"/>
      <c r="B169" s="582" t="s">
        <v>569</v>
      </c>
      <c r="C169" s="583" t="s">
        <v>446</v>
      </c>
      <c r="D169" s="584"/>
      <c r="E169" s="585" t="s">
        <v>571</v>
      </c>
      <c r="F169" s="586"/>
      <c r="G169" s="583"/>
      <c r="H169" s="583"/>
      <c r="I169" s="587">
        <v>1260.0</v>
      </c>
      <c r="J169" s="583" t="s">
        <v>482</v>
      </c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</row>
    <row r="170" ht="15.75" customHeight="1">
      <c r="A170" s="558"/>
      <c r="B170" s="582" t="s">
        <v>569</v>
      </c>
      <c r="C170" s="583" t="s">
        <v>448</v>
      </c>
      <c r="D170" s="584"/>
      <c r="E170" s="585" t="s">
        <v>571</v>
      </c>
      <c r="F170" s="586"/>
      <c r="G170" s="583"/>
      <c r="H170" s="583"/>
      <c r="I170" s="587">
        <v>105.0</v>
      </c>
      <c r="J170" s="583" t="s">
        <v>483</v>
      </c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</row>
    <row r="171" ht="15.75" customHeight="1">
      <c r="A171" s="558"/>
      <c r="B171" s="582" t="s">
        <v>569</v>
      </c>
      <c r="C171" s="583" t="s">
        <v>570</v>
      </c>
      <c r="D171" s="584"/>
      <c r="E171" s="585" t="s">
        <v>571</v>
      </c>
      <c r="F171" s="586"/>
      <c r="G171" s="583"/>
      <c r="H171" s="583" t="s">
        <v>581</v>
      </c>
      <c r="I171" s="587">
        <v>5635.0</v>
      </c>
      <c r="J171" s="583" t="s">
        <v>582</v>
      </c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</row>
    <row r="172" ht="15.75" customHeight="1">
      <c r="A172" s="558"/>
      <c r="B172" s="582" t="s">
        <v>569</v>
      </c>
      <c r="C172" s="583" t="s">
        <v>446</v>
      </c>
      <c r="D172" s="584"/>
      <c r="E172" s="585" t="s">
        <v>571</v>
      </c>
      <c r="F172" s="586"/>
      <c r="G172" s="583"/>
      <c r="H172" s="583"/>
      <c r="I172" s="587">
        <v>1260.0</v>
      </c>
      <c r="J172" s="583" t="s">
        <v>486</v>
      </c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</row>
    <row r="173" ht="15.75" customHeight="1">
      <c r="A173" s="558"/>
      <c r="B173" s="582" t="s">
        <v>569</v>
      </c>
      <c r="C173" s="583" t="s">
        <v>448</v>
      </c>
      <c r="D173" s="584"/>
      <c r="E173" s="585" t="s">
        <v>571</v>
      </c>
      <c r="F173" s="586"/>
      <c r="G173" s="583"/>
      <c r="H173" s="583"/>
      <c r="I173" s="587">
        <v>105.0</v>
      </c>
      <c r="J173" s="583" t="s">
        <v>487</v>
      </c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</row>
    <row r="174" ht="15.75" customHeight="1">
      <c r="A174" s="558"/>
      <c r="B174" s="576" t="s">
        <v>433</v>
      </c>
      <c r="C174" s="577" t="s">
        <v>52</v>
      </c>
      <c r="D174" s="578" t="s">
        <v>434</v>
      </c>
      <c r="E174" s="577" t="s">
        <v>435</v>
      </c>
      <c r="F174" s="579" t="s">
        <v>434</v>
      </c>
      <c r="G174" s="577" t="s">
        <v>436</v>
      </c>
      <c r="H174" s="576" t="s">
        <v>437</v>
      </c>
      <c r="I174" s="580" t="s">
        <v>438</v>
      </c>
      <c r="J174" s="577" t="s">
        <v>439</v>
      </c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</row>
    <row r="175" ht="15.75" customHeight="1">
      <c r="A175" s="558"/>
      <c r="B175" s="582" t="s">
        <v>583</v>
      </c>
      <c r="C175" s="583" t="s">
        <v>584</v>
      </c>
      <c r="D175" s="584">
        <v>36000.0</v>
      </c>
      <c r="E175" s="583" t="s">
        <v>585</v>
      </c>
      <c r="F175" s="586">
        <v>8000.0</v>
      </c>
      <c r="G175" s="583" t="s">
        <v>586</v>
      </c>
      <c r="H175" s="583" t="s">
        <v>444</v>
      </c>
      <c r="I175" s="587">
        <v>6440.0</v>
      </c>
      <c r="J175" s="583" t="s">
        <v>587</v>
      </c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</row>
    <row r="176" ht="15.75" customHeight="1">
      <c r="A176" s="558"/>
      <c r="B176" s="582" t="s">
        <v>583</v>
      </c>
      <c r="C176" s="583" t="s">
        <v>446</v>
      </c>
      <c r="D176" s="584"/>
      <c r="E176" s="583" t="s">
        <v>585</v>
      </c>
      <c r="F176" s="586"/>
      <c r="G176" s="583"/>
      <c r="H176" s="583"/>
      <c r="I176" s="587">
        <v>1440.0</v>
      </c>
      <c r="J176" s="583" t="s">
        <v>447</v>
      </c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</row>
    <row r="177" ht="15.75" customHeight="1">
      <c r="A177" s="558"/>
      <c r="B177" s="582" t="s">
        <v>583</v>
      </c>
      <c r="C177" s="583" t="s">
        <v>448</v>
      </c>
      <c r="D177" s="584"/>
      <c r="E177" s="583" t="s">
        <v>585</v>
      </c>
      <c r="F177" s="586"/>
      <c r="G177" s="583"/>
      <c r="H177" s="583"/>
      <c r="I177" s="587">
        <v>120.0</v>
      </c>
      <c r="J177" s="583" t="s">
        <v>449</v>
      </c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</row>
    <row r="178" ht="15.75" customHeight="1">
      <c r="A178" s="558"/>
      <c r="B178" s="582" t="s">
        <v>583</v>
      </c>
      <c r="C178" s="583" t="s">
        <v>584</v>
      </c>
      <c r="D178" s="584"/>
      <c r="E178" s="583" t="s">
        <v>585</v>
      </c>
      <c r="F178" s="586">
        <v>28000.0</v>
      </c>
      <c r="G178" s="583" t="s">
        <v>588</v>
      </c>
      <c r="H178" s="583" t="s">
        <v>451</v>
      </c>
      <c r="I178" s="587">
        <v>3220.0</v>
      </c>
      <c r="J178" s="583" t="s">
        <v>589</v>
      </c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</row>
    <row r="179" ht="15.75" customHeight="1">
      <c r="A179" s="558"/>
      <c r="B179" s="582" t="s">
        <v>583</v>
      </c>
      <c r="C179" s="583" t="s">
        <v>446</v>
      </c>
      <c r="D179" s="584"/>
      <c r="E179" s="583" t="s">
        <v>585</v>
      </c>
      <c r="F179" s="586"/>
      <c r="G179" s="583"/>
      <c r="H179" s="583"/>
      <c r="I179" s="587">
        <v>720.0</v>
      </c>
      <c r="J179" s="583" t="s">
        <v>453</v>
      </c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</row>
    <row r="180" ht="15.75" customHeight="1">
      <c r="A180" s="558"/>
      <c r="B180" s="582" t="s">
        <v>583</v>
      </c>
      <c r="C180" s="583" t="s">
        <v>448</v>
      </c>
      <c r="D180" s="584"/>
      <c r="E180" s="583" t="s">
        <v>585</v>
      </c>
      <c r="F180" s="586"/>
      <c r="G180" s="583"/>
      <c r="H180" s="583"/>
      <c r="I180" s="587">
        <v>60.0</v>
      </c>
      <c r="J180" s="583" t="s">
        <v>454</v>
      </c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</row>
    <row r="181" ht="15.75" customHeight="1">
      <c r="A181" s="558"/>
      <c r="B181" s="582" t="s">
        <v>583</v>
      </c>
      <c r="C181" s="583" t="s">
        <v>584</v>
      </c>
      <c r="D181" s="584"/>
      <c r="E181" s="583" t="s">
        <v>585</v>
      </c>
      <c r="F181" s="586"/>
      <c r="G181" s="583"/>
      <c r="H181" s="583" t="s">
        <v>455</v>
      </c>
      <c r="I181" s="587">
        <v>3220.0</v>
      </c>
      <c r="J181" s="583" t="s">
        <v>589</v>
      </c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</row>
    <row r="182" ht="15.75" customHeight="1">
      <c r="A182" s="558"/>
      <c r="B182" s="582" t="s">
        <v>583</v>
      </c>
      <c r="C182" s="583" t="s">
        <v>446</v>
      </c>
      <c r="D182" s="584"/>
      <c r="E182" s="583" t="s">
        <v>585</v>
      </c>
      <c r="F182" s="586"/>
      <c r="G182" s="583"/>
      <c r="H182" s="583"/>
      <c r="I182" s="587">
        <v>720.0</v>
      </c>
      <c r="J182" s="583" t="s">
        <v>453</v>
      </c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</row>
    <row r="183" ht="15.75" customHeight="1">
      <c r="A183" s="558"/>
      <c r="B183" s="582" t="s">
        <v>583</v>
      </c>
      <c r="C183" s="583" t="s">
        <v>448</v>
      </c>
      <c r="D183" s="584"/>
      <c r="E183" s="583" t="s">
        <v>585</v>
      </c>
      <c r="F183" s="586"/>
      <c r="G183" s="583"/>
      <c r="H183" s="583"/>
      <c r="I183" s="587">
        <v>60.0</v>
      </c>
      <c r="J183" s="583" t="s">
        <v>454</v>
      </c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</row>
    <row r="184" ht="15.75" customHeight="1">
      <c r="A184" s="558"/>
      <c r="B184" s="582" t="s">
        <v>583</v>
      </c>
      <c r="C184" s="583" t="s">
        <v>584</v>
      </c>
      <c r="D184" s="584"/>
      <c r="E184" s="583" t="s">
        <v>585</v>
      </c>
      <c r="F184" s="586"/>
      <c r="G184" s="583"/>
      <c r="H184" s="583" t="s">
        <v>459</v>
      </c>
      <c r="I184" s="587">
        <v>3220.0</v>
      </c>
      <c r="J184" s="583" t="s">
        <v>590</v>
      </c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</row>
    <row r="185" ht="15.75" customHeight="1">
      <c r="A185" s="558"/>
      <c r="B185" s="582" t="s">
        <v>583</v>
      </c>
      <c r="C185" s="583" t="s">
        <v>446</v>
      </c>
      <c r="D185" s="584"/>
      <c r="E185" s="583" t="s">
        <v>585</v>
      </c>
      <c r="F185" s="586"/>
      <c r="G185" s="583"/>
      <c r="H185" s="583"/>
      <c r="I185" s="587">
        <v>720.0</v>
      </c>
      <c r="J185" s="583" t="s">
        <v>461</v>
      </c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</row>
    <row r="186" ht="15.75" customHeight="1">
      <c r="A186" s="558"/>
      <c r="B186" s="582" t="s">
        <v>583</v>
      </c>
      <c r="C186" s="583" t="s">
        <v>448</v>
      </c>
      <c r="D186" s="584"/>
      <c r="E186" s="583" t="s">
        <v>585</v>
      </c>
      <c r="F186" s="586"/>
      <c r="G186" s="583"/>
      <c r="H186" s="583"/>
      <c r="I186" s="587">
        <v>60.0</v>
      </c>
      <c r="J186" s="583" t="s">
        <v>462</v>
      </c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</row>
    <row r="187" ht="15.75" customHeight="1">
      <c r="A187" s="558"/>
      <c r="B187" s="582" t="s">
        <v>583</v>
      </c>
      <c r="C187" s="583" t="s">
        <v>584</v>
      </c>
      <c r="D187" s="584"/>
      <c r="E187" s="583" t="s">
        <v>585</v>
      </c>
      <c r="F187" s="586"/>
      <c r="G187" s="583"/>
      <c r="H187" s="583" t="s">
        <v>472</v>
      </c>
      <c r="I187" s="587">
        <v>3220.0</v>
      </c>
      <c r="J187" s="583" t="s">
        <v>591</v>
      </c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</row>
    <row r="188" ht="15.75" customHeight="1">
      <c r="A188" s="558"/>
      <c r="B188" s="582" t="s">
        <v>583</v>
      </c>
      <c r="C188" s="583" t="s">
        <v>446</v>
      </c>
      <c r="D188" s="584"/>
      <c r="E188" s="583" t="s">
        <v>585</v>
      </c>
      <c r="F188" s="586"/>
      <c r="G188" s="583"/>
      <c r="H188" s="583"/>
      <c r="I188" s="587">
        <v>720.0</v>
      </c>
      <c r="J188" s="583" t="s">
        <v>474</v>
      </c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</row>
    <row r="189" ht="15.75" customHeight="1">
      <c r="A189" s="558"/>
      <c r="B189" s="582" t="s">
        <v>583</v>
      </c>
      <c r="C189" s="583" t="s">
        <v>448</v>
      </c>
      <c r="D189" s="584"/>
      <c r="E189" s="583" t="s">
        <v>585</v>
      </c>
      <c r="F189" s="586"/>
      <c r="G189" s="583"/>
      <c r="H189" s="583"/>
      <c r="I189" s="587">
        <v>60.0</v>
      </c>
      <c r="J189" s="583" t="s">
        <v>475</v>
      </c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</row>
    <row r="190" ht="15.75" customHeight="1">
      <c r="A190" s="558"/>
      <c r="B190" s="582" t="s">
        <v>583</v>
      </c>
      <c r="C190" s="583" t="s">
        <v>584</v>
      </c>
      <c r="D190" s="584"/>
      <c r="E190" s="583" t="s">
        <v>585</v>
      </c>
      <c r="F190" s="586"/>
      <c r="G190" s="583"/>
      <c r="H190" s="583" t="s">
        <v>476</v>
      </c>
      <c r="I190" s="587">
        <v>3220.0</v>
      </c>
      <c r="J190" s="583" t="s">
        <v>592</v>
      </c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</row>
    <row r="191" ht="15.75" customHeight="1">
      <c r="A191" s="558"/>
      <c r="B191" s="582" t="s">
        <v>583</v>
      </c>
      <c r="C191" s="583" t="s">
        <v>446</v>
      </c>
      <c r="D191" s="584"/>
      <c r="E191" s="583" t="s">
        <v>585</v>
      </c>
      <c r="F191" s="586"/>
      <c r="G191" s="583"/>
      <c r="H191" s="583"/>
      <c r="I191" s="587">
        <v>720.0</v>
      </c>
      <c r="J191" s="583" t="s">
        <v>478</v>
      </c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</row>
    <row r="192" ht="15.75" customHeight="1">
      <c r="A192" s="558"/>
      <c r="B192" s="582" t="s">
        <v>583</v>
      </c>
      <c r="C192" s="583" t="s">
        <v>448</v>
      </c>
      <c r="D192" s="584"/>
      <c r="E192" s="583" t="s">
        <v>585</v>
      </c>
      <c r="F192" s="586"/>
      <c r="G192" s="583"/>
      <c r="H192" s="583"/>
      <c r="I192" s="587">
        <v>60.0</v>
      </c>
      <c r="J192" s="583" t="s">
        <v>479</v>
      </c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</row>
    <row r="193" ht="15.75" customHeight="1">
      <c r="A193" s="558"/>
      <c r="B193" s="582" t="s">
        <v>583</v>
      </c>
      <c r="C193" s="583" t="s">
        <v>584</v>
      </c>
      <c r="D193" s="584"/>
      <c r="E193" s="583" t="s">
        <v>585</v>
      </c>
      <c r="F193" s="586"/>
      <c r="G193" s="583"/>
      <c r="H193" s="583" t="s">
        <v>480</v>
      </c>
      <c r="I193" s="587">
        <v>3220.0</v>
      </c>
      <c r="J193" s="583" t="s">
        <v>593</v>
      </c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</row>
    <row r="194" ht="15.75" customHeight="1">
      <c r="A194" s="558"/>
      <c r="B194" s="582" t="s">
        <v>583</v>
      </c>
      <c r="C194" s="583" t="s">
        <v>446</v>
      </c>
      <c r="D194" s="584"/>
      <c r="E194" s="583" t="s">
        <v>585</v>
      </c>
      <c r="F194" s="586"/>
      <c r="G194" s="583"/>
      <c r="H194" s="583"/>
      <c r="I194" s="587">
        <v>720.0</v>
      </c>
      <c r="J194" s="583" t="s">
        <v>482</v>
      </c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</row>
    <row r="195" ht="15.75" customHeight="1">
      <c r="A195" s="558"/>
      <c r="B195" s="582" t="s">
        <v>583</v>
      </c>
      <c r="C195" s="583" t="s">
        <v>448</v>
      </c>
      <c r="D195" s="584"/>
      <c r="E195" s="583" t="s">
        <v>585</v>
      </c>
      <c r="F195" s="586"/>
      <c r="G195" s="583"/>
      <c r="H195" s="583"/>
      <c r="I195" s="587">
        <v>60.0</v>
      </c>
      <c r="J195" s="583" t="s">
        <v>483</v>
      </c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</row>
    <row r="196" ht="15.75" customHeight="1">
      <c r="A196" s="558"/>
      <c r="B196" s="576" t="s">
        <v>433</v>
      </c>
      <c r="C196" s="577" t="s">
        <v>52</v>
      </c>
      <c r="D196" s="578" t="s">
        <v>434</v>
      </c>
      <c r="E196" s="577" t="s">
        <v>435</v>
      </c>
      <c r="F196" s="579" t="s">
        <v>434</v>
      </c>
      <c r="G196" s="577" t="s">
        <v>436</v>
      </c>
      <c r="H196" s="576" t="s">
        <v>437</v>
      </c>
      <c r="I196" s="580" t="s">
        <v>438</v>
      </c>
      <c r="J196" s="577" t="s">
        <v>439</v>
      </c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</row>
    <row r="197" ht="15.75" customHeight="1">
      <c r="A197" s="558"/>
      <c r="B197" s="582" t="s">
        <v>583</v>
      </c>
      <c r="C197" s="583" t="s">
        <v>584</v>
      </c>
      <c r="D197" s="584"/>
      <c r="E197" s="583" t="s">
        <v>585</v>
      </c>
      <c r="F197" s="586"/>
      <c r="G197" s="583"/>
      <c r="H197" s="583" t="s">
        <v>507</v>
      </c>
      <c r="I197" s="587">
        <v>3220.0</v>
      </c>
      <c r="J197" s="583" t="s">
        <v>594</v>
      </c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</row>
    <row r="198" ht="15.75" customHeight="1">
      <c r="A198" s="558"/>
      <c r="B198" s="582" t="s">
        <v>583</v>
      </c>
      <c r="C198" s="583" t="s">
        <v>446</v>
      </c>
      <c r="D198" s="584"/>
      <c r="E198" s="583" t="s">
        <v>585</v>
      </c>
      <c r="F198" s="586"/>
      <c r="G198" s="583"/>
      <c r="H198" s="583"/>
      <c r="I198" s="587">
        <v>720.0</v>
      </c>
      <c r="J198" s="583" t="s">
        <v>486</v>
      </c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</row>
    <row r="199" ht="15.75" customHeight="1">
      <c r="A199" s="558"/>
      <c r="B199" s="582" t="s">
        <v>583</v>
      </c>
      <c r="C199" s="583" t="s">
        <v>448</v>
      </c>
      <c r="D199" s="584"/>
      <c r="E199" s="583" t="s">
        <v>585</v>
      </c>
      <c r="F199" s="586"/>
      <c r="G199" s="583"/>
      <c r="H199" s="583"/>
      <c r="I199" s="587">
        <v>60.0</v>
      </c>
      <c r="J199" s="583" t="s">
        <v>487</v>
      </c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</row>
    <row r="200" ht="15.75" customHeight="1">
      <c r="A200" s="558"/>
      <c r="B200" s="582" t="s">
        <v>595</v>
      </c>
      <c r="C200" s="583" t="s">
        <v>596</v>
      </c>
      <c r="D200" s="584">
        <v>28000.0</v>
      </c>
      <c r="E200" s="583" t="s">
        <v>597</v>
      </c>
      <c r="F200" s="586">
        <v>28000.0</v>
      </c>
      <c r="G200" s="583" t="s">
        <v>598</v>
      </c>
      <c r="H200" s="583" t="s">
        <v>599</v>
      </c>
      <c r="I200" s="587">
        <v>5635.0</v>
      </c>
      <c r="J200" s="583" t="s">
        <v>600</v>
      </c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</row>
    <row r="201" ht="15.75" customHeight="1">
      <c r="A201" s="558"/>
      <c r="B201" s="582" t="s">
        <v>595</v>
      </c>
      <c r="C201" s="583" t="s">
        <v>446</v>
      </c>
      <c r="D201" s="584"/>
      <c r="E201" s="583" t="s">
        <v>597</v>
      </c>
      <c r="F201" s="586"/>
      <c r="G201" s="583"/>
      <c r="H201" s="583"/>
      <c r="I201" s="587">
        <v>1260.0</v>
      </c>
      <c r="J201" s="583" t="s">
        <v>474</v>
      </c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</row>
    <row r="202" ht="15.75" customHeight="1">
      <c r="A202" s="558"/>
      <c r="B202" s="582" t="s">
        <v>595</v>
      </c>
      <c r="C202" s="583" t="s">
        <v>448</v>
      </c>
      <c r="D202" s="584"/>
      <c r="E202" s="583" t="s">
        <v>597</v>
      </c>
      <c r="F202" s="586"/>
      <c r="G202" s="583"/>
      <c r="H202" s="583"/>
      <c r="I202" s="587">
        <v>105.0</v>
      </c>
      <c r="J202" s="583" t="s">
        <v>475</v>
      </c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</row>
    <row r="203" ht="15.75" customHeight="1">
      <c r="A203" s="558"/>
      <c r="B203" s="582" t="s">
        <v>595</v>
      </c>
      <c r="C203" s="583" t="s">
        <v>596</v>
      </c>
      <c r="D203" s="584"/>
      <c r="E203" s="583" t="s">
        <v>597</v>
      </c>
      <c r="F203" s="586"/>
      <c r="G203" s="583"/>
      <c r="H203" s="583" t="s">
        <v>601</v>
      </c>
      <c r="I203" s="587">
        <v>5635.0</v>
      </c>
      <c r="J203" s="583" t="s">
        <v>602</v>
      </c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</row>
    <row r="204" ht="15.75" customHeight="1">
      <c r="A204" s="558"/>
      <c r="B204" s="582" t="s">
        <v>595</v>
      </c>
      <c r="C204" s="583" t="s">
        <v>446</v>
      </c>
      <c r="D204" s="584"/>
      <c r="E204" s="583" t="s">
        <v>597</v>
      </c>
      <c r="F204" s="586"/>
      <c r="G204" s="583"/>
      <c r="H204" s="583"/>
      <c r="I204" s="587">
        <v>1260.0</v>
      </c>
      <c r="J204" s="583" t="s">
        <v>478</v>
      </c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</row>
    <row r="205" ht="15.75" customHeight="1">
      <c r="A205" s="558"/>
      <c r="B205" s="582" t="s">
        <v>595</v>
      </c>
      <c r="C205" s="583" t="s">
        <v>448</v>
      </c>
      <c r="D205" s="584"/>
      <c r="E205" s="583" t="s">
        <v>597</v>
      </c>
      <c r="F205" s="586"/>
      <c r="G205" s="583"/>
      <c r="H205" s="583"/>
      <c r="I205" s="587">
        <v>105.0</v>
      </c>
      <c r="J205" s="583" t="s">
        <v>479</v>
      </c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</row>
    <row r="206" ht="15.75" customHeight="1">
      <c r="A206" s="558"/>
      <c r="B206" s="582" t="s">
        <v>595</v>
      </c>
      <c r="C206" s="583" t="s">
        <v>596</v>
      </c>
      <c r="D206" s="584"/>
      <c r="E206" s="583" t="s">
        <v>597</v>
      </c>
      <c r="F206" s="586"/>
      <c r="G206" s="583"/>
      <c r="H206" s="583" t="s">
        <v>603</v>
      </c>
      <c r="I206" s="587">
        <v>5635.0</v>
      </c>
      <c r="J206" s="583" t="s">
        <v>604</v>
      </c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</row>
    <row r="207" ht="15.75" customHeight="1">
      <c r="A207" s="558"/>
      <c r="B207" s="582" t="s">
        <v>595</v>
      </c>
      <c r="C207" s="583" t="s">
        <v>446</v>
      </c>
      <c r="D207" s="584"/>
      <c r="E207" s="583" t="s">
        <v>597</v>
      </c>
      <c r="F207" s="586"/>
      <c r="G207" s="583"/>
      <c r="H207" s="583"/>
      <c r="I207" s="587">
        <v>1260.0</v>
      </c>
      <c r="J207" s="583" t="s">
        <v>482</v>
      </c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</row>
    <row r="208" ht="15.75" customHeight="1">
      <c r="A208" s="558"/>
      <c r="B208" s="582" t="s">
        <v>595</v>
      </c>
      <c r="C208" s="583" t="s">
        <v>448</v>
      </c>
      <c r="D208" s="584"/>
      <c r="E208" s="583" t="s">
        <v>597</v>
      </c>
      <c r="F208" s="586"/>
      <c r="G208" s="583"/>
      <c r="H208" s="583"/>
      <c r="I208" s="587">
        <v>105.0</v>
      </c>
      <c r="J208" s="583" t="s">
        <v>483</v>
      </c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</row>
    <row r="209" ht="15.75" customHeight="1">
      <c r="A209" s="558"/>
      <c r="B209" s="582" t="s">
        <v>595</v>
      </c>
      <c r="C209" s="583" t="s">
        <v>596</v>
      </c>
      <c r="D209" s="584"/>
      <c r="E209" s="583" t="s">
        <v>597</v>
      </c>
      <c r="F209" s="586"/>
      <c r="G209" s="583"/>
      <c r="H209" s="583" t="s">
        <v>605</v>
      </c>
      <c r="I209" s="587">
        <v>5635.0</v>
      </c>
      <c r="J209" s="583" t="s">
        <v>606</v>
      </c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</row>
    <row r="210" ht="15.75" customHeight="1">
      <c r="A210" s="558"/>
      <c r="B210" s="582" t="s">
        <v>595</v>
      </c>
      <c r="C210" s="583" t="s">
        <v>446</v>
      </c>
      <c r="D210" s="584"/>
      <c r="E210" s="583" t="s">
        <v>597</v>
      </c>
      <c r="F210" s="586"/>
      <c r="G210" s="583"/>
      <c r="H210" s="583"/>
      <c r="I210" s="587">
        <v>1260.0</v>
      </c>
      <c r="J210" s="583" t="s">
        <v>486</v>
      </c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</row>
    <row r="211" ht="15.75" customHeight="1">
      <c r="A211" s="558"/>
      <c r="B211" s="582" t="s">
        <v>595</v>
      </c>
      <c r="C211" s="583" t="s">
        <v>448</v>
      </c>
      <c r="D211" s="584"/>
      <c r="E211" s="583" t="s">
        <v>597</v>
      </c>
      <c r="F211" s="586"/>
      <c r="G211" s="583"/>
      <c r="H211" s="583"/>
      <c r="I211" s="587">
        <v>105.0</v>
      </c>
      <c r="J211" s="583" t="s">
        <v>487</v>
      </c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</row>
    <row r="212" ht="15.75" customHeight="1">
      <c r="A212" s="558"/>
      <c r="B212" s="582" t="s">
        <v>607</v>
      </c>
      <c r="C212" s="583" t="s">
        <v>608</v>
      </c>
      <c r="D212" s="584">
        <v>9740.0</v>
      </c>
      <c r="E212" s="583" t="s">
        <v>609</v>
      </c>
      <c r="F212" s="586">
        <v>6000.0</v>
      </c>
      <c r="G212" s="583" t="s">
        <v>610</v>
      </c>
      <c r="H212" s="583" t="s">
        <v>611</v>
      </c>
      <c r="I212" s="587">
        <v>6000.0</v>
      </c>
      <c r="J212" s="583" t="s">
        <v>612</v>
      </c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</row>
    <row r="213" ht="15.75" customHeight="1">
      <c r="A213" s="558"/>
      <c r="B213" s="582" t="s">
        <v>607</v>
      </c>
      <c r="C213" s="583" t="s">
        <v>613</v>
      </c>
      <c r="D213" s="584"/>
      <c r="E213" s="583" t="s">
        <v>609</v>
      </c>
      <c r="F213" s="586">
        <v>3740.0</v>
      </c>
      <c r="G213" s="583" t="s">
        <v>614</v>
      </c>
      <c r="H213" s="583" t="s">
        <v>615</v>
      </c>
      <c r="I213" s="587">
        <v>3740.0</v>
      </c>
      <c r="J213" s="583" t="s">
        <v>616</v>
      </c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</row>
    <row r="214" ht="15.75" customHeight="1">
      <c r="A214" s="558"/>
      <c r="B214" s="582" t="s">
        <v>617</v>
      </c>
      <c r="C214" s="583" t="s">
        <v>618</v>
      </c>
      <c r="D214" s="584">
        <v>10000.0</v>
      </c>
      <c r="E214" s="583" t="s">
        <v>609</v>
      </c>
      <c r="F214" s="586">
        <v>10000.0</v>
      </c>
      <c r="G214" s="583" t="s">
        <v>619</v>
      </c>
      <c r="H214" s="583" t="s">
        <v>611</v>
      </c>
      <c r="I214" s="587">
        <v>10000.0</v>
      </c>
      <c r="J214" s="583" t="s">
        <v>620</v>
      </c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</row>
    <row r="215" ht="15.75" customHeight="1">
      <c r="A215" s="558"/>
      <c r="B215" s="576" t="s">
        <v>433</v>
      </c>
      <c r="C215" s="577" t="s">
        <v>52</v>
      </c>
      <c r="D215" s="578" t="s">
        <v>434</v>
      </c>
      <c r="E215" s="577" t="s">
        <v>435</v>
      </c>
      <c r="F215" s="579" t="s">
        <v>434</v>
      </c>
      <c r="G215" s="577" t="s">
        <v>436</v>
      </c>
      <c r="H215" s="576" t="s">
        <v>437</v>
      </c>
      <c r="I215" s="580" t="s">
        <v>438</v>
      </c>
      <c r="J215" s="577" t="s">
        <v>439</v>
      </c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</row>
    <row r="216" ht="15.75" customHeight="1">
      <c r="A216" s="558"/>
      <c r="B216" s="582" t="s">
        <v>621</v>
      </c>
      <c r="C216" s="583" t="s">
        <v>622</v>
      </c>
      <c r="D216" s="584">
        <v>15000.0</v>
      </c>
      <c r="E216" s="583" t="s">
        <v>609</v>
      </c>
      <c r="F216" s="586">
        <v>15000.0</v>
      </c>
      <c r="G216" s="583" t="s">
        <v>623</v>
      </c>
      <c r="H216" s="583" t="s">
        <v>611</v>
      </c>
      <c r="I216" s="587">
        <v>15000.0</v>
      </c>
      <c r="J216" s="583" t="s">
        <v>624</v>
      </c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</row>
    <row r="217" ht="15.75" customHeight="1">
      <c r="A217" s="558"/>
      <c r="B217" s="582" t="s">
        <v>625</v>
      </c>
      <c r="C217" s="583" t="s">
        <v>626</v>
      </c>
      <c r="D217" s="584">
        <v>107360.0</v>
      </c>
      <c r="E217" s="585"/>
      <c r="F217" s="586">
        <v>32384.0</v>
      </c>
      <c r="G217" s="583"/>
      <c r="H217" s="583"/>
      <c r="I217" s="587">
        <v>32384.0</v>
      </c>
      <c r="J217" s="583" t="s">
        <v>627</v>
      </c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</row>
    <row r="218" ht="15.75" customHeight="1">
      <c r="A218" s="558"/>
      <c r="B218" s="582" t="s">
        <v>625</v>
      </c>
      <c r="C218" s="583" t="s">
        <v>626</v>
      </c>
      <c r="D218" s="584"/>
      <c r="E218" s="585"/>
      <c r="F218" s="586">
        <v>16742.0</v>
      </c>
      <c r="G218" s="583"/>
      <c r="H218" s="583"/>
      <c r="I218" s="587">
        <v>16742.0</v>
      </c>
      <c r="J218" s="583" t="s">
        <v>628</v>
      </c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</row>
    <row r="219" ht="15.75" customHeight="1">
      <c r="A219" s="558"/>
      <c r="B219" s="582" t="s">
        <v>625</v>
      </c>
      <c r="C219" s="583" t="s">
        <v>626</v>
      </c>
      <c r="D219" s="584"/>
      <c r="E219" s="585"/>
      <c r="F219" s="586">
        <v>11242.0</v>
      </c>
      <c r="G219" s="583"/>
      <c r="H219" s="583"/>
      <c r="I219" s="587">
        <v>11242.0</v>
      </c>
      <c r="J219" s="583" t="s">
        <v>629</v>
      </c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</row>
    <row r="220" ht="15.75" customHeight="1">
      <c r="A220" s="558"/>
      <c r="B220" s="582" t="s">
        <v>625</v>
      </c>
      <c r="C220" s="583" t="s">
        <v>626</v>
      </c>
      <c r="D220" s="584"/>
      <c r="E220" s="585"/>
      <c r="F220" s="586">
        <v>12122.0</v>
      </c>
      <c r="G220" s="583"/>
      <c r="H220" s="583"/>
      <c r="I220" s="587">
        <v>12122.0</v>
      </c>
      <c r="J220" s="583" t="s">
        <v>630</v>
      </c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</row>
    <row r="221" ht="15.75" customHeight="1">
      <c r="A221" s="558"/>
      <c r="B221" s="582" t="s">
        <v>625</v>
      </c>
      <c r="C221" s="583" t="s">
        <v>626</v>
      </c>
      <c r="D221" s="584"/>
      <c r="E221" s="585"/>
      <c r="F221" s="586">
        <v>9350.0</v>
      </c>
      <c r="G221" s="583"/>
      <c r="H221" s="583"/>
      <c r="I221" s="587">
        <v>9350.0</v>
      </c>
      <c r="J221" s="583" t="s">
        <v>600</v>
      </c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</row>
    <row r="222" ht="15.75" customHeight="1">
      <c r="A222" s="558"/>
      <c r="B222" s="582" t="s">
        <v>625</v>
      </c>
      <c r="C222" s="583" t="s">
        <v>626</v>
      </c>
      <c r="D222" s="584"/>
      <c r="E222" s="585"/>
      <c r="F222" s="586">
        <v>8360.0</v>
      </c>
      <c r="G222" s="583"/>
      <c r="H222" s="583"/>
      <c r="I222" s="587">
        <v>8360.0</v>
      </c>
      <c r="J222" s="583" t="s">
        <v>631</v>
      </c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</row>
    <row r="223" ht="15.75" customHeight="1">
      <c r="A223" s="558"/>
      <c r="B223" s="582" t="s">
        <v>625</v>
      </c>
      <c r="C223" s="583" t="s">
        <v>626</v>
      </c>
      <c r="D223" s="584"/>
      <c r="E223" s="585"/>
      <c r="F223" s="586">
        <v>4400.0</v>
      </c>
      <c r="G223" s="583"/>
      <c r="H223" s="583"/>
      <c r="I223" s="587">
        <v>4400.0</v>
      </c>
      <c r="J223" s="583" t="s">
        <v>632</v>
      </c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</row>
    <row r="224" ht="15.75" customHeight="1">
      <c r="A224" s="558"/>
      <c r="B224" s="582" t="s">
        <v>625</v>
      </c>
      <c r="C224" s="583" t="s">
        <v>626</v>
      </c>
      <c r="D224" s="584"/>
      <c r="E224" s="585"/>
      <c r="F224" s="586">
        <v>6380.0</v>
      </c>
      <c r="G224" s="583"/>
      <c r="H224" s="583"/>
      <c r="I224" s="587">
        <v>6380.0</v>
      </c>
      <c r="J224" s="583" t="s">
        <v>633</v>
      </c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</row>
    <row r="225" ht="15.75" customHeight="1">
      <c r="A225" s="558"/>
      <c r="B225" s="582" t="s">
        <v>625</v>
      </c>
      <c r="C225" s="583" t="s">
        <v>626</v>
      </c>
      <c r="D225" s="584"/>
      <c r="E225" s="585"/>
      <c r="F225" s="586">
        <v>6380.0</v>
      </c>
      <c r="G225" s="583"/>
      <c r="H225" s="583"/>
      <c r="I225" s="587">
        <v>6380.0</v>
      </c>
      <c r="J225" s="583" t="s">
        <v>634</v>
      </c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</row>
    <row r="226" ht="15.75" customHeight="1">
      <c r="A226" s="558"/>
      <c r="B226" s="582" t="s">
        <v>635</v>
      </c>
      <c r="C226" s="583" t="s">
        <v>636</v>
      </c>
      <c r="D226" s="584">
        <v>300007.0</v>
      </c>
      <c r="E226" s="583" t="s">
        <v>637</v>
      </c>
      <c r="F226" s="586">
        <v>57200.0</v>
      </c>
      <c r="G226" s="583" t="s">
        <v>638</v>
      </c>
      <c r="H226" s="583" t="s">
        <v>639</v>
      </c>
      <c r="I226" s="587">
        <v>17160.0</v>
      </c>
      <c r="J226" s="583" t="s">
        <v>640</v>
      </c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</row>
    <row r="227" ht="15.75" customHeight="1">
      <c r="A227" s="558"/>
      <c r="B227" s="582" t="s">
        <v>635</v>
      </c>
      <c r="C227" s="583" t="s">
        <v>636</v>
      </c>
      <c r="D227" s="584"/>
      <c r="E227" s="583" t="s">
        <v>637</v>
      </c>
      <c r="F227" s="586"/>
      <c r="G227" s="583"/>
      <c r="H227" s="583" t="s">
        <v>641</v>
      </c>
      <c r="I227" s="587">
        <v>11440.0</v>
      </c>
      <c r="J227" s="583" t="s">
        <v>640</v>
      </c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</row>
    <row r="228" ht="15.75" customHeight="1">
      <c r="A228" s="558"/>
      <c r="B228" s="582" t="s">
        <v>635</v>
      </c>
      <c r="C228" s="583" t="s">
        <v>636</v>
      </c>
      <c r="D228" s="584"/>
      <c r="E228" s="583" t="s">
        <v>637</v>
      </c>
      <c r="F228" s="586"/>
      <c r="G228" s="583"/>
      <c r="H228" s="583" t="s">
        <v>642</v>
      </c>
      <c r="I228" s="587">
        <v>6435.0</v>
      </c>
      <c r="J228" s="583" t="s">
        <v>640</v>
      </c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</row>
    <row r="229" ht="15.75" customHeight="1">
      <c r="A229" s="558"/>
      <c r="B229" s="582" t="s">
        <v>635</v>
      </c>
      <c r="C229" s="583" t="s">
        <v>636</v>
      </c>
      <c r="D229" s="584"/>
      <c r="E229" s="583" t="s">
        <v>637</v>
      </c>
      <c r="F229" s="586"/>
      <c r="G229" s="583"/>
      <c r="H229" s="583" t="s">
        <v>643</v>
      </c>
      <c r="I229" s="587">
        <v>12870.0</v>
      </c>
      <c r="J229" s="583" t="s">
        <v>640</v>
      </c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</row>
    <row r="230" ht="15.75" customHeight="1">
      <c r="A230" s="558"/>
      <c r="B230" s="582" t="s">
        <v>635</v>
      </c>
      <c r="C230" s="583" t="s">
        <v>636</v>
      </c>
      <c r="D230" s="584"/>
      <c r="E230" s="583" t="s">
        <v>637</v>
      </c>
      <c r="F230" s="586"/>
      <c r="G230" s="583"/>
      <c r="H230" s="583" t="s">
        <v>644</v>
      </c>
      <c r="I230" s="587">
        <v>9295.0</v>
      </c>
      <c r="J230" s="583" t="s">
        <v>640</v>
      </c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</row>
    <row r="231" ht="15.75" customHeight="1">
      <c r="A231" s="558"/>
      <c r="B231" s="576" t="s">
        <v>433</v>
      </c>
      <c r="C231" s="577" t="s">
        <v>52</v>
      </c>
      <c r="D231" s="578" t="s">
        <v>434</v>
      </c>
      <c r="E231" s="577" t="s">
        <v>435</v>
      </c>
      <c r="F231" s="579" t="s">
        <v>434</v>
      </c>
      <c r="G231" s="577" t="s">
        <v>436</v>
      </c>
      <c r="H231" s="576" t="s">
        <v>437</v>
      </c>
      <c r="I231" s="580" t="s">
        <v>438</v>
      </c>
      <c r="J231" s="577" t="s">
        <v>439</v>
      </c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</row>
    <row r="232" ht="15.75" customHeight="1">
      <c r="A232" s="558"/>
      <c r="B232" s="582" t="s">
        <v>635</v>
      </c>
      <c r="C232" s="583" t="s">
        <v>636</v>
      </c>
      <c r="D232" s="591"/>
      <c r="E232" s="583" t="s">
        <v>645</v>
      </c>
      <c r="F232" s="591"/>
      <c r="G232" s="583" t="s">
        <v>646</v>
      </c>
      <c r="H232" s="592"/>
      <c r="I232" s="591"/>
      <c r="J232" s="583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</row>
    <row r="233" ht="15.75" customHeight="1">
      <c r="A233" s="558"/>
      <c r="B233" s="582" t="s">
        <v>635</v>
      </c>
      <c r="C233" s="583" t="s">
        <v>636</v>
      </c>
      <c r="D233" s="591"/>
      <c r="E233" s="583" t="s">
        <v>647</v>
      </c>
      <c r="F233" s="591"/>
      <c r="G233" s="583" t="s">
        <v>646</v>
      </c>
      <c r="H233" s="592"/>
      <c r="I233" s="591"/>
      <c r="J233" s="583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</row>
    <row r="234" ht="15.75" customHeight="1">
      <c r="A234" s="558"/>
      <c r="B234" s="582" t="s">
        <v>635</v>
      </c>
      <c r="C234" s="583" t="s">
        <v>636</v>
      </c>
      <c r="D234" s="591"/>
      <c r="E234" s="583" t="s">
        <v>648</v>
      </c>
      <c r="F234" s="591"/>
      <c r="G234" s="583" t="s">
        <v>649</v>
      </c>
      <c r="H234" s="592"/>
      <c r="I234" s="591"/>
      <c r="J234" s="583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</row>
    <row r="235" ht="15.75" customHeight="1">
      <c r="A235" s="558"/>
      <c r="B235" s="582" t="s">
        <v>635</v>
      </c>
      <c r="C235" s="583" t="s">
        <v>650</v>
      </c>
      <c r="D235" s="584"/>
      <c r="E235" s="583" t="s">
        <v>648</v>
      </c>
      <c r="F235" s="586">
        <v>73807.0</v>
      </c>
      <c r="G235" s="583" t="s">
        <v>651</v>
      </c>
      <c r="H235" s="583" t="s">
        <v>652</v>
      </c>
      <c r="I235" s="587">
        <v>52720.0</v>
      </c>
      <c r="J235" s="583" t="s">
        <v>653</v>
      </c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</row>
    <row r="236" ht="15.75" customHeight="1">
      <c r="A236" s="558"/>
      <c r="B236" s="582" t="s">
        <v>635</v>
      </c>
      <c r="C236" s="583" t="s">
        <v>650</v>
      </c>
      <c r="D236" s="584"/>
      <c r="E236" s="583" t="s">
        <v>648</v>
      </c>
      <c r="F236" s="586"/>
      <c r="G236" s="583"/>
      <c r="H236" s="583" t="s">
        <v>654</v>
      </c>
      <c r="I236" s="587">
        <v>21087.0</v>
      </c>
      <c r="J236" s="583" t="s">
        <v>655</v>
      </c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</row>
    <row r="237" ht="15.75" customHeight="1">
      <c r="A237" s="558"/>
      <c r="B237" s="582" t="s">
        <v>635</v>
      </c>
      <c r="C237" s="583" t="s">
        <v>636</v>
      </c>
      <c r="D237" s="591"/>
      <c r="E237" s="583" t="s">
        <v>648</v>
      </c>
      <c r="F237" s="591"/>
      <c r="G237" s="583" t="s">
        <v>649</v>
      </c>
      <c r="H237" s="592"/>
      <c r="I237" s="591"/>
      <c r="J237" s="583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</row>
    <row r="238" ht="15.75" customHeight="1">
      <c r="A238" s="558"/>
      <c r="B238" s="582" t="s">
        <v>635</v>
      </c>
      <c r="C238" s="583" t="s">
        <v>636</v>
      </c>
      <c r="D238" s="591"/>
      <c r="E238" s="583" t="s">
        <v>645</v>
      </c>
      <c r="F238" s="591"/>
      <c r="G238" s="583" t="s">
        <v>646</v>
      </c>
      <c r="H238" s="592"/>
      <c r="I238" s="591"/>
      <c r="J238" s="583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</row>
    <row r="239" ht="15.75" customHeight="1">
      <c r="A239" s="558"/>
      <c r="B239" s="582" t="s">
        <v>635</v>
      </c>
      <c r="C239" s="583" t="s">
        <v>636</v>
      </c>
      <c r="D239" s="591"/>
      <c r="E239" s="583" t="s">
        <v>647</v>
      </c>
      <c r="F239" s="591"/>
      <c r="G239" s="583" t="s">
        <v>646</v>
      </c>
      <c r="H239" s="592"/>
      <c r="I239" s="591"/>
      <c r="J239" s="583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</row>
    <row r="240" ht="15.75" customHeight="1">
      <c r="B240" s="593" t="s">
        <v>635</v>
      </c>
      <c r="C240" s="594" t="s">
        <v>656</v>
      </c>
      <c r="D240" s="595"/>
      <c r="E240" s="594" t="s">
        <v>647</v>
      </c>
      <c r="F240" s="596">
        <v>169000.0</v>
      </c>
      <c r="G240" s="594" t="s">
        <v>657</v>
      </c>
      <c r="H240" s="594" t="s">
        <v>658</v>
      </c>
      <c r="I240" s="596">
        <v>16800.0</v>
      </c>
      <c r="J240" s="594" t="s">
        <v>659</v>
      </c>
    </row>
    <row r="241" ht="15.75" customHeight="1">
      <c r="B241" s="593" t="s">
        <v>635</v>
      </c>
      <c r="C241" s="594" t="s">
        <v>656</v>
      </c>
      <c r="D241" s="595"/>
      <c r="E241" s="594" t="s">
        <v>647</v>
      </c>
      <c r="F241" s="596"/>
      <c r="G241" s="594"/>
      <c r="H241" s="594" t="s">
        <v>660</v>
      </c>
      <c r="I241" s="596">
        <v>3200.0</v>
      </c>
      <c r="J241" s="594" t="s">
        <v>659</v>
      </c>
    </row>
    <row r="242" ht="15.75" customHeight="1">
      <c r="B242" s="593" t="s">
        <v>635</v>
      </c>
      <c r="C242" s="594" t="s">
        <v>661</v>
      </c>
      <c r="D242" s="595"/>
      <c r="E242" s="594" t="s">
        <v>647</v>
      </c>
      <c r="F242" s="596"/>
      <c r="G242" s="594"/>
      <c r="H242" s="594" t="s">
        <v>660</v>
      </c>
      <c r="I242" s="596">
        <v>20000.0</v>
      </c>
      <c r="J242" s="594" t="s">
        <v>662</v>
      </c>
    </row>
    <row r="243" ht="15.75" customHeight="1">
      <c r="B243" s="593" t="s">
        <v>635</v>
      </c>
      <c r="C243" s="594" t="s">
        <v>656</v>
      </c>
      <c r="D243" s="595"/>
      <c r="E243" s="594" t="s">
        <v>647</v>
      </c>
      <c r="F243" s="596"/>
      <c r="G243" s="594"/>
      <c r="H243" s="594" t="s">
        <v>660</v>
      </c>
      <c r="I243" s="596">
        <v>10400.0</v>
      </c>
      <c r="J243" s="594" t="s">
        <v>663</v>
      </c>
    </row>
    <row r="244" ht="15.75" customHeight="1">
      <c r="B244" s="597" t="s">
        <v>433</v>
      </c>
      <c r="C244" s="598" t="s">
        <v>52</v>
      </c>
      <c r="D244" s="599" t="s">
        <v>434</v>
      </c>
      <c r="E244" s="598" t="s">
        <v>435</v>
      </c>
      <c r="F244" s="600" t="s">
        <v>434</v>
      </c>
      <c r="G244" s="598" t="s">
        <v>436</v>
      </c>
      <c r="H244" s="597" t="s">
        <v>437</v>
      </c>
      <c r="I244" s="601" t="s">
        <v>438</v>
      </c>
      <c r="J244" s="598" t="s">
        <v>439</v>
      </c>
    </row>
    <row r="245" ht="15.75" customHeight="1">
      <c r="B245" s="593" t="s">
        <v>635</v>
      </c>
      <c r="C245" s="594" t="s">
        <v>661</v>
      </c>
      <c r="D245" s="595"/>
      <c r="E245" s="594" t="s">
        <v>647</v>
      </c>
      <c r="F245" s="596"/>
      <c r="G245" s="594"/>
      <c r="H245" s="594" t="s">
        <v>664</v>
      </c>
      <c r="I245" s="596">
        <f>20000-10400</f>
        <v>9600</v>
      </c>
      <c r="J245" s="594" t="s">
        <v>663</v>
      </c>
    </row>
    <row r="246" ht="15.75" customHeight="1">
      <c r="B246" s="593" t="s">
        <v>635</v>
      </c>
      <c r="C246" s="594" t="s">
        <v>656</v>
      </c>
      <c r="D246" s="595"/>
      <c r="E246" s="594" t="s">
        <v>647</v>
      </c>
      <c r="F246" s="596"/>
      <c r="G246" s="594"/>
      <c r="H246" s="594" t="s">
        <v>664</v>
      </c>
      <c r="I246" s="602">
        <v>24000.0</v>
      </c>
      <c r="J246" s="594" t="s">
        <v>665</v>
      </c>
    </row>
    <row r="247" ht="15.75" customHeight="1">
      <c r="B247" s="593" t="s">
        <v>635</v>
      </c>
      <c r="C247" s="594" t="s">
        <v>661</v>
      </c>
      <c r="D247" s="595"/>
      <c r="E247" s="594" t="s">
        <v>647</v>
      </c>
      <c r="F247" s="596"/>
      <c r="G247" s="594"/>
      <c r="H247" s="594" t="s">
        <v>666</v>
      </c>
      <c r="I247" s="602">
        <f>109000-24000</f>
        <v>85000</v>
      </c>
      <c r="J247" s="594" t="s">
        <v>665</v>
      </c>
    </row>
    <row r="248" ht="15.75" customHeight="1">
      <c r="B248" s="593" t="s">
        <v>635</v>
      </c>
      <c r="C248" s="594" t="s">
        <v>636</v>
      </c>
      <c r="D248" s="603"/>
      <c r="E248" s="594" t="s">
        <v>647</v>
      </c>
      <c r="F248" s="603"/>
      <c r="G248" s="594" t="s">
        <v>667</v>
      </c>
      <c r="H248" s="604"/>
      <c r="I248" s="603"/>
      <c r="J248" s="594"/>
    </row>
    <row r="249" ht="15.75" customHeight="1">
      <c r="B249" s="593" t="s">
        <v>635</v>
      </c>
      <c r="C249" s="594" t="s">
        <v>636</v>
      </c>
      <c r="D249" s="603"/>
      <c r="E249" s="594" t="s">
        <v>648</v>
      </c>
      <c r="F249" s="603"/>
      <c r="G249" s="594" t="s">
        <v>649</v>
      </c>
      <c r="H249" s="604"/>
      <c r="I249" s="603"/>
      <c r="J249" s="594"/>
    </row>
    <row r="250" ht="15.75" customHeight="1">
      <c r="B250" s="593" t="s">
        <v>635</v>
      </c>
      <c r="C250" s="594" t="s">
        <v>636</v>
      </c>
      <c r="D250" s="603"/>
      <c r="E250" s="594" t="s">
        <v>645</v>
      </c>
      <c r="F250" s="603"/>
      <c r="G250" s="594" t="s">
        <v>646</v>
      </c>
      <c r="H250" s="604"/>
      <c r="I250" s="603"/>
      <c r="J250" s="594"/>
    </row>
    <row r="251" ht="15.75" customHeight="1">
      <c r="B251" s="593" t="s">
        <v>668</v>
      </c>
      <c r="C251" s="594" t="s">
        <v>669</v>
      </c>
      <c r="D251" s="595">
        <v>49375.0</v>
      </c>
      <c r="E251" s="594" t="s">
        <v>670</v>
      </c>
      <c r="F251" s="596">
        <v>134060.0</v>
      </c>
      <c r="G251" s="594" t="s">
        <v>671</v>
      </c>
      <c r="H251" s="594" t="s">
        <v>672</v>
      </c>
      <c r="I251" s="595">
        <v>134060.0</v>
      </c>
      <c r="J251" s="594" t="s">
        <v>673</v>
      </c>
    </row>
    <row r="252" ht="15.75" customHeight="1">
      <c r="B252" s="593" t="s">
        <v>674</v>
      </c>
      <c r="C252" s="605" t="s">
        <v>239</v>
      </c>
      <c r="D252" s="595">
        <v>26520.0</v>
      </c>
      <c r="E252" s="594" t="s">
        <v>670</v>
      </c>
      <c r="F252" s="596"/>
      <c r="G252" s="594"/>
      <c r="H252" s="594" t="s">
        <v>672</v>
      </c>
      <c r="I252" s="595"/>
      <c r="J252" s="594"/>
    </row>
    <row r="253" ht="15.75" customHeight="1">
      <c r="B253" s="593" t="s">
        <v>675</v>
      </c>
      <c r="C253" s="605" t="s">
        <v>241</v>
      </c>
      <c r="D253" s="595">
        <v>52200.0</v>
      </c>
      <c r="E253" s="594" t="s">
        <v>670</v>
      </c>
      <c r="F253" s="596"/>
      <c r="G253" s="594"/>
      <c r="H253" s="594" t="s">
        <v>672</v>
      </c>
      <c r="I253" s="595"/>
      <c r="J253" s="594"/>
    </row>
    <row r="254" ht="15.75" customHeight="1">
      <c r="B254" s="593" t="s">
        <v>676</v>
      </c>
      <c r="C254" s="605" t="s">
        <v>243</v>
      </c>
      <c r="D254" s="595">
        <v>5965.0</v>
      </c>
      <c r="E254" s="594" t="s">
        <v>670</v>
      </c>
      <c r="F254" s="596"/>
      <c r="G254" s="594"/>
      <c r="H254" s="594" t="s">
        <v>672</v>
      </c>
      <c r="I254" s="595"/>
      <c r="J254" s="594"/>
    </row>
    <row r="255" ht="15.75" customHeight="1">
      <c r="B255" s="593" t="s">
        <v>677</v>
      </c>
      <c r="C255" s="605" t="s">
        <v>678</v>
      </c>
      <c r="D255" s="595"/>
      <c r="E255" s="594" t="s">
        <v>679</v>
      </c>
      <c r="F255" s="596"/>
      <c r="G255" s="594" t="s">
        <v>680</v>
      </c>
      <c r="H255" s="594"/>
      <c r="I255" s="602"/>
      <c r="J255" s="594"/>
    </row>
    <row r="256" ht="15.75" customHeight="1">
      <c r="B256" s="593" t="s">
        <v>681</v>
      </c>
      <c r="C256" s="605" t="s">
        <v>245</v>
      </c>
      <c r="D256" s="595">
        <v>17940.0</v>
      </c>
      <c r="E256" s="594" t="s">
        <v>682</v>
      </c>
      <c r="F256" s="596">
        <v>17940.0</v>
      </c>
      <c r="G256" s="594" t="s">
        <v>683</v>
      </c>
      <c r="H256" s="594" t="s">
        <v>684</v>
      </c>
      <c r="I256" s="602">
        <v>17940.0</v>
      </c>
      <c r="J256" s="594" t="s">
        <v>685</v>
      </c>
    </row>
    <row r="257" ht="15.75" customHeight="1">
      <c r="B257" s="597" t="s">
        <v>433</v>
      </c>
      <c r="C257" s="598" t="s">
        <v>52</v>
      </c>
      <c r="D257" s="599" t="s">
        <v>434</v>
      </c>
      <c r="E257" s="598" t="s">
        <v>435</v>
      </c>
      <c r="F257" s="600" t="s">
        <v>434</v>
      </c>
      <c r="G257" s="598" t="s">
        <v>436</v>
      </c>
      <c r="H257" s="597" t="s">
        <v>437</v>
      </c>
      <c r="I257" s="601" t="s">
        <v>438</v>
      </c>
      <c r="J257" s="598" t="s">
        <v>439</v>
      </c>
    </row>
    <row r="258" ht="15.75" customHeight="1">
      <c r="B258" s="593" t="s">
        <v>681</v>
      </c>
      <c r="C258" s="605" t="s">
        <v>245</v>
      </c>
      <c r="D258" s="595"/>
      <c r="E258" s="594" t="s">
        <v>679</v>
      </c>
      <c r="F258" s="596"/>
      <c r="G258" s="594" t="s">
        <v>686</v>
      </c>
      <c r="H258" s="594"/>
      <c r="I258" s="602"/>
      <c r="J258" s="594"/>
    </row>
    <row r="259" ht="15.75" customHeight="1">
      <c r="B259" s="593" t="s">
        <v>687</v>
      </c>
      <c r="C259" s="605" t="s">
        <v>247</v>
      </c>
      <c r="D259" s="595">
        <v>126240.0</v>
      </c>
      <c r="E259" s="594" t="s">
        <v>670</v>
      </c>
      <c r="F259" s="596">
        <v>290040.0</v>
      </c>
      <c r="G259" s="594" t="s">
        <v>688</v>
      </c>
      <c r="H259" s="594" t="s">
        <v>689</v>
      </c>
      <c r="I259" s="602">
        <v>246240.0</v>
      </c>
      <c r="J259" s="594" t="s">
        <v>475</v>
      </c>
    </row>
    <row r="260" ht="15.75" customHeight="1">
      <c r="B260" s="593" t="s">
        <v>690</v>
      </c>
      <c r="C260" s="605" t="s">
        <v>249</v>
      </c>
      <c r="D260" s="595">
        <v>163800.0</v>
      </c>
      <c r="E260" s="594" t="s">
        <v>670</v>
      </c>
      <c r="F260" s="596"/>
      <c r="G260" s="594"/>
      <c r="H260" s="594" t="s">
        <v>689</v>
      </c>
      <c r="I260" s="602">
        <v>43800.0</v>
      </c>
      <c r="J260" s="594" t="s">
        <v>691</v>
      </c>
    </row>
    <row r="261" ht="15.75" customHeight="1">
      <c r="B261" s="593" t="s">
        <v>677</v>
      </c>
      <c r="C261" s="605" t="s">
        <v>692</v>
      </c>
      <c r="D261" s="595"/>
      <c r="E261" s="594" t="s">
        <v>679</v>
      </c>
      <c r="F261" s="596"/>
      <c r="G261" s="594" t="s">
        <v>693</v>
      </c>
      <c r="H261" s="594"/>
      <c r="I261" s="602"/>
      <c r="J261" s="594"/>
    </row>
    <row r="262" ht="15.75" customHeight="1">
      <c r="B262" s="593" t="s">
        <v>694</v>
      </c>
      <c r="C262" s="605" t="s">
        <v>252</v>
      </c>
      <c r="D262" s="595">
        <v>72000.0</v>
      </c>
      <c r="E262" s="594" t="s">
        <v>670</v>
      </c>
      <c r="F262" s="596">
        <v>208080.0</v>
      </c>
      <c r="G262" s="594" t="s">
        <v>695</v>
      </c>
      <c r="H262" s="594" t="s">
        <v>696</v>
      </c>
      <c r="I262" s="602">
        <v>140000.0</v>
      </c>
      <c r="J262" s="594" t="s">
        <v>697</v>
      </c>
    </row>
    <row r="263" ht="15.75" customHeight="1">
      <c r="B263" s="593" t="s">
        <v>698</v>
      </c>
      <c r="C263" s="605" t="s">
        <v>254</v>
      </c>
      <c r="D263" s="595">
        <v>46080.0</v>
      </c>
      <c r="E263" s="594" t="s">
        <v>670</v>
      </c>
      <c r="F263" s="596"/>
      <c r="G263" s="594"/>
      <c r="H263" s="594" t="s">
        <v>696</v>
      </c>
      <c r="I263" s="602">
        <v>68080.0</v>
      </c>
      <c r="J263" s="594" t="s">
        <v>699</v>
      </c>
    </row>
    <row r="264" ht="15.75" customHeight="1">
      <c r="B264" s="593" t="s">
        <v>700</v>
      </c>
      <c r="C264" s="605" t="s">
        <v>256</v>
      </c>
      <c r="D264" s="595">
        <v>90000.0</v>
      </c>
      <c r="E264" s="594" t="s">
        <v>670</v>
      </c>
      <c r="F264" s="596"/>
      <c r="G264" s="594"/>
      <c r="H264" s="594" t="s">
        <v>696</v>
      </c>
      <c r="I264" s="602"/>
      <c r="J264" s="594"/>
    </row>
    <row r="265" ht="15.75" customHeight="1">
      <c r="B265" s="593" t="s">
        <v>677</v>
      </c>
      <c r="C265" s="605" t="s">
        <v>701</v>
      </c>
      <c r="D265" s="595"/>
      <c r="E265" s="594" t="s">
        <v>679</v>
      </c>
      <c r="F265" s="596"/>
      <c r="G265" s="594" t="s">
        <v>702</v>
      </c>
      <c r="H265" s="594"/>
      <c r="I265" s="602"/>
      <c r="J265" s="594"/>
    </row>
    <row r="266" ht="15.75" customHeight="1">
      <c r="B266" s="593" t="s">
        <v>703</v>
      </c>
      <c r="C266" s="606" t="s">
        <v>704</v>
      </c>
      <c r="D266" s="603"/>
      <c r="E266" s="594" t="s">
        <v>705</v>
      </c>
      <c r="F266" s="603"/>
      <c r="G266" s="594" t="s">
        <v>706</v>
      </c>
      <c r="H266" s="604"/>
      <c r="I266" s="603"/>
      <c r="J266" s="594"/>
    </row>
    <row r="267" ht="15.75" customHeight="1">
      <c r="B267" s="593" t="s">
        <v>703</v>
      </c>
      <c r="C267" s="606" t="s">
        <v>704</v>
      </c>
      <c r="D267" s="603"/>
      <c r="E267" s="594" t="s">
        <v>707</v>
      </c>
      <c r="F267" s="603"/>
      <c r="G267" s="594" t="s">
        <v>708</v>
      </c>
      <c r="H267" s="604"/>
      <c r="I267" s="603"/>
      <c r="J267" s="594"/>
    </row>
    <row r="268" ht="15.75" customHeight="1">
      <c r="B268" s="597" t="s">
        <v>433</v>
      </c>
      <c r="C268" s="598" t="s">
        <v>52</v>
      </c>
      <c r="D268" s="599" t="s">
        <v>434</v>
      </c>
      <c r="E268" s="598" t="s">
        <v>435</v>
      </c>
      <c r="F268" s="600" t="s">
        <v>434</v>
      </c>
      <c r="G268" s="598" t="s">
        <v>436</v>
      </c>
      <c r="H268" s="597" t="s">
        <v>437</v>
      </c>
      <c r="I268" s="601" t="s">
        <v>438</v>
      </c>
      <c r="J268" s="598" t="s">
        <v>439</v>
      </c>
    </row>
    <row r="269" ht="15.75" customHeight="1">
      <c r="B269" s="593" t="s">
        <v>703</v>
      </c>
      <c r="C269" s="606" t="s">
        <v>704</v>
      </c>
      <c r="D269" s="603"/>
      <c r="E269" s="594" t="s">
        <v>709</v>
      </c>
      <c r="F269" s="603"/>
      <c r="G269" s="594" t="s">
        <v>706</v>
      </c>
      <c r="H269" s="604"/>
      <c r="I269" s="603"/>
      <c r="J269" s="594"/>
    </row>
    <row r="270" ht="15.75" customHeight="1">
      <c r="B270" s="593" t="s">
        <v>710</v>
      </c>
      <c r="C270" s="605" t="s">
        <v>711</v>
      </c>
      <c r="D270" s="595">
        <v>22000.0</v>
      </c>
      <c r="E270" s="594" t="s">
        <v>712</v>
      </c>
      <c r="F270" s="596">
        <v>52248.0</v>
      </c>
      <c r="G270" s="594" t="s">
        <v>713</v>
      </c>
      <c r="H270" s="594" t="s">
        <v>714</v>
      </c>
      <c r="I270" s="602">
        <v>52248.0</v>
      </c>
      <c r="J270" s="594" t="s">
        <v>715</v>
      </c>
    </row>
    <row r="271" ht="15.75" customHeight="1">
      <c r="B271" s="593" t="s">
        <v>716</v>
      </c>
      <c r="C271" s="605" t="s">
        <v>278</v>
      </c>
      <c r="D271" s="595">
        <v>8000.0</v>
      </c>
      <c r="E271" s="594" t="s">
        <v>712</v>
      </c>
      <c r="F271" s="596"/>
      <c r="G271" s="594"/>
      <c r="H271" s="594" t="s">
        <v>717</v>
      </c>
      <c r="I271" s="602"/>
      <c r="J271" s="594"/>
    </row>
    <row r="272" ht="15.75" customHeight="1">
      <c r="B272" s="593" t="s">
        <v>718</v>
      </c>
      <c r="C272" s="605" t="s">
        <v>281</v>
      </c>
      <c r="D272" s="595">
        <v>26040.0</v>
      </c>
      <c r="E272" s="594" t="s">
        <v>712</v>
      </c>
      <c r="F272" s="596">
        <v>57291.0</v>
      </c>
      <c r="G272" s="594" t="s">
        <v>719</v>
      </c>
      <c r="H272" s="594" t="s">
        <v>717</v>
      </c>
      <c r="I272" s="602">
        <v>57291.0</v>
      </c>
      <c r="J272" s="594" t="s">
        <v>720</v>
      </c>
    </row>
    <row r="273" ht="15.75" customHeight="1">
      <c r="B273" s="593" t="s">
        <v>721</v>
      </c>
      <c r="C273" s="605" t="s">
        <v>288</v>
      </c>
      <c r="D273" s="595">
        <v>3000.0</v>
      </c>
      <c r="E273" s="594" t="s">
        <v>712</v>
      </c>
      <c r="F273" s="596"/>
      <c r="G273" s="594"/>
      <c r="H273" s="594" t="s">
        <v>722</v>
      </c>
      <c r="I273" s="602"/>
      <c r="J273" s="594"/>
    </row>
    <row r="274" ht="15.75" customHeight="1">
      <c r="B274" s="593" t="s">
        <v>723</v>
      </c>
      <c r="C274" s="605" t="s">
        <v>290</v>
      </c>
      <c r="D274" s="595">
        <v>32499.0</v>
      </c>
      <c r="E274" s="594" t="s">
        <v>712</v>
      </c>
      <c r="F274" s="596"/>
      <c r="G274" s="594"/>
      <c r="H274" s="594" t="s">
        <v>717</v>
      </c>
      <c r="I274" s="602"/>
      <c r="J274" s="594"/>
    </row>
    <row r="275" ht="15.75" customHeight="1">
      <c r="B275" s="593" t="s">
        <v>724</v>
      </c>
      <c r="C275" s="605" t="s">
        <v>725</v>
      </c>
      <c r="D275" s="595">
        <v>18000.0</v>
      </c>
      <c r="E275" s="594" t="s">
        <v>712</v>
      </c>
      <c r="F275" s="596"/>
      <c r="G275" s="594"/>
      <c r="H275" s="594" t="s">
        <v>722</v>
      </c>
      <c r="I275" s="602"/>
      <c r="J275" s="594"/>
    </row>
    <row r="276" ht="15.75" customHeight="1">
      <c r="B276" s="597" t="s">
        <v>433</v>
      </c>
      <c r="C276" s="598" t="s">
        <v>52</v>
      </c>
      <c r="D276" s="599" t="s">
        <v>434</v>
      </c>
      <c r="E276" s="598" t="s">
        <v>435</v>
      </c>
      <c r="F276" s="600" t="s">
        <v>434</v>
      </c>
      <c r="G276" s="598" t="s">
        <v>436</v>
      </c>
      <c r="H276" s="597" t="s">
        <v>437</v>
      </c>
      <c r="I276" s="601" t="s">
        <v>438</v>
      </c>
      <c r="J276" s="598" t="s">
        <v>439</v>
      </c>
    </row>
    <row r="277" ht="15.75" customHeight="1">
      <c r="B277" s="593" t="s">
        <v>726</v>
      </c>
      <c r="C277" s="606" t="s">
        <v>727</v>
      </c>
      <c r="D277" s="595"/>
      <c r="E277" s="594" t="s">
        <v>679</v>
      </c>
      <c r="F277" s="596"/>
      <c r="G277" s="594" t="s">
        <v>728</v>
      </c>
      <c r="H277" s="594"/>
      <c r="I277" s="602"/>
      <c r="J277" s="594"/>
    </row>
    <row r="278" ht="15.75" customHeight="1">
      <c r="B278" s="593" t="s">
        <v>726</v>
      </c>
      <c r="C278" s="606" t="s">
        <v>727</v>
      </c>
      <c r="D278" s="595"/>
      <c r="E278" s="594" t="s">
        <v>679</v>
      </c>
      <c r="F278" s="596"/>
      <c r="G278" s="594" t="s">
        <v>729</v>
      </c>
      <c r="H278" s="594"/>
      <c r="I278" s="602"/>
      <c r="J278" s="594"/>
    </row>
    <row r="279" ht="15.75" customHeight="1">
      <c r="B279" s="593" t="s">
        <v>726</v>
      </c>
      <c r="C279" s="606" t="s">
        <v>727</v>
      </c>
      <c r="D279" s="595"/>
      <c r="E279" s="594" t="s">
        <v>679</v>
      </c>
      <c r="F279" s="596"/>
      <c r="G279" s="594" t="s">
        <v>730</v>
      </c>
      <c r="H279" s="594"/>
      <c r="I279" s="602"/>
      <c r="J279" s="594"/>
    </row>
    <row r="280" ht="15.75" customHeight="1">
      <c r="B280" s="593" t="s">
        <v>731</v>
      </c>
      <c r="C280" s="606" t="s">
        <v>727</v>
      </c>
      <c r="D280" s="603"/>
      <c r="E280" s="594" t="s">
        <v>732</v>
      </c>
      <c r="F280" s="603"/>
      <c r="G280" s="594" t="s">
        <v>733</v>
      </c>
      <c r="H280" s="604"/>
      <c r="I280" s="603"/>
      <c r="J280" s="594"/>
    </row>
    <row r="281" ht="15.75" customHeight="1">
      <c r="B281" s="593" t="s">
        <v>731</v>
      </c>
      <c r="C281" s="606" t="s">
        <v>727</v>
      </c>
      <c r="D281" s="603"/>
      <c r="E281" s="594" t="s">
        <v>734</v>
      </c>
      <c r="F281" s="603"/>
      <c r="G281" s="594" t="s">
        <v>735</v>
      </c>
      <c r="H281" s="604"/>
      <c r="I281" s="603"/>
      <c r="J281" s="594"/>
    </row>
    <row r="282" ht="15.75" customHeight="1">
      <c r="B282" s="593" t="s">
        <v>731</v>
      </c>
      <c r="C282" s="606" t="s">
        <v>727</v>
      </c>
      <c r="D282" s="603"/>
      <c r="E282" s="594" t="s">
        <v>736</v>
      </c>
      <c r="F282" s="603"/>
      <c r="G282" s="594" t="s">
        <v>735</v>
      </c>
      <c r="H282" s="604"/>
      <c r="I282" s="603"/>
      <c r="J282" s="594"/>
    </row>
    <row r="283" ht="15.75" customHeight="1">
      <c r="B283" s="593" t="s">
        <v>737</v>
      </c>
      <c r="C283" s="605" t="s">
        <v>738</v>
      </c>
      <c r="D283" s="595">
        <v>45000.0</v>
      </c>
      <c r="E283" s="594" t="s">
        <v>739</v>
      </c>
      <c r="F283" s="596">
        <v>1665.53</v>
      </c>
      <c r="G283" s="594" t="s">
        <v>740</v>
      </c>
      <c r="H283" s="594" t="s">
        <v>741</v>
      </c>
      <c r="I283" s="602">
        <v>1665.53</v>
      </c>
      <c r="J283" s="594" t="s">
        <v>742</v>
      </c>
    </row>
    <row r="284" ht="15.75" customHeight="1">
      <c r="B284" s="593" t="s">
        <v>737</v>
      </c>
      <c r="C284" s="594" t="s">
        <v>446</v>
      </c>
      <c r="D284" s="595"/>
      <c r="E284" s="594" t="s">
        <v>739</v>
      </c>
      <c r="F284" s="596">
        <v>372.41</v>
      </c>
      <c r="G284" s="594"/>
      <c r="H284" s="594"/>
      <c r="I284" s="602">
        <v>372.41</v>
      </c>
      <c r="J284" s="594" t="s">
        <v>743</v>
      </c>
    </row>
    <row r="285" ht="15.75" customHeight="1">
      <c r="B285" s="593" t="s">
        <v>737</v>
      </c>
      <c r="C285" s="594" t="s">
        <v>448</v>
      </c>
      <c r="D285" s="595"/>
      <c r="E285" s="594" t="s">
        <v>739</v>
      </c>
      <c r="F285" s="596">
        <v>31.03</v>
      </c>
      <c r="G285" s="594"/>
      <c r="H285" s="594"/>
      <c r="I285" s="602">
        <v>31.03</v>
      </c>
      <c r="J285" s="594" t="s">
        <v>744</v>
      </c>
    </row>
    <row r="286" ht="15.75" customHeight="1">
      <c r="B286" s="597" t="s">
        <v>433</v>
      </c>
      <c r="C286" s="598" t="s">
        <v>52</v>
      </c>
      <c r="D286" s="599" t="s">
        <v>434</v>
      </c>
      <c r="E286" s="598" t="s">
        <v>435</v>
      </c>
      <c r="F286" s="600" t="s">
        <v>434</v>
      </c>
      <c r="G286" s="598" t="s">
        <v>436</v>
      </c>
      <c r="H286" s="597" t="s">
        <v>437</v>
      </c>
      <c r="I286" s="601" t="s">
        <v>438</v>
      </c>
      <c r="J286" s="598" t="s">
        <v>439</v>
      </c>
    </row>
    <row r="287" ht="15.75" customHeight="1">
      <c r="B287" s="593" t="s">
        <v>737</v>
      </c>
      <c r="C287" s="605" t="s">
        <v>745</v>
      </c>
      <c r="D287" s="595"/>
      <c r="E287" s="594" t="s">
        <v>739</v>
      </c>
      <c r="F287" s="596">
        <v>2165.17</v>
      </c>
      <c r="G287" s="594" t="s">
        <v>740</v>
      </c>
      <c r="H287" s="594" t="s">
        <v>746</v>
      </c>
      <c r="I287" s="602">
        <v>2165.17</v>
      </c>
      <c r="J287" s="594" t="s">
        <v>747</v>
      </c>
    </row>
    <row r="288" ht="15.75" customHeight="1">
      <c r="B288" s="593" t="s">
        <v>737</v>
      </c>
      <c r="C288" s="594" t="s">
        <v>446</v>
      </c>
      <c r="D288" s="595"/>
      <c r="E288" s="594" t="s">
        <v>739</v>
      </c>
      <c r="F288" s="596">
        <v>484.14</v>
      </c>
      <c r="G288" s="594"/>
      <c r="H288" s="594"/>
      <c r="I288" s="602">
        <v>484.14</v>
      </c>
      <c r="J288" s="594" t="s">
        <v>748</v>
      </c>
    </row>
    <row r="289" ht="15.75" customHeight="1">
      <c r="B289" s="593" t="s">
        <v>737</v>
      </c>
      <c r="C289" s="594" t="s">
        <v>448</v>
      </c>
      <c r="D289" s="595"/>
      <c r="E289" s="594" t="s">
        <v>739</v>
      </c>
      <c r="F289" s="596">
        <v>40.35</v>
      </c>
      <c r="G289" s="594"/>
      <c r="H289" s="594"/>
      <c r="I289" s="602">
        <v>40.35</v>
      </c>
      <c r="J289" s="594" t="s">
        <v>749</v>
      </c>
    </row>
    <row r="290" ht="15.75" customHeight="1">
      <c r="B290" s="593" t="s">
        <v>737</v>
      </c>
      <c r="C290" s="605" t="s">
        <v>750</v>
      </c>
      <c r="D290" s="595"/>
      <c r="E290" s="594" t="s">
        <v>739</v>
      </c>
      <c r="F290" s="596">
        <v>2782.11</v>
      </c>
      <c r="G290" s="594" t="s">
        <v>740</v>
      </c>
      <c r="H290" s="594" t="s">
        <v>746</v>
      </c>
      <c r="I290" s="602">
        <v>2782.11</v>
      </c>
      <c r="J290" s="594" t="s">
        <v>751</v>
      </c>
    </row>
    <row r="291" ht="15.75" customHeight="1">
      <c r="B291" s="593" t="s">
        <v>737</v>
      </c>
      <c r="C291" s="594" t="s">
        <v>446</v>
      </c>
      <c r="D291" s="595"/>
      <c r="E291" s="594" t="s">
        <v>739</v>
      </c>
      <c r="F291" s="596">
        <v>622.09</v>
      </c>
      <c r="G291" s="594"/>
      <c r="H291" s="594"/>
      <c r="I291" s="602">
        <v>622.09</v>
      </c>
      <c r="J291" s="594" t="s">
        <v>752</v>
      </c>
    </row>
    <row r="292" ht="15.75" customHeight="1">
      <c r="B292" s="593" t="s">
        <v>737</v>
      </c>
      <c r="C292" s="594" t="s">
        <v>448</v>
      </c>
      <c r="D292" s="595"/>
      <c r="E292" s="594" t="s">
        <v>739</v>
      </c>
      <c r="F292" s="596">
        <v>51.84</v>
      </c>
      <c r="G292" s="594"/>
      <c r="H292" s="594"/>
      <c r="I292" s="602">
        <v>51.84</v>
      </c>
      <c r="J292" s="594" t="s">
        <v>753</v>
      </c>
    </row>
    <row r="293" ht="15.75" customHeight="1">
      <c r="B293" s="593" t="s">
        <v>737</v>
      </c>
      <c r="C293" s="605" t="s">
        <v>754</v>
      </c>
      <c r="D293" s="595"/>
      <c r="E293" s="594" t="s">
        <v>739</v>
      </c>
      <c r="F293" s="596">
        <v>2254.0</v>
      </c>
      <c r="G293" s="594" t="s">
        <v>740</v>
      </c>
      <c r="H293" s="594" t="s">
        <v>755</v>
      </c>
      <c r="I293" s="602">
        <v>2254.0</v>
      </c>
      <c r="J293" s="594" t="s">
        <v>756</v>
      </c>
    </row>
    <row r="294" ht="15.75" customHeight="1">
      <c r="B294" s="593" t="s">
        <v>737</v>
      </c>
      <c r="C294" s="594" t="s">
        <v>446</v>
      </c>
      <c r="D294" s="595"/>
      <c r="E294" s="594" t="s">
        <v>739</v>
      </c>
      <c r="F294" s="596">
        <v>504.0</v>
      </c>
      <c r="G294" s="594"/>
      <c r="H294" s="594"/>
      <c r="I294" s="602">
        <v>504.0</v>
      </c>
      <c r="J294" s="594" t="s">
        <v>757</v>
      </c>
    </row>
    <row r="295" ht="15.75" customHeight="1">
      <c r="B295" s="593" t="s">
        <v>737</v>
      </c>
      <c r="C295" s="594" t="s">
        <v>448</v>
      </c>
      <c r="D295" s="595"/>
      <c r="E295" s="594" t="s">
        <v>739</v>
      </c>
      <c r="F295" s="596">
        <v>42.0</v>
      </c>
      <c r="G295" s="594"/>
      <c r="H295" s="594"/>
      <c r="I295" s="602">
        <v>42.0</v>
      </c>
      <c r="J295" s="594" t="s">
        <v>758</v>
      </c>
    </row>
    <row r="296" ht="15.75" customHeight="1">
      <c r="B296" s="593" t="s">
        <v>737</v>
      </c>
      <c r="C296" s="605" t="s">
        <v>759</v>
      </c>
      <c r="D296" s="595"/>
      <c r="E296" s="594" t="s">
        <v>739</v>
      </c>
      <c r="F296" s="596">
        <v>2253.97</v>
      </c>
      <c r="G296" s="594" t="s">
        <v>740</v>
      </c>
      <c r="H296" s="594" t="s">
        <v>755</v>
      </c>
      <c r="I296" s="602">
        <v>2253.97</v>
      </c>
      <c r="J296" s="594" t="s">
        <v>760</v>
      </c>
    </row>
    <row r="297" ht="15.75" customHeight="1">
      <c r="B297" s="593" t="s">
        <v>737</v>
      </c>
      <c r="C297" s="594" t="s">
        <v>446</v>
      </c>
      <c r="D297" s="595"/>
      <c r="E297" s="594" t="s">
        <v>739</v>
      </c>
      <c r="F297" s="596">
        <v>504.0</v>
      </c>
      <c r="G297" s="594"/>
      <c r="H297" s="594"/>
      <c r="I297" s="602">
        <v>504.0</v>
      </c>
      <c r="J297" s="594" t="s">
        <v>761</v>
      </c>
    </row>
    <row r="298" ht="15.75" customHeight="1">
      <c r="B298" s="593" t="s">
        <v>737</v>
      </c>
      <c r="C298" s="594" t="s">
        <v>448</v>
      </c>
      <c r="D298" s="595"/>
      <c r="E298" s="594" t="s">
        <v>739</v>
      </c>
      <c r="F298" s="596">
        <v>42.0</v>
      </c>
      <c r="G298" s="594"/>
      <c r="H298" s="594"/>
      <c r="I298" s="602">
        <v>42.0</v>
      </c>
      <c r="J298" s="594" t="s">
        <v>762</v>
      </c>
    </row>
    <row r="299" ht="15.75" customHeight="1">
      <c r="B299" s="593" t="s">
        <v>737</v>
      </c>
      <c r="C299" s="605" t="s">
        <v>763</v>
      </c>
      <c r="D299" s="595"/>
      <c r="E299" s="594" t="s">
        <v>739</v>
      </c>
      <c r="F299" s="596">
        <v>2049.09</v>
      </c>
      <c r="G299" s="594" t="s">
        <v>740</v>
      </c>
      <c r="H299" s="594" t="s">
        <v>764</v>
      </c>
      <c r="I299" s="602">
        <v>2049.09</v>
      </c>
      <c r="J299" s="594" t="s">
        <v>765</v>
      </c>
    </row>
    <row r="300" ht="15.75" customHeight="1">
      <c r="B300" s="593" t="s">
        <v>737</v>
      </c>
      <c r="C300" s="594" t="s">
        <v>446</v>
      </c>
      <c r="D300" s="595"/>
      <c r="E300" s="594" t="s">
        <v>739</v>
      </c>
      <c r="F300" s="596">
        <v>458.18</v>
      </c>
      <c r="G300" s="594"/>
      <c r="H300" s="594"/>
      <c r="I300" s="602">
        <v>458.18</v>
      </c>
      <c r="J300" s="594" t="s">
        <v>766</v>
      </c>
    </row>
    <row r="301" ht="15.75" customHeight="1">
      <c r="B301" s="593" t="s">
        <v>737</v>
      </c>
      <c r="C301" s="594" t="s">
        <v>448</v>
      </c>
      <c r="D301" s="595"/>
      <c r="E301" s="594" t="s">
        <v>739</v>
      </c>
      <c r="F301" s="596">
        <v>38.18</v>
      </c>
      <c r="G301" s="594"/>
      <c r="H301" s="594"/>
      <c r="I301" s="602">
        <v>38.18</v>
      </c>
      <c r="J301" s="594" t="s">
        <v>767</v>
      </c>
    </row>
    <row r="302" ht="15.75" customHeight="1">
      <c r="B302" s="597" t="s">
        <v>433</v>
      </c>
      <c r="C302" s="598" t="s">
        <v>52</v>
      </c>
      <c r="D302" s="599" t="s">
        <v>434</v>
      </c>
      <c r="E302" s="598" t="s">
        <v>435</v>
      </c>
      <c r="F302" s="600" t="s">
        <v>434</v>
      </c>
      <c r="G302" s="598" t="s">
        <v>436</v>
      </c>
      <c r="H302" s="597" t="s">
        <v>437</v>
      </c>
      <c r="I302" s="601" t="s">
        <v>438</v>
      </c>
      <c r="J302" s="598" t="s">
        <v>439</v>
      </c>
    </row>
    <row r="303" ht="15.75" customHeight="1">
      <c r="B303" s="593" t="s">
        <v>737</v>
      </c>
      <c r="C303" s="605" t="s">
        <v>768</v>
      </c>
      <c r="D303" s="595"/>
      <c r="E303" s="594" t="s">
        <v>739</v>
      </c>
      <c r="F303" s="596">
        <v>2341.82</v>
      </c>
      <c r="G303" s="594" t="s">
        <v>740</v>
      </c>
      <c r="H303" s="594" t="s">
        <v>764</v>
      </c>
      <c r="I303" s="602">
        <v>2341.82</v>
      </c>
      <c r="J303" s="594" t="s">
        <v>769</v>
      </c>
    </row>
    <row r="304" ht="15.75" customHeight="1">
      <c r="B304" s="593" t="s">
        <v>737</v>
      </c>
      <c r="C304" s="594" t="s">
        <v>446</v>
      </c>
      <c r="D304" s="595"/>
      <c r="E304" s="594" t="s">
        <v>739</v>
      </c>
      <c r="F304" s="596">
        <v>523.64</v>
      </c>
      <c r="G304" s="594"/>
      <c r="H304" s="594"/>
      <c r="I304" s="602">
        <v>523.64</v>
      </c>
      <c r="J304" s="594" t="s">
        <v>770</v>
      </c>
    </row>
    <row r="305" ht="15.75" customHeight="1">
      <c r="B305" s="593" t="s">
        <v>737</v>
      </c>
      <c r="C305" s="594" t="s">
        <v>448</v>
      </c>
      <c r="D305" s="595"/>
      <c r="E305" s="594" t="s">
        <v>739</v>
      </c>
      <c r="F305" s="596">
        <v>43.64</v>
      </c>
      <c r="G305" s="594"/>
      <c r="H305" s="594"/>
      <c r="I305" s="602">
        <v>43.64</v>
      </c>
      <c r="J305" s="594" t="s">
        <v>771</v>
      </c>
    </row>
    <row r="306" ht="15.75" customHeight="1">
      <c r="B306" s="593" t="s">
        <v>737</v>
      </c>
      <c r="C306" s="605" t="s">
        <v>772</v>
      </c>
      <c r="D306" s="595"/>
      <c r="E306" s="594" t="s">
        <v>739</v>
      </c>
      <c r="F306" s="596">
        <v>2208.0</v>
      </c>
      <c r="G306" s="594" t="s">
        <v>740</v>
      </c>
      <c r="H306" s="594" t="s">
        <v>773</v>
      </c>
      <c r="I306" s="602">
        <v>2208.0</v>
      </c>
      <c r="J306" s="594" t="s">
        <v>774</v>
      </c>
    </row>
    <row r="307" ht="15.75" customHeight="1">
      <c r="B307" s="593" t="s">
        <v>737</v>
      </c>
      <c r="C307" s="594" t="s">
        <v>446</v>
      </c>
      <c r="D307" s="595"/>
      <c r="E307" s="594" t="s">
        <v>739</v>
      </c>
      <c r="F307" s="596">
        <v>493.72</v>
      </c>
      <c r="G307" s="594"/>
      <c r="H307" s="594"/>
      <c r="I307" s="602">
        <v>493.72</v>
      </c>
      <c r="J307" s="594" t="s">
        <v>775</v>
      </c>
    </row>
    <row r="308" ht="15.75" customHeight="1">
      <c r="B308" s="593" t="s">
        <v>737</v>
      </c>
      <c r="C308" s="594" t="s">
        <v>448</v>
      </c>
      <c r="D308" s="595"/>
      <c r="E308" s="594" t="s">
        <v>739</v>
      </c>
      <c r="F308" s="596">
        <v>41.14</v>
      </c>
      <c r="G308" s="594"/>
      <c r="H308" s="594"/>
      <c r="I308" s="602">
        <v>41.14</v>
      </c>
      <c r="J308" s="594" t="s">
        <v>776</v>
      </c>
    </row>
    <row r="309" ht="15.75" customHeight="1">
      <c r="B309" s="593" t="s">
        <v>737</v>
      </c>
      <c r="C309" s="605" t="s">
        <v>777</v>
      </c>
      <c r="D309" s="595"/>
      <c r="E309" s="594" t="s">
        <v>739</v>
      </c>
      <c r="F309" s="596">
        <v>2208.0</v>
      </c>
      <c r="G309" s="594" t="s">
        <v>740</v>
      </c>
      <c r="H309" s="594" t="s">
        <v>773</v>
      </c>
      <c r="I309" s="602">
        <v>2208.0</v>
      </c>
      <c r="J309" s="594" t="s">
        <v>778</v>
      </c>
    </row>
    <row r="310" ht="15.75" customHeight="1">
      <c r="B310" s="593" t="s">
        <v>737</v>
      </c>
      <c r="C310" s="594" t="s">
        <v>446</v>
      </c>
      <c r="D310" s="595"/>
      <c r="E310" s="594" t="s">
        <v>739</v>
      </c>
      <c r="F310" s="596">
        <v>493.72</v>
      </c>
      <c r="G310" s="594"/>
      <c r="H310" s="594"/>
      <c r="I310" s="602">
        <v>493.72</v>
      </c>
      <c r="J310" s="594" t="s">
        <v>779</v>
      </c>
    </row>
    <row r="311" ht="15.75" customHeight="1">
      <c r="B311" s="593" t="s">
        <v>737</v>
      </c>
      <c r="C311" s="594" t="s">
        <v>448</v>
      </c>
      <c r="D311" s="595"/>
      <c r="E311" s="594" t="s">
        <v>739</v>
      </c>
      <c r="F311" s="596">
        <v>41.14</v>
      </c>
      <c r="G311" s="594"/>
      <c r="H311" s="594"/>
      <c r="I311" s="602">
        <v>41.14</v>
      </c>
      <c r="J311" s="594" t="s">
        <v>780</v>
      </c>
    </row>
    <row r="312" ht="15.75" customHeight="1">
      <c r="B312" s="593" t="s">
        <v>737</v>
      </c>
      <c r="C312" s="605" t="s">
        <v>781</v>
      </c>
      <c r="D312" s="595"/>
      <c r="E312" s="594" t="s">
        <v>739</v>
      </c>
      <c r="F312" s="596">
        <v>1967.77</v>
      </c>
      <c r="G312" s="594" t="s">
        <v>740</v>
      </c>
      <c r="H312" s="594" t="s">
        <v>782</v>
      </c>
      <c r="I312" s="602">
        <v>1967.77</v>
      </c>
      <c r="J312" s="594" t="s">
        <v>783</v>
      </c>
    </row>
    <row r="313" ht="15.75" customHeight="1">
      <c r="B313" s="593" t="s">
        <v>737</v>
      </c>
      <c r="C313" s="594" t="s">
        <v>446</v>
      </c>
      <c r="D313" s="595"/>
      <c r="E313" s="594" t="s">
        <v>739</v>
      </c>
      <c r="F313" s="596">
        <v>440.0</v>
      </c>
      <c r="G313" s="594"/>
      <c r="H313" s="594"/>
      <c r="I313" s="602">
        <v>440.0</v>
      </c>
      <c r="J313" s="594" t="s">
        <v>784</v>
      </c>
    </row>
    <row r="314" ht="15.75" customHeight="1">
      <c r="B314" s="593" t="s">
        <v>737</v>
      </c>
      <c r="C314" s="594" t="s">
        <v>448</v>
      </c>
      <c r="D314" s="595"/>
      <c r="E314" s="594" t="s">
        <v>739</v>
      </c>
      <c r="F314" s="596">
        <v>36.67</v>
      </c>
      <c r="G314" s="594"/>
      <c r="H314" s="594"/>
      <c r="I314" s="602">
        <v>36.67</v>
      </c>
      <c r="J314" s="594" t="s">
        <v>663</v>
      </c>
    </row>
    <row r="315" ht="15.75" customHeight="1">
      <c r="B315" s="593" t="s">
        <v>737</v>
      </c>
      <c r="C315" s="605" t="s">
        <v>785</v>
      </c>
      <c r="D315" s="595"/>
      <c r="E315" s="594" t="s">
        <v>739</v>
      </c>
      <c r="F315" s="596">
        <v>2683.34</v>
      </c>
      <c r="G315" s="594" t="s">
        <v>740</v>
      </c>
      <c r="H315" s="594" t="s">
        <v>782</v>
      </c>
      <c r="I315" s="602">
        <v>2683.34</v>
      </c>
      <c r="J315" s="594" t="s">
        <v>786</v>
      </c>
    </row>
    <row r="316" ht="15.75" customHeight="1">
      <c r="B316" s="593" t="s">
        <v>737</v>
      </c>
      <c r="C316" s="594" t="s">
        <v>446</v>
      </c>
      <c r="D316" s="595"/>
      <c r="E316" s="594" t="s">
        <v>739</v>
      </c>
      <c r="F316" s="596">
        <v>600.0</v>
      </c>
      <c r="G316" s="594"/>
      <c r="H316" s="594"/>
      <c r="I316" s="602">
        <v>600.0</v>
      </c>
      <c r="J316" s="594" t="s">
        <v>787</v>
      </c>
    </row>
    <row r="317" ht="15.75" customHeight="1">
      <c r="B317" s="593" t="s">
        <v>737</v>
      </c>
      <c r="C317" s="594" t="s">
        <v>448</v>
      </c>
      <c r="D317" s="595"/>
      <c r="E317" s="594" t="s">
        <v>739</v>
      </c>
      <c r="F317" s="596">
        <v>50.0</v>
      </c>
      <c r="G317" s="594"/>
      <c r="H317" s="594"/>
      <c r="I317" s="602">
        <v>50.0</v>
      </c>
      <c r="J317" s="594" t="s">
        <v>788</v>
      </c>
    </row>
    <row r="318" ht="15.75" customHeight="1">
      <c r="B318" s="597" t="s">
        <v>433</v>
      </c>
      <c r="C318" s="598" t="s">
        <v>52</v>
      </c>
      <c r="D318" s="599" t="s">
        <v>434</v>
      </c>
      <c r="E318" s="598" t="s">
        <v>435</v>
      </c>
      <c r="F318" s="600" t="s">
        <v>434</v>
      </c>
      <c r="G318" s="598" t="s">
        <v>436</v>
      </c>
      <c r="H318" s="597" t="s">
        <v>437</v>
      </c>
      <c r="I318" s="601" t="s">
        <v>438</v>
      </c>
      <c r="J318" s="598" t="s">
        <v>439</v>
      </c>
    </row>
    <row r="319" ht="15.75" customHeight="1">
      <c r="B319" s="593" t="s">
        <v>737</v>
      </c>
      <c r="C319" s="605" t="s">
        <v>789</v>
      </c>
      <c r="D319" s="595"/>
      <c r="E319" s="594" t="s">
        <v>739</v>
      </c>
      <c r="F319" s="596">
        <v>2415.0</v>
      </c>
      <c r="G319" s="594" t="s">
        <v>740</v>
      </c>
      <c r="H319" s="594" t="s">
        <v>790</v>
      </c>
      <c r="I319" s="602">
        <v>2415.0</v>
      </c>
      <c r="J319" s="594" t="s">
        <v>791</v>
      </c>
    </row>
    <row r="320" ht="15.75" customHeight="1">
      <c r="B320" s="593" t="s">
        <v>737</v>
      </c>
      <c r="C320" s="594" t="s">
        <v>446</v>
      </c>
      <c r="D320" s="595"/>
      <c r="E320" s="594" t="s">
        <v>739</v>
      </c>
      <c r="F320" s="596">
        <v>540.0</v>
      </c>
      <c r="G320" s="594"/>
      <c r="H320" s="594"/>
      <c r="I320" s="602">
        <v>540.0</v>
      </c>
      <c r="J320" s="594" t="s">
        <v>792</v>
      </c>
    </row>
    <row r="321" ht="15.75" customHeight="1">
      <c r="B321" s="593" t="s">
        <v>737</v>
      </c>
      <c r="C321" s="594" t="s">
        <v>448</v>
      </c>
      <c r="D321" s="595"/>
      <c r="E321" s="594" t="s">
        <v>739</v>
      </c>
      <c r="F321" s="596">
        <v>45.0</v>
      </c>
      <c r="G321" s="594"/>
      <c r="H321" s="594"/>
      <c r="I321" s="602">
        <v>45.0</v>
      </c>
      <c r="J321" s="594" t="s">
        <v>793</v>
      </c>
    </row>
    <row r="322" ht="15.75" customHeight="1">
      <c r="B322" s="593" t="s">
        <v>737</v>
      </c>
      <c r="C322" s="605" t="s">
        <v>794</v>
      </c>
      <c r="D322" s="595"/>
      <c r="E322" s="594" t="s">
        <v>739</v>
      </c>
      <c r="F322" s="596">
        <v>2095.85</v>
      </c>
      <c r="G322" s="594" t="s">
        <v>740</v>
      </c>
      <c r="H322" s="594" t="s">
        <v>790</v>
      </c>
      <c r="I322" s="602">
        <v>2095.85</v>
      </c>
      <c r="J322" s="594" t="s">
        <v>795</v>
      </c>
    </row>
    <row r="323" ht="15.75" customHeight="1">
      <c r="B323" s="593" t="s">
        <v>737</v>
      </c>
      <c r="C323" s="594" t="s">
        <v>446</v>
      </c>
      <c r="D323" s="595"/>
      <c r="E323" s="594" t="s">
        <v>739</v>
      </c>
      <c r="F323" s="596">
        <v>468.64</v>
      </c>
      <c r="G323" s="594"/>
      <c r="H323" s="594"/>
      <c r="I323" s="602">
        <v>468.64</v>
      </c>
      <c r="J323" s="594" t="s">
        <v>796</v>
      </c>
    </row>
    <row r="324" ht="15.75" customHeight="1">
      <c r="B324" s="593" t="s">
        <v>737</v>
      </c>
      <c r="C324" s="594" t="s">
        <v>448</v>
      </c>
      <c r="D324" s="595"/>
      <c r="E324" s="594" t="s">
        <v>739</v>
      </c>
      <c r="F324" s="596">
        <v>39.05</v>
      </c>
      <c r="G324" s="594"/>
      <c r="H324" s="594"/>
      <c r="I324" s="602">
        <v>39.05</v>
      </c>
      <c r="J324" s="594" t="s">
        <v>797</v>
      </c>
    </row>
    <row r="325" ht="15.75" customHeight="1">
      <c r="B325" s="593" t="s">
        <v>737</v>
      </c>
      <c r="C325" s="605" t="s">
        <v>798</v>
      </c>
      <c r="D325" s="595"/>
      <c r="E325" s="594" t="s">
        <v>739</v>
      </c>
      <c r="F325" s="596">
        <v>7135.32</v>
      </c>
      <c r="G325" s="594" t="s">
        <v>740</v>
      </c>
      <c r="H325" s="594" t="s">
        <v>799</v>
      </c>
      <c r="I325" s="602">
        <v>7135.32</v>
      </c>
      <c r="J325" s="594" t="s">
        <v>800</v>
      </c>
    </row>
    <row r="326" ht="15.75" customHeight="1">
      <c r="B326" s="593" t="s">
        <v>737</v>
      </c>
      <c r="C326" s="594" t="s">
        <v>446</v>
      </c>
      <c r="D326" s="595"/>
      <c r="E326" s="594" t="s">
        <v>739</v>
      </c>
      <c r="F326" s="596">
        <v>1595.48</v>
      </c>
      <c r="G326" s="594"/>
      <c r="H326" s="594"/>
      <c r="I326" s="602">
        <v>1595.48</v>
      </c>
      <c r="J326" s="594" t="s">
        <v>801</v>
      </c>
    </row>
    <row r="327" ht="15.75" customHeight="1">
      <c r="B327" s="593" t="s">
        <v>737</v>
      </c>
      <c r="C327" s="594" t="s">
        <v>448</v>
      </c>
      <c r="D327" s="595"/>
      <c r="E327" s="594" t="s">
        <v>739</v>
      </c>
      <c r="F327" s="596">
        <v>132.97</v>
      </c>
      <c r="G327" s="594"/>
      <c r="H327" s="594"/>
      <c r="I327" s="602">
        <v>132.97</v>
      </c>
      <c r="J327" s="594" t="s">
        <v>802</v>
      </c>
    </row>
    <row r="328" ht="15.75" customHeight="1">
      <c r="B328" s="593" t="s">
        <v>803</v>
      </c>
      <c r="C328" s="605" t="s">
        <v>804</v>
      </c>
      <c r="D328" s="595">
        <v>18000.0</v>
      </c>
      <c r="E328" s="594" t="s">
        <v>805</v>
      </c>
      <c r="F328" s="596">
        <v>18000.0</v>
      </c>
      <c r="G328" s="594" t="s">
        <v>806</v>
      </c>
      <c r="H328" s="594" t="s">
        <v>532</v>
      </c>
      <c r="I328" s="602">
        <v>1610.0</v>
      </c>
      <c r="J328" s="594" t="s">
        <v>807</v>
      </c>
    </row>
    <row r="329" ht="15.75" customHeight="1">
      <c r="B329" s="593" t="s">
        <v>803</v>
      </c>
      <c r="C329" s="594" t="s">
        <v>446</v>
      </c>
      <c r="D329" s="595"/>
      <c r="E329" s="594" t="s">
        <v>805</v>
      </c>
      <c r="F329" s="596"/>
      <c r="G329" s="594"/>
      <c r="H329" s="594"/>
      <c r="I329" s="602">
        <v>360.0</v>
      </c>
      <c r="J329" s="594" t="s">
        <v>461</v>
      </c>
    </row>
    <row r="330" ht="15.75" customHeight="1">
      <c r="B330" s="593" t="s">
        <v>803</v>
      </c>
      <c r="C330" s="594" t="s">
        <v>448</v>
      </c>
      <c r="D330" s="595"/>
      <c r="E330" s="594" t="s">
        <v>805</v>
      </c>
      <c r="F330" s="596"/>
      <c r="G330" s="594"/>
      <c r="H330" s="594"/>
      <c r="I330" s="602">
        <v>30.0</v>
      </c>
      <c r="J330" s="594" t="s">
        <v>462</v>
      </c>
    </row>
    <row r="331" ht="15.75" customHeight="1">
      <c r="B331" s="593" t="s">
        <v>803</v>
      </c>
      <c r="C331" s="605" t="s">
        <v>804</v>
      </c>
      <c r="D331" s="595"/>
      <c r="E331" s="594" t="s">
        <v>805</v>
      </c>
      <c r="F331" s="596"/>
      <c r="G331" s="594"/>
      <c r="H331" s="594" t="s">
        <v>534</v>
      </c>
      <c r="I331" s="602">
        <v>3220.0</v>
      </c>
      <c r="J331" s="594" t="s">
        <v>807</v>
      </c>
    </row>
    <row r="332" ht="15.75" customHeight="1">
      <c r="B332" s="593" t="s">
        <v>803</v>
      </c>
      <c r="C332" s="594" t="s">
        <v>446</v>
      </c>
      <c r="D332" s="595"/>
      <c r="E332" s="594" t="s">
        <v>805</v>
      </c>
      <c r="F332" s="596"/>
      <c r="G332" s="594"/>
      <c r="H332" s="594"/>
      <c r="I332" s="602">
        <v>720.0</v>
      </c>
      <c r="J332" s="594" t="s">
        <v>461</v>
      </c>
    </row>
    <row r="333" ht="15.75" customHeight="1">
      <c r="B333" s="593" t="s">
        <v>803</v>
      </c>
      <c r="C333" s="594" t="s">
        <v>448</v>
      </c>
      <c r="D333" s="595"/>
      <c r="E333" s="594" t="s">
        <v>805</v>
      </c>
      <c r="F333" s="596"/>
      <c r="G333" s="594"/>
      <c r="H333" s="594"/>
      <c r="I333" s="602">
        <v>60.0</v>
      </c>
      <c r="J333" s="594" t="s">
        <v>462</v>
      </c>
    </row>
    <row r="334" ht="15.75" customHeight="1">
      <c r="B334" s="593" t="s">
        <v>803</v>
      </c>
      <c r="C334" s="605" t="s">
        <v>804</v>
      </c>
      <c r="D334" s="595"/>
      <c r="E334" s="594" t="s">
        <v>805</v>
      </c>
      <c r="F334" s="596"/>
      <c r="G334" s="594"/>
      <c r="H334" s="594" t="s">
        <v>536</v>
      </c>
      <c r="I334" s="602">
        <v>3220.0</v>
      </c>
      <c r="J334" s="594" t="s">
        <v>808</v>
      </c>
    </row>
    <row r="335" ht="15.75" customHeight="1">
      <c r="B335" s="593" t="s">
        <v>803</v>
      </c>
      <c r="C335" s="594" t="s">
        <v>446</v>
      </c>
      <c r="D335" s="595"/>
      <c r="E335" s="594" t="s">
        <v>805</v>
      </c>
      <c r="F335" s="596"/>
      <c r="G335" s="594"/>
      <c r="H335" s="594"/>
      <c r="I335" s="602">
        <v>720.0</v>
      </c>
      <c r="J335" s="594" t="s">
        <v>474</v>
      </c>
    </row>
    <row r="336" ht="15.75" customHeight="1">
      <c r="B336" s="597" t="s">
        <v>433</v>
      </c>
      <c r="C336" s="598" t="s">
        <v>52</v>
      </c>
      <c r="D336" s="599" t="s">
        <v>434</v>
      </c>
      <c r="E336" s="598" t="s">
        <v>435</v>
      </c>
      <c r="F336" s="600" t="s">
        <v>434</v>
      </c>
      <c r="G336" s="598" t="s">
        <v>436</v>
      </c>
      <c r="H336" s="597" t="s">
        <v>437</v>
      </c>
      <c r="I336" s="601" t="s">
        <v>438</v>
      </c>
      <c r="J336" s="598" t="s">
        <v>439</v>
      </c>
    </row>
    <row r="337" ht="15.75" customHeight="1">
      <c r="B337" s="593" t="s">
        <v>803</v>
      </c>
      <c r="C337" s="594" t="s">
        <v>448</v>
      </c>
      <c r="D337" s="595"/>
      <c r="E337" s="594" t="s">
        <v>805</v>
      </c>
      <c r="F337" s="596"/>
      <c r="G337" s="594"/>
      <c r="H337" s="594"/>
      <c r="I337" s="602">
        <v>60.0</v>
      </c>
      <c r="J337" s="594" t="s">
        <v>475</v>
      </c>
    </row>
    <row r="338" ht="15.75" customHeight="1">
      <c r="B338" s="593" t="s">
        <v>803</v>
      </c>
      <c r="C338" s="605" t="s">
        <v>804</v>
      </c>
      <c r="D338" s="595"/>
      <c r="E338" s="594" t="s">
        <v>805</v>
      </c>
      <c r="F338" s="596"/>
      <c r="G338" s="594"/>
      <c r="H338" s="594" t="s">
        <v>538</v>
      </c>
      <c r="I338" s="602">
        <v>3220.0</v>
      </c>
      <c r="J338" s="594" t="s">
        <v>809</v>
      </c>
    </row>
    <row r="339" ht="15.75" customHeight="1">
      <c r="B339" s="593" t="s">
        <v>803</v>
      </c>
      <c r="C339" s="594" t="s">
        <v>446</v>
      </c>
      <c r="D339" s="595"/>
      <c r="E339" s="594" t="s">
        <v>805</v>
      </c>
      <c r="F339" s="596"/>
      <c r="G339" s="594"/>
      <c r="H339" s="594"/>
      <c r="I339" s="602">
        <v>720.0</v>
      </c>
      <c r="J339" s="594" t="s">
        <v>478</v>
      </c>
    </row>
    <row r="340" ht="15.75" customHeight="1">
      <c r="B340" s="593" t="s">
        <v>803</v>
      </c>
      <c r="C340" s="594" t="s">
        <v>448</v>
      </c>
      <c r="D340" s="595"/>
      <c r="E340" s="594" t="s">
        <v>805</v>
      </c>
      <c r="F340" s="596"/>
      <c r="G340" s="594"/>
      <c r="H340" s="594"/>
      <c r="I340" s="602">
        <v>60.0</v>
      </c>
      <c r="J340" s="594" t="s">
        <v>479</v>
      </c>
    </row>
    <row r="341" ht="15.75" customHeight="1">
      <c r="B341" s="593" t="s">
        <v>803</v>
      </c>
      <c r="C341" s="605" t="s">
        <v>804</v>
      </c>
      <c r="D341" s="595"/>
      <c r="E341" s="594" t="s">
        <v>805</v>
      </c>
      <c r="F341" s="596"/>
      <c r="G341" s="594"/>
      <c r="H341" s="594" t="s">
        <v>810</v>
      </c>
      <c r="I341" s="602">
        <v>1610.0</v>
      </c>
      <c r="J341" s="594" t="s">
        <v>811</v>
      </c>
    </row>
    <row r="342" ht="15.75" customHeight="1">
      <c r="B342" s="593" t="s">
        <v>803</v>
      </c>
      <c r="C342" s="594" t="s">
        <v>446</v>
      </c>
      <c r="D342" s="595"/>
      <c r="E342" s="594" t="s">
        <v>805</v>
      </c>
      <c r="F342" s="596"/>
      <c r="G342" s="594"/>
      <c r="H342" s="594"/>
      <c r="I342" s="602">
        <v>360.0</v>
      </c>
      <c r="J342" s="594" t="s">
        <v>482</v>
      </c>
    </row>
    <row r="343" ht="15.75" customHeight="1">
      <c r="B343" s="593" t="s">
        <v>803</v>
      </c>
      <c r="C343" s="594" t="s">
        <v>448</v>
      </c>
      <c r="D343" s="595"/>
      <c r="E343" s="594" t="s">
        <v>805</v>
      </c>
      <c r="F343" s="596"/>
      <c r="G343" s="594"/>
      <c r="H343" s="594"/>
      <c r="I343" s="602">
        <v>30.0</v>
      </c>
      <c r="J343" s="594" t="s">
        <v>483</v>
      </c>
    </row>
    <row r="344" ht="15.75" customHeight="1">
      <c r="B344" s="593" t="s">
        <v>803</v>
      </c>
      <c r="C344" s="605" t="s">
        <v>804</v>
      </c>
      <c r="D344" s="595"/>
      <c r="E344" s="594" t="s">
        <v>805</v>
      </c>
      <c r="F344" s="596"/>
      <c r="G344" s="594"/>
      <c r="H344" s="594" t="s">
        <v>812</v>
      </c>
      <c r="I344" s="602">
        <v>1610.0</v>
      </c>
      <c r="J344" s="594" t="s">
        <v>813</v>
      </c>
    </row>
    <row r="345" ht="15.75" customHeight="1">
      <c r="B345" s="593" t="s">
        <v>803</v>
      </c>
      <c r="C345" s="594" t="s">
        <v>446</v>
      </c>
      <c r="D345" s="595"/>
      <c r="E345" s="594" t="s">
        <v>805</v>
      </c>
      <c r="F345" s="596"/>
      <c r="G345" s="594"/>
      <c r="H345" s="594"/>
      <c r="I345" s="602">
        <v>360.0</v>
      </c>
      <c r="J345" s="594" t="s">
        <v>486</v>
      </c>
    </row>
    <row r="346" ht="15.75" customHeight="1">
      <c r="B346" s="593" t="s">
        <v>803</v>
      </c>
      <c r="C346" s="594" t="s">
        <v>448</v>
      </c>
      <c r="D346" s="595"/>
      <c r="E346" s="594" t="s">
        <v>805</v>
      </c>
      <c r="F346" s="596"/>
      <c r="G346" s="594"/>
      <c r="H346" s="594"/>
      <c r="I346" s="602">
        <v>30.0</v>
      </c>
      <c r="J346" s="594" t="s">
        <v>487</v>
      </c>
    </row>
    <row r="347" ht="15.75" customHeight="1">
      <c r="B347" s="593" t="s">
        <v>814</v>
      </c>
      <c r="C347" s="605" t="s">
        <v>348</v>
      </c>
      <c r="D347" s="595">
        <v>20000.0</v>
      </c>
      <c r="E347" s="606" t="s">
        <v>815</v>
      </c>
      <c r="F347" s="596">
        <v>20000.0</v>
      </c>
      <c r="G347" s="594" t="s">
        <v>816</v>
      </c>
      <c r="H347" s="594" t="s">
        <v>817</v>
      </c>
      <c r="I347" s="602">
        <v>20000.0</v>
      </c>
      <c r="J347" s="594" t="s">
        <v>818</v>
      </c>
    </row>
    <row r="348" ht="15.75" customHeight="1">
      <c r="B348" s="593" t="s">
        <v>819</v>
      </c>
      <c r="C348" s="605" t="s">
        <v>820</v>
      </c>
      <c r="D348" s="595">
        <v>13860.0</v>
      </c>
      <c r="E348" s="594" t="s">
        <v>739</v>
      </c>
      <c r="F348" s="596">
        <v>455.17</v>
      </c>
      <c r="G348" s="594"/>
      <c r="H348" s="594"/>
      <c r="I348" s="602">
        <v>455.17</v>
      </c>
      <c r="J348" s="594" t="s">
        <v>821</v>
      </c>
    </row>
    <row r="349" ht="15.75" customHeight="1">
      <c r="B349" s="593" t="s">
        <v>819</v>
      </c>
      <c r="C349" s="605" t="s">
        <v>820</v>
      </c>
      <c r="D349" s="595"/>
      <c r="E349" s="594" t="s">
        <v>739</v>
      </c>
      <c r="F349" s="596">
        <v>591.73</v>
      </c>
      <c r="G349" s="594"/>
      <c r="H349" s="594"/>
      <c r="I349" s="602">
        <v>591.73</v>
      </c>
      <c r="J349" s="594" t="s">
        <v>821</v>
      </c>
    </row>
    <row r="350" ht="15.75" customHeight="1">
      <c r="B350" s="593" t="s">
        <v>819</v>
      </c>
      <c r="C350" s="605" t="s">
        <v>820</v>
      </c>
      <c r="D350" s="595"/>
      <c r="E350" s="594" t="s">
        <v>739</v>
      </c>
      <c r="F350" s="596">
        <v>760.32</v>
      </c>
      <c r="G350" s="594"/>
      <c r="H350" s="594"/>
      <c r="I350" s="602">
        <v>760.32</v>
      </c>
      <c r="J350" s="594" t="s">
        <v>822</v>
      </c>
    </row>
    <row r="351" ht="15.75" customHeight="1">
      <c r="B351" s="593" t="s">
        <v>819</v>
      </c>
      <c r="C351" s="605" t="s">
        <v>820</v>
      </c>
      <c r="D351" s="595"/>
      <c r="E351" s="594" t="s">
        <v>739</v>
      </c>
      <c r="F351" s="596">
        <v>616.0</v>
      </c>
      <c r="G351" s="594"/>
      <c r="H351" s="594"/>
      <c r="I351" s="602">
        <v>616.0</v>
      </c>
      <c r="J351" s="594" t="s">
        <v>823</v>
      </c>
    </row>
    <row r="352" ht="15.75" customHeight="1">
      <c r="B352" s="593" t="s">
        <v>819</v>
      </c>
      <c r="C352" s="605" t="s">
        <v>820</v>
      </c>
      <c r="D352" s="595"/>
      <c r="E352" s="594" t="s">
        <v>739</v>
      </c>
      <c r="F352" s="596">
        <v>616.0</v>
      </c>
      <c r="G352" s="594"/>
      <c r="H352" s="594"/>
      <c r="I352" s="602">
        <v>616.0</v>
      </c>
      <c r="J352" s="594" t="s">
        <v>824</v>
      </c>
    </row>
    <row r="353" ht="15.75" customHeight="1">
      <c r="B353" s="593" t="s">
        <v>819</v>
      </c>
      <c r="C353" s="605" t="s">
        <v>820</v>
      </c>
      <c r="D353" s="595"/>
      <c r="E353" s="594" t="s">
        <v>739</v>
      </c>
      <c r="F353" s="596">
        <v>560.0</v>
      </c>
      <c r="G353" s="594"/>
      <c r="H353" s="594"/>
      <c r="I353" s="602">
        <v>560.0</v>
      </c>
      <c r="J353" s="594" t="s">
        <v>825</v>
      </c>
    </row>
    <row r="354" ht="15.75" customHeight="1">
      <c r="B354" s="593" t="s">
        <v>819</v>
      </c>
      <c r="C354" s="605" t="s">
        <v>820</v>
      </c>
      <c r="D354" s="595"/>
      <c r="E354" s="594" t="s">
        <v>739</v>
      </c>
      <c r="F354" s="596">
        <v>640.0</v>
      </c>
      <c r="G354" s="594"/>
      <c r="H354" s="594"/>
      <c r="I354" s="602">
        <v>640.0</v>
      </c>
      <c r="J354" s="594" t="s">
        <v>826</v>
      </c>
    </row>
    <row r="355" ht="15.75" customHeight="1">
      <c r="B355" s="593" t="s">
        <v>819</v>
      </c>
      <c r="C355" s="605" t="s">
        <v>820</v>
      </c>
      <c r="D355" s="595"/>
      <c r="E355" s="594" t="s">
        <v>739</v>
      </c>
      <c r="F355" s="596">
        <v>603.43</v>
      </c>
      <c r="G355" s="594"/>
      <c r="H355" s="594"/>
      <c r="I355" s="602">
        <v>603.43</v>
      </c>
      <c r="J355" s="594" t="s">
        <v>827</v>
      </c>
    </row>
    <row r="356" ht="15.75" customHeight="1">
      <c r="B356" s="593" t="s">
        <v>819</v>
      </c>
      <c r="C356" s="605" t="s">
        <v>820</v>
      </c>
      <c r="D356" s="595"/>
      <c r="E356" s="594" t="s">
        <v>739</v>
      </c>
      <c r="F356" s="596">
        <v>603.43</v>
      </c>
      <c r="G356" s="594"/>
      <c r="H356" s="594"/>
      <c r="I356" s="602">
        <v>603.43</v>
      </c>
      <c r="J356" s="594" t="s">
        <v>828</v>
      </c>
    </row>
    <row r="357" ht="15.75" customHeight="1">
      <c r="B357" s="597" t="s">
        <v>433</v>
      </c>
      <c r="C357" s="598" t="s">
        <v>52</v>
      </c>
      <c r="D357" s="599" t="s">
        <v>434</v>
      </c>
      <c r="E357" s="598" t="s">
        <v>435</v>
      </c>
      <c r="F357" s="600" t="s">
        <v>434</v>
      </c>
      <c r="G357" s="598" t="s">
        <v>436</v>
      </c>
      <c r="H357" s="597" t="s">
        <v>437</v>
      </c>
      <c r="I357" s="601" t="s">
        <v>438</v>
      </c>
      <c r="J357" s="598" t="s">
        <v>439</v>
      </c>
    </row>
    <row r="358" ht="15.75" customHeight="1">
      <c r="B358" s="593" t="s">
        <v>819</v>
      </c>
      <c r="C358" s="605" t="s">
        <v>820</v>
      </c>
      <c r="D358" s="595"/>
      <c r="E358" s="594" t="s">
        <v>739</v>
      </c>
      <c r="F358" s="596">
        <v>537.78</v>
      </c>
      <c r="G358" s="594"/>
      <c r="H358" s="594"/>
      <c r="I358" s="602">
        <v>537.78</v>
      </c>
      <c r="J358" s="594" t="s">
        <v>829</v>
      </c>
    </row>
    <row r="359" ht="15.75" customHeight="1">
      <c r="B359" s="593" t="s">
        <v>819</v>
      </c>
      <c r="C359" s="605" t="s">
        <v>820</v>
      </c>
      <c r="D359" s="595"/>
      <c r="E359" s="594" t="s">
        <v>739</v>
      </c>
      <c r="F359" s="596">
        <v>733.33</v>
      </c>
      <c r="G359" s="594"/>
      <c r="H359" s="594"/>
      <c r="I359" s="602">
        <v>733.33</v>
      </c>
      <c r="J359" s="594" t="s">
        <v>830</v>
      </c>
    </row>
    <row r="360" ht="15.75" customHeight="1">
      <c r="B360" s="593" t="s">
        <v>819</v>
      </c>
      <c r="C360" s="605" t="s">
        <v>820</v>
      </c>
      <c r="D360" s="595"/>
      <c r="E360" s="594" t="s">
        <v>739</v>
      </c>
      <c r="F360" s="596">
        <v>660.0</v>
      </c>
      <c r="G360" s="594"/>
      <c r="H360" s="594"/>
      <c r="I360" s="602">
        <v>660.0</v>
      </c>
      <c r="J360" s="594" t="s">
        <v>831</v>
      </c>
    </row>
    <row r="361" ht="15.75" customHeight="1">
      <c r="B361" s="593" t="s">
        <v>819</v>
      </c>
      <c r="C361" s="605" t="s">
        <v>820</v>
      </c>
      <c r="D361" s="595"/>
      <c r="E361" s="594" t="s">
        <v>739</v>
      </c>
      <c r="F361" s="596">
        <v>572.78</v>
      </c>
      <c r="G361" s="594"/>
      <c r="H361" s="594"/>
      <c r="I361" s="602">
        <v>572.78</v>
      </c>
      <c r="J361" s="594" t="s">
        <v>832</v>
      </c>
    </row>
    <row r="362" ht="15.75" customHeight="1">
      <c r="B362" s="593" t="s">
        <v>819</v>
      </c>
      <c r="C362" s="605" t="s">
        <v>820</v>
      </c>
      <c r="D362" s="595"/>
      <c r="E362" s="594" t="s">
        <v>739</v>
      </c>
      <c r="F362" s="596">
        <v>1950.03</v>
      </c>
      <c r="G362" s="594"/>
      <c r="H362" s="594"/>
      <c r="I362" s="602">
        <v>1950.03</v>
      </c>
      <c r="J362" s="594" t="s">
        <v>833</v>
      </c>
    </row>
    <row r="363" ht="15.75" customHeight="1">
      <c r="B363" s="593" t="s">
        <v>819</v>
      </c>
      <c r="C363" s="605" t="s">
        <v>820</v>
      </c>
      <c r="D363" s="595"/>
      <c r="E363" s="594" t="s">
        <v>805</v>
      </c>
      <c r="F363" s="596">
        <v>1320.0</v>
      </c>
      <c r="G363" s="594" t="s">
        <v>806</v>
      </c>
      <c r="H363" s="594"/>
      <c r="I363" s="602">
        <v>1320.0</v>
      </c>
      <c r="J363" s="594" t="s">
        <v>630</v>
      </c>
    </row>
    <row r="364" ht="15.75" customHeight="1">
      <c r="B364" s="593" t="s">
        <v>819</v>
      </c>
      <c r="C364" s="605" t="s">
        <v>820</v>
      </c>
      <c r="D364" s="595"/>
      <c r="E364" s="594" t="s">
        <v>805</v>
      </c>
      <c r="F364" s="596">
        <v>880.0</v>
      </c>
      <c r="G364" s="594" t="s">
        <v>806</v>
      </c>
      <c r="H364" s="594"/>
      <c r="I364" s="602">
        <v>880.0</v>
      </c>
      <c r="J364" s="594" t="s">
        <v>600</v>
      </c>
    </row>
    <row r="365" ht="15.75" customHeight="1">
      <c r="B365" s="593" t="s">
        <v>819</v>
      </c>
      <c r="C365" s="605" t="s">
        <v>820</v>
      </c>
      <c r="D365" s="595"/>
      <c r="E365" s="594" t="s">
        <v>805</v>
      </c>
      <c r="F365" s="596">
        <v>880.0</v>
      </c>
      <c r="G365" s="594" t="s">
        <v>806</v>
      </c>
      <c r="H365" s="594"/>
      <c r="I365" s="602">
        <v>880.0</v>
      </c>
      <c r="J365" s="594" t="s">
        <v>834</v>
      </c>
    </row>
    <row r="366" ht="15.75" customHeight="1">
      <c r="B366" s="593" t="s">
        <v>819</v>
      </c>
      <c r="C366" s="605" t="s">
        <v>820</v>
      </c>
      <c r="D366" s="595"/>
      <c r="E366" s="594" t="s">
        <v>805</v>
      </c>
      <c r="F366" s="596">
        <v>440.0</v>
      </c>
      <c r="G366" s="594" t="s">
        <v>806</v>
      </c>
      <c r="H366" s="594"/>
      <c r="I366" s="602">
        <v>440.0</v>
      </c>
      <c r="J366" s="594" t="s">
        <v>633</v>
      </c>
    </row>
    <row r="367" ht="15.75" customHeight="1">
      <c r="B367" s="593" t="s">
        <v>819</v>
      </c>
      <c r="C367" s="605" t="s">
        <v>820</v>
      </c>
      <c r="D367" s="595"/>
      <c r="E367" s="594" t="s">
        <v>805</v>
      </c>
      <c r="F367" s="596">
        <v>440.0</v>
      </c>
      <c r="G367" s="594" t="s">
        <v>806</v>
      </c>
      <c r="H367" s="594"/>
      <c r="I367" s="602">
        <v>440.0</v>
      </c>
      <c r="J367" s="594" t="s">
        <v>634</v>
      </c>
    </row>
    <row r="368" ht="15.75" customHeight="1">
      <c r="B368" s="593" t="s">
        <v>835</v>
      </c>
      <c r="C368" s="605" t="s">
        <v>836</v>
      </c>
      <c r="D368" s="595">
        <v>24000.0</v>
      </c>
      <c r="E368" s="594" t="s">
        <v>837</v>
      </c>
      <c r="F368" s="596">
        <v>24000.0</v>
      </c>
      <c r="G368" s="594" t="s">
        <v>838</v>
      </c>
      <c r="H368" s="594" t="s">
        <v>839</v>
      </c>
      <c r="I368" s="602">
        <v>24000.0</v>
      </c>
      <c r="J368" s="594" t="s">
        <v>840</v>
      </c>
    </row>
    <row r="369" ht="15.75" customHeight="1">
      <c r="B369" s="593" t="s">
        <v>841</v>
      </c>
      <c r="C369" s="605" t="s">
        <v>842</v>
      </c>
      <c r="D369" s="595">
        <v>16000.0</v>
      </c>
      <c r="E369" s="594" t="s">
        <v>837</v>
      </c>
      <c r="F369" s="596">
        <v>76000.0</v>
      </c>
      <c r="G369" s="594" t="s">
        <v>843</v>
      </c>
      <c r="H369" s="594" t="s">
        <v>844</v>
      </c>
      <c r="I369" s="595">
        <v>16000.0</v>
      </c>
      <c r="J369" s="594" t="s">
        <v>845</v>
      </c>
    </row>
    <row r="370" ht="15.75" customHeight="1">
      <c r="B370" s="593" t="s">
        <v>846</v>
      </c>
      <c r="C370" s="605" t="s">
        <v>847</v>
      </c>
      <c r="D370" s="595">
        <v>36000.0</v>
      </c>
      <c r="E370" s="594" t="s">
        <v>837</v>
      </c>
      <c r="F370" s="596"/>
      <c r="G370" s="594"/>
      <c r="H370" s="594" t="s">
        <v>844</v>
      </c>
      <c r="I370" s="595">
        <v>36000.0</v>
      </c>
      <c r="J370" s="594" t="s">
        <v>845</v>
      </c>
    </row>
    <row r="371" ht="15.75" customHeight="1">
      <c r="B371" s="593" t="s">
        <v>848</v>
      </c>
      <c r="C371" s="605" t="s">
        <v>849</v>
      </c>
      <c r="D371" s="595">
        <v>24000.0</v>
      </c>
      <c r="E371" s="594" t="s">
        <v>837</v>
      </c>
      <c r="F371" s="596"/>
      <c r="G371" s="594"/>
      <c r="H371" s="594" t="s">
        <v>844</v>
      </c>
      <c r="I371" s="595">
        <v>24000.0</v>
      </c>
      <c r="J371" s="594" t="s">
        <v>845</v>
      </c>
    </row>
    <row r="372" ht="15.75" customHeight="1">
      <c r="B372" s="593" t="s">
        <v>850</v>
      </c>
      <c r="C372" s="606" t="s">
        <v>851</v>
      </c>
      <c r="D372" s="603"/>
      <c r="E372" s="594" t="s">
        <v>852</v>
      </c>
      <c r="F372" s="603"/>
      <c r="G372" s="606" t="s">
        <v>853</v>
      </c>
      <c r="H372" s="604"/>
      <c r="I372" s="603"/>
      <c r="J372" s="594"/>
    </row>
    <row r="373" ht="15.75" customHeight="1">
      <c r="B373" s="593" t="s">
        <v>850</v>
      </c>
      <c r="C373" s="606" t="s">
        <v>851</v>
      </c>
      <c r="D373" s="603"/>
      <c r="E373" s="594" t="s">
        <v>854</v>
      </c>
      <c r="F373" s="603"/>
      <c r="G373" s="606" t="s">
        <v>853</v>
      </c>
      <c r="H373" s="604"/>
      <c r="I373" s="603"/>
      <c r="J373" s="594"/>
    </row>
    <row r="374" ht="15.75" customHeight="1">
      <c r="B374" s="597" t="s">
        <v>433</v>
      </c>
      <c r="C374" s="598" t="s">
        <v>52</v>
      </c>
      <c r="D374" s="599" t="s">
        <v>434</v>
      </c>
      <c r="E374" s="598" t="s">
        <v>435</v>
      </c>
      <c r="F374" s="600" t="s">
        <v>434</v>
      </c>
      <c r="G374" s="598" t="s">
        <v>436</v>
      </c>
      <c r="H374" s="597" t="s">
        <v>437</v>
      </c>
      <c r="I374" s="601" t="s">
        <v>438</v>
      </c>
      <c r="J374" s="598" t="s">
        <v>439</v>
      </c>
    </row>
    <row r="375" ht="15.75" customHeight="1">
      <c r="B375" s="593" t="s">
        <v>850</v>
      </c>
      <c r="C375" s="606" t="s">
        <v>851</v>
      </c>
      <c r="D375" s="603"/>
      <c r="E375" s="594" t="s">
        <v>855</v>
      </c>
      <c r="F375" s="603"/>
      <c r="G375" s="606" t="s">
        <v>856</v>
      </c>
      <c r="H375" s="604"/>
      <c r="I375" s="603"/>
      <c r="J375" s="594"/>
    </row>
    <row r="376" ht="15.75" customHeight="1">
      <c r="B376" s="593" t="s">
        <v>857</v>
      </c>
      <c r="C376" s="605" t="s">
        <v>858</v>
      </c>
      <c r="D376" s="595">
        <v>20240.0</v>
      </c>
      <c r="E376" s="594"/>
      <c r="F376" s="596">
        <v>10340.0</v>
      </c>
      <c r="G376" s="594"/>
      <c r="H376" s="594"/>
      <c r="I376" s="602">
        <v>10340.0</v>
      </c>
      <c r="J376" s="594" t="s">
        <v>627</v>
      </c>
    </row>
    <row r="377" ht="15.75" customHeight="1">
      <c r="B377" s="593" t="s">
        <v>857</v>
      </c>
      <c r="C377" s="605" t="s">
        <v>858</v>
      </c>
      <c r="D377" s="595"/>
      <c r="E377" s="594"/>
      <c r="F377" s="596">
        <v>5500.0</v>
      </c>
      <c r="G377" s="594"/>
      <c r="H377" s="594"/>
      <c r="I377" s="602">
        <v>5500.0</v>
      </c>
      <c r="J377" s="594" t="s">
        <v>628</v>
      </c>
    </row>
    <row r="378" ht="15.75" customHeight="1">
      <c r="B378" s="593" t="s">
        <v>857</v>
      </c>
      <c r="C378" s="605" t="s">
        <v>858</v>
      </c>
      <c r="D378" s="595"/>
      <c r="E378" s="594"/>
      <c r="F378" s="596">
        <v>2200.0</v>
      </c>
      <c r="G378" s="594"/>
      <c r="H378" s="594"/>
      <c r="I378" s="602">
        <v>2200.0</v>
      </c>
      <c r="J378" s="594" t="s">
        <v>630</v>
      </c>
    </row>
    <row r="379" ht="15.75" customHeight="1">
      <c r="B379" s="593" t="s">
        <v>857</v>
      </c>
      <c r="C379" s="605" t="s">
        <v>858</v>
      </c>
      <c r="D379" s="595"/>
      <c r="E379" s="594"/>
      <c r="F379" s="596">
        <v>2200.0</v>
      </c>
      <c r="G379" s="594"/>
      <c r="H379" s="594"/>
      <c r="I379" s="602">
        <v>2200.0</v>
      </c>
      <c r="J379" s="594" t="s">
        <v>834</v>
      </c>
    </row>
    <row r="380" ht="15.75" customHeight="1">
      <c r="B380" s="593" t="s">
        <v>859</v>
      </c>
      <c r="C380" s="605" t="s">
        <v>860</v>
      </c>
      <c r="D380" s="595">
        <v>22000.0</v>
      </c>
      <c r="E380" s="594" t="s">
        <v>861</v>
      </c>
      <c r="F380" s="596">
        <v>22000.0</v>
      </c>
      <c r="G380" s="594" t="s">
        <v>862</v>
      </c>
      <c r="H380" s="594" t="s">
        <v>863</v>
      </c>
      <c r="I380" s="602">
        <v>17710.0</v>
      </c>
      <c r="J380" s="594" t="s">
        <v>864</v>
      </c>
    </row>
    <row r="381" ht="15.75" customHeight="1">
      <c r="B381" s="593" t="s">
        <v>859</v>
      </c>
      <c r="C381" s="594" t="s">
        <v>446</v>
      </c>
      <c r="D381" s="595"/>
      <c r="E381" s="594" t="s">
        <v>861</v>
      </c>
      <c r="F381" s="596"/>
      <c r="G381" s="594"/>
      <c r="H381" s="594"/>
      <c r="I381" s="602">
        <v>3960.0</v>
      </c>
      <c r="J381" s="594" t="s">
        <v>447</v>
      </c>
    </row>
    <row r="382" ht="15.75" customHeight="1">
      <c r="B382" s="593" t="s">
        <v>859</v>
      </c>
      <c r="C382" s="594" t="s">
        <v>448</v>
      </c>
      <c r="D382" s="595"/>
      <c r="E382" s="594" t="s">
        <v>861</v>
      </c>
      <c r="F382" s="596"/>
      <c r="G382" s="594"/>
      <c r="H382" s="594"/>
      <c r="I382" s="602">
        <v>330.0</v>
      </c>
      <c r="J382" s="594" t="s">
        <v>449</v>
      </c>
    </row>
    <row r="383" ht="15.75" customHeight="1">
      <c r="B383" s="593" t="s">
        <v>865</v>
      </c>
      <c r="C383" s="605" t="s">
        <v>866</v>
      </c>
      <c r="D383" s="595">
        <v>25000.0</v>
      </c>
      <c r="E383" s="594" t="s">
        <v>867</v>
      </c>
      <c r="F383" s="596">
        <v>25000.0</v>
      </c>
      <c r="G383" s="594" t="s">
        <v>868</v>
      </c>
      <c r="H383" s="594" t="s">
        <v>869</v>
      </c>
      <c r="I383" s="602">
        <v>20125.0</v>
      </c>
      <c r="J383" s="594" t="s">
        <v>870</v>
      </c>
    </row>
    <row r="384" ht="15.75" customHeight="1">
      <c r="B384" s="593" t="s">
        <v>865</v>
      </c>
      <c r="C384" s="594" t="s">
        <v>446</v>
      </c>
      <c r="D384" s="595"/>
      <c r="E384" s="594" t="s">
        <v>867</v>
      </c>
      <c r="F384" s="596"/>
      <c r="G384" s="594"/>
      <c r="H384" s="594"/>
      <c r="I384" s="602">
        <v>4500.0</v>
      </c>
      <c r="J384" s="594" t="s">
        <v>447</v>
      </c>
    </row>
    <row r="385" ht="15.75" customHeight="1">
      <c r="B385" s="593" t="s">
        <v>865</v>
      </c>
      <c r="C385" s="594" t="s">
        <v>448</v>
      </c>
      <c r="D385" s="595"/>
      <c r="E385" s="594" t="s">
        <v>867</v>
      </c>
      <c r="F385" s="596"/>
      <c r="G385" s="594"/>
      <c r="H385" s="594"/>
      <c r="I385" s="602">
        <v>375.0</v>
      </c>
      <c r="J385" s="594" t="s">
        <v>449</v>
      </c>
    </row>
    <row r="386" ht="15.75" customHeight="1">
      <c r="B386" s="593" t="s">
        <v>871</v>
      </c>
      <c r="C386" s="605" t="s">
        <v>872</v>
      </c>
      <c r="D386" s="595">
        <v>10000.0</v>
      </c>
      <c r="E386" s="594" t="s">
        <v>861</v>
      </c>
      <c r="F386" s="596">
        <v>10000.0</v>
      </c>
      <c r="G386" s="594" t="s">
        <v>873</v>
      </c>
      <c r="H386" s="594" t="s">
        <v>874</v>
      </c>
      <c r="I386" s="602">
        <v>8050.0</v>
      </c>
      <c r="J386" s="594" t="s">
        <v>579</v>
      </c>
    </row>
    <row r="387" ht="15.75" customHeight="1">
      <c r="B387" s="593"/>
      <c r="C387" s="594" t="s">
        <v>446</v>
      </c>
      <c r="D387" s="595"/>
      <c r="E387" s="594" t="s">
        <v>861</v>
      </c>
      <c r="F387" s="596"/>
      <c r="G387" s="594"/>
      <c r="H387" s="594"/>
      <c r="I387" s="602">
        <v>1800.0</v>
      </c>
      <c r="J387" s="594" t="s">
        <v>478</v>
      </c>
    </row>
    <row r="388" ht="15.75" customHeight="1">
      <c r="B388" s="593"/>
      <c r="C388" s="594" t="s">
        <v>448</v>
      </c>
      <c r="D388" s="595"/>
      <c r="E388" s="594" t="s">
        <v>861</v>
      </c>
      <c r="F388" s="596"/>
      <c r="G388" s="594"/>
      <c r="H388" s="594"/>
      <c r="I388" s="602">
        <v>150.0</v>
      </c>
      <c r="J388" s="594" t="s">
        <v>479</v>
      </c>
    </row>
    <row r="389" ht="15.75" customHeight="1">
      <c r="B389" s="593" t="s">
        <v>875</v>
      </c>
      <c r="C389" s="605" t="s">
        <v>876</v>
      </c>
      <c r="D389" s="595">
        <v>25000.0</v>
      </c>
      <c r="E389" s="594" t="s">
        <v>877</v>
      </c>
      <c r="F389" s="596">
        <v>25000.0</v>
      </c>
      <c r="G389" s="594" t="s">
        <v>878</v>
      </c>
      <c r="H389" s="594" t="s">
        <v>532</v>
      </c>
      <c r="I389" s="602">
        <v>20125.0</v>
      </c>
      <c r="J389" s="594" t="s">
        <v>879</v>
      </c>
    </row>
    <row r="390" ht="15.75" customHeight="1">
      <c r="B390" s="593" t="s">
        <v>875</v>
      </c>
      <c r="C390" s="594" t="s">
        <v>446</v>
      </c>
      <c r="D390" s="595"/>
      <c r="E390" s="594" t="s">
        <v>877</v>
      </c>
      <c r="F390" s="596"/>
      <c r="G390" s="594"/>
      <c r="H390" s="594"/>
      <c r="I390" s="602">
        <v>4500.0</v>
      </c>
      <c r="J390" s="594" t="s">
        <v>453</v>
      </c>
    </row>
    <row r="391" ht="15.75" customHeight="1">
      <c r="B391" s="593" t="s">
        <v>875</v>
      </c>
      <c r="C391" s="594" t="s">
        <v>448</v>
      </c>
      <c r="D391" s="595"/>
      <c r="E391" s="594" t="s">
        <v>877</v>
      </c>
      <c r="F391" s="596"/>
      <c r="G391" s="594"/>
      <c r="H391" s="594"/>
      <c r="I391" s="602">
        <v>375.0</v>
      </c>
      <c r="J391" s="594" t="s">
        <v>454</v>
      </c>
    </row>
    <row r="392" ht="15.75" customHeight="1">
      <c r="B392" s="593" t="s">
        <v>880</v>
      </c>
      <c r="C392" s="605" t="s">
        <v>881</v>
      </c>
      <c r="D392" s="595">
        <v>10000.0</v>
      </c>
      <c r="E392" s="594" t="s">
        <v>882</v>
      </c>
      <c r="F392" s="596">
        <v>10000.0</v>
      </c>
      <c r="G392" s="594" t="s">
        <v>883</v>
      </c>
      <c r="H392" s="594" t="s">
        <v>884</v>
      </c>
      <c r="I392" s="602">
        <v>8050.0</v>
      </c>
      <c r="J392" s="594" t="s">
        <v>885</v>
      </c>
    </row>
    <row r="393" ht="15.75" customHeight="1">
      <c r="B393" s="593" t="s">
        <v>880</v>
      </c>
      <c r="C393" s="594" t="s">
        <v>446</v>
      </c>
      <c r="D393" s="595"/>
      <c r="E393" s="594" t="s">
        <v>882</v>
      </c>
      <c r="F393" s="596"/>
      <c r="G393" s="594"/>
      <c r="H393" s="594"/>
      <c r="I393" s="602">
        <v>1800.0</v>
      </c>
      <c r="J393" s="594" t="s">
        <v>461</v>
      </c>
    </row>
    <row r="394" ht="15.75" customHeight="1">
      <c r="B394" s="597" t="s">
        <v>433</v>
      </c>
      <c r="C394" s="598" t="s">
        <v>52</v>
      </c>
      <c r="D394" s="599" t="s">
        <v>434</v>
      </c>
      <c r="E394" s="598" t="s">
        <v>435</v>
      </c>
      <c r="F394" s="600" t="s">
        <v>434</v>
      </c>
      <c r="G394" s="598" t="s">
        <v>436</v>
      </c>
      <c r="H394" s="597" t="s">
        <v>437</v>
      </c>
      <c r="I394" s="601" t="s">
        <v>438</v>
      </c>
      <c r="J394" s="598" t="s">
        <v>439</v>
      </c>
    </row>
    <row r="395" ht="15.75" customHeight="1">
      <c r="B395" s="593" t="s">
        <v>880</v>
      </c>
      <c r="C395" s="594" t="s">
        <v>448</v>
      </c>
      <c r="D395" s="595"/>
      <c r="E395" s="594" t="s">
        <v>882</v>
      </c>
      <c r="F395" s="596"/>
      <c r="G395" s="594"/>
      <c r="H395" s="594"/>
      <c r="I395" s="602">
        <v>150.0</v>
      </c>
      <c r="J395" s="594" t="s">
        <v>462</v>
      </c>
    </row>
    <row r="396" ht="15.75" customHeight="1">
      <c r="B396" s="607" t="s">
        <v>886</v>
      </c>
      <c r="C396" s="573"/>
      <c r="D396" s="595">
        <f>SUM(D11:D395)</f>
        <v>1998866</v>
      </c>
      <c r="E396" s="594"/>
      <c r="F396" s="596">
        <f>SUM(F11:F395)</f>
        <v>1998866</v>
      </c>
      <c r="G396" s="608"/>
      <c r="H396" s="608"/>
      <c r="I396" s="609">
        <f>SUM(I11:I395)</f>
        <v>1998866</v>
      </c>
      <c r="J396" s="610"/>
    </row>
    <row r="397" ht="15.75" customHeight="1">
      <c r="B397" s="611"/>
      <c r="C397" s="611"/>
      <c r="D397" s="612"/>
      <c r="E397" s="611"/>
      <c r="F397" s="613">
        <f>D396-F396</f>
        <v>0.0000000002328306437</v>
      </c>
      <c r="G397" s="614"/>
      <c r="H397" s="614"/>
      <c r="I397" s="615">
        <f>F396-I396</f>
        <v>0</v>
      </c>
      <c r="J397" s="614"/>
    </row>
    <row r="398" ht="15.75" customHeight="1">
      <c r="B398" s="611"/>
      <c r="C398" s="611"/>
      <c r="D398" s="612"/>
      <c r="E398" s="611"/>
      <c r="F398" s="613"/>
      <c r="G398" s="616"/>
      <c r="H398" s="616"/>
      <c r="I398" s="562"/>
      <c r="J398" s="616"/>
    </row>
    <row r="399" ht="15.75" customHeight="1">
      <c r="B399" s="617" t="s">
        <v>887</v>
      </c>
      <c r="D399" s="612"/>
      <c r="E399" s="617"/>
      <c r="F399" s="613"/>
      <c r="G399" s="618"/>
      <c r="H399" s="618"/>
      <c r="I399" s="562"/>
      <c r="J399" s="618"/>
    </row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B396:C396"/>
    <mergeCell ref="B399:C399"/>
    <mergeCell ref="H2:J2"/>
    <mergeCell ref="B4:J4"/>
    <mergeCell ref="B5:J5"/>
    <mergeCell ref="B6:J6"/>
    <mergeCell ref="B7:J7"/>
    <mergeCell ref="B9:D9"/>
    <mergeCell ref="E9:J9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2021-07-09T03:45:07Z</dcterms:created>
  <dc:creator>Karina</dc:creator>
</cp:coreProperties>
</file>