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36" yWindow="300" windowWidth="15396" windowHeight="8256" activeTab="2"/>
  </bookViews>
  <sheets>
    <sheet name="Фінансування" sheetId="1" r:id="rId1"/>
    <sheet name="Витрати" sheetId="2" r:id="rId2"/>
    <sheet name="Рестр документів" sheetId="3" r:id="rId3"/>
  </sheets>
  <calcPr calcId="144525"/>
  <extLst>
    <ext uri="GoogleSheetsCustomDataVersion1">
      <go:sheetsCustomData xmlns:go="http://customooxmlschemas.google.com/" r:id="" roundtripDataSignature="AMtx7mgc3FpX1BUMrWko3niejs5f5zsiSg=="/>
    </ext>
  </extLst>
</workbook>
</file>

<file path=xl/calcChain.xml><?xml version="1.0" encoding="utf-8"?>
<calcChain xmlns="http://schemas.openxmlformats.org/spreadsheetml/2006/main">
  <c r="I134" i="2" l="1"/>
  <c r="H97" i="2" l="1"/>
  <c r="J97" i="2"/>
  <c r="J92" i="2"/>
  <c r="I82" i="2"/>
  <c r="I80" i="2"/>
  <c r="I78" i="2"/>
  <c r="H127" i="2" l="1"/>
  <c r="J55" i="2"/>
  <c r="G97" i="2" l="1"/>
  <c r="W97" i="2" s="1"/>
  <c r="H100" i="2"/>
  <c r="V97" i="2"/>
  <c r="S97" i="2"/>
  <c r="P97" i="2"/>
  <c r="M97" i="2"/>
  <c r="H101" i="2"/>
  <c r="J134" i="2"/>
  <c r="X97" i="2" l="1"/>
  <c r="Y97" i="2" s="1"/>
  <c r="Z97" i="2" s="1"/>
  <c r="J139" i="2" l="1"/>
  <c r="I136" i="2" l="1"/>
  <c r="I138" i="2"/>
  <c r="H128" i="2"/>
  <c r="H129" i="2"/>
  <c r="H123" i="2"/>
  <c r="H122" i="2"/>
  <c r="G139" i="2" l="1"/>
  <c r="G138" i="2"/>
  <c r="G137" i="2"/>
  <c r="G136" i="2"/>
  <c r="G135" i="2"/>
  <c r="G134" i="2"/>
  <c r="V103" i="2"/>
  <c r="S103" i="2"/>
  <c r="P103" i="2"/>
  <c r="M103" i="2"/>
  <c r="J103" i="2"/>
  <c r="G103" i="2"/>
  <c r="G96" i="2"/>
  <c r="I81" i="2"/>
  <c r="X103" i="2" l="1"/>
  <c r="W103" i="2"/>
  <c r="Y103" i="2" l="1"/>
  <c r="Z103" i="2" s="1"/>
  <c r="G14" i="2" l="1"/>
  <c r="J14" i="2"/>
  <c r="M14" i="2"/>
  <c r="P14" i="2"/>
  <c r="S14" i="2"/>
  <c r="V14" i="2"/>
  <c r="J82" i="2"/>
  <c r="J81" i="2"/>
  <c r="J80" i="2"/>
  <c r="I79" i="2"/>
  <c r="J79" i="2" s="1"/>
  <c r="V82" i="2"/>
  <c r="S82" i="2"/>
  <c r="P82" i="2"/>
  <c r="M82" i="2"/>
  <c r="G82" i="2"/>
  <c r="G92" i="2"/>
  <c r="G93" i="2"/>
  <c r="I89" i="2"/>
  <c r="V81" i="2"/>
  <c r="S81" i="2"/>
  <c r="P81" i="2"/>
  <c r="M81" i="2"/>
  <c r="G81" i="2"/>
  <c r="V80" i="2"/>
  <c r="S80" i="2"/>
  <c r="P80" i="2"/>
  <c r="M80" i="2"/>
  <c r="G80" i="2"/>
  <c r="V79" i="2"/>
  <c r="S79" i="2"/>
  <c r="P79" i="2"/>
  <c r="M79" i="2"/>
  <c r="G79" i="2"/>
  <c r="H68" i="2"/>
  <c r="H54" i="2"/>
  <c r="H53" i="2"/>
  <c r="W14" i="2" l="1"/>
  <c r="X14" i="2"/>
  <c r="W82" i="2"/>
  <c r="X82" i="2"/>
  <c r="X79" i="2"/>
  <c r="W80" i="2"/>
  <c r="W79" i="2"/>
  <c r="X80" i="2"/>
  <c r="X81" i="2"/>
  <c r="W81" i="2"/>
  <c r="Y14" i="2" l="1"/>
  <c r="Z14" i="2" s="1"/>
  <c r="Y82" i="2"/>
  <c r="Z82" i="2" s="1"/>
  <c r="Y81" i="2"/>
  <c r="Z81" i="2" s="1"/>
  <c r="Y79" i="2"/>
  <c r="Z79" i="2" s="1"/>
  <c r="Y80" i="2"/>
  <c r="Z80" i="2" s="1"/>
  <c r="V138" i="2" l="1"/>
  <c r="S138" i="2"/>
  <c r="P138" i="2"/>
  <c r="M138" i="2"/>
  <c r="J138" i="2"/>
  <c r="V137" i="2"/>
  <c r="S137" i="2"/>
  <c r="P137" i="2"/>
  <c r="M137" i="2"/>
  <c r="J137" i="2"/>
  <c r="V136" i="2"/>
  <c r="S136" i="2"/>
  <c r="P136" i="2"/>
  <c r="M136" i="2"/>
  <c r="J136" i="2"/>
  <c r="V135" i="2"/>
  <c r="S135" i="2"/>
  <c r="P135" i="2"/>
  <c r="M135" i="2"/>
  <c r="J135" i="2"/>
  <c r="V134" i="2"/>
  <c r="S134" i="2"/>
  <c r="P134" i="2"/>
  <c r="M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J28" i="2"/>
  <c r="W136" i="2" l="1"/>
  <c r="W135" i="2"/>
  <c r="X134" i="2"/>
  <c r="X129" i="2"/>
  <c r="W129" i="2"/>
  <c r="W131" i="2"/>
  <c r="W133" i="2"/>
  <c r="W137" i="2"/>
  <c r="X131" i="2"/>
  <c r="X137" i="2"/>
  <c r="W138" i="2"/>
  <c r="W130" i="2"/>
  <c r="X135" i="2"/>
  <c r="X138" i="2"/>
  <c r="W132" i="2"/>
  <c r="W134" i="2"/>
  <c r="X132" i="2"/>
  <c r="X130" i="2"/>
  <c r="X133" i="2"/>
  <c r="X136" i="2"/>
  <c r="V54" i="2"/>
  <c r="S54" i="2"/>
  <c r="P54" i="2"/>
  <c r="M54" i="2"/>
  <c r="J54" i="2"/>
  <c r="G54" i="2"/>
  <c r="V53" i="2"/>
  <c r="S53" i="2"/>
  <c r="P53" i="2"/>
  <c r="M53" i="2"/>
  <c r="J53" i="2"/>
  <c r="G53" i="2"/>
  <c r="Y129" i="2" l="1"/>
  <c r="Z129" i="2" s="1"/>
  <c r="Y134" i="2"/>
  <c r="Z134" i="2" s="1"/>
  <c r="Y138" i="2"/>
  <c r="Z138" i="2" s="1"/>
  <c r="Y135" i="2"/>
  <c r="Z135" i="2" s="1"/>
  <c r="Y136" i="2"/>
  <c r="Z136" i="2" s="1"/>
  <c r="Y133" i="2"/>
  <c r="Z133" i="2" s="1"/>
  <c r="Y132" i="2"/>
  <c r="Z132" i="2" s="1"/>
  <c r="Y137" i="2"/>
  <c r="Z137" i="2" s="1"/>
  <c r="Y130" i="2"/>
  <c r="Z130" i="2" s="1"/>
  <c r="Y131" i="2"/>
  <c r="Z131" i="2" s="1"/>
  <c r="X54" i="2"/>
  <c r="W54" i="2"/>
  <c r="W53" i="2"/>
  <c r="X53" i="2"/>
  <c r="Y54" i="2" l="1"/>
  <c r="Z54" i="2" s="1"/>
  <c r="Y53" i="2"/>
  <c r="Z53" i="2" s="1"/>
  <c r="G84" i="2" l="1"/>
  <c r="G85" i="2"/>
  <c r="V42" i="2"/>
  <c r="S42" i="2"/>
  <c r="P42" i="2"/>
  <c r="M42" i="2"/>
  <c r="J42" i="2"/>
  <c r="G42" i="2"/>
  <c r="X42" i="2" l="1"/>
  <c r="W42" i="2"/>
  <c r="V22" i="2"/>
  <c r="S22" i="2"/>
  <c r="P22" i="2"/>
  <c r="M22" i="2"/>
  <c r="J22" i="2"/>
  <c r="G22" i="2"/>
  <c r="V21" i="2"/>
  <c r="S21" i="2"/>
  <c r="P21" i="2"/>
  <c r="M21" i="2"/>
  <c r="J21" i="2"/>
  <c r="G21" i="2"/>
  <c r="V20" i="2"/>
  <c r="S20" i="2"/>
  <c r="P20" i="2"/>
  <c r="M20" i="2"/>
  <c r="J20" i="2"/>
  <c r="G20" i="2"/>
  <c r="V19" i="2"/>
  <c r="S19" i="2"/>
  <c r="P19" i="2"/>
  <c r="M19" i="2"/>
  <c r="J19" i="2"/>
  <c r="G19" i="2"/>
  <c r="V139" i="2"/>
  <c r="S139" i="2"/>
  <c r="P139" i="2"/>
  <c r="M13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5" i="2"/>
  <c r="S125" i="2"/>
  <c r="P125" i="2"/>
  <c r="M125" i="2"/>
  <c r="J125" i="2"/>
  <c r="G125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4" i="2"/>
  <c r="S114" i="2"/>
  <c r="P114" i="2"/>
  <c r="M114" i="2"/>
  <c r="J114" i="2"/>
  <c r="G114" i="2"/>
  <c r="V111" i="2"/>
  <c r="S111" i="2"/>
  <c r="P111" i="2"/>
  <c r="M111" i="2"/>
  <c r="J111" i="2"/>
  <c r="G111" i="2"/>
  <c r="V108" i="2"/>
  <c r="S108" i="2"/>
  <c r="P108" i="2"/>
  <c r="M108" i="2"/>
  <c r="J108" i="2"/>
  <c r="G108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6" i="2"/>
  <c r="S96" i="2"/>
  <c r="P96" i="2"/>
  <c r="M96" i="2"/>
  <c r="J96" i="2"/>
  <c r="J98" i="2" s="1"/>
  <c r="V93" i="2"/>
  <c r="S93" i="2"/>
  <c r="P93" i="2"/>
  <c r="M93" i="2"/>
  <c r="J93" i="2"/>
  <c r="V92" i="2"/>
  <c r="S92" i="2"/>
  <c r="P92" i="2"/>
  <c r="M92" i="2"/>
  <c r="V89" i="2"/>
  <c r="S89" i="2"/>
  <c r="P89" i="2"/>
  <c r="M89" i="2"/>
  <c r="J89" i="2"/>
  <c r="G89" i="2"/>
  <c r="V88" i="2"/>
  <c r="S88" i="2"/>
  <c r="P88" i="2"/>
  <c r="M88" i="2"/>
  <c r="J88" i="2"/>
  <c r="G88" i="2"/>
  <c r="V87" i="2"/>
  <c r="S87" i="2"/>
  <c r="P87" i="2"/>
  <c r="M87" i="2"/>
  <c r="J87" i="2"/>
  <c r="G87" i="2"/>
  <c r="V85" i="2"/>
  <c r="S85" i="2"/>
  <c r="P85" i="2"/>
  <c r="M85" i="2"/>
  <c r="J85" i="2"/>
  <c r="V84" i="2"/>
  <c r="S84" i="2"/>
  <c r="P84" i="2"/>
  <c r="M84" i="2"/>
  <c r="J84" i="2"/>
  <c r="V78" i="2"/>
  <c r="S78" i="2"/>
  <c r="P78" i="2"/>
  <c r="M78" i="2"/>
  <c r="J78" i="2"/>
  <c r="G78" i="2"/>
  <c r="V74" i="2"/>
  <c r="S74" i="2"/>
  <c r="P74" i="2"/>
  <c r="M74" i="2"/>
  <c r="J74" i="2"/>
  <c r="G74" i="2"/>
  <c r="V72" i="2"/>
  <c r="S72" i="2"/>
  <c r="P72" i="2"/>
  <c r="M72" i="2"/>
  <c r="J72" i="2"/>
  <c r="G72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M68" i="2"/>
  <c r="J68" i="2"/>
  <c r="G68" i="2"/>
  <c r="V64" i="2"/>
  <c r="S64" i="2"/>
  <c r="P64" i="2"/>
  <c r="M64" i="2"/>
  <c r="J64" i="2"/>
  <c r="G64" i="2"/>
  <c r="V62" i="2"/>
  <c r="S62" i="2"/>
  <c r="P62" i="2"/>
  <c r="M62" i="2"/>
  <c r="J62" i="2"/>
  <c r="G62" i="2"/>
  <c r="V60" i="2"/>
  <c r="S60" i="2"/>
  <c r="P60" i="2"/>
  <c r="M60" i="2"/>
  <c r="J60" i="2"/>
  <c r="G60" i="2"/>
  <c r="V59" i="2"/>
  <c r="S59" i="2"/>
  <c r="P59" i="2"/>
  <c r="M59" i="2"/>
  <c r="G59" i="2"/>
  <c r="V57" i="2"/>
  <c r="S57" i="2"/>
  <c r="P57" i="2"/>
  <c r="M57" i="2"/>
  <c r="J57" i="2"/>
  <c r="G57" i="2"/>
  <c r="V55" i="2"/>
  <c r="S55" i="2"/>
  <c r="P55" i="2"/>
  <c r="M55" i="2"/>
  <c r="G55" i="2"/>
  <c r="V52" i="2"/>
  <c r="S52" i="2"/>
  <c r="P52" i="2"/>
  <c r="M52" i="2"/>
  <c r="J52" i="2"/>
  <c r="G52" i="2"/>
  <c r="V48" i="2"/>
  <c r="S48" i="2"/>
  <c r="P48" i="2"/>
  <c r="M48" i="2"/>
  <c r="V47" i="2"/>
  <c r="S47" i="2"/>
  <c r="P47" i="2"/>
  <c r="M47" i="2"/>
  <c r="V46" i="2"/>
  <c r="S46" i="2"/>
  <c r="P46" i="2"/>
  <c r="M46" i="2"/>
  <c r="V44" i="2"/>
  <c r="S44" i="2"/>
  <c r="P44" i="2"/>
  <c r="M44" i="2"/>
  <c r="J44" i="2"/>
  <c r="G44" i="2"/>
  <c r="V43" i="2"/>
  <c r="S43" i="2"/>
  <c r="P43" i="2"/>
  <c r="M43" i="2"/>
  <c r="J43" i="2"/>
  <c r="G43" i="2"/>
  <c r="V41" i="2"/>
  <c r="S41" i="2"/>
  <c r="P41" i="2"/>
  <c r="M41" i="2"/>
  <c r="J41" i="2"/>
  <c r="G41" i="2"/>
  <c r="V37" i="2"/>
  <c r="S37" i="2"/>
  <c r="P37" i="2"/>
  <c r="M37" i="2"/>
  <c r="J37" i="2"/>
  <c r="G37" i="2"/>
  <c r="V35" i="2"/>
  <c r="S35" i="2"/>
  <c r="P35" i="2"/>
  <c r="M35" i="2"/>
  <c r="J35" i="2"/>
  <c r="G35" i="2"/>
  <c r="V33" i="2"/>
  <c r="S33" i="2"/>
  <c r="P33" i="2"/>
  <c r="M33" i="2"/>
  <c r="J33" i="2"/>
  <c r="G33" i="2"/>
  <c r="V29" i="2"/>
  <c r="S29" i="2"/>
  <c r="P29" i="2"/>
  <c r="M29" i="2"/>
  <c r="J29" i="2"/>
  <c r="G29" i="2"/>
  <c r="V28" i="2"/>
  <c r="S28" i="2"/>
  <c r="P28" i="2"/>
  <c r="M28" i="2"/>
  <c r="G28" i="2"/>
  <c r="V18" i="2"/>
  <c r="S18" i="2"/>
  <c r="P18" i="2"/>
  <c r="M18" i="2"/>
  <c r="J18" i="2"/>
  <c r="J17" i="2" s="1"/>
  <c r="G18" i="2"/>
  <c r="V16" i="2"/>
  <c r="S16" i="2"/>
  <c r="P16" i="2"/>
  <c r="M16" i="2"/>
  <c r="J16" i="2"/>
  <c r="G16" i="2"/>
  <c r="L25" i="1"/>
  <c r="H25" i="1"/>
  <c r="G25" i="1"/>
  <c r="F25" i="1"/>
  <c r="E25" i="1"/>
  <c r="D25" i="1"/>
  <c r="C25" i="1"/>
  <c r="J24" i="1"/>
  <c r="J25" i="1" s="1"/>
  <c r="N23" i="1"/>
  <c r="J23" i="1"/>
  <c r="J22" i="1"/>
  <c r="Y42" i="2" l="1"/>
  <c r="Z42" i="2" s="1"/>
  <c r="J86" i="2"/>
  <c r="V61" i="2"/>
  <c r="G17" i="2"/>
  <c r="E26" i="2" s="1"/>
  <c r="V83" i="2"/>
  <c r="J56" i="2"/>
  <c r="P73" i="2"/>
  <c r="G77" i="2"/>
  <c r="P71" i="2"/>
  <c r="V56" i="2"/>
  <c r="X119" i="2"/>
  <c r="J61" i="2"/>
  <c r="G63" i="2"/>
  <c r="G83" i="2"/>
  <c r="M112" i="2"/>
  <c r="P67" i="2"/>
  <c r="S77" i="2"/>
  <c r="G121" i="2"/>
  <c r="V36" i="2"/>
  <c r="G34" i="2"/>
  <c r="V77" i="2"/>
  <c r="J77" i="2"/>
  <c r="W19" i="2"/>
  <c r="S32" i="2"/>
  <c r="V40" i="2"/>
  <c r="X44" i="2"/>
  <c r="W100" i="2"/>
  <c r="W105" i="2"/>
  <c r="M45" i="2"/>
  <c r="G51" i="2"/>
  <c r="P126" i="2"/>
  <c r="X22" i="2"/>
  <c r="S51" i="2"/>
  <c r="S56" i="2"/>
  <c r="G58" i="2"/>
  <c r="G61" i="2"/>
  <c r="S126" i="2"/>
  <c r="W128" i="2"/>
  <c r="W20" i="2"/>
  <c r="W22" i="2"/>
  <c r="X46" i="2"/>
  <c r="V51" i="2"/>
  <c r="V63" i="2"/>
  <c r="W89" i="2"/>
  <c r="S112" i="2"/>
  <c r="W118" i="2"/>
  <c r="W119" i="2"/>
  <c r="P124" i="2"/>
  <c r="X20" i="2"/>
  <c r="X21" i="2"/>
  <c r="M73" i="2"/>
  <c r="S98" i="2"/>
  <c r="M115" i="2"/>
  <c r="J121" i="2"/>
  <c r="M27" i="2"/>
  <c r="M71" i="2"/>
  <c r="S83" i="2"/>
  <c r="V86" i="2"/>
  <c r="X93" i="2"/>
  <c r="X101" i="2"/>
  <c r="M124" i="2"/>
  <c r="X19" i="2"/>
  <c r="P27" i="2"/>
  <c r="V34" i="2"/>
  <c r="S36" i="2"/>
  <c r="P58" i="2"/>
  <c r="V58" i="2"/>
  <c r="S63" i="2"/>
  <c r="S86" i="2"/>
  <c r="P36" i="2"/>
  <c r="S58" i="2"/>
  <c r="M67" i="2"/>
  <c r="M77" i="2"/>
  <c r="V117" i="2"/>
  <c r="X120" i="2"/>
  <c r="S121" i="2"/>
  <c r="V27" i="2"/>
  <c r="M40" i="2"/>
  <c r="S61" i="2"/>
  <c r="P77" i="2"/>
  <c r="W21" i="2"/>
  <c r="P32" i="2"/>
  <c r="V32" i="2"/>
  <c r="P40" i="2"/>
  <c r="W46" i="2"/>
  <c r="P61" i="2"/>
  <c r="V106" i="2"/>
  <c r="X102" i="2"/>
  <c r="X104" i="2"/>
  <c r="P112" i="2"/>
  <c r="G36" i="2"/>
  <c r="J58" i="2"/>
  <c r="W101" i="2"/>
  <c r="W127" i="2"/>
  <c r="V17" i="2"/>
  <c r="T26" i="2" s="1"/>
  <c r="V26" i="2" s="1"/>
  <c r="V15" i="2"/>
  <c r="T25" i="2" s="1"/>
  <c r="V25" i="2" s="1"/>
  <c r="J15" i="2"/>
  <c r="H25" i="2" s="1"/>
  <c r="J25" i="2" s="1"/>
  <c r="G15" i="2"/>
  <c r="E25" i="2" s="1"/>
  <c r="G25" i="2" s="1"/>
  <c r="M15" i="2"/>
  <c r="K25" i="2" s="1"/>
  <c r="M25" i="2" s="1"/>
  <c r="S15" i="2"/>
  <c r="Q25" i="2" s="1"/>
  <c r="S25" i="2" s="1"/>
  <c r="P15" i="2"/>
  <c r="N25" i="2" s="1"/>
  <c r="P25" i="2" s="1"/>
  <c r="J13" i="2"/>
  <c r="J34" i="2"/>
  <c r="P117" i="2"/>
  <c r="G56" i="2"/>
  <c r="J36" i="2"/>
  <c r="J63" i="2"/>
  <c r="G13" i="2"/>
  <c r="E24" i="2" s="1"/>
  <c r="G24" i="2" s="1"/>
  <c r="G32" i="2"/>
  <c r="V45" i="2"/>
  <c r="X85" i="2"/>
  <c r="J83" i="2"/>
  <c r="V13" i="2"/>
  <c r="T24" i="2" s="1"/>
  <c r="V24" i="2" s="1"/>
  <c r="V121" i="2"/>
  <c r="X55" i="2"/>
  <c r="J51" i="2"/>
  <c r="J32" i="2"/>
  <c r="W88" i="2"/>
  <c r="G86" i="2"/>
  <c r="S13" i="2"/>
  <c r="Q24" i="2" s="1"/>
  <c r="S24" i="2" s="1"/>
  <c r="P45" i="2"/>
  <c r="X47" i="2"/>
  <c r="W69" i="2"/>
  <c r="X88" i="2"/>
  <c r="X89" i="2"/>
  <c r="M98" i="2"/>
  <c r="W108" i="2"/>
  <c r="S109" i="2"/>
  <c r="W114" i="2"/>
  <c r="M117" i="2"/>
  <c r="W122" i="2"/>
  <c r="W125" i="2"/>
  <c r="V126" i="2"/>
  <c r="X128" i="2"/>
  <c r="P13" i="2"/>
  <c r="N24" i="2" s="1"/>
  <c r="P24" i="2" s="1"/>
  <c r="S27" i="2"/>
  <c r="W44" i="2"/>
  <c r="W55" i="2"/>
  <c r="M58" i="2"/>
  <c r="X68" i="2"/>
  <c r="X69" i="2"/>
  <c r="V71" i="2"/>
  <c r="X74" i="2"/>
  <c r="W85" i="2"/>
  <c r="P98" i="2"/>
  <c r="P109" i="2"/>
  <c r="V109" i="2"/>
  <c r="V112" i="2"/>
  <c r="X114" i="2"/>
  <c r="P121" i="2"/>
  <c r="X125" i="2"/>
  <c r="M86" i="2"/>
  <c r="V98" i="2"/>
  <c r="X100" i="2"/>
  <c r="X105" i="2"/>
  <c r="P115" i="2"/>
  <c r="X118" i="2"/>
  <c r="N25" i="1"/>
  <c r="M34" i="2"/>
  <c r="S34" i="2"/>
  <c r="S45" i="2"/>
  <c r="X48" i="2"/>
  <c r="P56" i="2"/>
  <c r="W70" i="2"/>
  <c r="P86" i="2"/>
  <c r="M106" i="2"/>
  <c r="G109" i="2"/>
  <c r="G112" i="2"/>
  <c r="S115" i="2"/>
  <c r="W123" i="2"/>
  <c r="S124" i="2"/>
  <c r="X127" i="2"/>
  <c r="S17" i="2"/>
  <c r="Q26" i="2" s="1"/>
  <c r="S26" i="2" s="1"/>
  <c r="W29" i="2"/>
  <c r="P34" i="2"/>
  <c r="W43" i="2"/>
  <c r="M51" i="2"/>
  <c r="W60" i="2"/>
  <c r="M63" i="2"/>
  <c r="V67" i="2"/>
  <c r="X70" i="2"/>
  <c r="X72" i="2"/>
  <c r="V73" i="2"/>
  <c r="M94" i="2"/>
  <c r="S94" i="2"/>
  <c r="P106" i="2"/>
  <c r="J112" i="2"/>
  <c r="V115" i="2"/>
  <c r="X123" i="2"/>
  <c r="V124" i="2"/>
  <c r="W139" i="2"/>
  <c r="P17" i="2"/>
  <c r="N26" i="2" s="1"/>
  <c r="P26" i="2" s="1"/>
  <c r="X28" i="2"/>
  <c r="X29" i="2"/>
  <c r="X41" i="2"/>
  <c r="X43" i="2"/>
  <c r="P51" i="2"/>
  <c r="X60" i="2"/>
  <c r="P63" i="2"/>
  <c r="P83" i="2"/>
  <c r="P94" i="2"/>
  <c r="V94" i="2"/>
  <c r="G98" i="2"/>
  <c r="S106" i="2"/>
  <c r="W102" i="2"/>
  <c r="W104" i="2"/>
  <c r="S117" i="2"/>
  <c r="W120" i="2"/>
  <c r="X139" i="2"/>
  <c r="G94" i="2"/>
  <c r="W93" i="2"/>
  <c r="W16" i="2"/>
  <c r="W59" i="2"/>
  <c r="W64" i="2"/>
  <c r="W28" i="2"/>
  <c r="G27" i="2"/>
  <c r="W41" i="2"/>
  <c r="G40" i="2"/>
  <c r="W78" i="2"/>
  <c r="M13" i="2"/>
  <c r="M17" i="2"/>
  <c r="K26" i="2" s="1"/>
  <c r="M26" i="2" s="1"/>
  <c r="W18" i="2"/>
  <c r="S40" i="2"/>
  <c r="W48" i="2"/>
  <c r="M56" i="2"/>
  <c r="W57" i="2"/>
  <c r="M61" i="2"/>
  <c r="W62" i="2"/>
  <c r="W68" i="2"/>
  <c r="G67" i="2"/>
  <c r="W72" i="2"/>
  <c r="G71" i="2"/>
  <c r="W74" i="2"/>
  <c r="G73" i="2"/>
  <c r="W52" i="2"/>
  <c r="W35" i="2"/>
  <c r="W87" i="2"/>
  <c r="W92" i="2"/>
  <c r="M32" i="2"/>
  <c r="W33" i="2"/>
  <c r="M36" i="2"/>
  <c r="W37" i="2"/>
  <c r="W47" i="2"/>
  <c r="S67" i="2"/>
  <c r="S71" i="2"/>
  <c r="S73" i="2"/>
  <c r="M83" i="2"/>
  <c r="W84" i="2"/>
  <c r="G106" i="2"/>
  <c r="W111" i="2"/>
  <c r="G115" i="2"/>
  <c r="M126" i="2"/>
  <c r="N22" i="1"/>
  <c r="N24" i="1"/>
  <c r="M109" i="2"/>
  <c r="G117" i="2"/>
  <c r="M121" i="2"/>
  <c r="G124" i="2"/>
  <c r="G126" i="2"/>
  <c r="X16" i="2"/>
  <c r="X18" i="2"/>
  <c r="X33" i="2"/>
  <c r="X35" i="2"/>
  <c r="X37" i="2"/>
  <c r="X52" i="2"/>
  <c r="X57" i="2"/>
  <c r="X59" i="2"/>
  <c r="X62" i="2"/>
  <c r="X64" i="2"/>
  <c r="X78" i="2"/>
  <c r="X84" i="2"/>
  <c r="X87" i="2"/>
  <c r="X92" i="2"/>
  <c r="J94" i="2"/>
  <c r="X96" i="2"/>
  <c r="J106" i="2"/>
  <c r="X108" i="2"/>
  <c r="J109" i="2"/>
  <c r="X111" i="2"/>
  <c r="J115" i="2"/>
  <c r="X122" i="2"/>
  <c r="W96" i="2"/>
  <c r="J27" i="2"/>
  <c r="J40" i="2"/>
  <c r="J67" i="2"/>
  <c r="J71" i="2"/>
  <c r="J73" i="2"/>
  <c r="J117" i="2"/>
  <c r="J124" i="2"/>
  <c r="J126" i="2"/>
  <c r="H24" i="2" l="1"/>
  <c r="J24" i="2" s="1"/>
  <c r="X24" i="2" s="1"/>
  <c r="J65" i="2"/>
  <c r="Y105" i="2"/>
  <c r="Z105" i="2" s="1"/>
  <c r="Y102" i="2"/>
  <c r="Z102" i="2" s="1"/>
  <c r="Y119" i="2"/>
  <c r="Z119" i="2" s="1"/>
  <c r="W86" i="2"/>
  <c r="Y139" i="2"/>
  <c r="Z139" i="2" s="1"/>
  <c r="V90" i="2"/>
  <c r="Y93" i="2"/>
  <c r="Z93" i="2" s="1"/>
  <c r="P75" i="2"/>
  <c r="G38" i="2"/>
  <c r="W121" i="2"/>
  <c r="Y47" i="2"/>
  <c r="Z47" i="2" s="1"/>
  <c r="W51" i="2"/>
  <c r="W77" i="2"/>
  <c r="X77" i="2"/>
  <c r="Y100" i="2"/>
  <c r="Z100" i="2" s="1"/>
  <c r="W36" i="2"/>
  <c r="Y120" i="2"/>
  <c r="Z120" i="2" s="1"/>
  <c r="S38" i="2"/>
  <c r="Y118" i="2"/>
  <c r="Z118" i="2" s="1"/>
  <c r="W58" i="2"/>
  <c r="X61" i="2"/>
  <c r="X58" i="2"/>
  <c r="V75" i="2"/>
  <c r="W106" i="2"/>
  <c r="X109" i="2"/>
  <c r="S140" i="2"/>
  <c r="W45" i="2"/>
  <c r="M49" i="2"/>
  <c r="Y128" i="2"/>
  <c r="Z128" i="2" s="1"/>
  <c r="Y89" i="2"/>
  <c r="Z89" i="2" s="1"/>
  <c r="X124" i="2"/>
  <c r="Y101" i="2"/>
  <c r="Z101" i="2" s="1"/>
  <c r="X121" i="2"/>
  <c r="Y20" i="2"/>
  <c r="Z20" i="2" s="1"/>
  <c r="V65" i="2"/>
  <c r="G90" i="2"/>
  <c r="X73" i="2"/>
  <c r="X112" i="2"/>
  <c r="W117" i="2"/>
  <c r="Y55" i="2"/>
  <c r="Z55" i="2" s="1"/>
  <c r="X71" i="2"/>
  <c r="M65" i="2"/>
  <c r="Y41" i="2"/>
  <c r="Z41" i="2" s="1"/>
  <c r="Y46" i="2"/>
  <c r="Z46" i="2" s="1"/>
  <c r="X32" i="2"/>
  <c r="X36" i="2"/>
  <c r="Y21" i="2"/>
  <c r="Z21" i="2" s="1"/>
  <c r="Y19" i="2"/>
  <c r="Z19" i="2" s="1"/>
  <c r="V38" i="2"/>
  <c r="V49" i="2"/>
  <c r="Y44" i="2"/>
  <c r="Z44" i="2" s="1"/>
  <c r="X27" i="2"/>
  <c r="W32" i="2"/>
  <c r="Y22" i="2"/>
  <c r="Z22" i="2" s="1"/>
  <c r="M75" i="2"/>
  <c r="Y104" i="2"/>
  <c r="Z104" i="2" s="1"/>
  <c r="P65" i="2"/>
  <c r="P38" i="2"/>
  <c r="V23" i="2"/>
  <c r="V30" i="2" s="1"/>
  <c r="X63" i="2"/>
  <c r="X83" i="2"/>
  <c r="X34" i="2"/>
  <c r="S65" i="2"/>
  <c r="S90" i="2"/>
  <c r="P90" i="2"/>
  <c r="Y37" i="2"/>
  <c r="Z37" i="2" s="1"/>
  <c r="Y48" i="2"/>
  <c r="Z48" i="2" s="1"/>
  <c r="Y69" i="2"/>
  <c r="Z69" i="2" s="1"/>
  <c r="W34" i="2"/>
  <c r="X115" i="2"/>
  <c r="W63" i="2"/>
  <c r="M140" i="2"/>
  <c r="Y70" i="2"/>
  <c r="Z70" i="2" s="1"/>
  <c r="Y85" i="2"/>
  <c r="Z85" i="2" s="1"/>
  <c r="X45" i="2"/>
  <c r="W56" i="2"/>
  <c r="P49" i="2"/>
  <c r="X86" i="2"/>
  <c r="W61" i="2"/>
  <c r="Y125" i="2"/>
  <c r="Z125" i="2" s="1"/>
  <c r="V140" i="2"/>
  <c r="X94" i="2"/>
  <c r="W124" i="2"/>
  <c r="Y74" i="2"/>
  <c r="Z74" i="2" s="1"/>
  <c r="Y114" i="2"/>
  <c r="Z114" i="2" s="1"/>
  <c r="G26" i="2"/>
  <c r="Y127" i="2"/>
  <c r="Z127" i="2" s="1"/>
  <c r="W25" i="2"/>
  <c r="X25" i="2"/>
  <c r="S23" i="2"/>
  <c r="S30" i="2" s="1"/>
  <c r="W15" i="2"/>
  <c r="Y29" i="2"/>
  <c r="Z29" i="2" s="1"/>
  <c r="X13" i="2"/>
  <c r="Y28" i="2"/>
  <c r="Z28" i="2" s="1"/>
  <c r="X15" i="2"/>
  <c r="G65" i="2"/>
  <c r="Y72" i="2"/>
  <c r="Z72" i="2" s="1"/>
  <c r="X51" i="2"/>
  <c r="X56" i="2"/>
  <c r="X98" i="2"/>
  <c r="Y68" i="2"/>
  <c r="Z68" i="2" s="1"/>
  <c r="X106" i="2"/>
  <c r="Y123" i="2"/>
  <c r="Z123" i="2" s="1"/>
  <c r="J38" i="2"/>
  <c r="W27" i="2"/>
  <c r="Y60" i="2"/>
  <c r="Z60" i="2" s="1"/>
  <c r="X117" i="2"/>
  <c r="Y122" i="2"/>
  <c r="Z122" i="2" s="1"/>
  <c r="P23" i="2"/>
  <c r="P30" i="2" s="1"/>
  <c r="W115" i="2"/>
  <c r="Y88" i="2"/>
  <c r="Z88" i="2" s="1"/>
  <c r="J90" i="2"/>
  <c r="M90" i="2"/>
  <c r="P140" i="2"/>
  <c r="S49" i="2"/>
  <c r="W17" i="2"/>
  <c r="Y43" i="2"/>
  <c r="Z43" i="2" s="1"/>
  <c r="X17" i="2"/>
  <c r="H26" i="2"/>
  <c r="J26" i="2" s="1"/>
  <c r="J49" i="2"/>
  <c r="X40" i="2"/>
  <c r="W112" i="2"/>
  <c r="Y111" i="2"/>
  <c r="Z111" i="2" s="1"/>
  <c r="S75" i="2"/>
  <c r="Y84" i="2"/>
  <c r="Z84" i="2" s="1"/>
  <c r="M38" i="2"/>
  <c r="W71" i="2"/>
  <c r="Y59" i="2"/>
  <c r="Z59" i="2" s="1"/>
  <c r="Y87" i="2"/>
  <c r="Z87" i="2" s="1"/>
  <c r="Y52" i="2"/>
  <c r="Z52" i="2" s="1"/>
  <c r="W83" i="2"/>
  <c r="Y57" i="2"/>
  <c r="Z57" i="2" s="1"/>
  <c r="Y18" i="2"/>
  <c r="Z18" i="2" s="1"/>
  <c r="W109" i="2"/>
  <c r="Y96" i="2"/>
  <c r="Z96" i="2" s="1"/>
  <c r="W98" i="2"/>
  <c r="J140" i="2"/>
  <c r="X126" i="2"/>
  <c r="W126" i="2"/>
  <c r="G140" i="2"/>
  <c r="W94" i="2"/>
  <c r="Y92" i="2"/>
  <c r="Z92" i="2" s="1"/>
  <c r="G75" i="2"/>
  <c r="W67" i="2"/>
  <c r="K24" i="2"/>
  <c r="M24" i="2" s="1"/>
  <c r="M23" i="2" s="1"/>
  <c r="M30" i="2" s="1"/>
  <c r="G49" i="2"/>
  <c r="W40" i="2"/>
  <c r="Y33" i="2"/>
  <c r="Z33" i="2" s="1"/>
  <c r="Y35" i="2"/>
  <c r="Z35" i="2" s="1"/>
  <c r="W73" i="2"/>
  <c r="W13" i="2"/>
  <c r="Y64" i="2"/>
  <c r="Z64" i="2" s="1"/>
  <c r="Y16" i="2"/>
  <c r="Z16" i="2" s="1"/>
  <c r="Y108" i="2"/>
  <c r="Z108" i="2" s="1"/>
  <c r="J75" i="2"/>
  <c r="X67" i="2"/>
  <c r="Y62" i="2"/>
  <c r="Z62" i="2" s="1"/>
  <c r="Y78" i="2"/>
  <c r="Z78" i="2" s="1"/>
  <c r="Y112" i="2" l="1"/>
  <c r="Z112" i="2" s="1"/>
  <c r="Y86" i="2"/>
  <c r="Z86" i="2" s="1"/>
  <c r="Y77" i="2"/>
  <c r="Z77" i="2" s="1"/>
  <c r="Y51" i="2"/>
  <c r="Z51" i="2" s="1"/>
  <c r="Y61" i="2"/>
  <c r="Z61" i="2" s="1"/>
  <c r="Y73" i="2"/>
  <c r="Z73" i="2" s="1"/>
  <c r="Y71" i="2"/>
  <c r="Z71" i="2" s="1"/>
  <c r="Y121" i="2"/>
  <c r="Z121" i="2" s="1"/>
  <c r="Y45" i="2"/>
  <c r="Z45" i="2" s="1"/>
  <c r="Y124" i="2"/>
  <c r="Z124" i="2" s="1"/>
  <c r="Y36" i="2"/>
  <c r="Z36" i="2" s="1"/>
  <c r="Y98" i="2"/>
  <c r="Z98" i="2" s="1"/>
  <c r="Y117" i="2"/>
  <c r="Z117" i="2" s="1"/>
  <c r="Y58" i="2"/>
  <c r="Z58" i="2" s="1"/>
  <c r="Y94" i="2"/>
  <c r="Z94" i="2" s="1"/>
  <c r="X75" i="2"/>
  <c r="Y63" i="2"/>
  <c r="Z63" i="2" s="1"/>
  <c r="Y109" i="2"/>
  <c r="Z109" i="2" s="1"/>
  <c r="X140" i="2"/>
  <c r="Y106" i="2"/>
  <c r="Z106" i="2" s="1"/>
  <c r="X90" i="2"/>
  <c r="Y32" i="2"/>
  <c r="Z32" i="2" s="1"/>
  <c r="Y27" i="2"/>
  <c r="Z27" i="2" s="1"/>
  <c r="Y83" i="2"/>
  <c r="Z83" i="2" s="1"/>
  <c r="M141" i="2"/>
  <c r="M143" i="2" s="1"/>
  <c r="X38" i="2"/>
  <c r="W38" i="2"/>
  <c r="Y25" i="2"/>
  <c r="Z25" i="2" s="1"/>
  <c r="Y34" i="2"/>
  <c r="Z34" i="2" s="1"/>
  <c r="X65" i="2"/>
  <c r="Y115" i="2"/>
  <c r="Z115" i="2" s="1"/>
  <c r="W65" i="2"/>
  <c r="V141" i="2"/>
  <c r="V143" i="2" s="1"/>
  <c r="P141" i="2"/>
  <c r="P143" i="2" s="1"/>
  <c r="X49" i="2"/>
  <c r="W140" i="2"/>
  <c r="W26" i="2"/>
  <c r="G23" i="2"/>
  <c r="W23" i="2" s="1"/>
  <c r="W30" i="2" s="1"/>
  <c r="S141" i="2"/>
  <c r="S143" i="2" s="1"/>
  <c r="Y15" i="2"/>
  <c r="Z15" i="2" s="1"/>
  <c r="X26" i="2"/>
  <c r="J23" i="2"/>
  <c r="J30" i="2" s="1"/>
  <c r="J141" i="2" s="1"/>
  <c r="Y17" i="2"/>
  <c r="Z17" i="2" s="1"/>
  <c r="Y56" i="2"/>
  <c r="Z56" i="2" s="1"/>
  <c r="W90" i="2"/>
  <c r="Y126" i="2"/>
  <c r="Z126" i="2" s="1"/>
  <c r="W24" i="2"/>
  <c r="Y24" i="2" s="1"/>
  <c r="Z24" i="2" s="1"/>
  <c r="Y13" i="2"/>
  <c r="Z13" i="2" s="1"/>
  <c r="Y40" i="2"/>
  <c r="Z40" i="2" s="1"/>
  <c r="W49" i="2"/>
  <c r="Y67" i="2"/>
  <c r="Z67" i="2" s="1"/>
  <c r="W75" i="2"/>
  <c r="Y90" i="2" l="1"/>
  <c r="Z90" i="2" s="1"/>
  <c r="Y75" i="2"/>
  <c r="Z75" i="2" s="1"/>
  <c r="Y140" i="2"/>
  <c r="Z140" i="2" s="1"/>
  <c r="Y38" i="2"/>
  <c r="Z38" i="2" s="1"/>
  <c r="Y49" i="2"/>
  <c r="Z49" i="2" s="1"/>
  <c r="Y65" i="2"/>
  <c r="Z65" i="2" s="1"/>
  <c r="G30" i="2"/>
  <c r="G141" i="2" s="1"/>
  <c r="G143" i="2" s="1"/>
  <c r="Y26" i="2"/>
  <c r="Z26" i="2" s="1"/>
  <c r="X23" i="2"/>
  <c r="X30" i="2" s="1"/>
  <c r="X141" i="2" s="1"/>
  <c r="X143" i="2" s="1"/>
  <c r="J143" i="2"/>
  <c r="W141" i="2"/>
  <c r="Y23" i="2" l="1"/>
  <c r="Z23" i="2" s="1"/>
  <c r="Y30" i="2"/>
  <c r="Z30" i="2" s="1"/>
  <c r="Y141" i="2"/>
  <c r="Z141" i="2" s="1"/>
  <c r="W143" i="2"/>
  <c r="Y143" i="2" s="1"/>
</calcChain>
</file>

<file path=xl/sharedStrings.xml><?xml version="1.0" encoding="utf-8"?>
<sst xmlns="http://schemas.openxmlformats.org/spreadsheetml/2006/main" count="619" uniqueCount="372">
  <si>
    <t>Додаток №4</t>
  </si>
  <si>
    <t>Конкурсна програма:</t>
  </si>
  <si>
    <t>Культура плюс</t>
  </si>
  <si>
    <t>ЛОТ: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</si>
  <si>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</si>
  <si>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</si>
  <si>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</si>
  <si>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</si>
  <si>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</si>
  <si>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</si>
  <si>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</si>
  <si>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</si>
  <si>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</si>
  <si>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</si>
  <si>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</si>
  <si>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</si>
  <si>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</si>
  <si>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</si>
  <si>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</si>
  <si>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</si>
  <si>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</si>
  <si>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</si>
  <si>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</si>
  <si>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</si>
  <si>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</si>
  <si>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</si>
  <si>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</si>
  <si>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</si>
  <si>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</si>
  <si>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</si>
  <si>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</si>
  <si>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</si>
  <si>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</si>
  <si>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</si>
  <si>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</si>
  <si>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</si>
  <si>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</si>
  <si>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</si>
  <si>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</si>
  <si>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</si>
  <si>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</si>
  <si>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</si>
  <si>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</si>
  <si>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</si>
  <si>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</si>
  <si>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</si>
  <si>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</si>
  <si>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</si>
  <si>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</si>
  <si>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</si>
  <si>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</si>
  <si>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</si>
  <si>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</si>
  <si>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</si>
  <si>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</si>
  <si>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</si>
  <si>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</si>
  <si>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</si>
  <si>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</si>
  <si>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</si>
  <si>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</si>
  <si>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</si>
  <si>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</si>
  <si>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</si>
  <si>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</si>
  <si>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</si>
  <si>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</si>
  <si>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</si>
  <si>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</si>
  <si>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</si>
  <si>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</si>
  <si>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</si>
  <si>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</si>
  <si>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</si>
  <si>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</si>
  <si>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</si>
  <si>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</si>
  <si>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</si>
  <si>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</si>
  <si>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1.2</t>
  </si>
  <si>
    <t>За  трудовими договорами</t>
  </si>
  <si>
    <t>1.2.1</t>
  </si>
  <si>
    <t xml:space="preserve"> Повне ПІБ, посада (роль у проєкті)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</si>
  <si>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</si>
  <si>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</si>
  <si>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</si>
  <si>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</si>
  <si>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</si>
  <si>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</si>
  <si>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</si>
  <si>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</si>
  <si>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</si>
  <si>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</si>
  <si>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</si>
  <si>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</si>
  <si>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</si>
  <si>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</si>
  <si>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1.5.2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</si>
  <si>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</si>
  <si>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</si>
  <si>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</si>
  <si>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</si>
  <si>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</si>
  <si>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</si>
  <si>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</si>
  <si>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</si>
  <si>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</si>
  <si>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</si>
  <si>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</si>
  <si>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</si>
  <si>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</si>
  <si>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</si>
  <si>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</si>
  <si>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</si>
  <si>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</si>
  <si>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</si>
  <si>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</si>
  <si>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</si>
  <si>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</si>
  <si>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3.1.2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</si>
  <si>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</si>
  <si>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</si>
  <si>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</si>
  <si>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</si>
  <si>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</si>
  <si>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</si>
  <si>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</si>
  <si>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</si>
  <si>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</si>
  <si>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</si>
  <si>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</si>
  <si>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</si>
  <si>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</si>
  <si>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</si>
  <si>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</si>
  <si>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</si>
  <si>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</si>
  <si>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</si>
  <si>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</si>
  <si>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</si>
  <si>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</si>
  <si>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</si>
  <si>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4.3</t>
  </si>
  <si>
    <t>Оренда транспорту</t>
  </si>
  <si>
    <t>4.3.1</t>
  </si>
  <si>
    <t>км (годин)</t>
  </si>
  <si>
    <t>4.3.2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</si>
  <si>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</si>
  <si>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</si>
  <si>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</si>
  <si>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</si>
  <si>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</si>
  <si>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</si>
  <si>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</si>
  <si>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</si>
  <si>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</si>
  <si>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</si>
  <si>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</si>
  <si>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</si>
  <si>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</si>
  <si>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</si>
  <si>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</si>
  <si>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</si>
  <si>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</si>
  <si>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</si>
  <si>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</si>
  <si>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</si>
  <si>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</si>
  <si>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</si>
  <si>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</si>
  <si>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</si>
  <si>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</si>
  <si>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</si>
  <si>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</si>
  <si>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</si>
  <si>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6.1.2</t>
  </si>
  <si>
    <t>6.1.3</t>
  </si>
  <si>
    <t>6.2</t>
  </si>
  <si>
    <t>Носії, накопичувачі</t>
  </si>
  <si>
    <t>6.2.1</t>
  </si>
  <si>
    <t>6.2.2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</si>
  <si>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</si>
  <si>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</si>
  <si>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</si>
  <si>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</si>
  <si>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</si>
  <si>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</si>
  <si>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</si>
  <si>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</si>
  <si>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7.7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</si>
  <si>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</si>
  <si>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</si>
  <si>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</si>
  <si>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</si>
  <si>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</si>
  <si>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Всього по статті 8 "Видавничі послуги":</t>
  </si>
  <si>
    <t>Послуги з просування</t>
  </si>
  <si>
    <t>Всього по статті  9 "Послуги з просування":</t>
  </si>
  <si>
    <t>Створення web-ресурсу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</si>
  <si>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</si>
  <si>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</si>
  <si>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</si>
  <si>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</si>
  <si>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</si>
  <si>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</si>
  <si>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</si>
  <si>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</si>
  <si>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</si>
  <si>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</si>
  <si>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</si>
  <si>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</si>
  <si>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</si>
  <si>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</si>
  <si>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</si>
  <si>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13.1.3</t>
  </si>
  <si>
    <t>Аудиторські послуги</t>
  </si>
  <si>
    <t>Послуги комп'ютерної обробки, монтажу, зведення</t>
  </si>
  <si>
    <t>13.2.1</t>
  </si>
  <si>
    <t>13.2.2</t>
  </si>
  <si>
    <t>13.3</t>
  </si>
  <si>
    <t>Витрати на послуги страхування</t>
  </si>
  <si>
    <t>13.3.1</t>
  </si>
  <si>
    <t>Вказати предмет страхування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</si>
  <si>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</si>
  <si>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</si>
  <si>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</si>
  <si>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</si>
  <si>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</si>
  <si>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</si>
  <si>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</si>
  <si>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</si>
  <si>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</si>
  <si>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</si>
  <si>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</si>
  <si>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</si>
  <si>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</si>
  <si>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</si>
  <si>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</si>
  <si>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</si>
  <si>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</si>
  <si>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</si>
  <si>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проєктом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</si>
  <si>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</si>
  <si>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</si>
  <si>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</si>
  <si>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</si>
  <si>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</si>
  <si>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</si>
  <si>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</si>
  <si>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</si>
  <si>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</si>
  <si>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</si>
  <si>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</si>
  <si>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</si>
  <si>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</si>
  <si>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</si>
  <si>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</si>
  <si>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</si>
  <si>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Повна назва Грантоотримувача:   Громадська організація "Мистецька ініціатива тимчасового єднання цінностей"</t>
  </si>
  <si>
    <t>Назва проєкту:   МІТЄЦ. РЕАБІЛІТАЦІЙНИЙ ПРОСТІР</t>
  </si>
  <si>
    <t>Дата початку проєкту:  11.2020</t>
  </si>
  <si>
    <t>Дата завершення проєкту:   15.09.2021</t>
  </si>
  <si>
    <t>Катериненко Н.А. - керівник проекту, редактор сайту</t>
  </si>
  <si>
    <t>платіж</t>
  </si>
  <si>
    <t>Данилюк А.Р., координаторка онлайн-галереї та арт-буку</t>
  </si>
  <si>
    <t xml:space="preserve">Колесник О.Л., помічник редактора сайту </t>
  </si>
  <si>
    <t>1.3.4</t>
  </si>
  <si>
    <t>Глібчук У М., проєктна менеджерка</t>
  </si>
  <si>
    <t>1.3.5</t>
  </si>
  <si>
    <t>Захаров С., координатор груп учасників (колишніх ув'язнених), художник проекту</t>
  </si>
  <si>
    <t>Коломойцев Д., координатор груп учасників (ветерани АТО), художник проекту</t>
  </si>
  <si>
    <t xml:space="preserve">Послуги бухгалтера проекту (ФОП Винничук О.В.) </t>
  </si>
  <si>
    <t>Дощовий чохол для камери  Manfrotto MB PL-E-690</t>
  </si>
  <si>
    <t>Зарядний пристрій Sony BC-TRW для аккумулятора до відеокамери NP-FW50 (BCTRW.CEE)</t>
  </si>
  <si>
    <t>Мікрофон для відеокамери Rode VideoMic GO</t>
  </si>
  <si>
    <t>3.1.4</t>
  </si>
  <si>
    <t>Диктофон  Zoom Q2 HD</t>
  </si>
  <si>
    <t>Карта пам`яті Transcend Ultimate SDXC 64GB Class 10 UHS-I U3 R95/W60MB/s</t>
  </si>
  <si>
    <t>USB HDD накопитель Toshiba Canvio Basics 1 TB 2.5" USB 3.0 Black (HDTB410EK3AA)</t>
  </si>
  <si>
    <t>Послуги з харчування учасників майстеркласів (кава-брейк)</t>
  </si>
  <si>
    <t>Послуги з харчування учасників під час поїздки (обід)</t>
  </si>
  <si>
    <t xml:space="preserve">Послуги з організації і проведення майстер-класів з кераміки у приміщенні керамічної майстерні (м. Київ, вул. Олегівська, 36, 32 м. кв.) </t>
  </si>
  <si>
    <t xml:space="preserve">Послуги з організації і проведення майстер-класів з перформансу та саунд-арту у приміщенні галереї "ЦЕХ" (м. Київ, вул.Кирилівська 69, 230 м. кв) </t>
  </si>
  <si>
    <t xml:space="preserve">Послуги з організації і проведення майстер-класів з живопису, фотографії, графіки у приміщенні галереї "РА"  (м. Київ, вул. Богдана Хмельницького, 32, 60 м. кв. ) </t>
  </si>
  <si>
    <t>4.1.4</t>
  </si>
  <si>
    <t xml:space="preserve">Оренда складу для збрігання матеріалів та робіт  (Курнатовського, 15, оф 58-а, 36 м. </t>
  </si>
  <si>
    <t>годин</t>
  </si>
  <si>
    <t>місяць</t>
  </si>
  <si>
    <t>Оренда автотранспорту для перевезення матеріалів для майстер-класів та виготовлених творчих робіт зі складу та на склад</t>
  </si>
  <si>
    <t>Оренда мікроавтобуса для перевезення групи учасників резиденції  (Київ-Львів, Львів-Київ 15 грн/км - 540 км)</t>
  </si>
  <si>
    <t>яя</t>
  </si>
  <si>
    <t>Папір Маестро А5 80 г 1000 арк</t>
  </si>
  <si>
    <t>Папки-скорозшивачі</t>
  </si>
  <si>
    <t xml:space="preserve">Комплект картриджів (чорнил)  для  МФУ </t>
  </si>
  <si>
    <t xml:space="preserve">Виготовлення макета банера проекту </t>
  </si>
  <si>
    <t>Виготовлення банера з підставкою ролап</t>
  </si>
  <si>
    <t>Матеріали для виготовлення мистецьких творів під час майстеркласів та "художнього щоденника" (фабри, ангоби, акрили, акварелі)</t>
  </si>
  <si>
    <t>Глина, клей для майстеркласів</t>
  </si>
  <si>
    <t xml:space="preserve">Пензлі, олівці, лінери, ручки, лайнери, ножиці </t>
  </si>
  <si>
    <t>6.1.4</t>
  </si>
  <si>
    <t>Матеріали для майстер-класу з ленд-арту (сокири, лопати, пили, ножиці, парафін, мотузки, папір, фарби тощо)</t>
  </si>
  <si>
    <t>6.1.5</t>
  </si>
  <si>
    <t>Холсти, папір, альбоми для малювання, полотно, планшети тощо</t>
  </si>
  <si>
    <t>Оскільки договір з УКФ про виконання проекту був укладений 30 листопада 2020 року, а фінансування надійшло на рахунок лише 24 грудня 2020 року - організація не мала змоги оплатити послуги за листопад 2020 року.</t>
  </si>
  <si>
    <t>Оскільки договір з УКФ про виконання проекту був укладений 30 листопада 2020 року, а фінансування надійшло на рахунок лише 24 грудня 2020 року - організація не мала змоги оплатити послуги за листопад 2020 року.Винагорода ФОП у липні та серпні була зменшена через те, що ФОП брав участь у іншому проекті і був відсутній на окремих заходах ГО МІТЄЦ</t>
  </si>
  <si>
    <t>Послуги коректора та літредактора для арт-буку</t>
  </si>
  <si>
    <t>Друк арт-буку (формат - 130х180 мм , блок - 100 стр, 4+4, 150 г/м2 крейд. мат, матовий захисний лак 1+1
обкл - 4 стр, 4+0, 300 г/м2 крейд мат, матова ламінація 1+0, біговка, кріплення - біндер, 500 шт)</t>
  </si>
  <si>
    <t>9.1</t>
  </si>
  <si>
    <t>Фотозйомка під час майстер класів, резиденції та круглого столу (10 заходів)</t>
  </si>
  <si>
    <t>9.2</t>
  </si>
  <si>
    <t xml:space="preserve">Відеозйомка майстер класів та учасників </t>
  </si>
  <si>
    <t>9.3</t>
  </si>
  <si>
    <t>Послуги менеджера по зв'язках з громадськістю (піар-менеджера)</t>
  </si>
  <si>
    <t>9.4</t>
  </si>
  <si>
    <t>Витрати на промоцію  проекту (оплата за розміщення статті в журналі "Образотворче мистецтво")</t>
  </si>
  <si>
    <t>9.5</t>
  </si>
  <si>
    <t>Послуги SMM</t>
  </si>
  <si>
    <t>9.6</t>
  </si>
  <si>
    <t>Підготовка авторських статей</t>
  </si>
  <si>
    <t>2 години</t>
  </si>
  <si>
    <t>4  години</t>
  </si>
  <si>
    <t xml:space="preserve">місяць </t>
  </si>
  <si>
    <t>4 розвороти</t>
  </si>
  <si>
    <t>публікація</t>
  </si>
  <si>
    <t>10.1</t>
  </si>
  <si>
    <t>Витрати з технічного обслуговування сайту (програмування)</t>
  </si>
  <si>
    <t>Юридичні послуги (для укладення договрів)</t>
  </si>
  <si>
    <t>Монтаж відео-матеріалів для сайту (сюжетів від 5 до 30 хв. тривалістю)</t>
  </si>
  <si>
    <t>Звукорежисура відео-матеріалу для сайту (сюжетів від 5 до 30 хв. тривалістю)</t>
  </si>
  <si>
    <t>13.4.3</t>
  </si>
  <si>
    <t xml:space="preserve">Освітні послуги за проведення проведення майстер класів </t>
  </si>
  <si>
    <t>Послуги журналіста</t>
  </si>
  <si>
    <t xml:space="preserve">Послуги первинного інтрев`ювання  учасників психотерапевтами </t>
  </si>
  <si>
    <t>Послуги психоаналітика (психіатра) для консультування учасників майстер-класів (на випадок активізації кризового стану)</t>
  </si>
  <si>
    <t xml:space="preserve">Послуги з проведення психотерапевтичних груп для учасників майстер класів (два психотерапевти) </t>
  </si>
  <si>
    <t>1 година</t>
  </si>
  <si>
    <t>сесія (1,5 годин)</t>
  </si>
  <si>
    <t xml:space="preserve">Психотерапевтичний супровід під час проведення майстер-класів </t>
  </si>
  <si>
    <t>13.4.9</t>
  </si>
  <si>
    <t xml:space="preserve">Послуги з проведення супервізії з групою виконавців проекту </t>
  </si>
  <si>
    <t>13.4.10</t>
  </si>
  <si>
    <t xml:space="preserve">Послуги з проведення резиденції на Львівщині для учасників майстер-класів (17 осіб, 3 дні) </t>
  </si>
  <si>
    <t>особа</t>
  </si>
  <si>
    <t xml:space="preserve">Послуги з проведення онлайн-лекцій психотерапевтами за результатами проекту </t>
  </si>
  <si>
    <t xml:space="preserve">Послуги за підготовку психоаналітичного звіту за результатами проекту з рекомендаціями (у форматі статті) </t>
  </si>
  <si>
    <t>звіт</t>
  </si>
  <si>
    <t>Послуги поштового оператора/ кур'єрської служби для пересилки/ доставки матеріалів</t>
  </si>
  <si>
    <t>1,5 годин</t>
  </si>
  <si>
    <t>13.4.11</t>
  </si>
  <si>
    <t>13.4.12</t>
  </si>
  <si>
    <t>13.4.13</t>
  </si>
  <si>
    <t>Голова правління</t>
  </si>
  <si>
    <t>Катериненко Н.А.</t>
  </si>
  <si>
    <t>до Договору про надання гранту № 3PLUS1-05982</t>
  </si>
  <si>
    <t>від "30"  листопада  2020 року</t>
  </si>
  <si>
    <t xml:space="preserve">за період з "30" листопада 2020 року по "15" вересня 2021 року </t>
  </si>
  <si>
    <t>Голова правління                      Катериненко Н.А.</t>
  </si>
  <si>
    <t>У зв'язку із проблемами постачання товарів в умовах карантину через пандемію СOVID-19 та зростанням цін на ринку  - на момент придбання обладнання ціна виявилася вищою</t>
  </si>
  <si>
    <t>У зв'язку із проблемами постачання товарів в умовах карантину через пандемію COVID-19 та зростанням цін на ринку  - на момент придбання обладнання ціна виявилася вищою</t>
  </si>
  <si>
    <t>У зв'язку із змінами умов у власника запланованого  для оренди приміщення складу - ми орендували приміщення для зберігання робіт та матеріаплів у іншого постачальника, яке знаходилося ближче до центру міста та місць проведення майстер класів.</t>
  </si>
  <si>
    <t xml:space="preserve">У зв'язку із змінами цін на ринку та виникненням додаткових потреб у матеріалах для створення художніх робіт і проведення майстер-класів, а також потреби оформити роботи учасників для проведення виставок і презентацій (антирами) - були закуплені додаткові матеріали. </t>
  </si>
  <si>
    <t xml:space="preserve">У зв'язку із виникненням значного інтересу до арт-буку серед представників цільової аудиторії та громадськості було вирішено видати додатковий тираж арт-буку для його поширення під час презентацій та виставок у найближчий рік (укладено мемонардум про співпрацю з ГО "Штука") </t>
  </si>
  <si>
    <t>У зв'язку із активною інформаційнеою кампанією та висвітленням перебігу проекту на сайті "МІТЄЦ" виникла потреба у додаткових фотозйомках.</t>
  </si>
  <si>
    <t>У зв'язку із активною інформаційнеою кампанією та висвітленням перебігу проекту на сайті "МІТЄЦ" виникла потреба у додаткових відеозйомках.</t>
  </si>
  <si>
    <t xml:space="preserve">У зв'язку із активною інформаційнеою кампанією та висвітленням перебігу проекту на сайті "МІТЄЦ" виникла потреба у монтажі додаткових відео-матеріалів для сайту </t>
  </si>
  <si>
    <t xml:space="preserve">У зв'язку із активною інформаційнеою кампанією та висвітленням перебігу проекту на сайті "МІТЄЦ" виникла потреба у звукорежисурі додаткових відео-матеріалів для сайту </t>
  </si>
  <si>
    <t>У зв'язку із надходженням більшої кількості заявок було проведено більше первинних інтерв'ю з учасниками.</t>
  </si>
  <si>
    <t>Під час майстер-класів активізації кризових станів не було, тому витрати за цією статею не було</t>
  </si>
  <si>
    <t>Послуги за цією статею не знадобилися у зв'язку з тим, що було орендоване приміщення для зберігання робіт і матеріалів ближче до центру міста та місць для проведення майстер-класів.</t>
  </si>
  <si>
    <t>У зв'язку із проблемами постачання товарів в умовах карантину через пандемію COVID-19  - на момент придбання на ринку не було у наявності запланованогго у бюджеті товару. В результаті ми придбали аналогічний товар із кращими техначними характеристаками, який з'явився на ринку</t>
  </si>
  <si>
    <t>За рекомендацією фахівців придбали не 4 однакові комплекти фарби (4 кольори - червона, синя, жовтя, чорна), а 3 комплекти (4 кольори - червона, синя, жовтя, чорна) і 2 упаковки чорної фарби, що необхідне для друку документів.</t>
  </si>
  <si>
    <t>Зважаючи, що сесії майстер-класів тривали не кратно 1,5 годин, а у більшості випадків кратно 2 годинам  - ми обрахували вартість однієї години психологічного супроводу, яка склала  1333,33 грн. Оплату психотерапевтам за психотерапевтичний супровід проводили, виходячи із вартості 1 години. Психотерапевтичний супровід забезпечували 2 фахівці.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</si>
</sst>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"/>
    <numFmt numFmtId="165" formatCode="_-* #,##0.00\ _₴_-;\-* #,##0.00\ _₴_-;_-* &quot;-&quot;??\ _₴_-;_-@"/>
    <numFmt numFmtId="166" formatCode="d\.m"/>
    <numFmt numFmtId="167" formatCode="#,##0.0000\ &quot;₽&quot;"/>
    <numFmt numFmtId="168" formatCode="#,##0.0000"/>
  </numFmts>
  <fonts count="41" x14ac:knownFonts="1">
    <font>
      <sz val="11"/>
      <color theme="1"/>
      <name val="Arial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vertAlign val="superscript"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2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3" fontId="3" fillId="3" borderId="36" xfId="0" applyNumberFormat="1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horizontal="center" vertical="center"/>
    </xf>
    <xf numFmtId="4" fontId="5" fillId="4" borderId="44" xfId="0" applyNumberFormat="1" applyFont="1" applyFill="1" applyBorder="1" applyAlignment="1">
      <alignment horizontal="right" vertical="center"/>
    </xf>
    <xf numFmtId="4" fontId="11" fillId="4" borderId="44" xfId="0" applyNumberFormat="1" applyFont="1" applyFill="1" applyBorder="1" applyAlignment="1">
      <alignment horizontal="right" vertical="center"/>
    </xf>
    <xf numFmtId="0" fontId="5" fillId="4" borderId="38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vertical="center"/>
    </xf>
    <xf numFmtId="0" fontId="3" fillId="5" borderId="37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4" fontId="5" fillId="5" borderId="44" xfId="0" applyNumberFormat="1" applyFont="1" applyFill="1" applyBorder="1" applyAlignment="1">
      <alignment horizontal="right" vertical="center"/>
    </xf>
    <xf numFmtId="4" fontId="11" fillId="5" borderId="44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/>
    </xf>
    <xf numFmtId="165" fontId="3" fillId="6" borderId="46" xfId="0" applyNumberFormat="1" applyFont="1" applyFill="1" applyBorder="1" applyAlignment="1">
      <alignment vertical="top"/>
    </xf>
    <xf numFmtId="49" fontId="3" fillId="6" borderId="47" xfId="0" applyNumberFormat="1" applyFont="1" applyFill="1" applyBorder="1" applyAlignment="1">
      <alignment horizontal="center" vertical="top"/>
    </xf>
    <xf numFmtId="0" fontId="16" fillId="6" borderId="48" xfId="0" applyFont="1" applyFill="1" applyBorder="1" applyAlignment="1">
      <alignment vertical="top" wrapText="1"/>
    </xf>
    <xf numFmtId="0" fontId="3" fillId="6" borderId="46" xfId="0" applyFont="1" applyFill="1" applyBorder="1" applyAlignment="1">
      <alignment horizontal="center" vertical="top"/>
    </xf>
    <xf numFmtId="4" fontId="3" fillId="6" borderId="49" xfId="0" applyNumberFormat="1" applyFont="1" applyFill="1" applyBorder="1" applyAlignment="1">
      <alignment horizontal="right" vertical="top"/>
    </xf>
    <xf numFmtId="4" fontId="3" fillId="6" borderId="50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4" fontId="3" fillId="6" borderId="52" xfId="0" applyNumberFormat="1" applyFont="1" applyFill="1" applyBorder="1" applyAlignment="1">
      <alignment horizontal="right" vertical="top"/>
    </xf>
    <xf numFmtId="4" fontId="11" fillId="6" borderId="47" xfId="0" applyNumberFormat="1" applyFont="1" applyFill="1" applyBorder="1" applyAlignment="1">
      <alignment horizontal="right" vertical="top"/>
    </xf>
    <xf numFmtId="4" fontId="11" fillId="6" borderId="48" xfId="0" applyNumberFormat="1" applyFont="1" applyFill="1" applyBorder="1" applyAlignment="1">
      <alignment horizontal="right" vertical="top"/>
    </xf>
    <xf numFmtId="10" fontId="11" fillId="6" borderId="48" xfId="0" applyNumberFormat="1" applyFont="1" applyFill="1" applyBorder="1" applyAlignment="1">
      <alignment horizontal="right" vertical="top"/>
    </xf>
    <xf numFmtId="0" fontId="3" fillId="6" borderId="47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17" xfId="0" applyNumberFormat="1" applyFont="1" applyBorder="1" applyAlignment="1">
      <alignment vertical="top"/>
    </xf>
    <xf numFmtId="49" fontId="14" fillId="0" borderId="53" xfId="0" applyNumberFormat="1" applyFont="1" applyBorder="1" applyAlignment="1">
      <alignment horizontal="center" vertical="top"/>
    </xf>
    <xf numFmtId="0" fontId="15" fillId="0" borderId="54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11" fillId="0" borderId="53" xfId="0" applyNumberFormat="1" applyFont="1" applyBorder="1" applyAlignment="1">
      <alignment horizontal="right" vertical="top"/>
    </xf>
    <xf numFmtId="4" fontId="11" fillId="0" borderId="54" xfId="0" applyNumberFormat="1" applyFont="1" applyBorder="1" applyAlignment="1">
      <alignment horizontal="right" vertical="top"/>
    </xf>
    <xf numFmtId="10" fontId="11" fillId="0" borderId="54" xfId="0" applyNumberFormat="1" applyFont="1" applyBorder="1" applyAlignment="1">
      <alignment horizontal="right" vertical="top"/>
    </xf>
    <xf numFmtId="0" fontId="5" fillId="0" borderId="53" xfId="0" applyFont="1" applyBorder="1" applyAlignment="1">
      <alignment vertical="top" wrapText="1"/>
    </xf>
    <xf numFmtId="0" fontId="5" fillId="0" borderId="0" xfId="0" applyFont="1" applyAlignment="1">
      <alignment vertical="top"/>
    </xf>
    <xf numFmtId="165" fontId="3" fillId="0" borderId="18" xfId="0" applyNumberFormat="1" applyFont="1" applyBorder="1" applyAlignment="1">
      <alignment vertical="top"/>
    </xf>
    <xf numFmtId="49" fontId="14" fillId="0" borderId="55" xfId="0" applyNumberFormat="1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4" fontId="5" fillId="0" borderId="19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horizontal="right" vertical="top"/>
    </xf>
    <xf numFmtId="4" fontId="5" fillId="0" borderId="57" xfId="0" applyNumberFormat="1" applyFont="1" applyBorder="1" applyAlignment="1">
      <alignment horizontal="right" vertical="top"/>
    </xf>
    <xf numFmtId="4" fontId="11" fillId="0" borderId="55" xfId="0" applyNumberFormat="1" applyFont="1" applyBorder="1" applyAlignment="1">
      <alignment horizontal="right" vertical="top"/>
    </xf>
    <xf numFmtId="0" fontId="5" fillId="0" borderId="55" xfId="0" applyFont="1" applyBorder="1" applyAlignment="1">
      <alignment vertical="top" wrapText="1"/>
    </xf>
    <xf numFmtId="49" fontId="14" fillId="0" borderId="58" xfId="0" applyNumberFormat="1" applyFont="1" applyBorder="1" applyAlignment="1">
      <alignment horizontal="center" vertical="top"/>
    </xf>
    <xf numFmtId="165" fontId="3" fillId="0" borderId="59" xfId="0" applyNumberFormat="1" applyFont="1" applyBorder="1" applyAlignment="1">
      <alignment vertical="top"/>
    </xf>
    <xf numFmtId="4" fontId="5" fillId="0" borderId="60" xfId="0" applyNumberFormat="1" applyFont="1" applyBorder="1" applyAlignment="1">
      <alignment horizontal="right" vertical="top"/>
    </xf>
    <xf numFmtId="4" fontId="5" fillId="0" borderId="61" xfId="0" applyNumberFormat="1" applyFont="1" applyBorder="1" applyAlignment="1">
      <alignment horizontal="right" vertical="top"/>
    </xf>
    <xf numFmtId="4" fontId="5" fillId="0" borderId="62" xfId="0" applyNumberFormat="1" applyFont="1" applyBorder="1" applyAlignment="1">
      <alignment horizontal="right" vertical="top"/>
    </xf>
    <xf numFmtId="165" fontId="3" fillId="0" borderId="8" xfId="0" applyNumberFormat="1" applyFont="1" applyBorder="1" applyAlignment="1">
      <alignment vertical="top"/>
    </xf>
    <xf numFmtId="49" fontId="14" fillId="0" borderId="63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4" fontId="5" fillId="0" borderId="64" xfId="0" applyNumberFormat="1" applyFont="1" applyBorder="1" applyAlignment="1">
      <alignment horizontal="right" vertical="top"/>
    </xf>
    <xf numFmtId="4" fontId="5" fillId="0" borderId="65" xfId="0" applyNumberFormat="1" applyFont="1" applyBorder="1" applyAlignment="1">
      <alignment horizontal="right" vertical="top"/>
    </xf>
    <xf numFmtId="4" fontId="5" fillId="0" borderId="66" xfId="0" applyNumberFormat="1" applyFont="1" applyBorder="1" applyAlignment="1">
      <alignment horizontal="right" vertical="top"/>
    </xf>
    <xf numFmtId="4" fontId="5" fillId="0" borderId="67" xfId="0" applyNumberFormat="1" applyFont="1" applyBorder="1" applyAlignment="1">
      <alignment horizontal="right" vertical="top"/>
    </xf>
    <xf numFmtId="0" fontId="5" fillId="0" borderId="63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4" fontId="5" fillId="0" borderId="69" xfId="0" applyNumberFormat="1" applyFont="1" applyBorder="1" applyAlignment="1">
      <alignment horizontal="right" vertical="top"/>
    </xf>
    <xf numFmtId="0" fontId="5" fillId="0" borderId="58" xfId="0" applyFont="1" applyBorder="1" applyAlignment="1">
      <alignment vertical="top" wrapText="1"/>
    </xf>
    <xf numFmtId="4" fontId="11" fillId="0" borderId="58" xfId="0" applyNumberFormat="1" applyFont="1" applyBorder="1" applyAlignment="1">
      <alignment horizontal="right" vertical="top"/>
    </xf>
    <xf numFmtId="165" fontId="16" fillId="7" borderId="70" xfId="0" applyNumberFormat="1" applyFont="1" applyFill="1" applyBorder="1" applyAlignment="1">
      <alignment vertical="center"/>
    </xf>
    <xf numFmtId="165" fontId="3" fillId="7" borderId="71" xfId="0" applyNumberFormat="1" applyFont="1" applyFill="1" applyBorder="1" applyAlignment="1">
      <alignment horizontal="center" vertical="center"/>
    </xf>
    <xf numFmtId="0" fontId="3" fillId="7" borderId="72" xfId="0" applyFont="1" applyFill="1" applyBorder="1" applyAlignment="1">
      <alignment vertical="center" wrapText="1"/>
    </xf>
    <xf numFmtId="0" fontId="3" fillId="7" borderId="70" xfId="0" applyFont="1" applyFill="1" applyBorder="1" applyAlignment="1">
      <alignment horizontal="center" vertical="center"/>
    </xf>
    <xf numFmtId="4" fontId="3" fillId="7" borderId="38" xfId="0" applyNumberFormat="1" applyFont="1" applyFill="1" applyBorder="1" applyAlignment="1">
      <alignment horizontal="right" vertical="center"/>
    </xf>
    <xf numFmtId="4" fontId="3" fillId="7" borderId="73" xfId="0" applyNumberFormat="1" applyFont="1" applyFill="1" applyBorder="1" applyAlignment="1">
      <alignment horizontal="right" vertical="center"/>
    </xf>
    <xf numFmtId="4" fontId="3" fillId="7" borderId="74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2" xfId="0" applyNumberFormat="1" applyFont="1" applyFill="1" applyBorder="1" applyAlignment="1">
      <alignment horizontal="right" vertical="center"/>
    </xf>
    <xf numFmtId="4" fontId="3" fillId="7" borderId="42" xfId="0" applyNumberFormat="1" applyFont="1" applyFill="1" applyBorder="1" applyAlignment="1">
      <alignment horizontal="right" vertical="center"/>
    </xf>
    <xf numFmtId="4" fontId="3" fillId="7" borderId="70" xfId="0" applyNumberFormat="1" applyFont="1" applyFill="1" applyBorder="1" applyAlignment="1">
      <alignment horizontal="right" vertical="center"/>
    </xf>
    <xf numFmtId="10" fontId="3" fillId="7" borderId="44" xfId="0" applyNumberFormat="1" applyFont="1" applyFill="1" applyBorder="1" applyAlignment="1">
      <alignment horizontal="right" vertical="center"/>
    </xf>
    <xf numFmtId="0" fontId="3" fillId="7" borderId="70" xfId="0" applyFont="1" applyFill="1" applyBorder="1" applyAlignment="1">
      <alignment vertical="center" wrapText="1"/>
    </xf>
    <xf numFmtId="0" fontId="3" fillId="5" borderId="42" xfId="0" applyFont="1" applyFill="1" applyBorder="1" applyAlignment="1">
      <alignment vertical="center"/>
    </xf>
    <xf numFmtId="0" fontId="14" fillId="5" borderId="70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5" fillId="5" borderId="76" xfId="0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right" vertical="center"/>
    </xf>
    <xf numFmtId="4" fontId="11" fillId="5" borderId="41" xfId="0" applyNumberFormat="1" applyFont="1" applyFill="1" applyBorder="1" applyAlignment="1">
      <alignment horizontal="right" vertical="center"/>
    </xf>
    <xf numFmtId="10" fontId="11" fillId="5" borderId="44" xfId="0" applyNumberFormat="1" applyFont="1" applyFill="1" applyBorder="1" applyAlignment="1">
      <alignment horizontal="right" vertical="center"/>
    </xf>
    <xf numFmtId="0" fontId="5" fillId="5" borderId="40" xfId="0" applyFont="1" applyFill="1" applyBorder="1" applyAlignment="1">
      <alignment vertical="center" wrapText="1"/>
    </xf>
    <xf numFmtId="4" fontId="11" fillId="0" borderId="13" xfId="0" applyNumberFormat="1" applyFont="1" applyBorder="1" applyAlignment="1">
      <alignment horizontal="right" vertical="top"/>
    </xf>
    <xf numFmtId="0" fontId="5" fillId="0" borderId="54" xfId="0" applyFont="1" applyBorder="1" applyAlignment="1">
      <alignment vertical="top" wrapText="1"/>
    </xf>
    <xf numFmtId="4" fontId="11" fillId="0" borderId="77" xfId="0" applyNumberFormat="1" applyFont="1" applyBorder="1" applyAlignment="1">
      <alignment horizontal="right" vertical="top"/>
    </xf>
    <xf numFmtId="165" fontId="16" fillId="7" borderId="37" xfId="0" applyNumberFormat="1" applyFont="1" applyFill="1" applyBorder="1" applyAlignment="1">
      <alignment vertical="center"/>
    </xf>
    <xf numFmtId="165" fontId="3" fillId="7" borderId="78" xfId="0" applyNumberFormat="1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4" fontId="3" fillId="7" borderId="79" xfId="0" applyNumberFormat="1" applyFont="1" applyFill="1" applyBorder="1" applyAlignment="1">
      <alignment horizontal="right" vertical="center"/>
    </xf>
    <xf numFmtId="10" fontId="11" fillId="7" borderId="79" xfId="0" applyNumberFormat="1" applyFont="1" applyFill="1" applyBorder="1" applyAlignment="1">
      <alignment horizontal="right" vertical="center"/>
    </xf>
    <xf numFmtId="0" fontId="3" fillId="7" borderId="40" xfId="0" applyFont="1" applyFill="1" applyBorder="1" applyAlignment="1">
      <alignment vertical="center" wrapText="1"/>
    </xf>
    <xf numFmtId="0" fontId="5" fillId="5" borderId="43" xfId="0" applyFont="1" applyFill="1" applyBorder="1" applyAlignment="1">
      <alignment horizontal="center" vertical="center"/>
    </xf>
    <xf numFmtId="10" fontId="11" fillId="5" borderId="41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 wrapText="1"/>
    </xf>
    <xf numFmtId="49" fontId="14" fillId="6" borderId="47" xfId="0" applyNumberFormat="1" applyFont="1" applyFill="1" applyBorder="1" applyAlignment="1">
      <alignment horizontal="center" vertical="top"/>
    </xf>
    <xf numFmtId="0" fontId="16" fillId="6" borderId="80" xfId="0" applyFont="1" applyFill="1" applyBorder="1" applyAlignment="1">
      <alignment vertical="top" wrapText="1"/>
    </xf>
    <xf numFmtId="0" fontId="3" fillId="6" borderId="81" xfId="0" applyFont="1" applyFill="1" applyBorder="1" applyAlignment="1">
      <alignment horizontal="center" vertical="top"/>
    </xf>
    <xf numFmtId="4" fontId="3" fillId="6" borderId="82" xfId="0" applyNumberFormat="1" applyFont="1" applyFill="1" applyBorder="1" applyAlignment="1">
      <alignment horizontal="right" vertical="top"/>
    </xf>
    <xf numFmtId="4" fontId="3" fillId="6" borderId="83" xfId="0" applyNumberFormat="1" applyFont="1" applyFill="1" applyBorder="1" applyAlignment="1">
      <alignment horizontal="right" vertical="top"/>
    </xf>
    <xf numFmtId="4" fontId="3" fillId="6" borderId="84" xfId="0" applyNumberFormat="1" applyFont="1" applyFill="1" applyBorder="1" applyAlignment="1">
      <alignment horizontal="right" vertical="top"/>
    </xf>
    <xf numFmtId="4" fontId="3" fillId="6" borderId="85" xfId="0" applyNumberFormat="1" applyFont="1" applyFill="1" applyBorder="1" applyAlignment="1">
      <alignment horizontal="right" vertical="top"/>
    </xf>
    <xf numFmtId="4" fontId="11" fillId="6" borderId="86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vertical="top" wrapText="1"/>
    </xf>
    <xf numFmtId="4" fontId="11" fillId="0" borderId="91" xfId="0" applyNumberFormat="1" applyFont="1" applyBorder="1" applyAlignment="1">
      <alignment horizontal="right" vertical="top"/>
    </xf>
    <xf numFmtId="0" fontId="3" fillId="7" borderId="92" xfId="0" applyFont="1" applyFill="1" applyBorder="1" applyAlignment="1">
      <alignment vertical="center" wrapText="1"/>
    </xf>
    <xf numFmtId="4" fontId="3" fillId="7" borderId="93" xfId="0" applyNumberFormat="1" applyFont="1" applyFill="1" applyBorder="1" applyAlignment="1">
      <alignment horizontal="right" vertical="center"/>
    </xf>
    <xf numFmtId="4" fontId="3" fillId="7" borderId="94" xfId="0" applyNumberFormat="1" applyFont="1" applyFill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top" wrapText="1"/>
    </xf>
    <xf numFmtId="0" fontId="17" fillId="6" borderId="48" xfId="0" applyFont="1" applyFill="1" applyBorder="1" applyAlignment="1">
      <alignment vertical="top" wrapText="1"/>
    </xf>
    <xf numFmtId="0" fontId="5" fillId="0" borderId="54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top"/>
    </xf>
    <xf numFmtId="0" fontId="15" fillId="0" borderId="59" xfId="0" applyFont="1" applyBorder="1" applyAlignment="1">
      <alignment horizontal="center" vertical="top"/>
    </xf>
    <xf numFmtId="4" fontId="11" fillId="6" borderId="95" xfId="0" applyNumberFormat="1" applyFont="1" applyFill="1" applyBorder="1" applyAlignment="1">
      <alignment horizontal="right" vertical="top"/>
    </xf>
    <xf numFmtId="4" fontId="11" fillId="6" borderId="96" xfId="0" applyNumberFormat="1" applyFont="1" applyFill="1" applyBorder="1" applyAlignment="1">
      <alignment horizontal="right" vertical="top"/>
    </xf>
    <xf numFmtId="165" fontId="16" fillId="7" borderId="42" xfId="0" applyNumberFormat="1" applyFont="1" applyFill="1" applyBorder="1" applyAlignment="1">
      <alignment vertical="center"/>
    </xf>
    <xf numFmtId="165" fontId="3" fillId="7" borderId="43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vertical="center" wrapText="1"/>
    </xf>
    <xf numFmtId="0" fontId="3" fillId="7" borderId="79" xfId="0" applyFont="1" applyFill="1" applyBorder="1" applyAlignment="1">
      <alignment horizontal="center" vertical="center"/>
    </xf>
    <xf numFmtId="4" fontId="3" fillId="7" borderId="97" xfId="0" applyNumberFormat="1" applyFont="1" applyFill="1" applyBorder="1" applyAlignment="1">
      <alignment horizontal="right" vertical="center"/>
    </xf>
    <xf numFmtId="0" fontId="3" fillId="5" borderId="93" xfId="0" applyFont="1" applyFill="1" applyBorder="1" applyAlignment="1">
      <alignment vertical="center"/>
    </xf>
    <xf numFmtId="0" fontId="14" fillId="5" borderId="98" xfId="0" applyFont="1" applyFill="1" applyBorder="1" applyAlignment="1">
      <alignment horizontal="center" vertical="center"/>
    </xf>
    <xf numFmtId="0" fontId="14" fillId="5" borderId="98" xfId="0" applyFont="1" applyFill="1" applyBorder="1" applyAlignment="1">
      <alignment vertical="center"/>
    </xf>
    <xf numFmtId="0" fontId="15" fillId="0" borderId="12" xfId="0" applyFont="1" applyBorder="1" applyAlignment="1">
      <alignment vertical="top" wrapText="1"/>
    </xf>
    <xf numFmtId="10" fontId="11" fillId="0" borderId="68" xfId="0" applyNumberFormat="1" applyFont="1" applyBorder="1" applyAlignment="1">
      <alignment horizontal="right" vertical="top"/>
    </xf>
    <xf numFmtId="0" fontId="3" fillId="5" borderId="98" xfId="0" applyFont="1" applyFill="1" applyBorder="1" applyAlignment="1">
      <alignment vertical="center"/>
    </xf>
    <xf numFmtId="0" fontId="14" fillId="5" borderId="93" xfId="0" applyFont="1" applyFill="1" applyBorder="1" applyAlignment="1">
      <alignment horizontal="center" vertical="center"/>
    </xf>
    <xf numFmtId="0" fontId="3" fillId="5" borderId="76" xfId="0" applyFont="1" applyFill="1" applyBorder="1" applyAlignment="1">
      <alignment vertical="center"/>
    </xf>
    <xf numFmtId="0" fontId="17" fillId="6" borderId="80" xfId="0" applyFont="1" applyFill="1" applyBorder="1" applyAlignment="1">
      <alignment horizontal="left" vertical="top" wrapText="1"/>
    </xf>
    <xf numFmtId="0" fontId="17" fillId="6" borderId="48" xfId="0" applyFont="1" applyFill="1" applyBorder="1" applyAlignment="1">
      <alignment horizontal="left" vertical="top" wrapText="1"/>
    </xf>
    <xf numFmtId="4" fontId="11" fillId="0" borderId="47" xfId="0" applyNumberFormat="1" applyFont="1" applyBorder="1" applyAlignment="1">
      <alignment horizontal="right" vertical="top"/>
    </xf>
    <xf numFmtId="4" fontId="11" fillId="0" borderId="5" xfId="0" applyNumberFormat="1" applyFont="1" applyBorder="1" applyAlignment="1">
      <alignment horizontal="right" vertical="top"/>
    </xf>
    <xf numFmtId="10" fontId="11" fillId="0" borderId="47" xfId="0" applyNumberFormat="1" applyFont="1" applyBorder="1" applyAlignment="1">
      <alignment horizontal="right" vertical="top"/>
    </xf>
    <xf numFmtId="0" fontId="5" fillId="0" borderId="47" xfId="0" applyFont="1" applyBorder="1" applyAlignment="1">
      <alignment vertical="top" wrapText="1"/>
    </xf>
    <xf numFmtId="10" fontId="11" fillId="0" borderId="53" xfId="0" applyNumberFormat="1" applyFont="1" applyBorder="1" applyAlignment="1">
      <alignment horizontal="right" vertical="top"/>
    </xf>
    <xf numFmtId="165" fontId="3" fillId="7" borderId="44" xfId="0" applyNumberFormat="1" applyFont="1" applyFill="1" applyBorder="1" applyAlignment="1">
      <alignment horizontal="center" vertical="center"/>
    </xf>
    <xf numFmtId="4" fontId="3" fillId="7" borderId="40" xfId="0" applyNumberFormat="1" applyFont="1" applyFill="1" applyBorder="1" applyAlignment="1">
      <alignment horizontal="right" vertical="center"/>
    </xf>
    <xf numFmtId="10" fontId="11" fillId="7" borderId="40" xfId="0" applyNumberFormat="1" applyFont="1" applyFill="1" applyBorder="1" applyAlignment="1">
      <alignment horizontal="right" vertical="center"/>
    </xf>
    <xf numFmtId="0" fontId="3" fillId="7" borderId="99" xfId="0" applyFont="1" applyFill="1" applyBorder="1" applyAlignment="1">
      <alignment vertical="center" wrapText="1"/>
    </xf>
    <xf numFmtId="0" fontId="14" fillId="5" borderId="76" xfId="0" applyFont="1" applyFill="1" applyBorder="1" applyAlignment="1">
      <alignment vertical="center"/>
    </xf>
    <xf numFmtId="0" fontId="5" fillId="5" borderId="79" xfId="0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4" fontId="15" fillId="0" borderId="10" xfId="0" applyNumberFormat="1" applyFont="1" applyBorder="1" applyAlignment="1">
      <alignment horizontal="right" vertical="top"/>
    </xf>
    <xf numFmtId="165" fontId="3" fillId="7" borderId="76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4" fontId="3" fillId="7" borderId="100" xfId="0" applyNumberFormat="1" applyFont="1" applyFill="1" applyBorder="1" applyAlignment="1">
      <alignment horizontal="right" vertical="center"/>
    </xf>
    <xf numFmtId="4" fontId="3" fillId="7" borderId="101" xfId="0" applyNumberFormat="1" applyFont="1" applyFill="1" applyBorder="1" applyAlignment="1">
      <alignment horizontal="right" vertical="center"/>
    </xf>
    <xf numFmtId="4" fontId="3" fillId="7" borderId="44" xfId="0" applyNumberFormat="1" applyFont="1" applyFill="1" applyBorder="1" applyAlignment="1">
      <alignment horizontal="right" vertical="center"/>
    </xf>
    <xf numFmtId="0" fontId="3" fillId="7" borderId="37" xfId="0" applyFont="1" applyFill="1" applyBorder="1" applyAlignment="1">
      <alignment vertical="center" wrapText="1"/>
    </xf>
    <xf numFmtId="4" fontId="5" fillId="5" borderId="76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51" xfId="0" applyNumberFormat="1" applyFont="1" applyBorder="1" applyAlignment="1">
      <alignment horizontal="right" vertical="top"/>
    </xf>
    <xf numFmtId="4" fontId="5" fillId="0" borderId="49" xfId="0" applyNumberFormat="1" applyFont="1" applyBorder="1" applyAlignment="1">
      <alignment horizontal="right" vertical="top"/>
    </xf>
    <xf numFmtId="4" fontId="5" fillId="0" borderId="102" xfId="0" applyNumberFormat="1" applyFont="1" applyBorder="1" applyAlignment="1">
      <alignment horizontal="right" vertical="top"/>
    </xf>
    <xf numFmtId="0" fontId="5" fillId="0" borderId="5" xfId="0" applyFont="1" applyBorder="1" applyAlignment="1">
      <alignment vertical="top" wrapText="1"/>
    </xf>
    <xf numFmtId="166" fontId="14" fillId="0" borderId="53" xfId="0" applyNumberFormat="1" applyFont="1" applyBorder="1" applyAlignment="1">
      <alignment horizontal="center" vertical="top"/>
    </xf>
    <xf numFmtId="0" fontId="5" fillId="0" borderId="77" xfId="0" applyFont="1" applyBorder="1" applyAlignment="1">
      <alignment vertical="top" wrapText="1"/>
    </xf>
    <xf numFmtId="4" fontId="3" fillId="7" borderId="104" xfId="0" applyNumberFormat="1" applyFont="1" applyFill="1" applyBorder="1" applyAlignment="1">
      <alignment horizontal="right" vertical="center"/>
    </xf>
    <xf numFmtId="4" fontId="3" fillId="7" borderId="105" xfId="0" applyNumberFormat="1" applyFont="1" applyFill="1" applyBorder="1" applyAlignment="1">
      <alignment horizontal="right" vertical="center"/>
    </xf>
    <xf numFmtId="10" fontId="11" fillId="7" borderId="70" xfId="0" applyNumberFormat="1" applyFont="1" applyFill="1" applyBorder="1" applyAlignment="1">
      <alignment horizontal="right" vertical="center"/>
    </xf>
    <xf numFmtId="0" fontId="3" fillId="7" borderId="38" xfId="0" applyFont="1" applyFill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4" fontId="5" fillId="0" borderId="106" xfId="0" applyNumberFormat="1" applyFont="1" applyBorder="1" applyAlignment="1">
      <alignment horizontal="right" vertical="top"/>
    </xf>
    <xf numFmtId="0" fontId="5" fillId="0" borderId="9" xfId="0" applyFont="1" applyBorder="1" applyAlignment="1">
      <alignment vertical="top" wrapText="1"/>
    </xf>
    <xf numFmtId="165" fontId="3" fillId="0" borderId="53" xfId="0" applyNumberFormat="1" applyFont="1" applyBorder="1" applyAlignment="1">
      <alignment vertical="top"/>
    </xf>
    <xf numFmtId="166" fontId="14" fillId="0" borderId="6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3" fillId="7" borderId="94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7" fillId="6" borderId="86" xfId="0" applyFont="1" applyFill="1" applyBorder="1" applyAlignment="1">
      <alignment horizontal="left" vertical="top" wrapText="1"/>
    </xf>
    <xf numFmtId="10" fontId="11" fillId="6" borderId="47" xfId="0" applyNumberFormat="1" applyFont="1" applyFill="1" applyBorder="1" applyAlignment="1">
      <alignment horizontal="right" vertical="top"/>
    </xf>
    <xf numFmtId="0" fontId="3" fillId="6" borderId="86" xfId="0" applyFont="1" applyFill="1" applyBorder="1" applyAlignment="1">
      <alignment vertical="top" wrapText="1"/>
    </xf>
    <xf numFmtId="0" fontId="5" fillId="0" borderId="106" xfId="0" applyFont="1" applyBorder="1" applyAlignment="1">
      <alignment vertical="top" wrapText="1"/>
    </xf>
    <xf numFmtId="165" fontId="3" fillId="6" borderId="81" xfId="0" applyNumberFormat="1" applyFont="1" applyFill="1" applyBorder="1" applyAlignment="1">
      <alignment vertical="top"/>
    </xf>
    <xf numFmtId="49" fontId="14" fillId="6" borderId="95" xfId="0" applyNumberFormat="1" applyFont="1" applyFill="1" applyBorder="1" applyAlignment="1">
      <alignment horizontal="center" vertical="top"/>
    </xf>
    <xf numFmtId="10" fontId="11" fillId="6" borderId="80" xfId="0" applyNumberFormat="1" applyFont="1" applyFill="1" applyBorder="1" applyAlignment="1">
      <alignment horizontal="right" vertical="top"/>
    </xf>
    <xf numFmtId="0" fontId="3" fillId="6" borderId="95" xfId="0" applyFont="1" applyFill="1" applyBorder="1" applyAlignment="1">
      <alignment vertical="top" wrapText="1"/>
    </xf>
    <xf numFmtId="0" fontId="16" fillId="6" borderId="48" xfId="0" applyFont="1" applyFill="1" applyBorder="1" applyAlignment="1">
      <alignment horizontal="left" vertical="top" wrapText="1"/>
    </xf>
    <xf numFmtId="4" fontId="3" fillId="4" borderId="98" xfId="0" applyNumberFormat="1" applyFont="1" applyFill="1" applyBorder="1" applyAlignment="1">
      <alignment horizontal="right" vertical="center"/>
    </xf>
    <xf numFmtId="4" fontId="3" fillId="4" borderId="94" xfId="0" applyNumberFormat="1" applyFont="1" applyFill="1" applyBorder="1" applyAlignment="1">
      <alignment horizontal="right" vertical="center"/>
    </xf>
    <xf numFmtId="4" fontId="3" fillId="4" borderId="42" xfId="0" applyNumberFormat="1" applyFont="1" applyFill="1" applyBorder="1" applyAlignment="1">
      <alignment horizontal="right" vertical="center"/>
    </xf>
    <xf numFmtId="4" fontId="3" fillId="4" borderId="79" xfId="0" applyNumberFormat="1" applyFont="1" applyFill="1" applyBorder="1" applyAlignment="1">
      <alignment horizontal="right" vertical="center"/>
    </xf>
    <xf numFmtId="10" fontId="3" fillId="4" borderId="94" xfId="0" applyNumberFormat="1" applyFont="1" applyFill="1" applyBorder="1" applyAlignment="1">
      <alignment horizontal="right" vertical="center"/>
    </xf>
    <xf numFmtId="0" fontId="3" fillId="4" borderId="93" xfId="0" applyFont="1" applyFill="1" applyBorder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3" fillId="4" borderId="79" xfId="0" applyFont="1" applyFill="1" applyBorder="1" applyAlignment="1">
      <alignment horizontal="center" vertical="center"/>
    </xf>
    <xf numFmtId="4" fontId="3" fillId="4" borderId="100" xfId="0" applyNumberFormat="1" applyFont="1" applyFill="1" applyBorder="1" applyAlignment="1">
      <alignment horizontal="right" vertical="center"/>
    </xf>
    <xf numFmtId="4" fontId="11" fillId="4" borderId="100" xfId="0" applyNumberFormat="1" applyFont="1" applyFill="1" applyBorder="1" applyAlignment="1">
      <alignment horizontal="right" vertical="center"/>
    </xf>
    <xf numFmtId="10" fontId="11" fillId="4" borderId="100" xfId="0" applyNumberFormat="1" applyFont="1" applyFill="1" applyBorder="1" applyAlignment="1">
      <alignment horizontal="right" vertical="center"/>
    </xf>
    <xf numFmtId="0" fontId="3" fillId="4" borderId="7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0" fontId="5" fillId="0" borderId="14" xfId="0" applyFont="1" applyBorder="1"/>
    <xf numFmtId="4" fontId="5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4" fontId="22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left"/>
    </xf>
    <xf numFmtId="4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0" fontId="27" fillId="0" borderId="0" xfId="0" applyFont="1"/>
    <xf numFmtId="4" fontId="28" fillId="0" borderId="0" xfId="0" applyNumberFormat="1" applyFont="1" applyAlignment="1">
      <alignment horizontal="right"/>
    </xf>
    <xf numFmtId="10" fontId="28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29" fillId="0" borderId="0" xfId="0" applyFont="1" applyAlignment="1">
      <alignment horizontal="right"/>
    </xf>
    <xf numFmtId="0" fontId="32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4" fontId="32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right" wrapText="1"/>
    </xf>
    <xf numFmtId="0" fontId="0" fillId="0" borderId="11" xfId="0" applyFont="1" applyBorder="1" applyAlignment="1">
      <alignment wrapText="1"/>
    </xf>
    <xf numFmtId="4" fontId="0" fillId="0" borderId="11" xfId="0" applyNumberFormat="1" applyFont="1" applyBorder="1"/>
    <xf numFmtId="0" fontId="32" fillId="0" borderId="0" xfId="0" applyFont="1" applyAlignment="1">
      <alignment wrapText="1"/>
    </xf>
    <xf numFmtId="0" fontId="32" fillId="0" borderId="11" xfId="0" applyFont="1" applyBorder="1" applyAlignment="1">
      <alignment wrapText="1"/>
    </xf>
    <xf numFmtId="4" fontId="32" fillId="0" borderId="11" xfId="0" applyNumberFormat="1" applyFont="1" applyBorder="1"/>
    <xf numFmtId="0" fontId="32" fillId="0" borderId="0" xfId="0" applyFont="1"/>
    <xf numFmtId="0" fontId="33" fillId="0" borderId="0" xfId="0" applyFont="1"/>
    <xf numFmtId="4" fontId="33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49" fontId="0" fillId="0" borderId="11" xfId="0" applyNumberFormat="1" applyFont="1" applyBorder="1" applyAlignment="1">
      <alignment horizontal="right" vertical="top" wrapText="1"/>
    </xf>
    <xf numFmtId="0" fontId="35" fillId="0" borderId="11" xfId="0" applyFont="1" applyBorder="1" applyAlignment="1">
      <alignment vertical="top" wrapText="1"/>
    </xf>
    <xf numFmtId="4" fontId="0" fillId="0" borderId="11" xfId="0" applyNumberFormat="1" applyFont="1" applyBorder="1" applyAlignment="1">
      <alignment vertical="top"/>
    </xf>
    <xf numFmtId="0" fontId="0" fillId="0" borderId="11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32" fillId="0" borderId="0" xfId="0" applyFont="1" applyAlignment="1">
      <alignment vertical="top" wrapText="1"/>
    </xf>
    <xf numFmtId="0" fontId="32" fillId="0" borderId="11" xfId="0" applyFont="1" applyBorder="1" applyAlignment="1">
      <alignment vertical="top" wrapText="1"/>
    </xf>
    <xf numFmtId="4" fontId="32" fillId="0" borderId="11" xfId="0" applyNumberFormat="1" applyFont="1" applyBorder="1" applyAlignment="1">
      <alignment vertical="top"/>
    </xf>
    <xf numFmtId="0" fontId="32" fillId="0" borderId="0" xfId="0" applyFont="1" applyAlignment="1">
      <alignment vertical="top"/>
    </xf>
    <xf numFmtId="0" fontId="32" fillId="0" borderId="61" xfId="0" applyFont="1" applyBorder="1" applyAlignment="1">
      <alignment horizontal="center" vertical="center" wrapText="1"/>
    </xf>
    <xf numFmtId="0" fontId="0" fillId="0" borderId="83" xfId="0" applyFont="1" applyBorder="1" applyAlignment="1">
      <alignment vertical="top" wrapText="1"/>
    </xf>
    <xf numFmtId="0" fontId="36" fillId="0" borderId="110" xfId="0" applyFont="1" applyFill="1" applyBorder="1" applyAlignment="1">
      <alignment vertical="top" wrapText="1"/>
    </xf>
    <xf numFmtId="49" fontId="35" fillId="0" borderId="12" xfId="0" applyNumberFormat="1" applyFont="1" applyBorder="1" applyAlignment="1">
      <alignment horizontal="right" vertical="top" wrapText="1"/>
    </xf>
    <xf numFmtId="4" fontId="35" fillId="0" borderId="16" xfId="0" applyNumberFormat="1" applyFont="1" applyBorder="1" applyAlignment="1">
      <alignment vertical="top"/>
    </xf>
    <xf numFmtId="4" fontId="35" fillId="0" borderId="11" xfId="0" applyNumberFormat="1" applyFont="1" applyBorder="1" applyAlignment="1">
      <alignment vertical="top"/>
    </xf>
    <xf numFmtId="0" fontId="35" fillId="0" borderId="0" xfId="0" applyFont="1" applyAlignment="1">
      <alignment vertical="top"/>
    </xf>
    <xf numFmtId="49" fontId="37" fillId="0" borderId="55" xfId="0" applyNumberFormat="1" applyFont="1" applyBorder="1" applyAlignment="1">
      <alignment horizontal="center" vertical="top"/>
    </xf>
    <xf numFmtId="4" fontId="35" fillId="0" borderId="61" xfId="0" applyNumberFormat="1" applyFont="1" applyBorder="1" applyAlignment="1">
      <alignment vertical="top"/>
    </xf>
    <xf numFmtId="0" fontId="35" fillId="0" borderId="61" xfId="0" applyFont="1" applyBorder="1" applyAlignment="1">
      <alignment vertical="top" wrapText="1"/>
    </xf>
    <xf numFmtId="0" fontId="35" fillId="0" borderId="112" xfId="0" applyFont="1" applyBorder="1" applyAlignment="1">
      <alignment horizontal="center" vertical="top"/>
    </xf>
    <xf numFmtId="0" fontId="34" fillId="0" borderId="112" xfId="0" applyFont="1" applyBorder="1" applyAlignment="1">
      <alignment horizontal="center" vertical="top"/>
    </xf>
    <xf numFmtId="4" fontId="35" fillId="0" borderId="113" xfId="0" applyNumberFormat="1" applyFont="1" applyFill="1" applyBorder="1" applyAlignment="1">
      <alignment horizontal="right" vertical="top"/>
    </xf>
    <xf numFmtId="4" fontId="35" fillId="0" borderId="110" xfId="0" applyNumberFormat="1" applyFont="1" applyFill="1" applyBorder="1" applyAlignment="1">
      <alignment horizontal="right" vertical="top"/>
    </xf>
    <xf numFmtId="4" fontId="34" fillId="0" borderId="113" xfId="0" applyNumberFormat="1" applyFont="1" applyFill="1" applyBorder="1" applyAlignment="1">
      <alignment horizontal="right" vertical="top"/>
    </xf>
    <xf numFmtId="4" fontId="34" fillId="0" borderId="110" xfId="0" applyNumberFormat="1" applyFont="1" applyFill="1" applyBorder="1" applyAlignment="1">
      <alignment horizontal="right" vertical="top"/>
    </xf>
    <xf numFmtId="4" fontId="35" fillId="0" borderId="60" xfId="0" applyNumberFormat="1" applyFont="1" applyBorder="1" applyAlignment="1">
      <alignment horizontal="right" vertical="top"/>
    </xf>
    <xf numFmtId="49" fontId="37" fillId="0" borderId="53" xfId="0" applyNumberFormat="1" applyFont="1" applyBorder="1" applyAlignment="1">
      <alignment horizontal="center" vertical="top"/>
    </xf>
    <xf numFmtId="0" fontId="34" fillId="0" borderId="54" xfId="0" applyFont="1" applyFill="1" applyBorder="1" applyAlignment="1">
      <alignment vertical="top" wrapText="1"/>
    </xf>
    <xf numFmtId="4" fontId="35" fillId="0" borderId="60" xfId="0" applyNumberFormat="1" applyFont="1" applyFill="1" applyBorder="1" applyAlignment="1">
      <alignment horizontal="right" vertical="top"/>
    </xf>
    <xf numFmtId="4" fontId="35" fillId="0" borderId="61" xfId="0" applyNumberFormat="1" applyFont="1" applyFill="1" applyBorder="1" applyAlignment="1">
      <alignment horizontal="right" vertical="top"/>
    </xf>
    <xf numFmtId="4" fontId="5" fillId="0" borderId="15" xfId="0" applyNumberFormat="1" applyFont="1" applyFill="1" applyBorder="1" applyAlignment="1">
      <alignment horizontal="right" vertical="top"/>
    </xf>
    <xf numFmtId="4" fontId="34" fillId="0" borderId="10" xfId="0" applyNumberFormat="1" applyFont="1" applyFill="1" applyBorder="1" applyAlignment="1">
      <alignment horizontal="right" vertical="top"/>
    </xf>
    <xf numFmtId="4" fontId="34" fillId="0" borderId="11" xfId="0" applyNumberFormat="1" applyFont="1" applyFill="1" applyBorder="1" applyAlignment="1">
      <alignment horizontal="right" vertical="top"/>
    </xf>
    <xf numFmtId="4" fontId="5" fillId="0" borderId="11" xfId="0" applyNumberFormat="1" applyFont="1" applyFill="1" applyBorder="1" applyAlignment="1">
      <alignment horizontal="right" vertical="top"/>
    </xf>
    <xf numFmtId="49" fontId="3" fillId="6" borderId="95" xfId="0" applyNumberFormat="1" applyFont="1" applyFill="1" applyBorder="1" applyAlignment="1">
      <alignment horizontal="center" vertical="top"/>
    </xf>
    <xf numFmtId="4" fontId="11" fillId="6" borderId="80" xfId="0" applyNumberFormat="1" applyFont="1" applyFill="1" applyBorder="1" applyAlignment="1">
      <alignment horizontal="right" vertical="top"/>
    </xf>
    <xf numFmtId="165" fontId="3" fillId="0" borderId="115" xfId="0" applyNumberFormat="1" applyFont="1" applyBorder="1" applyAlignment="1">
      <alignment vertical="top"/>
    </xf>
    <xf numFmtId="49" fontId="37" fillId="0" borderId="114" xfId="0" applyNumberFormat="1" applyFont="1" applyBorder="1" applyAlignment="1">
      <alignment horizontal="center" vertical="top"/>
    </xf>
    <xf numFmtId="0" fontId="34" fillId="0" borderId="116" xfId="0" applyFont="1" applyFill="1" applyBorder="1" applyAlignment="1">
      <alignment vertical="top" wrapText="1"/>
    </xf>
    <xf numFmtId="4" fontId="34" fillId="0" borderId="117" xfId="0" applyNumberFormat="1" applyFont="1" applyFill="1" applyBorder="1" applyAlignment="1">
      <alignment horizontal="right" vertical="top"/>
    </xf>
    <xf numFmtId="4" fontId="34" fillId="0" borderId="118" xfId="0" applyNumberFormat="1" applyFont="1" applyFill="1" applyBorder="1" applyAlignment="1">
      <alignment horizontal="right" vertical="top"/>
    </xf>
    <xf numFmtId="4" fontId="5" fillId="0" borderId="119" xfId="0" applyNumberFormat="1" applyFont="1" applyFill="1" applyBorder="1" applyAlignment="1">
      <alignment horizontal="right" vertical="top"/>
    </xf>
    <xf numFmtId="4" fontId="5" fillId="0" borderId="119" xfId="0" applyNumberFormat="1" applyFont="1" applyBorder="1" applyAlignment="1">
      <alignment horizontal="right" vertical="top"/>
    </xf>
    <xf numFmtId="4" fontId="5" fillId="0" borderId="117" xfId="0" applyNumberFormat="1" applyFont="1" applyBorder="1" applyAlignment="1">
      <alignment horizontal="right" vertical="top"/>
    </xf>
    <xf numFmtId="4" fontId="5" fillId="0" borderId="118" xfId="0" applyNumberFormat="1" applyFont="1" applyBorder="1" applyAlignment="1">
      <alignment horizontal="right" vertical="top"/>
    </xf>
    <xf numFmtId="4" fontId="5" fillId="0" borderId="120" xfId="0" applyNumberFormat="1" applyFont="1" applyBorder="1" applyAlignment="1">
      <alignment horizontal="right" vertical="top"/>
    </xf>
    <xf numFmtId="4" fontId="11" fillId="0" borderId="114" xfId="0" applyNumberFormat="1" applyFont="1" applyBorder="1" applyAlignment="1">
      <alignment horizontal="right" vertical="top"/>
    </xf>
    <xf numFmtId="4" fontId="11" fillId="0" borderId="116" xfId="0" applyNumberFormat="1" applyFont="1" applyBorder="1" applyAlignment="1">
      <alignment horizontal="right" vertical="top"/>
    </xf>
    <xf numFmtId="10" fontId="11" fillId="0" borderId="116" xfId="0" applyNumberFormat="1" applyFont="1" applyBorder="1" applyAlignment="1">
      <alignment horizontal="right" vertical="top"/>
    </xf>
    <xf numFmtId="49" fontId="37" fillId="0" borderId="95" xfId="0" applyNumberFormat="1" applyFont="1" applyBorder="1" applyAlignment="1">
      <alignment horizontal="center" vertical="top"/>
    </xf>
    <xf numFmtId="0" fontId="35" fillId="0" borderId="83" xfId="0" applyFont="1" applyFill="1" applyBorder="1" applyAlignment="1">
      <alignment vertical="top" wrapText="1"/>
    </xf>
    <xf numFmtId="0" fontId="35" fillId="0" borderId="54" xfId="0" applyFont="1" applyBorder="1" applyAlignment="1">
      <alignment vertical="top" wrapText="1"/>
    </xf>
    <xf numFmtId="4" fontId="35" fillId="0" borderId="10" xfId="0" applyNumberFormat="1" applyFont="1" applyBorder="1" applyAlignment="1">
      <alignment horizontal="right" vertical="top"/>
    </xf>
    <xf numFmtId="4" fontId="35" fillId="0" borderId="10" xfId="0" applyNumberFormat="1" applyFont="1" applyFill="1" applyBorder="1" applyAlignment="1">
      <alignment horizontal="right" vertical="top"/>
    </xf>
    <xf numFmtId="4" fontId="35" fillId="0" borderId="11" xfId="0" applyNumberFormat="1" applyFont="1" applyFill="1" applyBorder="1" applyAlignment="1">
      <alignment horizontal="right" vertical="top"/>
    </xf>
    <xf numFmtId="4" fontId="5" fillId="0" borderId="62" xfId="0" applyNumberFormat="1" applyFont="1" applyFill="1" applyBorder="1" applyAlignment="1">
      <alignment horizontal="right" vertical="top"/>
    </xf>
    <xf numFmtId="0" fontId="35" fillId="0" borderId="54" xfId="0" applyFont="1" applyFill="1" applyBorder="1" applyAlignment="1">
      <alignment vertical="top" wrapText="1"/>
    </xf>
    <xf numFmtId="49" fontId="37" fillId="0" borderId="53" xfId="0" applyNumberFormat="1" applyFont="1" applyFill="1" applyBorder="1" applyAlignment="1">
      <alignment horizontal="center" vertical="top"/>
    </xf>
    <xf numFmtId="0" fontId="34" fillId="0" borderId="12" xfId="0" applyFont="1" applyFill="1" applyBorder="1" applyAlignment="1">
      <alignment vertical="top" wrapText="1"/>
    </xf>
    <xf numFmtId="0" fontId="34" fillId="0" borderId="110" xfId="0" applyFont="1" applyFill="1" applyBorder="1" applyAlignment="1">
      <alignment vertical="top" wrapText="1"/>
    </xf>
    <xf numFmtId="49" fontId="37" fillId="0" borderId="58" xfId="0" applyNumberFormat="1" applyFont="1" applyBorder="1" applyAlignment="1">
      <alignment horizontal="center" vertical="top"/>
    </xf>
    <xf numFmtId="0" fontId="35" fillId="0" borderId="68" xfId="0" applyFont="1" applyFill="1" applyBorder="1" applyAlignment="1">
      <alignment horizontal="left" vertical="top" wrapText="1"/>
    </xf>
    <xf numFmtId="0" fontId="34" fillId="0" borderId="59" xfId="0" applyFont="1" applyFill="1" applyBorder="1" applyAlignment="1">
      <alignment horizontal="center" vertical="top"/>
    </xf>
    <xf numFmtId="0" fontId="0" fillId="0" borderId="0" xfId="0" applyFont="1" applyAlignment="1"/>
    <xf numFmtId="0" fontId="5" fillId="0" borderId="54" xfId="0" applyFont="1" applyFill="1" applyBorder="1" applyAlignment="1">
      <alignment vertical="top" wrapText="1"/>
    </xf>
    <xf numFmtId="4" fontId="5" fillId="0" borderId="10" xfId="0" applyNumberFormat="1" applyFont="1" applyFill="1" applyBorder="1" applyAlignment="1">
      <alignment horizontal="right" vertical="top"/>
    </xf>
    <xf numFmtId="0" fontId="5" fillId="8" borderId="54" xfId="0" applyFont="1" applyFill="1" applyBorder="1" applyAlignment="1">
      <alignment vertical="top" wrapText="1"/>
    </xf>
    <xf numFmtId="0" fontId="5" fillId="8" borderId="68" xfId="0" applyFont="1" applyFill="1" applyBorder="1" applyAlignment="1">
      <alignment vertical="top" wrapText="1"/>
    </xf>
    <xf numFmtId="4" fontId="5" fillId="8" borderId="10" xfId="0" applyNumberFormat="1" applyFont="1" applyFill="1" applyBorder="1" applyAlignment="1">
      <alignment horizontal="right" vertical="top"/>
    </xf>
    <xf numFmtId="4" fontId="5" fillId="8" borderId="11" xfId="0" applyNumberFormat="1" applyFont="1" applyFill="1" applyBorder="1" applyAlignment="1">
      <alignment horizontal="right" vertical="top"/>
    </xf>
    <xf numFmtId="4" fontId="5" fillId="8" borderId="60" xfId="0" applyNumberFormat="1" applyFont="1" applyFill="1" applyBorder="1" applyAlignment="1">
      <alignment horizontal="right" vertical="top"/>
    </xf>
    <xf numFmtId="4" fontId="5" fillId="8" borderId="61" xfId="0" applyNumberFormat="1" applyFont="1" applyFill="1" applyBorder="1" applyAlignment="1">
      <alignment horizontal="right" vertical="top"/>
    </xf>
    <xf numFmtId="0" fontId="0" fillId="0" borderId="0" xfId="0" applyFont="1" applyAlignment="1"/>
    <xf numFmtId="49" fontId="14" fillId="0" borderId="122" xfId="0" applyNumberFormat="1" applyFont="1" applyBorder="1" applyAlignment="1">
      <alignment horizontal="center" vertical="top"/>
    </xf>
    <xf numFmtId="49" fontId="14" fillId="0" borderId="123" xfId="0" applyNumberFormat="1" applyFont="1" applyBorder="1" applyAlignment="1">
      <alignment horizontal="center" vertical="top"/>
    </xf>
    <xf numFmtId="49" fontId="14" fillId="0" borderId="124" xfId="0" applyNumberFormat="1" applyFont="1" applyFill="1" applyBorder="1" applyAlignment="1">
      <alignment horizontal="center" vertical="top"/>
    </xf>
    <xf numFmtId="0" fontId="5" fillId="0" borderId="80" xfId="0" applyFont="1" applyFill="1" applyBorder="1" applyAlignment="1">
      <alignment vertical="top" wrapText="1"/>
    </xf>
    <xf numFmtId="49" fontId="14" fillId="0" borderId="125" xfId="0" applyNumberFormat="1" applyFont="1" applyFill="1" applyBorder="1" applyAlignment="1">
      <alignment horizontal="center" vertical="top"/>
    </xf>
    <xf numFmtId="165" fontId="3" fillId="0" borderId="81" xfId="0" applyNumberFormat="1" applyFont="1" applyBorder="1" applyAlignment="1">
      <alignment vertical="top"/>
    </xf>
    <xf numFmtId="49" fontId="14" fillId="0" borderId="124" xfId="0" applyNumberFormat="1" applyFont="1" applyBorder="1" applyAlignment="1">
      <alignment horizontal="center" vertical="top"/>
    </xf>
    <xf numFmtId="49" fontId="14" fillId="0" borderId="127" xfId="0" applyNumberFormat="1" applyFont="1" applyBorder="1" applyAlignment="1">
      <alignment horizontal="center" vertical="top"/>
    </xf>
    <xf numFmtId="0" fontId="5" fillId="0" borderId="68" xfId="0" applyFont="1" applyFill="1" applyBorder="1" applyAlignment="1">
      <alignment vertical="top" wrapText="1"/>
    </xf>
    <xf numFmtId="0" fontId="5" fillId="0" borderId="58" xfId="0" applyFont="1" applyFill="1" applyBorder="1" applyAlignment="1">
      <alignment horizontal="center" vertical="top"/>
    </xf>
    <xf numFmtId="4" fontId="15" fillId="0" borderId="103" xfId="0" applyNumberFormat="1" applyFont="1" applyFill="1" applyBorder="1" applyAlignment="1">
      <alignment horizontal="right" vertical="top"/>
    </xf>
    <xf numFmtId="4" fontId="15" fillId="0" borderId="61" xfId="0" applyNumberFormat="1" applyFont="1" applyFill="1" applyBorder="1" applyAlignment="1">
      <alignment horizontal="right" vertical="top"/>
    </xf>
    <xf numFmtId="4" fontId="5" fillId="0" borderId="106" xfId="0" applyNumberFormat="1" applyFont="1" applyFill="1" applyBorder="1" applyAlignment="1">
      <alignment horizontal="right" vertical="top"/>
    </xf>
    <xf numFmtId="4" fontId="5" fillId="0" borderId="83" xfId="0" applyNumberFormat="1" applyFont="1" applyFill="1" applyBorder="1" applyAlignment="1">
      <alignment horizontal="right" vertical="top"/>
    </xf>
    <xf numFmtId="4" fontId="15" fillId="0" borderId="11" xfId="0" applyNumberFormat="1" applyFont="1" applyFill="1" applyBorder="1" applyAlignment="1">
      <alignment horizontal="right" vertical="top"/>
    </xf>
    <xf numFmtId="0" fontId="5" fillId="0" borderId="95" xfId="0" applyFont="1" applyFill="1" applyBorder="1" applyAlignment="1">
      <alignment horizontal="center" vertical="top" wrapText="1"/>
    </xf>
    <xf numFmtId="0" fontId="5" fillId="0" borderId="53" xfId="0" applyFont="1" applyFill="1" applyBorder="1" applyAlignment="1">
      <alignment horizontal="center" vertical="top"/>
    </xf>
    <xf numFmtId="4" fontId="15" fillId="0" borderId="16" xfId="0" applyNumberFormat="1" applyFont="1" applyFill="1" applyBorder="1" applyAlignment="1">
      <alignment horizontal="right" vertical="top"/>
    </xf>
    <xf numFmtId="4" fontId="5" fillId="0" borderId="103" xfId="0" applyNumberFormat="1" applyFont="1" applyFill="1" applyBorder="1" applyAlignment="1">
      <alignment horizontal="right" vertical="top"/>
    </xf>
    <xf numFmtId="4" fontId="5" fillId="0" borderId="61" xfId="0" applyNumberFormat="1" applyFont="1" applyFill="1" applyBorder="1" applyAlignment="1">
      <alignment horizontal="right" vertical="top"/>
    </xf>
    <xf numFmtId="0" fontId="5" fillId="0" borderId="127" xfId="0" applyFont="1" applyBorder="1" applyAlignment="1">
      <alignment vertical="top" wrapText="1"/>
    </xf>
    <xf numFmtId="0" fontId="15" fillId="0" borderId="68" xfId="0" applyFont="1" applyBorder="1" applyAlignment="1">
      <alignment vertical="top" wrapText="1"/>
    </xf>
    <xf numFmtId="49" fontId="14" fillId="0" borderId="131" xfId="0" applyNumberFormat="1" applyFont="1" applyBorder="1" applyAlignment="1">
      <alignment horizontal="center" vertical="top"/>
    </xf>
    <xf numFmtId="0" fontId="15" fillId="0" borderId="112" xfId="0" applyFont="1" applyBorder="1" applyAlignment="1">
      <alignment horizontal="center" vertical="top"/>
    </xf>
    <xf numFmtId="0" fontId="15" fillId="0" borderId="112" xfId="0" applyFont="1" applyBorder="1" applyAlignment="1">
      <alignment horizontal="center" vertical="top" wrapText="1"/>
    </xf>
    <xf numFmtId="4" fontId="15" fillId="0" borderId="113" xfId="0" applyNumberFormat="1" applyFont="1" applyBorder="1" applyAlignment="1">
      <alignment horizontal="right" vertical="top"/>
    </xf>
    <xf numFmtId="4" fontId="15" fillId="0" borderId="110" xfId="0" applyNumberFormat="1" applyFont="1" applyBorder="1" applyAlignment="1">
      <alignment horizontal="right" vertical="top"/>
    </xf>
    <xf numFmtId="4" fontId="15" fillId="0" borderId="113" xfId="0" applyNumberFormat="1" applyFont="1" applyFill="1" applyBorder="1" applyAlignment="1">
      <alignment horizontal="right" vertical="top"/>
    </xf>
    <xf numFmtId="4" fontId="15" fillId="0" borderId="110" xfId="0" applyNumberFormat="1" applyFont="1" applyFill="1" applyBorder="1" applyAlignment="1">
      <alignment horizontal="right" vertical="top"/>
    </xf>
    <xf numFmtId="4" fontId="5" fillId="0" borderId="129" xfId="0" applyNumberFormat="1" applyFont="1" applyFill="1" applyBorder="1" applyAlignment="1">
      <alignment horizontal="right" vertical="top"/>
    </xf>
    <xf numFmtId="4" fontId="5" fillId="0" borderId="130" xfId="0" applyNumberFormat="1" applyFont="1" applyFill="1" applyBorder="1" applyAlignment="1">
      <alignment horizontal="right" vertical="top"/>
    </xf>
    <xf numFmtId="0" fontId="5" fillId="0" borderId="126" xfId="0" applyFont="1" applyFill="1" applyBorder="1" applyAlignment="1">
      <alignment vertical="top" wrapText="1"/>
    </xf>
    <xf numFmtId="0" fontId="5" fillId="0" borderId="128" xfId="0" applyFont="1" applyFill="1" applyBorder="1" applyAlignment="1">
      <alignment horizontal="center" vertical="top"/>
    </xf>
    <xf numFmtId="0" fontId="5" fillId="0" borderId="134" xfId="0" applyFont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4" fontId="38" fillId="0" borderId="0" xfId="0" applyNumberFormat="1" applyFont="1" applyAlignment="1">
      <alignment horizontal="left" vertical="top"/>
    </xf>
    <xf numFmtId="4" fontId="39" fillId="0" borderId="0" xfId="0" applyNumberFormat="1" applyFont="1" applyAlignment="1">
      <alignment horizontal="right" vertical="top"/>
    </xf>
    <xf numFmtId="0" fontId="15" fillId="0" borderId="17" xfId="0" applyFont="1" applyFill="1" applyBorder="1" applyAlignment="1">
      <alignment horizontal="center" vertical="top"/>
    </xf>
    <xf numFmtId="4" fontId="15" fillId="0" borderId="10" xfId="0" applyNumberFormat="1" applyFont="1" applyFill="1" applyBorder="1" applyAlignment="1">
      <alignment horizontal="right" vertical="top"/>
    </xf>
    <xf numFmtId="4" fontId="5" fillId="0" borderId="16" xfId="0" applyNumberFormat="1" applyFont="1" applyFill="1" applyBorder="1" applyAlignment="1">
      <alignment horizontal="right" vertical="top"/>
    </xf>
    <xf numFmtId="0" fontId="15" fillId="0" borderId="54" xfId="0" applyFont="1" applyFill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76" xfId="0" applyFont="1" applyFill="1" applyBorder="1" applyAlignment="1">
      <alignment vertical="center"/>
    </xf>
    <xf numFmtId="0" fontId="5" fillId="0" borderId="76" xfId="0" applyFont="1" applyFill="1" applyBorder="1" applyAlignment="1">
      <alignment horizontal="center" vertical="center"/>
    </xf>
    <xf numFmtId="4" fontId="5" fillId="0" borderId="76" xfId="0" applyNumberFormat="1" applyFont="1" applyFill="1" applyBorder="1" applyAlignment="1">
      <alignment horizontal="right" vertical="center"/>
    </xf>
    <xf numFmtId="0" fontId="5" fillId="0" borderId="95" xfId="0" applyFont="1" applyFill="1" applyBorder="1" applyAlignment="1">
      <alignment horizontal="center" vertical="top"/>
    </xf>
    <xf numFmtId="4" fontId="5" fillId="0" borderId="51" xfId="0" applyNumberFormat="1" applyFont="1" applyFill="1" applyBorder="1" applyAlignment="1">
      <alignment horizontal="right" vertical="top"/>
    </xf>
    <xf numFmtId="0" fontId="15" fillId="0" borderId="135" xfId="0" applyFont="1" applyBorder="1" applyAlignment="1">
      <alignment horizontal="center" vertical="top"/>
    </xf>
    <xf numFmtId="4" fontId="15" fillId="0" borderId="136" xfId="0" applyNumberFormat="1" applyFont="1" applyBorder="1" applyAlignment="1">
      <alignment horizontal="right" vertical="top"/>
    </xf>
    <xf numFmtId="165" fontId="3" fillId="4" borderId="98" xfId="0" applyNumberFormat="1" applyFont="1" applyFill="1" applyBorder="1" applyAlignment="1">
      <alignment vertical="center"/>
    </xf>
    <xf numFmtId="165" fontId="3" fillId="4" borderId="89" xfId="0" applyNumberFormat="1" applyFont="1" applyFill="1" applyBorder="1" applyAlignment="1">
      <alignment horizontal="center" vertical="center"/>
    </xf>
    <xf numFmtId="0" fontId="3" fillId="4" borderId="89" xfId="0" applyFont="1" applyFill="1" applyBorder="1" applyAlignment="1">
      <alignment vertical="center" wrapText="1"/>
    </xf>
    <xf numFmtId="0" fontId="3" fillId="4" borderId="89" xfId="0" applyFont="1" applyFill="1" applyBorder="1" applyAlignment="1">
      <alignment horizontal="center" vertical="center"/>
    </xf>
    <xf numFmtId="165" fontId="16" fillId="7" borderId="138" xfId="0" applyNumberFormat="1" applyFont="1" applyFill="1" applyBorder="1" applyAlignment="1">
      <alignment vertical="center"/>
    </xf>
    <xf numFmtId="165" fontId="3" fillId="7" borderId="139" xfId="0" applyNumberFormat="1" applyFont="1" applyFill="1" applyBorder="1" applyAlignment="1">
      <alignment horizontal="center" vertical="center"/>
    </xf>
    <xf numFmtId="0" fontId="3" fillId="7" borderId="139" xfId="0" applyFont="1" applyFill="1" applyBorder="1" applyAlignment="1">
      <alignment vertical="center" wrapText="1"/>
    </xf>
    <xf numFmtId="0" fontId="3" fillId="7" borderId="139" xfId="0" applyFont="1" applyFill="1" applyBorder="1" applyAlignment="1">
      <alignment horizontal="center" vertical="center"/>
    </xf>
    <xf numFmtId="4" fontId="3" fillId="7" borderId="140" xfId="0" applyNumberFormat="1" applyFont="1" applyFill="1" applyBorder="1" applyAlignment="1">
      <alignment horizontal="right" vertical="center"/>
    </xf>
    <xf numFmtId="4" fontId="3" fillId="7" borderId="141" xfId="0" applyNumberFormat="1" applyFont="1" applyFill="1" applyBorder="1" applyAlignment="1">
      <alignment horizontal="right" vertical="center"/>
    </xf>
    <xf numFmtId="4" fontId="3" fillId="7" borderId="142" xfId="0" applyNumberFormat="1" applyFont="1" applyFill="1" applyBorder="1" applyAlignment="1">
      <alignment horizontal="right" vertical="center"/>
    </xf>
    <xf numFmtId="4" fontId="3" fillId="7" borderId="143" xfId="0" applyNumberFormat="1" applyFont="1" applyFill="1" applyBorder="1" applyAlignment="1">
      <alignment horizontal="right" vertical="center"/>
    </xf>
    <xf numFmtId="4" fontId="3" fillId="7" borderId="144" xfId="0" applyNumberFormat="1" applyFont="1" applyFill="1" applyBorder="1" applyAlignment="1">
      <alignment horizontal="right" vertical="center"/>
    </xf>
    <xf numFmtId="4" fontId="3" fillId="7" borderId="145" xfId="0" applyNumberFormat="1" applyFont="1" applyFill="1" applyBorder="1" applyAlignment="1">
      <alignment horizontal="right" vertical="center"/>
    </xf>
    <xf numFmtId="10" fontId="11" fillId="7" borderId="146" xfId="0" applyNumberFormat="1" applyFont="1" applyFill="1" applyBorder="1" applyAlignment="1">
      <alignment horizontal="right" vertical="center"/>
    </xf>
    <xf numFmtId="0" fontId="3" fillId="7" borderId="147" xfId="0" applyFont="1" applyFill="1" applyBorder="1" applyAlignment="1">
      <alignment vertical="center" wrapText="1"/>
    </xf>
    <xf numFmtId="4" fontId="15" fillId="8" borderId="110" xfId="0" applyNumberFormat="1" applyFont="1" applyFill="1" applyBorder="1" applyAlignment="1">
      <alignment horizontal="right" vertical="top"/>
    </xf>
    <xf numFmtId="4" fontId="5" fillId="8" borderId="15" xfId="0" applyNumberFormat="1" applyFont="1" applyFill="1" applyBorder="1" applyAlignment="1">
      <alignment horizontal="right" vertical="top"/>
    </xf>
    <xf numFmtId="4" fontId="5" fillId="8" borderId="133" xfId="0" applyNumberFormat="1" applyFont="1" applyFill="1" applyBorder="1" applyAlignment="1">
      <alignment horizontal="right" vertical="top"/>
    </xf>
    <xf numFmtId="4" fontId="15" fillId="8" borderId="111" xfId="0" applyNumberFormat="1" applyFont="1" applyFill="1" applyBorder="1" applyAlignment="1">
      <alignment horizontal="right" vertical="top"/>
    </xf>
    <xf numFmtId="4" fontId="5" fillId="8" borderId="137" xfId="0" applyNumberFormat="1" applyFont="1" applyFill="1" applyBorder="1" applyAlignment="1">
      <alignment horizontal="right" vertical="top"/>
    </xf>
    <xf numFmtId="4" fontId="15" fillId="8" borderId="11" xfId="0" applyNumberFormat="1" applyFont="1" applyFill="1" applyBorder="1" applyAlignment="1">
      <alignment horizontal="right" vertical="top"/>
    </xf>
    <xf numFmtId="0" fontId="34" fillId="8" borderId="12" xfId="0" applyFont="1" applyFill="1" applyBorder="1" applyAlignment="1">
      <alignment vertical="top" wrapText="1"/>
    </xf>
    <xf numFmtId="0" fontId="15" fillId="8" borderId="17" xfId="0" applyFont="1" applyFill="1" applyBorder="1" applyAlignment="1">
      <alignment horizontal="center" vertical="top"/>
    </xf>
    <xf numFmtId="4" fontId="35" fillId="8" borderId="10" xfId="0" applyNumberFormat="1" applyFont="1" applyFill="1" applyBorder="1" applyAlignment="1">
      <alignment horizontal="right" vertical="top"/>
    </xf>
    <xf numFmtId="4" fontId="35" fillId="8" borderId="11" xfId="0" applyNumberFormat="1" applyFont="1" applyFill="1" applyBorder="1" applyAlignment="1">
      <alignment horizontal="right" vertical="top"/>
    </xf>
    <xf numFmtId="0" fontId="5" fillId="0" borderId="54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top"/>
    </xf>
    <xf numFmtId="0" fontId="35" fillId="0" borderId="68" xfId="0" applyFont="1" applyFill="1" applyBorder="1" applyAlignment="1">
      <alignment vertical="top" wrapText="1"/>
    </xf>
    <xf numFmtId="0" fontId="34" fillId="0" borderId="17" xfId="0" applyFont="1" applyFill="1" applyBorder="1" applyAlignment="1">
      <alignment horizontal="center" vertical="top" wrapText="1"/>
    </xf>
    <xf numFmtId="4" fontId="35" fillId="0" borderId="60" xfId="0" applyNumberFormat="1" applyFont="1" applyFill="1" applyBorder="1" applyAlignment="1">
      <alignment horizontal="right" vertical="top" wrapText="1"/>
    </xf>
    <xf numFmtId="4" fontId="35" fillId="0" borderId="61" xfId="0" applyNumberFormat="1" applyFont="1" applyFill="1" applyBorder="1" applyAlignment="1">
      <alignment horizontal="right" vertical="top" wrapText="1"/>
    </xf>
    <xf numFmtId="4" fontId="5" fillId="0" borderId="15" xfId="0" applyNumberFormat="1" applyFont="1" applyFill="1" applyBorder="1" applyAlignment="1">
      <alignment horizontal="right" vertical="top" wrapText="1"/>
    </xf>
    <xf numFmtId="4" fontId="5" fillId="0" borderId="10" xfId="0" applyNumberFormat="1" applyFont="1" applyFill="1" applyBorder="1" applyAlignment="1">
      <alignment horizontal="right" vertical="top" wrapText="1"/>
    </xf>
    <xf numFmtId="4" fontId="5" fillId="0" borderId="11" xfId="0" applyNumberFormat="1" applyFont="1" applyFill="1" applyBorder="1" applyAlignment="1">
      <alignment horizontal="right" vertical="top" wrapText="1"/>
    </xf>
    <xf numFmtId="0" fontId="5" fillId="0" borderId="115" xfId="0" applyFont="1" applyFill="1" applyBorder="1" applyAlignment="1">
      <alignment horizontal="center" vertical="top"/>
    </xf>
    <xf numFmtId="0" fontId="5" fillId="0" borderId="59" xfId="0" applyFont="1" applyFill="1" applyBorder="1" applyAlignment="1">
      <alignment horizontal="center" vertical="top"/>
    </xf>
    <xf numFmtId="4" fontId="5" fillId="0" borderId="60" xfId="0" applyNumberFormat="1" applyFont="1" applyFill="1" applyBorder="1" applyAlignment="1">
      <alignment horizontal="right" vertical="top"/>
    </xf>
    <xf numFmtId="4" fontId="35" fillId="0" borderId="10" xfId="0" applyNumberFormat="1" applyFont="1" applyFill="1" applyBorder="1" applyAlignment="1">
      <alignment horizontal="right" vertical="top" wrapText="1"/>
    </xf>
    <xf numFmtId="4" fontId="35" fillId="0" borderId="11" xfId="0" applyNumberFormat="1" applyFont="1" applyFill="1" applyBorder="1" applyAlignment="1">
      <alignment horizontal="right" vertical="top" wrapText="1"/>
    </xf>
    <xf numFmtId="4" fontId="5" fillId="0" borderId="21" xfId="0" applyNumberFormat="1" applyFont="1" applyFill="1" applyBorder="1" applyAlignment="1">
      <alignment horizontal="right" vertical="top"/>
    </xf>
    <xf numFmtId="4" fontId="5" fillId="0" borderId="20" xfId="0" applyNumberFormat="1" applyFont="1" applyFill="1" applyBorder="1" applyAlignment="1">
      <alignment horizontal="right" vertical="top"/>
    </xf>
    <xf numFmtId="167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4" fontId="5" fillId="0" borderId="66" xfId="0" applyNumberFormat="1" applyFont="1" applyFill="1" applyBorder="1" applyAlignment="1">
      <alignment horizontal="right" vertical="top"/>
    </xf>
    <xf numFmtId="0" fontId="15" fillId="0" borderId="132" xfId="0" applyFont="1" applyFill="1" applyBorder="1" applyAlignment="1">
      <alignment vertical="top" wrapText="1"/>
    </xf>
    <xf numFmtId="0" fontId="15" fillId="0" borderId="112" xfId="0" applyFont="1" applyFill="1" applyBorder="1" applyAlignment="1">
      <alignment horizontal="center" vertical="top" wrapText="1"/>
    </xf>
    <xf numFmtId="4" fontId="5" fillId="0" borderId="133" xfId="0" applyNumberFormat="1" applyFont="1" applyFill="1" applyBorder="1" applyAlignment="1">
      <alignment horizontal="right" vertical="top"/>
    </xf>
    <xf numFmtId="0" fontId="15" fillId="0" borderId="112" xfId="0" applyFont="1" applyFill="1" applyBorder="1" applyAlignment="1">
      <alignment horizontal="center" vertical="top"/>
    </xf>
    <xf numFmtId="4" fontId="5" fillId="0" borderId="113" xfId="0" applyNumberFormat="1" applyFont="1" applyFill="1" applyBorder="1" applyAlignment="1">
      <alignment horizontal="right" vertical="top"/>
    </xf>
    <xf numFmtId="4" fontId="5" fillId="0" borderId="110" xfId="0" applyNumberFormat="1" applyFont="1" applyFill="1" applyBorder="1" applyAlignment="1">
      <alignment horizontal="right" vertical="top"/>
    </xf>
    <xf numFmtId="49" fontId="14" fillId="0" borderId="123" xfId="0" applyNumberFormat="1" applyFont="1" applyFill="1" applyBorder="1" applyAlignment="1">
      <alignment horizontal="center" vertical="top"/>
    </xf>
    <xf numFmtId="168" fontId="5" fillId="0" borderId="11" xfId="0" applyNumberFormat="1" applyFont="1" applyFill="1" applyBorder="1" applyAlignment="1">
      <alignment horizontal="right" vertical="top"/>
    </xf>
    <xf numFmtId="4" fontId="15" fillId="0" borderId="136" xfId="0" applyNumberFormat="1" applyFont="1" applyFill="1" applyBorder="1" applyAlignment="1">
      <alignment horizontal="right" vertical="top"/>
    </xf>
    <xf numFmtId="4" fontId="15" fillId="0" borderId="111" xfId="0" applyNumberFormat="1" applyFont="1" applyFill="1" applyBorder="1" applyAlignment="1">
      <alignment horizontal="right" vertical="top"/>
    </xf>
    <xf numFmtId="0" fontId="15" fillId="0" borderId="68" xfId="0" applyFont="1" applyFill="1" applyBorder="1" applyAlignment="1">
      <alignment vertical="top" wrapText="1"/>
    </xf>
    <xf numFmtId="0" fontId="15" fillId="0" borderId="41" xfId="0" applyFont="1" applyFill="1" applyBorder="1" applyAlignment="1">
      <alignment vertical="top" wrapText="1"/>
    </xf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14" fontId="15" fillId="0" borderId="0" xfId="0" applyNumberFormat="1" applyFont="1" applyFill="1" applyAlignment="1">
      <alignment vertical="top"/>
    </xf>
    <xf numFmtId="0" fontId="27" fillId="0" borderId="0" xfId="0" applyFont="1" applyFill="1"/>
    <xf numFmtId="0" fontId="0" fillId="0" borderId="0" xfId="0" applyFont="1" applyFill="1" applyAlignment="1"/>
    <xf numFmtId="0" fontId="40" fillId="0" borderId="14" xfId="0" applyFont="1" applyBorder="1"/>
    <xf numFmtId="4" fontId="40" fillId="0" borderId="0" xfId="0" applyNumberFormat="1" applyFont="1"/>
    <xf numFmtId="10" fontId="40" fillId="0" borderId="0" xfId="0" applyNumberFormat="1" applyFont="1"/>
    <xf numFmtId="0" fontId="3" fillId="0" borderId="14" xfId="0" applyFont="1" applyBorder="1" applyAlignment="1">
      <alignment horizontal="left"/>
    </xf>
    <xf numFmtId="0" fontId="5" fillId="0" borderId="53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10" fontId="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164" fontId="3" fillId="2" borderId="26" xfId="0" applyNumberFormat="1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0" borderId="29" xfId="0" applyFont="1" applyBorder="1"/>
    <xf numFmtId="164" fontId="14" fillId="2" borderId="23" xfId="0" applyNumberFormat="1" applyFont="1" applyFill="1" applyBorder="1" applyAlignment="1">
      <alignment horizontal="center" vertical="center" wrapText="1"/>
    </xf>
    <xf numFmtId="0" fontId="8" fillId="0" borderId="30" xfId="0" applyFont="1" applyBorder="1"/>
    <xf numFmtId="0" fontId="8" fillId="0" borderId="33" xfId="0" applyFont="1" applyBorder="1"/>
    <xf numFmtId="164" fontId="3" fillId="2" borderId="23" xfId="0" applyNumberFormat="1" applyFont="1" applyFill="1" applyBorder="1" applyAlignment="1">
      <alignment horizontal="center" vertical="center" wrapText="1"/>
    </xf>
    <xf numFmtId="0" fontId="8" fillId="0" borderId="39" xfId="0" applyFont="1" applyBorder="1"/>
    <xf numFmtId="0" fontId="3" fillId="2" borderId="25" xfId="0" applyFont="1" applyFill="1" applyBorder="1" applyAlignment="1">
      <alignment horizontal="center" vertical="center" wrapText="1"/>
    </xf>
    <xf numFmtId="0" fontId="8" fillId="0" borderId="32" xfId="0" applyFont="1" applyBorder="1"/>
    <xf numFmtId="0" fontId="8" fillId="0" borderId="35" xfId="0" applyFont="1" applyBorder="1"/>
    <xf numFmtId="4" fontId="3" fillId="2" borderId="26" xfId="0" applyNumberFormat="1" applyFont="1" applyFill="1" applyBorder="1" applyAlignment="1">
      <alignment horizontal="center" vertical="center"/>
    </xf>
    <xf numFmtId="0" fontId="8" fillId="0" borderId="28" xfId="0" applyFont="1" applyBorder="1"/>
    <xf numFmtId="2" fontId="5" fillId="0" borderId="58" xfId="0" applyNumberFormat="1" applyFont="1" applyFill="1" applyBorder="1" applyAlignment="1">
      <alignment vertical="center" wrapText="1"/>
    </xf>
    <xf numFmtId="2" fontId="0" fillId="0" borderId="99" xfId="0" applyNumberFormat="1" applyFont="1" applyFill="1" applyBorder="1" applyAlignment="1">
      <alignment vertical="center" wrapText="1"/>
    </xf>
    <xf numFmtId="2" fontId="0" fillId="0" borderId="93" xfId="0" applyNumberFormat="1" applyFont="1" applyFill="1" applyBorder="1" applyAlignment="1">
      <alignment vertical="center" wrapText="1"/>
    </xf>
    <xf numFmtId="165" fontId="16" fillId="7" borderId="107" xfId="0" applyNumberFormat="1" applyFont="1" applyFill="1" applyBorder="1" applyAlignment="1">
      <alignment horizontal="left" vertical="center" wrapText="1"/>
    </xf>
    <xf numFmtId="0" fontId="8" fillId="0" borderId="108" xfId="0" applyFont="1" applyBorder="1"/>
    <xf numFmtId="0" fontId="8" fillId="0" borderId="109" xfId="0" applyFont="1" applyBorder="1"/>
    <xf numFmtId="165" fontId="5" fillId="0" borderId="0" xfId="0" applyNumberFormat="1" applyFont="1" applyAlignment="1">
      <alignment horizontal="center" vertical="center"/>
    </xf>
    <xf numFmtId="165" fontId="14" fillId="4" borderId="26" xfId="0" applyNumberFormat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4" fontId="15" fillId="0" borderId="59" xfId="0" applyNumberFormat="1" applyFont="1" applyBorder="1" applyAlignment="1">
      <alignment horizontal="center" vertical="center"/>
    </xf>
    <xf numFmtId="0" fontId="8" fillId="0" borderId="68" xfId="0" applyFont="1" applyBorder="1"/>
    <xf numFmtId="0" fontId="8" fillId="0" borderId="77" xfId="0" applyFont="1" applyBorder="1"/>
    <xf numFmtId="0" fontId="8" fillId="0" borderId="87" xfId="0" applyFont="1" applyBorder="1"/>
    <xf numFmtId="0" fontId="8" fillId="0" borderId="88" xfId="0" applyFont="1" applyBorder="1"/>
    <xf numFmtId="0" fontId="8" fillId="0" borderId="89" xfId="0" applyFont="1" applyBorder="1"/>
    <xf numFmtId="0" fontId="8" fillId="0" borderId="90" xfId="0" applyFont="1" applyBorder="1"/>
    <xf numFmtId="165" fontId="16" fillId="7" borderId="26" xfId="0" applyNumberFormat="1" applyFont="1" applyFill="1" applyBorder="1" applyAlignment="1">
      <alignment vertical="center" wrapText="1"/>
    </xf>
    <xf numFmtId="0" fontId="5" fillId="0" borderId="58" xfId="0" applyFont="1" applyFill="1" applyBorder="1" applyAlignment="1">
      <alignment vertical="center" wrapText="1"/>
    </xf>
    <xf numFmtId="0" fontId="0" fillId="0" borderId="99" xfId="0" applyFont="1" applyFill="1" applyBorder="1" applyAlignment="1">
      <alignment vertical="center" wrapText="1"/>
    </xf>
    <xf numFmtId="0" fontId="0" fillId="0" borderId="121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8" fillId="0" borderId="31" xfId="0" applyFont="1" applyBorder="1"/>
    <xf numFmtId="0" fontId="8" fillId="0" borderId="34" xfId="0" applyFont="1" applyBorder="1"/>
    <xf numFmtId="0" fontId="32" fillId="0" borderId="12" xfId="0" applyFont="1" applyBorder="1" applyAlignment="1">
      <alignment horizontal="right" wrapText="1"/>
    </xf>
    <xf numFmtId="0" fontId="8" fillId="0" borderId="54" xfId="0" applyFont="1" applyBorder="1"/>
    <xf numFmtId="0" fontId="29" fillId="0" borderId="0" xfId="0" applyFont="1" applyAlignment="1">
      <alignment horizontal="right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2" fillId="5" borderId="12" xfId="0" applyFont="1" applyFill="1" applyBorder="1" applyAlignment="1">
      <alignment horizontal="center" vertical="center" wrapText="1"/>
    </xf>
    <xf numFmtId="0" fontId="8" fillId="0" borderId="16" xfId="0" applyFont="1" applyBorder="1"/>
    <xf numFmtId="4" fontId="32" fillId="5" borderId="12" xfId="0" applyNumberFormat="1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right" vertical="top" wrapText="1"/>
    </xf>
    <xf numFmtId="0" fontId="8" fillId="0" borderId="54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3" zoomScale="60" zoomScaleNormal="60" workbookViewId="0">
      <selection activeCell="H46" sqref="H46"/>
    </sheetView>
  </sheetViews>
  <sheetFormatPr defaultColWidth="12.59765625" defaultRowHeight="15" customHeight="1" x14ac:dyDescent="0.25"/>
  <cols>
    <col min="1" max="1" width="18.3984375" customWidth="1"/>
    <col min="2" max="14" width="13.69921875" customWidth="1"/>
    <col min="15" max="16" width="12" customWidth="1"/>
    <col min="17" max="26" width="7.8984375" customWidth="1"/>
  </cols>
  <sheetData>
    <row r="1" spans="1:26" ht="13.5" customHeight="1" x14ac:dyDescent="0.2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1"/>
      <c r="B2" s="1"/>
      <c r="C2" s="1"/>
      <c r="D2" s="3"/>
      <c r="E2" s="3"/>
      <c r="F2" s="3"/>
      <c r="G2" s="3"/>
      <c r="H2" s="3"/>
      <c r="I2" s="3"/>
      <c r="J2" s="4"/>
      <c r="K2" s="496" t="s">
        <v>353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5"/>
      <c r="B3" s="5"/>
      <c r="C3" s="5"/>
      <c r="D3" s="6"/>
      <c r="E3" s="6"/>
      <c r="F3" s="6"/>
      <c r="G3" s="6"/>
      <c r="H3" s="6"/>
      <c r="I3" s="6"/>
      <c r="J3" s="7"/>
      <c r="K3" s="497" t="s">
        <v>354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5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5">
      <c r="A5" s="5"/>
      <c r="B5" s="12"/>
      <c r="C5" s="12" t="s">
        <v>1</v>
      </c>
      <c r="D5" s="13"/>
      <c r="E5" s="12" t="s">
        <v>2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5">
      <c r="A6" s="5"/>
      <c r="B6" s="12"/>
      <c r="C6" s="12" t="s">
        <v>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5">
      <c r="A7" s="5"/>
      <c r="B7" s="5"/>
      <c r="C7" s="12" t="s">
        <v>258</v>
      </c>
      <c r="D7" s="12"/>
      <c r="E7" s="12"/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5">
      <c r="A8" s="5"/>
      <c r="B8" s="5"/>
      <c r="C8" s="12" t="s">
        <v>259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5">
      <c r="A9" s="5"/>
      <c r="B9" s="5"/>
      <c r="C9" s="12" t="s">
        <v>260</v>
      </c>
      <c r="D9" s="12"/>
      <c r="E9" s="16"/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5">
      <c r="A10" s="5"/>
      <c r="B10" s="5"/>
      <c r="C10" s="12" t="s">
        <v>261</v>
      </c>
      <c r="D10" s="12"/>
      <c r="E10" s="16"/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5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5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3">
      <c r="A13" s="5"/>
      <c r="B13" s="500" t="s">
        <v>4</v>
      </c>
      <c r="C13" s="501"/>
      <c r="D13" s="501"/>
      <c r="E13" s="501"/>
      <c r="F13" s="501"/>
      <c r="G13" s="501"/>
      <c r="H13" s="501"/>
      <c r="I13" s="501"/>
      <c r="J13" s="501"/>
      <c r="K13" s="501"/>
      <c r="L13" s="501"/>
      <c r="M13" s="501"/>
      <c r="N13" s="501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3">
      <c r="A14" s="5"/>
      <c r="B14" s="500" t="s">
        <v>5</v>
      </c>
      <c r="C14" s="501"/>
      <c r="D14" s="501"/>
      <c r="E14" s="501"/>
      <c r="F14" s="501"/>
      <c r="G14" s="501"/>
      <c r="H14" s="501"/>
      <c r="I14" s="501"/>
      <c r="J14" s="501"/>
      <c r="K14" s="501"/>
      <c r="L14" s="501"/>
      <c r="M14" s="501"/>
      <c r="N14" s="501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5">
      <c r="A15" s="5"/>
      <c r="B15" s="502" t="s">
        <v>355</v>
      </c>
      <c r="C15" s="501"/>
      <c r="D15" s="501"/>
      <c r="E15" s="501"/>
      <c r="F15" s="501"/>
      <c r="G15" s="501"/>
      <c r="H15" s="501"/>
      <c r="I15" s="501"/>
      <c r="J15" s="501"/>
      <c r="K15" s="501"/>
      <c r="L15" s="501"/>
      <c r="M15" s="501"/>
      <c r="N15" s="501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5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5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503" t="s">
        <v>6</v>
      </c>
      <c r="B18" s="503" t="s">
        <v>7</v>
      </c>
      <c r="C18" s="506"/>
      <c r="D18" s="508" t="s">
        <v>8</v>
      </c>
      <c r="E18" s="509"/>
      <c r="F18" s="509"/>
      <c r="G18" s="509"/>
      <c r="H18" s="509"/>
      <c r="I18" s="509"/>
      <c r="J18" s="510"/>
      <c r="K18" s="503" t="s">
        <v>9</v>
      </c>
      <c r="L18" s="506"/>
      <c r="M18" s="511" t="s">
        <v>10</v>
      </c>
      <c r="N18" s="506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5" customHeight="1" x14ac:dyDescent="0.25">
      <c r="A19" s="504"/>
      <c r="B19" s="505"/>
      <c r="C19" s="507"/>
      <c r="D19" s="18" t="s">
        <v>11</v>
      </c>
      <c r="E19" s="19" t="s">
        <v>12</v>
      </c>
      <c r="F19" s="19" t="s">
        <v>13</v>
      </c>
      <c r="G19" s="19" t="s">
        <v>14</v>
      </c>
      <c r="H19" s="19" t="s">
        <v>15</v>
      </c>
      <c r="I19" s="513" t="s">
        <v>16</v>
      </c>
      <c r="J19" s="514"/>
      <c r="K19" s="505"/>
      <c r="L19" s="507"/>
      <c r="M19" s="512"/>
      <c r="N19" s="50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5">
      <c r="A20" s="505"/>
      <c r="B20" s="20" t="s">
        <v>17</v>
      </c>
      <c r="C20" s="21" t="s">
        <v>18</v>
      </c>
      <c r="D20" s="20" t="s">
        <v>18</v>
      </c>
      <c r="E20" s="22" t="s">
        <v>18</v>
      </c>
      <c r="F20" s="22" t="s">
        <v>18</v>
      </c>
      <c r="G20" s="22" t="s">
        <v>18</v>
      </c>
      <c r="H20" s="22" t="s">
        <v>18</v>
      </c>
      <c r="I20" s="22" t="s">
        <v>17</v>
      </c>
      <c r="J20" s="23" t="s">
        <v>19</v>
      </c>
      <c r="K20" s="20" t="s">
        <v>17</v>
      </c>
      <c r="L20" s="21" t="s">
        <v>18</v>
      </c>
      <c r="M20" s="24" t="s">
        <v>17</v>
      </c>
      <c r="N20" s="25" t="s">
        <v>18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25">
      <c r="A21" s="27" t="s">
        <v>20</v>
      </c>
      <c r="B21" s="28" t="s">
        <v>21</v>
      </c>
      <c r="C21" s="29" t="s">
        <v>22</v>
      </c>
      <c r="D21" s="28" t="s">
        <v>23</v>
      </c>
      <c r="E21" s="30" t="s">
        <v>24</v>
      </c>
      <c r="F21" s="30" t="s">
        <v>25</v>
      </c>
      <c r="G21" s="30" t="s">
        <v>26</v>
      </c>
      <c r="H21" s="30" t="s">
        <v>27</v>
      </c>
      <c r="I21" s="30" t="s">
        <v>28</v>
      </c>
      <c r="J21" s="29" t="s">
        <v>29</v>
      </c>
      <c r="K21" s="28" t="s">
        <v>30</v>
      </c>
      <c r="L21" s="29" t="s">
        <v>31</v>
      </c>
      <c r="M21" s="31" t="s">
        <v>32</v>
      </c>
      <c r="N21" s="29" t="s">
        <v>33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0" customHeight="1" x14ac:dyDescent="0.25">
      <c r="A22" s="33" t="s">
        <v>34</v>
      </c>
      <c r="B22" s="20">
        <v>1</v>
      </c>
      <c r="C22" s="21">
        <v>1890715</v>
      </c>
      <c r="D22" s="34"/>
      <c r="E22" s="35"/>
      <c r="F22" s="35"/>
      <c r="G22" s="35"/>
      <c r="H22" s="35"/>
      <c r="I22" s="22"/>
      <c r="J22" s="21">
        <f t="shared" ref="J22:J24" si="0">SUM(D22:H22)</f>
        <v>0</v>
      </c>
      <c r="K22" s="20"/>
      <c r="L22" s="21"/>
      <c r="M22" s="24">
        <v>1</v>
      </c>
      <c r="N22" s="25">
        <f t="shared" ref="N22:N25" si="1">C22+J22+L22</f>
        <v>1890715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0" customHeight="1" x14ac:dyDescent="0.25">
      <c r="A23" s="33" t="s">
        <v>35</v>
      </c>
      <c r="B23" s="20">
        <v>1</v>
      </c>
      <c r="C23" s="21">
        <v>1890715</v>
      </c>
      <c r="D23" s="34"/>
      <c r="E23" s="35"/>
      <c r="F23" s="35"/>
      <c r="G23" s="35"/>
      <c r="H23" s="35"/>
      <c r="I23" s="22"/>
      <c r="J23" s="21">
        <f t="shared" si="0"/>
        <v>0</v>
      </c>
      <c r="K23" s="20"/>
      <c r="L23" s="21"/>
      <c r="M23" s="24">
        <v>1</v>
      </c>
      <c r="N23" s="25">
        <f t="shared" si="1"/>
        <v>1890715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0" customHeight="1" x14ac:dyDescent="0.25">
      <c r="A24" s="33" t="s">
        <v>36</v>
      </c>
      <c r="B24" s="20">
        <v>1</v>
      </c>
      <c r="C24" s="21">
        <v>1890715</v>
      </c>
      <c r="D24" s="34"/>
      <c r="E24" s="35"/>
      <c r="F24" s="35"/>
      <c r="G24" s="35"/>
      <c r="H24" s="35"/>
      <c r="I24" s="22"/>
      <c r="J24" s="21">
        <f t="shared" si="0"/>
        <v>0</v>
      </c>
      <c r="K24" s="20"/>
      <c r="L24" s="21"/>
      <c r="M24" s="24">
        <v>1</v>
      </c>
      <c r="N24" s="25">
        <f t="shared" si="1"/>
        <v>1890715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0" customHeight="1" x14ac:dyDescent="0.25">
      <c r="A25" s="36" t="s">
        <v>37</v>
      </c>
      <c r="B25" s="37"/>
      <c r="C25" s="38">
        <f t="shared" ref="C25:H25" si="2">C23-C24</f>
        <v>0</v>
      </c>
      <c r="D25" s="39">
        <f t="shared" si="2"/>
        <v>0</v>
      </c>
      <c r="E25" s="40">
        <f t="shared" si="2"/>
        <v>0</v>
      </c>
      <c r="F25" s="40">
        <f t="shared" si="2"/>
        <v>0</v>
      </c>
      <c r="G25" s="40">
        <f t="shared" si="2"/>
        <v>0</v>
      </c>
      <c r="H25" s="40">
        <f t="shared" si="2"/>
        <v>0</v>
      </c>
      <c r="I25" s="41"/>
      <c r="J25" s="38">
        <f>J23-J24</f>
        <v>0</v>
      </c>
      <c r="K25" s="37"/>
      <c r="L25" s="38">
        <f>L23-L24</f>
        <v>0</v>
      </c>
      <c r="M25" s="42">
        <v>1</v>
      </c>
      <c r="N25" s="43">
        <f t="shared" si="1"/>
        <v>0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3.5" customHeight="1" x14ac:dyDescent="0.25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 t="s">
        <v>38</v>
      </c>
      <c r="C28" s="495" t="s">
        <v>351</v>
      </c>
      <c r="D28" s="44"/>
      <c r="E28" s="44"/>
      <c r="F28" s="1"/>
      <c r="G28" s="44"/>
      <c r="H28" s="44"/>
      <c r="I28" s="1"/>
      <c r="J28" s="495" t="s">
        <v>352</v>
      </c>
      <c r="K28" s="44"/>
      <c r="L28" s="44"/>
      <c r="M28" s="44"/>
      <c r="N28" s="4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45" t="s">
        <v>39</v>
      </c>
      <c r="E29" s="1"/>
      <c r="F29" s="1"/>
      <c r="G29" s="45" t="s">
        <v>40</v>
      </c>
      <c r="H29" s="1"/>
      <c r="I29" s="3"/>
      <c r="J29" s="1"/>
      <c r="K29" s="1" t="s">
        <v>41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2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2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2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2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962"/>
  <sheetViews>
    <sheetView topLeftCell="A133" zoomScale="60" zoomScaleNormal="60" workbookViewId="0">
      <selection activeCell="AH132" sqref="AH132"/>
    </sheetView>
  </sheetViews>
  <sheetFormatPr defaultColWidth="12.59765625" defaultRowHeight="15" customHeight="1" outlineLevelCol="1" x14ac:dyDescent="0.25"/>
  <cols>
    <col min="1" max="1" width="11" customWidth="1"/>
    <col min="2" max="2" width="12.796875" customWidth="1"/>
    <col min="3" max="3" width="43.8984375" customWidth="1"/>
    <col min="4" max="4" width="10" customWidth="1"/>
    <col min="5" max="5" width="11.19921875" customWidth="1"/>
    <col min="6" max="6" width="13.09765625" customWidth="1"/>
    <col min="7" max="7" width="14.59765625" customWidth="1"/>
    <col min="8" max="8" width="12" customWidth="1"/>
    <col min="9" max="9" width="13.09765625" customWidth="1"/>
    <col min="10" max="10" width="14.59765625" customWidth="1"/>
    <col min="11" max="11" width="12.19921875" hidden="1" customWidth="1" outlineLevel="1"/>
    <col min="12" max="12" width="13.09765625" hidden="1" customWidth="1" outlineLevel="1"/>
    <col min="13" max="13" width="14.59765625" hidden="1" customWidth="1" outlineLevel="1"/>
    <col min="14" max="14" width="13.19921875" hidden="1" customWidth="1" outlineLevel="1"/>
    <col min="15" max="15" width="13.09765625" hidden="1" customWidth="1" outlineLevel="1"/>
    <col min="16" max="16" width="14.59765625" hidden="1" customWidth="1" outlineLevel="1"/>
    <col min="17" max="17" width="12.3984375" hidden="1" customWidth="1" outlineLevel="1"/>
    <col min="18" max="18" width="13.09765625" hidden="1" customWidth="1" outlineLevel="1"/>
    <col min="19" max="19" width="14.59765625" hidden="1" customWidth="1" outlineLevel="1"/>
    <col min="20" max="20" width="10.8984375" hidden="1" customWidth="1" outlineLevel="1"/>
    <col min="21" max="21" width="13.09765625" hidden="1" customWidth="1" outlineLevel="1"/>
    <col min="22" max="22" width="14.59765625" hidden="1" customWidth="1" outlineLevel="1"/>
    <col min="23" max="23" width="12.5" customWidth="1" collapsed="1"/>
    <col min="24" max="24" width="12.5" customWidth="1"/>
    <col min="25" max="26" width="13.09765625" customWidth="1"/>
    <col min="27" max="27" width="46.69921875" customWidth="1"/>
    <col min="28" max="28" width="16.796875" style="494" customWidth="1"/>
    <col min="29" max="33" width="5.09765625" customWidth="1"/>
  </cols>
  <sheetData>
    <row r="1" spans="1:33" ht="16.5" customHeight="1" x14ac:dyDescent="0.3">
      <c r="A1" s="46" t="s">
        <v>42</v>
      </c>
      <c r="B1" s="46"/>
      <c r="C1" s="46"/>
      <c r="D1" s="46"/>
      <c r="E1" s="46"/>
      <c r="F1" s="47"/>
      <c r="G1" s="47"/>
      <c r="H1" s="46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8"/>
      <c r="Y1" s="48"/>
      <c r="Z1" s="48"/>
      <c r="AA1" s="5"/>
      <c r="AB1" s="485"/>
      <c r="AC1" s="5"/>
      <c r="AD1" s="5"/>
      <c r="AE1" s="5"/>
      <c r="AF1" s="5"/>
      <c r="AG1" s="5"/>
    </row>
    <row r="2" spans="1:33" ht="16.5" customHeight="1" x14ac:dyDescent="0.25">
      <c r="A2" s="12" t="s">
        <v>258</v>
      </c>
      <c r="B2" s="49"/>
      <c r="C2" s="419"/>
      <c r="D2" s="50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2"/>
      <c r="X2" s="52"/>
      <c r="Y2" s="52"/>
      <c r="Z2" s="52"/>
      <c r="AA2" s="53"/>
      <c r="AB2" s="486"/>
      <c r="AC2" s="13"/>
      <c r="AD2" s="13"/>
      <c r="AE2" s="13"/>
      <c r="AF2" s="13"/>
      <c r="AG2" s="13"/>
    </row>
    <row r="3" spans="1:33" ht="16.5" customHeight="1" x14ac:dyDescent="0.25">
      <c r="A3" s="12" t="s">
        <v>259</v>
      </c>
      <c r="B3" s="49"/>
      <c r="C3" s="419"/>
      <c r="D3" s="50"/>
      <c r="E3" s="51"/>
      <c r="F3" s="51"/>
      <c r="G3" s="51"/>
      <c r="H3" s="51"/>
      <c r="I3" s="51"/>
      <c r="J3" s="51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  <c r="X3" s="55"/>
      <c r="Y3" s="55"/>
      <c r="Z3" s="55"/>
      <c r="AA3" s="53"/>
      <c r="AB3" s="486"/>
      <c r="AC3" s="13"/>
      <c r="AD3" s="13"/>
      <c r="AE3" s="13"/>
      <c r="AF3" s="13"/>
      <c r="AG3" s="13"/>
    </row>
    <row r="4" spans="1:33" ht="16.5" customHeight="1" x14ac:dyDescent="0.25">
      <c r="A4" s="12" t="s">
        <v>260</v>
      </c>
      <c r="B4" s="13"/>
      <c r="C4" s="420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486"/>
      <c r="AC4" s="13"/>
      <c r="AD4" s="13"/>
      <c r="AE4" s="13"/>
      <c r="AF4" s="13"/>
      <c r="AG4" s="13"/>
    </row>
    <row r="5" spans="1:33" ht="16.5" customHeight="1" x14ac:dyDescent="0.25">
      <c r="A5" s="12" t="s">
        <v>261</v>
      </c>
      <c r="B5" s="13"/>
      <c r="C5" s="420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486"/>
      <c r="AC5" s="13"/>
      <c r="AD5" s="13"/>
      <c r="AE5" s="13"/>
      <c r="AF5" s="13"/>
      <c r="AG5" s="13"/>
    </row>
    <row r="6" spans="1:33" ht="14.4" thickBot="1" x14ac:dyDescent="0.3">
      <c r="A6" s="12"/>
      <c r="B6" s="49"/>
      <c r="C6" s="56"/>
      <c r="D6" s="50"/>
      <c r="E6" s="57"/>
      <c r="F6" s="57"/>
      <c r="G6" s="57"/>
      <c r="H6" s="57"/>
      <c r="I6" s="57"/>
      <c r="J6" s="57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  <c r="X6" s="59"/>
      <c r="Y6" s="59"/>
      <c r="Z6" s="59"/>
      <c r="AA6" s="60"/>
      <c r="AB6" s="486"/>
      <c r="AC6" s="13"/>
      <c r="AD6" s="13"/>
      <c r="AE6" s="13"/>
      <c r="AF6" s="13"/>
      <c r="AG6" s="13"/>
    </row>
    <row r="7" spans="1:33" ht="26.25" customHeight="1" x14ac:dyDescent="0.25">
      <c r="A7" s="548" t="s">
        <v>43</v>
      </c>
      <c r="B7" s="549" t="s">
        <v>44</v>
      </c>
      <c r="C7" s="523" t="s">
        <v>45</v>
      </c>
      <c r="D7" s="523" t="s">
        <v>46</v>
      </c>
      <c r="E7" s="526" t="s">
        <v>47</v>
      </c>
      <c r="F7" s="516"/>
      <c r="G7" s="516"/>
      <c r="H7" s="516"/>
      <c r="I7" s="516"/>
      <c r="J7" s="527"/>
      <c r="K7" s="526" t="s">
        <v>48</v>
      </c>
      <c r="L7" s="516"/>
      <c r="M7" s="516"/>
      <c r="N7" s="516"/>
      <c r="O7" s="516"/>
      <c r="P7" s="527"/>
      <c r="Q7" s="526" t="s">
        <v>49</v>
      </c>
      <c r="R7" s="516"/>
      <c r="S7" s="516"/>
      <c r="T7" s="516"/>
      <c r="U7" s="516"/>
      <c r="V7" s="527"/>
      <c r="W7" s="515" t="s">
        <v>50</v>
      </c>
      <c r="X7" s="516"/>
      <c r="Y7" s="516"/>
      <c r="Z7" s="517"/>
      <c r="AA7" s="518" t="s">
        <v>51</v>
      </c>
      <c r="AB7" s="486"/>
      <c r="AC7" s="13"/>
      <c r="AD7" s="13"/>
      <c r="AE7" s="13"/>
      <c r="AF7" s="13"/>
      <c r="AG7" s="13"/>
    </row>
    <row r="8" spans="1:33" ht="42" customHeight="1" x14ac:dyDescent="0.25">
      <c r="A8" s="519"/>
      <c r="B8" s="550"/>
      <c r="C8" s="524"/>
      <c r="D8" s="524"/>
      <c r="E8" s="536" t="s">
        <v>52</v>
      </c>
      <c r="F8" s="516"/>
      <c r="G8" s="527"/>
      <c r="H8" s="536" t="s">
        <v>53</v>
      </c>
      <c r="I8" s="516"/>
      <c r="J8" s="527"/>
      <c r="K8" s="536" t="s">
        <v>52</v>
      </c>
      <c r="L8" s="516"/>
      <c r="M8" s="527"/>
      <c r="N8" s="536" t="s">
        <v>53</v>
      </c>
      <c r="O8" s="516"/>
      <c r="P8" s="527"/>
      <c r="Q8" s="536" t="s">
        <v>52</v>
      </c>
      <c r="R8" s="516"/>
      <c r="S8" s="527"/>
      <c r="T8" s="536" t="s">
        <v>53</v>
      </c>
      <c r="U8" s="516"/>
      <c r="V8" s="527"/>
      <c r="W8" s="521" t="s">
        <v>54</v>
      </c>
      <c r="X8" s="521" t="s">
        <v>55</v>
      </c>
      <c r="Y8" s="515" t="s">
        <v>56</v>
      </c>
      <c r="Z8" s="517"/>
      <c r="AA8" s="519"/>
      <c r="AB8" s="486"/>
      <c r="AC8" s="13"/>
      <c r="AD8" s="13"/>
      <c r="AE8" s="13"/>
      <c r="AF8" s="13"/>
      <c r="AG8" s="13"/>
    </row>
    <row r="9" spans="1:33" ht="30" customHeight="1" x14ac:dyDescent="0.25">
      <c r="A9" s="520"/>
      <c r="B9" s="551"/>
      <c r="C9" s="525"/>
      <c r="D9" s="525"/>
      <c r="E9" s="61" t="s">
        <v>57</v>
      </c>
      <c r="F9" s="62" t="s">
        <v>58</v>
      </c>
      <c r="G9" s="63" t="s">
        <v>59</v>
      </c>
      <c r="H9" s="61" t="s">
        <v>57</v>
      </c>
      <c r="I9" s="62" t="s">
        <v>58</v>
      </c>
      <c r="J9" s="63" t="s">
        <v>60</v>
      </c>
      <c r="K9" s="61" t="s">
        <v>57</v>
      </c>
      <c r="L9" s="62" t="s">
        <v>61</v>
      </c>
      <c r="M9" s="63" t="s">
        <v>62</v>
      </c>
      <c r="N9" s="61" t="s">
        <v>57</v>
      </c>
      <c r="O9" s="62" t="s">
        <v>61</v>
      </c>
      <c r="P9" s="63" t="s">
        <v>63</v>
      </c>
      <c r="Q9" s="61" t="s">
        <v>57</v>
      </c>
      <c r="R9" s="62" t="s">
        <v>61</v>
      </c>
      <c r="S9" s="63" t="s">
        <v>64</v>
      </c>
      <c r="T9" s="61" t="s">
        <v>57</v>
      </c>
      <c r="U9" s="62" t="s">
        <v>61</v>
      </c>
      <c r="V9" s="63" t="s">
        <v>65</v>
      </c>
      <c r="W9" s="522"/>
      <c r="X9" s="522"/>
      <c r="Y9" s="64" t="s">
        <v>66</v>
      </c>
      <c r="Z9" s="65" t="s">
        <v>17</v>
      </c>
      <c r="AA9" s="520"/>
      <c r="AB9" s="486"/>
      <c r="AC9" s="13"/>
      <c r="AD9" s="13"/>
      <c r="AE9" s="13"/>
      <c r="AF9" s="13"/>
      <c r="AG9" s="13"/>
    </row>
    <row r="10" spans="1:33" ht="14.4" thickBot="1" x14ac:dyDescent="0.3">
      <c r="A10" s="66">
        <v>1</v>
      </c>
      <c r="B10" s="67">
        <v>2</v>
      </c>
      <c r="C10" s="68">
        <v>3</v>
      </c>
      <c r="D10" s="68">
        <v>4</v>
      </c>
      <c r="E10" s="69">
        <v>5</v>
      </c>
      <c r="F10" s="69">
        <v>6</v>
      </c>
      <c r="G10" s="69">
        <v>7</v>
      </c>
      <c r="H10" s="69">
        <v>8</v>
      </c>
      <c r="I10" s="69">
        <v>9</v>
      </c>
      <c r="J10" s="69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23</v>
      </c>
      <c r="Y10" s="69">
        <v>23</v>
      </c>
      <c r="Z10" s="69">
        <v>23</v>
      </c>
      <c r="AA10" s="66">
        <v>24</v>
      </c>
      <c r="AB10" s="486"/>
      <c r="AC10" s="13"/>
      <c r="AD10" s="13"/>
      <c r="AE10" s="13"/>
      <c r="AF10" s="13"/>
      <c r="AG10" s="13"/>
    </row>
    <row r="11" spans="1:33" ht="19.5" customHeight="1" thickBot="1" x14ac:dyDescent="0.3">
      <c r="A11" s="70" t="s">
        <v>67</v>
      </c>
      <c r="B11" s="71" t="s">
        <v>68</v>
      </c>
      <c r="C11" s="72" t="s">
        <v>69</v>
      </c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5"/>
      <c r="X11" s="75"/>
      <c r="Y11" s="75"/>
      <c r="Z11" s="75"/>
      <c r="AA11" s="76"/>
      <c r="AB11" s="487"/>
      <c r="AC11" s="53"/>
      <c r="AD11" s="53"/>
      <c r="AE11" s="53"/>
      <c r="AF11" s="53"/>
      <c r="AG11" s="53"/>
    </row>
    <row r="12" spans="1:33" ht="30" customHeight="1" thickBot="1" x14ac:dyDescent="0.3">
      <c r="A12" s="77" t="s">
        <v>70</v>
      </c>
      <c r="B12" s="78">
        <v>1</v>
      </c>
      <c r="C12" s="79" t="s">
        <v>71</v>
      </c>
      <c r="D12" s="80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2"/>
      <c r="X12" s="82"/>
      <c r="Y12" s="82"/>
      <c r="Z12" s="82"/>
      <c r="AA12" s="83"/>
      <c r="AB12" s="488"/>
      <c r="AC12" s="53"/>
      <c r="AD12" s="53"/>
      <c r="AE12" s="53"/>
      <c r="AF12" s="53"/>
      <c r="AG12" s="53"/>
    </row>
    <row r="13" spans="1:33" ht="30" customHeight="1" thickBot="1" x14ac:dyDescent="0.3">
      <c r="A13" s="84" t="s">
        <v>72</v>
      </c>
      <c r="B13" s="85" t="s">
        <v>73</v>
      </c>
      <c r="C13" s="86" t="s">
        <v>74</v>
      </c>
      <c r="D13" s="87"/>
      <c r="E13" s="88"/>
      <c r="F13" s="89"/>
      <c r="G13" s="90">
        <f>SUM(G14:G14)</f>
        <v>0</v>
      </c>
      <c r="H13" s="88"/>
      <c r="I13" s="89"/>
      <c r="J13" s="90">
        <f>SUM(J14:J14)</f>
        <v>0</v>
      </c>
      <c r="K13" s="88"/>
      <c r="L13" s="89"/>
      <c r="M13" s="90">
        <f>SUM(M14:M14)</f>
        <v>0</v>
      </c>
      <c r="N13" s="88"/>
      <c r="O13" s="89"/>
      <c r="P13" s="90">
        <f>SUM(P14:P14)</f>
        <v>0</v>
      </c>
      <c r="Q13" s="88"/>
      <c r="R13" s="89"/>
      <c r="S13" s="90">
        <f>SUM(S14:S14)</f>
        <v>0</v>
      </c>
      <c r="T13" s="88"/>
      <c r="U13" s="89"/>
      <c r="V13" s="91">
        <f>SUM(V14:V14)</f>
        <v>0</v>
      </c>
      <c r="W13" s="92">
        <f t="shared" ref="W13:W29" si="0">G13+M13+S13</f>
        <v>0</v>
      </c>
      <c r="X13" s="93">
        <f t="shared" ref="X13:X29" si="1">J13+P13+V13</f>
        <v>0</v>
      </c>
      <c r="Y13" s="92">
        <f t="shared" ref="Y13:Y30" si="2">W13-X13</f>
        <v>0</v>
      </c>
      <c r="Z13" s="94" t="e">
        <f t="shared" ref="Z13:Z30" si="3">Y13/W13</f>
        <v>#DIV/0!</v>
      </c>
      <c r="AA13" s="95"/>
      <c r="AB13" s="489"/>
      <c r="AC13" s="96"/>
      <c r="AD13" s="96"/>
      <c r="AE13" s="96"/>
      <c r="AF13" s="96"/>
      <c r="AG13" s="96"/>
    </row>
    <row r="14" spans="1:33" ht="30" customHeight="1" thickBot="1" x14ac:dyDescent="0.3">
      <c r="A14" s="97" t="s">
        <v>75</v>
      </c>
      <c r="B14" s="98" t="s">
        <v>76</v>
      </c>
      <c r="C14" s="99" t="s">
        <v>77</v>
      </c>
      <c r="D14" s="100" t="s">
        <v>78</v>
      </c>
      <c r="E14" s="101"/>
      <c r="F14" s="102"/>
      <c r="G14" s="103">
        <f t="shared" ref="G14" si="4">E14*F14</f>
        <v>0</v>
      </c>
      <c r="H14" s="101"/>
      <c r="I14" s="102"/>
      <c r="J14" s="103">
        <f t="shared" ref="J14" si="5">H14*I14</f>
        <v>0</v>
      </c>
      <c r="K14" s="101"/>
      <c r="L14" s="102"/>
      <c r="M14" s="103">
        <f t="shared" ref="M14" si="6">K14*L14</f>
        <v>0</v>
      </c>
      <c r="N14" s="101"/>
      <c r="O14" s="102"/>
      <c r="P14" s="103">
        <f t="shared" ref="P14" si="7">N14*O14</f>
        <v>0</v>
      </c>
      <c r="Q14" s="101"/>
      <c r="R14" s="102"/>
      <c r="S14" s="103">
        <f t="shared" ref="S14" si="8">Q14*R14</f>
        <v>0</v>
      </c>
      <c r="T14" s="101"/>
      <c r="U14" s="102"/>
      <c r="V14" s="104">
        <f t="shared" ref="V14" si="9">T14*U14</f>
        <v>0</v>
      </c>
      <c r="W14" s="105">
        <f t="shared" si="0"/>
        <v>0</v>
      </c>
      <c r="X14" s="106">
        <f t="shared" si="1"/>
        <v>0</v>
      </c>
      <c r="Y14" s="105">
        <f t="shared" si="2"/>
        <v>0</v>
      </c>
      <c r="Z14" s="107" t="e">
        <f t="shared" si="3"/>
        <v>#DIV/0!</v>
      </c>
      <c r="AA14" s="108"/>
      <c r="AB14" s="490"/>
      <c r="AC14" s="109"/>
      <c r="AD14" s="109"/>
      <c r="AE14" s="109"/>
      <c r="AF14" s="109"/>
      <c r="AG14" s="109"/>
    </row>
    <row r="15" spans="1:33" ht="30" customHeight="1" x14ac:dyDescent="0.25">
      <c r="A15" s="84" t="s">
        <v>72</v>
      </c>
      <c r="B15" s="85" t="s">
        <v>79</v>
      </c>
      <c r="C15" s="86" t="s">
        <v>80</v>
      </c>
      <c r="D15" s="87"/>
      <c r="E15" s="88"/>
      <c r="F15" s="89"/>
      <c r="G15" s="90">
        <f>SUM(G16:G16)</f>
        <v>0</v>
      </c>
      <c r="H15" s="88"/>
      <c r="I15" s="89"/>
      <c r="J15" s="90">
        <f>SUM(J16:J16)</f>
        <v>0</v>
      </c>
      <c r="K15" s="88"/>
      <c r="L15" s="89"/>
      <c r="M15" s="90">
        <f>SUM(M16:M16)</f>
        <v>0</v>
      </c>
      <c r="N15" s="88"/>
      <c r="O15" s="89"/>
      <c r="P15" s="90">
        <f>SUM(P16:P16)</f>
        <v>0</v>
      </c>
      <c r="Q15" s="88"/>
      <c r="R15" s="89"/>
      <c r="S15" s="90">
        <f>SUM(S16:S16)</f>
        <v>0</v>
      </c>
      <c r="T15" s="88"/>
      <c r="U15" s="89"/>
      <c r="V15" s="91">
        <f>SUM(V16:V16)</f>
        <v>0</v>
      </c>
      <c r="W15" s="92">
        <f t="shared" si="0"/>
        <v>0</v>
      </c>
      <c r="X15" s="93">
        <f t="shared" si="1"/>
        <v>0</v>
      </c>
      <c r="Y15" s="92">
        <f t="shared" si="2"/>
        <v>0</v>
      </c>
      <c r="Z15" s="94" t="e">
        <f t="shared" si="3"/>
        <v>#DIV/0!</v>
      </c>
      <c r="AA15" s="95"/>
      <c r="AB15" s="489"/>
      <c r="AC15" s="96"/>
      <c r="AD15" s="96"/>
      <c r="AE15" s="96"/>
      <c r="AF15" s="96"/>
      <c r="AG15" s="96"/>
    </row>
    <row r="16" spans="1:33" ht="30" customHeight="1" thickBot="1" x14ac:dyDescent="0.3">
      <c r="A16" s="97" t="s">
        <v>75</v>
      </c>
      <c r="B16" s="98" t="s">
        <v>81</v>
      </c>
      <c r="C16" s="99" t="s">
        <v>82</v>
      </c>
      <c r="D16" s="100" t="s">
        <v>78</v>
      </c>
      <c r="E16" s="101"/>
      <c r="F16" s="102"/>
      <c r="G16" s="103">
        <f t="shared" ref="G16" si="10">E16*F16</f>
        <v>0</v>
      </c>
      <c r="H16" s="101"/>
      <c r="I16" s="102"/>
      <c r="J16" s="103">
        <f t="shared" ref="J16" si="11">H16*I16</f>
        <v>0</v>
      </c>
      <c r="K16" s="101"/>
      <c r="L16" s="102"/>
      <c r="M16" s="103">
        <f t="shared" ref="M16" si="12">K16*L16</f>
        <v>0</v>
      </c>
      <c r="N16" s="101"/>
      <c r="O16" s="102"/>
      <c r="P16" s="103">
        <f t="shared" ref="P16" si="13">N16*O16</f>
        <v>0</v>
      </c>
      <c r="Q16" s="101"/>
      <c r="R16" s="102"/>
      <c r="S16" s="103">
        <f t="shared" ref="S16" si="14">Q16*R16</f>
        <v>0</v>
      </c>
      <c r="T16" s="101"/>
      <c r="U16" s="102"/>
      <c r="V16" s="104">
        <f t="shared" ref="V16" si="15">T16*U16</f>
        <v>0</v>
      </c>
      <c r="W16" s="105">
        <f t="shared" si="0"/>
        <v>0</v>
      </c>
      <c r="X16" s="106">
        <f t="shared" si="1"/>
        <v>0</v>
      </c>
      <c r="Y16" s="105">
        <f t="shared" si="2"/>
        <v>0</v>
      </c>
      <c r="Z16" s="107" t="e">
        <f t="shared" si="3"/>
        <v>#DIV/0!</v>
      </c>
      <c r="AA16" s="108"/>
      <c r="AB16" s="491"/>
      <c r="AC16" s="109"/>
      <c r="AD16" s="109"/>
      <c r="AE16" s="109"/>
      <c r="AF16" s="109"/>
      <c r="AG16" s="109"/>
    </row>
    <row r="17" spans="1:33" ht="30" customHeight="1" x14ac:dyDescent="0.25">
      <c r="A17" s="84" t="s">
        <v>72</v>
      </c>
      <c r="B17" s="85" t="s">
        <v>83</v>
      </c>
      <c r="C17" s="86" t="s">
        <v>84</v>
      </c>
      <c r="D17" s="87"/>
      <c r="E17" s="88"/>
      <c r="F17" s="89"/>
      <c r="G17" s="90">
        <f>SUM(G18:G22)</f>
        <v>514500</v>
      </c>
      <c r="H17" s="88"/>
      <c r="I17" s="89"/>
      <c r="J17" s="90">
        <f>SUM(J18:J22)</f>
        <v>465500</v>
      </c>
      <c r="K17" s="88"/>
      <c r="L17" s="89"/>
      <c r="M17" s="90">
        <f>SUM(M18:M22)</f>
        <v>0</v>
      </c>
      <c r="N17" s="88"/>
      <c r="O17" s="89"/>
      <c r="P17" s="90">
        <f>SUM(P18:P22)</f>
        <v>0</v>
      </c>
      <c r="Q17" s="88"/>
      <c r="R17" s="89"/>
      <c r="S17" s="90">
        <f>SUM(S18:S22)</f>
        <v>0</v>
      </c>
      <c r="T17" s="88"/>
      <c r="U17" s="89"/>
      <c r="V17" s="91">
        <f>SUM(V18:V22)</f>
        <v>0</v>
      </c>
      <c r="W17" s="92">
        <f t="shared" si="0"/>
        <v>514500</v>
      </c>
      <c r="X17" s="93">
        <f t="shared" si="1"/>
        <v>465500</v>
      </c>
      <c r="Y17" s="92">
        <f t="shared" si="2"/>
        <v>49000</v>
      </c>
      <c r="Z17" s="94">
        <f t="shared" si="3"/>
        <v>9.5238095238095233E-2</v>
      </c>
      <c r="AA17" s="95"/>
      <c r="AB17" s="489"/>
      <c r="AC17" s="96"/>
      <c r="AD17" s="96"/>
      <c r="AE17" s="96"/>
      <c r="AF17" s="96"/>
      <c r="AG17" s="96"/>
    </row>
    <row r="18" spans="1:33" ht="34.200000000000003" customHeight="1" x14ac:dyDescent="0.25">
      <c r="A18" s="97" t="s">
        <v>75</v>
      </c>
      <c r="B18" s="98" t="s">
        <v>85</v>
      </c>
      <c r="C18" s="418" t="s">
        <v>262</v>
      </c>
      <c r="D18" s="455" t="s">
        <v>78</v>
      </c>
      <c r="E18" s="335">
        <v>10.5</v>
      </c>
      <c r="F18" s="337">
        <v>8000</v>
      </c>
      <c r="G18" s="334">
        <f t="shared" ref="G18" si="16">E18*F18</f>
        <v>84000</v>
      </c>
      <c r="H18" s="335">
        <v>9.5</v>
      </c>
      <c r="I18" s="337">
        <v>8000</v>
      </c>
      <c r="J18" s="334">
        <f t="shared" ref="J18" si="17">H18*I18</f>
        <v>76000</v>
      </c>
      <c r="K18" s="101"/>
      <c r="L18" s="102"/>
      <c r="M18" s="103">
        <f t="shared" ref="M18" si="18">K18*L18</f>
        <v>0</v>
      </c>
      <c r="N18" s="101"/>
      <c r="O18" s="102"/>
      <c r="P18" s="103">
        <f t="shared" ref="P18" si="19">N18*O18</f>
        <v>0</v>
      </c>
      <c r="Q18" s="101"/>
      <c r="R18" s="102"/>
      <c r="S18" s="103">
        <f t="shared" ref="S18" si="20">Q18*R18</f>
        <v>0</v>
      </c>
      <c r="T18" s="101"/>
      <c r="U18" s="102"/>
      <c r="V18" s="104">
        <f t="shared" ref="V18" si="21">T18*U18</f>
        <v>0</v>
      </c>
      <c r="W18" s="105">
        <f t="shared" si="0"/>
        <v>84000</v>
      </c>
      <c r="X18" s="106">
        <f t="shared" si="1"/>
        <v>76000</v>
      </c>
      <c r="Y18" s="105">
        <f t="shared" si="2"/>
        <v>8000</v>
      </c>
      <c r="Z18" s="107">
        <f t="shared" si="3"/>
        <v>9.5238095238095233E-2</v>
      </c>
      <c r="AA18" s="545" t="s">
        <v>303</v>
      </c>
      <c r="AB18" s="491"/>
      <c r="AC18" s="109"/>
      <c r="AD18" s="109"/>
      <c r="AE18" s="109"/>
      <c r="AF18" s="109"/>
      <c r="AG18" s="109"/>
    </row>
    <row r="19" spans="1:33" s="302" customFormat="1" ht="34.200000000000003" customHeight="1" x14ac:dyDescent="0.25">
      <c r="A19" s="97" t="s">
        <v>75</v>
      </c>
      <c r="B19" s="98" t="s">
        <v>86</v>
      </c>
      <c r="C19" s="331" t="s">
        <v>264</v>
      </c>
      <c r="D19" s="455" t="s">
        <v>78</v>
      </c>
      <c r="E19" s="335">
        <v>10.5</v>
      </c>
      <c r="F19" s="337">
        <v>8000</v>
      </c>
      <c r="G19" s="334">
        <f t="shared" ref="G19:G22" si="22">E19*F19</f>
        <v>84000</v>
      </c>
      <c r="H19" s="335">
        <v>9.5</v>
      </c>
      <c r="I19" s="337">
        <v>8000</v>
      </c>
      <c r="J19" s="334">
        <f t="shared" ref="J19:J22" si="23">H19*I19</f>
        <v>76000</v>
      </c>
      <c r="K19" s="101"/>
      <c r="L19" s="102"/>
      <c r="M19" s="103">
        <f t="shared" ref="M19:M22" si="24">K19*L19</f>
        <v>0</v>
      </c>
      <c r="N19" s="101"/>
      <c r="O19" s="102"/>
      <c r="P19" s="103">
        <f t="shared" ref="P19:P22" si="25">N19*O19</f>
        <v>0</v>
      </c>
      <c r="Q19" s="101"/>
      <c r="R19" s="102"/>
      <c r="S19" s="103">
        <f t="shared" ref="S19:S22" si="26">Q19*R19</f>
        <v>0</v>
      </c>
      <c r="T19" s="101"/>
      <c r="U19" s="102"/>
      <c r="V19" s="104">
        <f t="shared" ref="V19:V22" si="27">T19*U19</f>
        <v>0</v>
      </c>
      <c r="W19" s="105">
        <f t="shared" ref="W19:W22" si="28">G19+M19+S19</f>
        <v>84000</v>
      </c>
      <c r="X19" s="106">
        <f t="shared" ref="X19:X22" si="29">J19+P19+V19</f>
        <v>76000</v>
      </c>
      <c r="Y19" s="105">
        <f t="shared" ref="Y19:Y22" si="30">W19-X19</f>
        <v>8000</v>
      </c>
      <c r="Z19" s="107">
        <f t="shared" ref="Z19:Z22" si="31">Y19/W19</f>
        <v>9.5238095238095233E-2</v>
      </c>
      <c r="AA19" s="546"/>
      <c r="AB19" s="491"/>
      <c r="AC19" s="109"/>
      <c r="AD19" s="109"/>
      <c r="AE19" s="109"/>
      <c r="AF19" s="109"/>
      <c r="AG19" s="109"/>
    </row>
    <row r="20" spans="1:33" s="302" customFormat="1" ht="34.200000000000003" customHeight="1" x14ac:dyDescent="0.25">
      <c r="A20" s="97" t="s">
        <v>75</v>
      </c>
      <c r="B20" s="98" t="s">
        <v>87</v>
      </c>
      <c r="C20" s="418" t="s">
        <v>265</v>
      </c>
      <c r="D20" s="455" t="s">
        <v>78</v>
      </c>
      <c r="E20" s="332">
        <v>10.5</v>
      </c>
      <c r="F20" s="333">
        <v>5000</v>
      </c>
      <c r="G20" s="334">
        <f t="shared" si="22"/>
        <v>52500</v>
      </c>
      <c r="H20" s="335">
        <v>9.5</v>
      </c>
      <c r="I20" s="333">
        <v>5000</v>
      </c>
      <c r="J20" s="334">
        <f t="shared" si="23"/>
        <v>47500</v>
      </c>
      <c r="K20" s="101"/>
      <c r="L20" s="102"/>
      <c r="M20" s="103">
        <f t="shared" si="24"/>
        <v>0</v>
      </c>
      <c r="N20" s="101"/>
      <c r="O20" s="102"/>
      <c r="P20" s="103">
        <f t="shared" si="25"/>
        <v>0</v>
      </c>
      <c r="Q20" s="101"/>
      <c r="R20" s="102"/>
      <c r="S20" s="103">
        <f t="shared" si="26"/>
        <v>0</v>
      </c>
      <c r="T20" s="101"/>
      <c r="U20" s="102"/>
      <c r="V20" s="104">
        <f t="shared" si="27"/>
        <v>0</v>
      </c>
      <c r="W20" s="105">
        <f t="shared" si="28"/>
        <v>52500</v>
      </c>
      <c r="X20" s="106">
        <f t="shared" si="29"/>
        <v>47500</v>
      </c>
      <c r="Y20" s="105">
        <f t="shared" si="30"/>
        <v>5000</v>
      </c>
      <c r="Z20" s="107">
        <f t="shared" si="31"/>
        <v>9.5238095238095233E-2</v>
      </c>
      <c r="AA20" s="546"/>
      <c r="AB20" s="491"/>
      <c r="AC20" s="109"/>
      <c r="AD20" s="109"/>
      <c r="AE20" s="109"/>
      <c r="AF20" s="109"/>
      <c r="AG20" s="109"/>
    </row>
    <row r="21" spans="1:33" s="302" customFormat="1" ht="34.200000000000003" customHeight="1" x14ac:dyDescent="0.25">
      <c r="A21" s="97" t="s">
        <v>75</v>
      </c>
      <c r="B21" s="330" t="s">
        <v>266</v>
      </c>
      <c r="C21" s="331" t="s">
        <v>267</v>
      </c>
      <c r="D21" s="455" t="s">
        <v>78</v>
      </c>
      <c r="E21" s="335">
        <v>10.5</v>
      </c>
      <c r="F21" s="336">
        <v>14000</v>
      </c>
      <c r="G21" s="334">
        <f t="shared" si="22"/>
        <v>147000</v>
      </c>
      <c r="H21" s="335">
        <v>9.5</v>
      </c>
      <c r="I21" s="336">
        <v>14000</v>
      </c>
      <c r="J21" s="334">
        <f t="shared" si="23"/>
        <v>133000</v>
      </c>
      <c r="K21" s="101"/>
      <c r="L21" s="102"/>
      <c r="M21" s="103">
        <f t="shared" si="24"/>
        <v>0</v>
      </c>
      <c r="N21" s="101"/>
      <c r="O21" s="102"/>
      <c r="P21" s="103">
        <f t="shared" si="25"/>
        <v>0</v>
      </c>
      <c r="Q21" s="101"/>
      <c r="R21" s="102"/>
      <c r="S21" s="103">
        <f t="shared" si="26"/>
        <v>0</v>
      </c>
      <c r="T21" s="101"/>
      <c r="U21" s="102"/>
      <c r="V21" s="104">
        <f t="shared" si="27"/>
        <v>0</v>
      </c>
      <c r="W21" s="105">
        <f t="shared" si="28"/>
        <v>147000</v>
      </c>
      <c r="X21" s="106">
        <f t="shared" si="29"/>
        <v>133000</v>
      </c>
      <c r="Y21" s="105">
        <f t="shared" si="30"/>
        <v>14000</v>
      </c>
      <c r="Z21" s="107">
        <f t="shared" si="31"/>
        <v>9.5238095238095233E-2</v>
      </c>
      <c r="AA21" s="546"/>
      <c r="AB21" s="491"/>
      <c r="AC21" s="109"/>
      <c r="AD21" s="109"/>
      <c r="AE21" s="109"/>
      <c r="AF21" s="109"/>
      <c r="AG21" s="109"/>
    </row>
    <row r="22" spans="1:33" s="302" customFormat="1" ht="34.200000000000003" customHeight="1" thickBot="1" x14ac:dyDescent="0.3">
      <c r="A22" s="340" t="s">
        <v>75</v>
      </c>
      <c r="B22" s="341" t="s">
        <v>268</v>
      </c>
      <c r="C22" s="342" t="s">
        <v>269</v>
      </c>
      <c r="D22" s="463" t="s">
        <v>78</v>
      </c>
      <c r="E22" s="343">
        <v>10.5</v>
      </c>
      <c r="F22" s="344">
        <v>14000</v>
      </c>
      <c r="G22" s="345">
        <f t="shared" si="22"/>
        <v>147000</v>
      </c>
      <c r="H22" s="343">
        <v>9.5</v>
      </c>
      <c r="I22" s="344">
        <v>14000</v>
      </c>
      <c r="J22" s="345">
        <f t="shared" si="23"/>
        <v>133000</v>
      </c>
      <c r="K22" s="347"/>
      <c r="L22" s="348"/>
      <c r="M22" s="346">
        <f t="shared" si="24"/>
        <v>0</v>
      </c>
      <c r="N22" s="347"/>
      <c r="O22" s="348"/>
      <c r="P22" s="346">
        <f t="shared" si="25"/>
        <v>0</v>
      </c>
      <c r="Q22" s="347"/>
      <c r="R22" s="348"/>
      <c r="S22" s="346">
        <f t="shared" si="26"/>
        <v>0</v>
      </c>
      <c r="T22" s="347"/>
      <c r="U22" s="348"/>
      <c r="V22" s="349">
        <f t="shared" si="27"/>
        <v>0</v>
      </c>
      <c r="W22" s="350">
        <f t="shared" si="28"/>
        <v>147000</v>
      </c>
      <c r="X22" s="351">
        <f t="shared" si="29"/>
        <v>133000</v>
      </c>
      <c r="Y22" s="350">
        <f t="shared" si="30"/>
        <v>14000</v>
      </c>
      <c r="Z22" s="352">
        <f t="shared" si="31"/>
        <v>9.5238095238095233E-2</v>
      </c>
      <c r="AA22" s="547"/>
      <c r="AB22" s="491"/>
      <c r="AC22" s="109"/>
      <c r="AD22" s="109"/>
      <c r="AE22" s="109"/>
      <c r="AF22" s="109"/>
      <c r="AG22" s="109"/>
    </row>
    <row r="23" spans="1:33" ht="30" customHeight="1" x14ac:dyDescent="0.25">
      <c r="A23" s="249" t="s">
        <v>70</v>
      </c>
      <c r="B23" s="338" t="s">
        <v>88</v>
      </c>
      <c r="C23" s="170" t="s">
        <v>89</v>
      </c>
      <c r="D23" s="171"/>
      <c r="E23" s="172"/>
      <c r="F23" s="173"/>
      <c r="G23" s="174">
        <f>SUM(G24:G26)</f>
        <v>113190</v>
      </c>
      <c r="H23" s="172"/>
      <c r="I23" s="173"/>
      <c r="J23" s="174">
        <f>SUM(J24:J26)</f>
        <v>102410</v>
      </c>
      <c r="K23" s="172"/>
      <c r="L23" s="173"/>
      <c r="M23" s="174">
        <f>SUM(M24:M26)</f>
        <v>0</v>
      </c>
      <c r="N23" s="172"/>
      <c r="O23" s="173"/>
      <c r="P23" s="174">
        <f>SUM(P24:P26)</f>
        <v>0</v>
      </c>
      <c r="Q23" s="172"/>
      <c r="R23" s="173"/>
      <c r="S23" s="174">
        <f>SUM(S24:S26)</f>
        <v>0</v>
      </c>
      <c r="T23" s="172"/>
      <c r="U23" s="173"/>
      <c r="V23" s="175">
        <f>SUM(V24:V26)</f>
        <v>0</v>
      </c>
      <c r="W23" s="187">
        <f t="shared" si="0"/>
        <v>113190</v>
      </c>
      <c r="X23" s="339">
        <f t="shared" si="1"/>
        <v>102410</v>
      </c>
      <c r="Y23" s="187">
        <f t="shared" si="2"/>
        <v>10780</v>
      </c>
      <c r="Z23" s="251">
        <f t="shared" si="3"/>
        <v>9.5238095238095233E-2</v>
      </c>
      <c r="AA23" s="252"/>
      <c r="AB23" s="489"/>
      <c r="AC23" s="96"/>
      <c r="AD23" s="96"/>
      <c r="AE23" s="96"/>
      <c r="AF23" s="96"/>
      <c r="AG23" s="96"/>
    </row>
    <row r="24" spans="1:33" ht="30" customHeight="1" x14ac:dyDescent="0.25">
      <c r="A24" s="124" t="s">
        <v>75</v>
      </c>
      <c r="B24" s="125" t="s">
        <v>90</v>
      </c>
      <c r="C24" s="99" t="s">
        <v>91</v>
      </c>
      <c r="D24" s="126"/>
      <c r="E24" s="127">
        <f>G13</f>
        <v>0</v>
      </c>
      <c r="F24" s="128">
        <v>0.22</v>
      </c>
      <c r="G24" s="129">
        <f t="shared" ref="G24:G26" si="32">E24*F24</f>
        <v>0</v>
      </c>
      <c r="H24" s="127">
        <f>J13</f>
        <v>0</v>
      </c>
      <c r="I24" s="128">
        <v>0.22</v>
      </c>
      <c r="J24" s="129">
        <f t="shared" ref="J24:J26" si="33">H24*I24</f>
        <v>0</v>
      </c>
      <c r="K24" s="127">
        <f>M13</f>
        <v>0</v>
      </c>
      <c r="L24" s="128">
        <v>0.22</v>
      </c>
      <c r="M24" s="129">
        <f t="shared" ref="M24:M26" si="34">K24*L24</f>
        <v>0</v>
      </c>
      <c r="N24" s="127">
        <f>P13</f>
        <v>0</v>
      </c>
      <c r="O24" s="128">
        <v>0.22</v>
      </c>
      <c r="P24" s="129">
        <f t="shared" ref="P24:P26" si="35">N24*O24</f>
        <v>0</v>
      </c>
      <c r="Q24" s="127">
        <f>S13</f>
        <v>0</v>
      </c>
      <c r="R24" s="128">
        <v>0.22</v>
      </c>
      <c r="S24" s="129">
        <f t="shared" ref="S24:S26" si="36">Q24*R24</f>
        <v>0</v>
      </c>
      <c r="T24" s="127">
        <f>V13</f>
        <v>0</v>
      </c>
      <c r="U24" s="128">
        <v>0.22</v>
      </c>
      <c r="V24" s="130">
        <f t="shared" ref="V24:V26" si="37">T24*U24</f>
        <v>0</v>
      </c>
      <c r="W24" s="105">
        <f t="shared" si="0"/>
        <v>0</v>
      </c>
      <c r="X24" s="106">
        <f t="shared" si="1"/>
        <v>0</v>
      </c>
      <c r="Y24" s="105">
        <f t="shared" si="2"/>
        <v>0</v>
      </c>
      <c r="Z24" s="107" t="e">
        <f t="shared" si="3"/>
        <v>#DIV/0!</v>
      </c>
      <c r="AA24" s="131"/>
      <c r="AB24" s="490"/>
      <c r="AC24" s="109"/>
      <c r="AD24" s="109"/>
      <c r="AE24" s="109"/>
      <c r="AF24" s="109"/>
      <c r="AG24" s="109"/>
    </row>
    <row r="25" spans="1:33" ht="30" customHeight="1" x14ac:dyDescent="0.25">
      <c r="A25" s="97" t="s">
        <v>75</v>
      </c>
      <c r="B25" s="98" t="s">
        <v>92</v>
      </c>
      <c r="C25" s="99" t="s">
        <v>80</v>
      </c>
      <c r="D25" s="100"/>
      <c r="E25" s="101">
        <f>G15</f>
        <v>0</v>
      </c>
      <c r="F25" s="102">
        <v>0.22</v>
      </c>
      <c r="G25" s="103">
        <f t="shared" si="32"/>
        <v>0</v>
      </c>
      <c r="H25" s="101">
        <f>J15</f>
        <v>0</v>
      </c>
      <c r="I25" s="102">
        <v>0.22</v>
      </c>
      <c r="J25" s="103">
        <f t="shared" si="33"/>
        <v>0</v>
      </c>
      <c r="K25" s="101">
        <f>M15</f>
        <v>0</v>
      </c>
      <c r="L25" s="102">
        <v>0.22</v>
      </c>
      <c r="M25" s="103">
        <f t="shared" si="34"/>
        <v>0</v>
      </c>
      <c r="N25" s="101">
        <f>P15</f>
        <v>0</v>
      </c>
      <c r="O25" s="102">
        <v>0.22</v>
      </c>
      <c r="P25" s="103">
        <f t="shared" si="35"/>
        <v>0</v>
      </c>
      <c r="Q25" s="101">
        <f>S15</f>
        <v>0</v>
      </c>
      <c r="R25" s="102">
        <v>0.22</v>
      </c>
      <c r="S25" s="103">
        <f t="shared" si="36"/>
        <v>0</v>
      </c>
      <c r="T25" s="101">
        <f>V15</f>
        <v>0</v>
      </c>
      <c r="U25" s="102">
        <v>0.22</v>
      </c>
      <c r="V25" s="104">
        <f t="shared" si="37"/>
        <v>0</v>
      </c>
      <c r="W25" s="105">
        <f t="shared" si="0"/>
        <v>0</v>
      </c>
      <c r="X25" s="106">
        <f t="shared" si="1"/>
        <v>0</v>
      </c>
      <c r="Y25" s="105">
        <f t="shared" si="2"/>
        <v>0</v>
      </c>
      <c r="Z25" s="107" t="e">
        <f t="shared" si="3"/>
        <v>#DIV/0!</v>
      </c>
      <c r="AA25" s="108"/>
      <c r="AB25" s="491"/>
      <c r="AC25" s="109"/>
      <c r="AD25" s="109"/>
      <c r="AE25" s="109"/>
      <c r="AF25" s="109"/>
      <c r="AG25" s="109"/>
    </row>
    <row r="26" spans="1:33" ht="30" customHeight="1" thickBot="1" x14ac:dyDescent="0.3">
      <c r="A26" s="120" t="s">
        <v>75</v>
      </c>
      <c r="B26" s="111" t="s">
        <v>93</v>
      </c>
      <c r="C26" s="385" t="s">
        <v>84</v>
      </c>
      <c r="D26" s="464"/>
      <c r="E26" s="465">
        <f>G17</f>
        <v>514500</v>
      </c>
      <c r="F26" s="396">
        <v>0.22</v>
      </c>
      <c r="G26" s="359">
        <f t="shared" si="32"/>
        <v>113190</v>
      </c>
      <c r="H26" s="465">
        <f>J17</f>
        <v>465500</v>
      </c>
      <c r="I26" s="396">
        <v>0.22</v>
      </c>
      <c r="J26" s="359">
        <f t="shared" si="33"/>
        <v>102410</v>
      </c>
      <c r="K26" s="121">
        <f>M17</f>
        <v>0</v>
      </c>
      <c r="L26" s="122">
        <v>0.22</v>
      </c>
      <c r="M26" s="123">
        <f t="shared" si="34"/>
        <v>0</v>
      </c>
      <c r="N26" s="121">
        <f>P17</f>
        <v>0</v>
      </c>
      <c r="O26" s="122">
        <v>0.22</v>
      </c>
      <c r="P26" s="123">
        <f t="shared" si="35"/>
        <v>0</v>
      </c>
      <c r="Q26" s="121">
        <f>S17</f>
        <v>0</v>
      </c>
      <c r="R26" s="122">
        <v>0.22</v>
      </c>
      <c r="S26" s="123">
        <f t="shared" si="36"/>
        <v>0</v>
      </c>
      <c r="T26" s="121">
        <f>V17</f>
        <v>0</v>
      </c>
      <c r="U26" s="122">
        <v>0.22</v>
      </c>
      <c r="V26" s="133">
        <f t="shared" si="37"/>
        <v>0</v>
      </c>
      <c r="W26" s="105">
        <f t="shared" si="0"/>
        <v>113190</v>
      </c>
      <c r="X26" s="106">
        <f t="shared" si="1"/>
        <v>102410</v>
      </c>
      <c r="Y26" s="105">
        <f t="shared" si="2"/>
        <v>10780</v>
      </c>
      <c r="Z26" s="107">
        <f t="shared" si="3"/>
        <v>9.5238095238095233E-2</v>
      </c>
      <c r="AA26" s="134"/>
      <c r="AB26" s="491"/>
      <c r="AC26" s="109"/>
      <c r="AD26" s="109"/>
      <c r="AE26" s="109"/>
      <c r="AF26" s="109"/>
      <c r="AG26" s="109"/>
    </row>
    <row r="27" spans="1:33" ht="30" customHeight="1" x14ac:dyDescent="0.25">
      <c r="A27" s="84" t="s">
        <v>72</v>
      </c>
      <c r="B27" s="85" t="s">
        <v>94</v>
      </c>
      <c r="C27" s="86" t="s">
        <v>95</v>
      </c>
      <c r="D27" s="87"/>
      <c r="E27" s="88"/>
      <c r="F27" s="89"/>
      <c r="G27" s="90">
        <f>SUM(G28:G29)</f>
        <v>210000</v>
      </c>
      <c r="H27" s="88"/>
      <c r="I27" s="89"/>
      <c r="J27" s="90">
        <f>SUM(J28:J29)</f>
        <v>187550</v>
      </c>
      <c r="K27" s="88"/>
      <c r="L27" s="89"/>
      <c r="M27" s="90">
        <f>SUM(M28:M29)</f>
        <v>0</v>
      </c>
      <c r="N27" s="88"/>
      <c r="O27" s="89"/>
      <c r="P27" s="90">
        <f>SUM(P28:P29)</f>
        <v>0</v>
      </c>
      <c r="Q27" s="88"/>
      <c r="R27" s="89"/>
      <c r="S27" s="90">
        <f>SUM(S28:S29)</f>
        <v>0</v>
      </c>
      <c r="T27" s="88"/>
      <c r="U27" s="89"/>
      <c r="V27" s="91">
        <f>SUM(V28:V29)</f>
        <v>0</v>
      </c>
      <c r="W27" s="92">
        <f t="shared" si="0"/>
        <v>210000</v>
      </c>
      <c r="X27" s="93">
        <f t="shared" si="1"/>
        <v>187550</v>
      </c>
      <c r="Y27" s="92">
        <f t="shared" si="2"/>
        <v>22450</v>
      </c>
      <c r="Z27" s="94">
        <f t="shared" si="3"/>
        <v>0.10690476190476191</v>
      </c>
      <c r="AA27" s="95"/>
      <c r="AB27" s="489"/>
      <c r="AC27" s="96"/>
      <c r="AD27" s="96"/>
      <c r="AE27" s="96"/>
      <c r="AF27" s="96"/>
      <c r="AG27" s="96"/>
    </row>
    <row r="28" spans="1:33" ht="102" customHeight="1" x14ac:dyDescent="0.25">
      <c r="A28" s="97" t="s">
        <v>75</v>
      </c>
      <c r="B28" s="353" t="s">
        <v>96</v>
      </c>
      <c r="C28" s="331" t="s">
        <v>270</v>
      </c>
      <c r="D28" s="455" t="s">
        <v>78</v>
      </c>
      <c r="E28" s="369">
        <v>10.5</v>
      </c>
      <c r="F28" s="337">
        <v>14000</v>
      </c>
      <c r="G28" s="334">
        <f t="shared" ref="G28:G29" si="38">E28*F28</f>
        <v>147000</v>
      </c>
      <c r="H28" s="369">
        <v>9.5</v>
      </c>
      <c r="I28" s="337">
        <v>14000</v>
      </c>
      <c r="J28" s="334">
        <f>I28*7+12775*2+7000</f>
        <v>130550</v>
      </c>
      <c r="K28" s="101"/>
      <c r="L28" s="102"/>
      <c r="M28" s="103">
        <f t="shared" ref="M28:M29" si="39">K28*L28</f>
        <v>0</v>
      </c>
      <c r="N28" s="101"/>
      <c r="O28" s="102"/>
      <c r="P28" s="103">
        <f t="shared" ref="P28:P29" si="40">N28*O28</f>
        <v>0</v>
      </c>
      <c r="Q28" s="101"/>
      <c r="R28" s="102"/>
      <c r="S28" s="103">
        <f t="shared" ref="S28:S29" si="41">Q28*R28</f>
        <v>0</v>
      </c>
      <c r="T28" s="101"/>
      <c r="U28" s="102"/>
      <c r="V28" s="104">
        <f t="shared" ref="V28:V29" si="42">T28*U28</f>
        <v>0</v>
      </c>
      <c r="W28" s="105">
        <f t="shared" si="0"/>
        <v>147000</v>
      </c>
      <c r="X28" s="106">
        <f t="shared" si="1"/>
        <v>130550</v>
      </c>
      <c r="Y28" s="105">
        <f t="shared" si="2"/>
        <v>16450</v>
      </c>
      <c r="Z28" s="107">
        <f t="shared" si="3"/>
        <v>0.11190476190476191</v>
      </c>
      <c r="AA28" s="499" t="s">
        <v>304</v>
      </c>
      <c r="AB28" s="487"/>
      <c r="AC28" s="53"/>
      <c r="AD28" s="53"/>
      <c r="AE28" s="53"/>
      <c r="AF28" s="53"/>
      <c r="AG28" s="53"/>
    </row>
    <row r="29" spans="1:33" ht="69" customHeight="1" thickBot="1" x14ac:dyDescent="0.3">
      <c r="A29" s="97" t="s">
        <v>75</v>
      </c>
      <c r="B29" s="353" t="s">
        <v>97</v>
      </c>
      <c r="C29" s="354" t="s">
        <v>271</v>
      </c>
      <c r="D29" s="455" t="s">
        <v>78</v>
      </c>
      <c r="E29" s="335">
        <v>10.5</v>
      </c>
      <c r="F29" s="336">
        <v>6000</v>
      </c>
      <c r="G29" s="334">
        <f t="shared" si="38"/>
        <v>63000</v>
      </c>
      <c r="H29" s="335">
        <v>9.5</v>
      </c>
      <c r="I29" s="336">
        <v>6000</v>
      </c>
      <c r="J29" s="334">
        <f t="shared" ref="J29" si="43">H29*I29</f>
        <v>57000</v>
      </c>
      <c r="K29" s="101"/>
      <c r="L29" s="102"/>
      <c r="M29" s="103">
        <f t="shared" si="39"/>
        <v>0</v>
      </c>
      <c r="N29" s="101"/>
      <c r="O29" s="102"/>
      <c r="P29" s="103">
        <f t="shared" si="40"/>
        <v>0</v>
      </c>
      <c r="Q29" s="101"/>
      <c r="R29" s="102"/>
      <c r="S29" s="103">
        <f t="shared" si="41"/>
        <v>0</v>
      </c>
      <c r="T29" s="101"/>
      <c r="U29" s="102"/>
      <c r="V29" s="104">
        <f t="shared" si="42"/>
        <v>0</v>
      </c>
      <c r="W29" s="105">
        <f t="shared" si="0"/>
        <v>63000</v>
      </c>
      <c r="X29" s="106">
        <f t="shared" si="1"/>
        <v>57000</v>
      </c>
      <c r="Y29" s="105">
        <f t="shared" si="2"/>
        <v>6000</v>
      </c>
      <c r="Z29" s="107">
        <f t="shared" si="3"/>
        <v>9.5238095238095233E-2</v>
      </c>
      <c r="AA29" s="108" t="s">
        <v>303</v>
      </c>
      <c r="AB29" s="487"/>
      <c r="AC29" s="53"/>
      <c r="AD29" s="53"/>
      <c r="AE29" s="53"/>
      <c r="AF29" s="53"/>
      <c r="AG29" s="53"/>
    </row>
    <row r="30" spans="1:33" ht="30" customHeight="1" thickBot="1" x14ac:dyDescent="0.3">
      <c r="A30" s="136" t="s">
        <v>98</v>
      </c>
      <c r="B30" s="137"/>
      <c r="C30" s="138"/>
      <c r="D30" s="139"/>
      <c r="E30" s="140"/>
      <c r="F30" s="141"/>
      <c r="G30" s="142">
        <f>G13+G15+G17+G23+G27</f>
        <v>837690</v>
      </c>
      <c r="H30" s="142"/>
      <c r="I30" s="141"/>
      <c r="J30" s="142">
        <f>J13+J15+J17+J23+J27</f>
        <v>755460</v>
      </c>
      <c r="K30" s="142"/>
      <c r="L30" s="143"/>
      <c r="M30" s="142">
        <f>M13+M15+M17+M23+M27</f>
        <v>0</v>
      </c>
      <c r="N30" s="142"/>
      <c r="O30" s="143"/>
      <c r="P30" s="142">
        <f>P13+P15+P17+P23+P27</f>
        <v>0</v>
      </c>
      <c r="Q30" s="142"/>
      <c r="R30" s="141"/>
      <c r="S30" s="142">
        <f>S13+S15+S17+S23+S27</f>
        <v>0</v>
      </c>
      <c r="T30" s="142"/>
      <c r="U30" s="141"/>
      <c r="V30" s="144">
        <f>V13+V15+V17+V23+V27</f>
        <v>0</v>
      </c>
      <c r="W30" s="145">
        <f>W13+W15+W17+W23+W27</f>
        <v>837690</v>
      </c>
      <c r="X30" s="146">
        <f>X13+X15+X17+X23+X27</f>
        <v>755460</v>
      </c>
      <c r="Y30" s="146">
        <f t="shared" si="2"/>
        <v>82230</v>
      </c>
      <c r="Z30" s="147">
        <f t="shared" si="3"/>
        <v>9.8162804856211719E-2</v>
      </c>
      <c r="AA30" s="148"/>
      <c r="AB30" s="488"/>
      <c r="AC30" s="53"/>
      <c r="AD30" s="53"/>
      <c r="AE30" s="53"/>
      <c r="AF30" s="53"/>
      <c r="AG30" s="53"/>
    </row>
    <row r="31" spans="1:33" ht="30" customHeight="1" thickBot="1" x14ac:dyDescent="0.3">
      <c r="A31" s="149" t="s">
        <v>70</v>
      </c>
      <c r="B31" s="150">
        <v>2</v>
      </c>
      <c r="C31" s="151" t="s">
        <v>99</v>
      </c>
      <c r="D31" s="152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4"/>
      <c r="X31" s="154"/>
      <c r="Y31" s="154"/>
      <c r="Z31" s="155"/>
      <c r="AA31" s="156"/>
      <c r="AB31" s="487"/>
      <c r="AC31" s="53"/>
      <c r="AD31" s="53"/>
      <c r="AE31" s="53"/>
      <c r="AF31" s="53"/>
      <c r="AG31" s="53"/>
    </row>
    <row r="32" spans="1:33" ht="30" customHeight="1" x14ac:dyDescent="0.25">
      <c r="A32" s="84" t="s">
        <v>72</v>
      </c>
      <c r="B32" s="85" t="s">
        <v>100</v>
      </c>
      <c r="C32" s="86" t="s">
        <v>101</v>
      </c>
      <c r="D32" s="87"/>
      <c r="E32" s="88"/>
      <c r="F32" s="89"/>
      <c r="G32" s="90">
        <f>SUM(G33:G33)</f>
        <v>0</v>
      </c>
      <c r="H32" s="88"/>
      <c r="I32" s="89"/>
      <c r="J32" s="90">
        <f>SUM(J33:J33)</f>
        <v>0</v>
      </c>
      <c r="K32" s="88"/>
      <c r="L32" s="89"/>
      <c r="M32" s="90">
        <f>SUM(M33:M33)</f>
        <v>0</v>
      </c>
      <c r="N32" s="88"/>
      <c r="O32" s="89"/>
      <c r="P32" s="90">
        <f>SUM(P33:P33)</f>
        <v>0</v>
      </c>
      <c r="Q32" s="88"/>
      <c r="R32" s="89"/>
      <c r="S32" s="90">
        <f>SUM(S33:S33)</f>
        <v>0</v>
      </c>
      <c r="T32" s="88"/>
      <c r="U32" s="89"/>
      <c r="V32" s="91">
        <f>SUM(V33:V33)</f>
        <v>0</v>
      </c>
      <c r="W32" s="92">
        <f t="shared" ref="W32:W37" si="44">G32+M32+S32</f>
        <v>0</v>
      </c>
      <c r="X32" s="93">
        <f t="shared" ref="X32:X37" si="45">J32+P32+V32</f>
        <v>0</v>
      </c>
      <c r="Y32" s="92">
        <f t="shared" ref="Y32:Y38" si="46">W32-X32</f>
        <v>0</v>
      </c>
      <c r="Z32" s="94" t="e">
        <f t="shared" ref="Z32:Z38" si="47">Y32/W32</f>
        <v>#DIV/0!</v>
      </c>
      <c r="AA32" s="95"/>
      <c r="AB32" s="489"/>
      <c r="AC32" s="96"/>
      <c r="AD32" s="96"/>
      <c r="AE32" s="96"/>
      <c r="AF32" s="96"/>
      <c r="AG32" s="96"/>
    </row>
    <row r="33" spans="1:33" ht="45" customHeight="1" thickBot="1" x14ac:dyDescent="0.3">
      <c r="A33" s="97" t="s">
        <v>75</v>
      </c>
      <c r="B33" s="98" t="s">
        <v>102</v>
      </c>
      <c r="C33" s="99" t="s">
        <v>103</v>
      </c>
      <c r="D33" s="100" t="s">
        <v>104</v>
      </c>
      <c r="E33" s="101"/>
      <c r="F33" s="102"/>
      <c r="G33" s="103">
        <f t="shared" ref="G33" si="48">E33*F33</f>
        <v>0</v>
      </c>
      <c r="H33" s="101"/>
      <c r="I33" s="102"/>
      <c r="J33" s="103">
        <f t="shared" ref="J33" si="49">H33*I33</f>
        <v>0</v>
      </c>
      <c r="K33" s="101"/>
      <c r="L33" s="102"/>
      <c r="M33" s="103">
        <f t="shared" ref="M33" si="50">K33*L33</f>
        <v>0</v>
      </c>
      <c r="N33" s="101"/>
      <c r="O33" s="102"/>
      <c r="P33" s="103">
        <f t="shared" ref="P33" si="51">N33*O33</f>
        <v>0</v>
      </c>
      <c r="Q33" s="101"/>
      <c r="R33" s="102"/>
      <c r="S33" s="103">
        <f t="shared" ref="S33" si="52">Q33*R33</f>
        <v>0</v>
      </c>
      <c r="T33" s="101"/>
      <c r="U33" s="102"/>
      <c r="V33" s="104">
        <f t="shared" ref="V33" si="53">T33*U33</f>
        <v>0</v>
      </c>
      <c r="W33" s="105">
        <f t="shared" si="44"/>
        <v>0</v>
      </c>
      <c r="X33" s="157">
        <f t="shared" si="45"/>
        <v>0</v>
      </c>
      <c r="Y33" s="157">
        <f t="shared" si="46"/>
        <v>0</v>
      </c>
      <c r="Z33" s="107" t="e">
        <f t="shared" si="47"/>
        <v>#DIV/0!</v>
      </c>
      <c r="AA33" s="108"/>
      <c r="AB33" s="491"/>
      <c r="AC33" s="109"/>
      <c r="AD33" s="109"/>
      <c r="AE33" s="109"/>
      <c r="AF33" s="109"/>
      <c r="AG33" s="109"/>
    </row>
    <row r="34" spans="1:33" ht="30" customHeight="1" x14ac:dyDescent="0.25">
      <c r="A34" s="84" t="s">
        <v>72</v>
      </c>
      <c r="B34" s="85" t="s">
        <v>105</v>
      </c>
      <c r="C34" s="86" t="s">
        <v>106</v>
      </c>
      <c r="D34" s="87"/>
      <c r="E34" s="88"/>
      <c r="F34" s="89"/>
      <c r="G34" s="90">
        <f>SUM(G35:G35)</f>
        <v>0</v>
      </c>
      <c r="H34" s="88"/>
      <c r="I34" s="89"/>
      <c r="J34" s="90">
        <f>SUM(J35:J35)</f>
        <v>0</v>
      </c>
      <c r="K34" s="88"/>
      <c r="L34" s="89"/>
      <c r="M34" s="90">
        <f>SUM(M35:M35)</f>
        <v>0</v>
      </c>
      <c r="N34" s="88"/>
      <c r="O34" s="89"/>
      <c r="P34" s="90">
        <f>SUM(P35:P35)</f>
        <v>0</v>
      </c>
      <c r="Q34" s="88"/>
      <c r="R34" s="89"/>
      <c r="S34" s="90">
        <f>SUM(S35:S35)</f>
        <v>0</v>
      </c>
      <c r="T34" s="88"/>
      <c r="U34" s="89"/>
      <c r="V34" s="91">
        <f>SUM(V35:V35)</f>
        <v>0</v>
      </c>
      <c r="W34" s="92">
        <f t="shared" si="44"/>
        <v>0</v>
      </c>
      <c r="X34" s="93">
        <f t="shared" si="45"/>
        <v>0</v>
      </c>
      <c r="Y34" s="92">
        <f t="shared" si="46"/>
        <v>0</v>
      </c>
      <c r="Z34" s="94" t="e">
        <f t="shared" si="47"/>
        <v>#DIV/0!</v>
      </c>
      <c r="AA34" s="95"/>
      <c r="AB34" s="489"/>
      <c r="AC34" s="96"/>
      <c r="AD34" s="96"/>
      <c r="AE34" s="96"/>
      <c r="AF34" s="96"/>
      <c r="AG34" s="96"/>
    </row>
    <row r="35" spans="1:33" ht="30" customHeight="1" thickBot="1" x14ac:dyDescent="0.3">
      <c r="A35" s="97" t="s">
        <v>75</v>
      </c>
      <c r="B35" s="98" t="s">
        <v>107</v>
      </c>
      <c r="C35" s="99" t="s">
        <v>108</v>
      </c>
      <c r="D35" s="100" t="s">
        <v>109</v>
      </c>
      <c r="E35" s="101"/>
      <c r="F35" s="102"/>
      <c r="G35" s="103">
        <f t="shared" ref="G35" si="54">E35*F35</f>
        <v>0</v>
      </c>
      <c r="H35" s="101"/>
      <c r="I35" s="102"/>
      <c r="J35" s="103">
        <f t="shared" ref="J35" si="55">H35*I35</f>
        <v>0</v>
      </c>
      <c r="K35" s="101"/>
      <c r="L35" s="102"/>
      <c r="M35" s="103">
        <f t="shared" ref="M35" si="56">K35*L35</f>
        <v>0</v>
      </c>
      <c r="N35" s="101"/>
      <c r="O35" s="102"/>
      <c r="P35" s="103">
        <f t="shared" ref="P35" si="57">N35*O35</f>
        <v>0</v>
      </c>
      <c r="Q35" s="101"/>
      <c r="R35" s="102"/>
      <c r="S35" s="103">
        <f t="shared" ref="S35" si="58">Q35*R35</f>
        <v>0</v>
      </c>
      <c r="T35" s="101"/>
      <c r="U35" s="102"/>
      <c r="V35" s="104">
        <f t="shared" ref="V35" si="59">T35*U35</f>
        <v>0</v>
      </c>
      <c r="W35" s="105">
        <f t="shared" si="44"/>
        <v>0</v>
      </c>
      <c r="X35" s="157">
        <f t="shared" si="45"/>
        <v>0</v>
      </c>
      <c r="Y35" s="157">
        <f t="shared" si="46"/>
        <v>0</v>
      </c>
      <c r="Z35" s="107" t="e">
        <f t="shared" si="47"/>
        <v>#DIV/0!</v>
      </c>
      <c r="AA35" s="108"/>
      <c r="AB35" s="491"/>
      <c r="AC35" s="109"/>
      <c r="AD35" s="109"/>
      <c r="AE35" s="109"/>
      <c r="AF35" s="109"/>
      <c r="AG35" s="109"/>
    </row>
    <row r="36" spans="1:33" ht="30" customHeight="1" x14ac:dyDescent="0.25">
      <c r="A36" s="84" t="s">
        <v>72</v>
      </c>
      <c r="B36" s="85" t="s">
        <v>110</v>
      </c>
      <c r="C36" s="86" t="s">
        <v>111</v>
      </c>
      <c r="D36" s="87"/>
      <c r="E36" s="88"/>
      <c r="F36" s="89"/>
      <c r="G36" s="90">
        <f>SUM(G37:G37)</f>
        <v>0</v>
      </c>
      <c r="H36" s="88"/>
      <c r="I36" s="89"/>
      <c r="J36" s="90">
        <f>SUM(J37:J37)</f>
        <v>0</v>
      </c>
      <c r="K36" s="88"/>
      <c r="L36" s="89"/>
      <c r="M36" s="90">
        <f>SUM(M37:M37)</f>
        <v>0</v>
      </c>
      <c r="N36" s="88"/>
      <c r="O36" s="89"/>
      <c r="P36" s="90">
        <f>SUM(P37:P37)</f>
        <v>0</v>
      </c>
      <c r="Q36" s="88"/>
      <c r="R36" s="89"/>
      <c r="S36" s="90">
        <f>SUM(S37:S37)</f>
        <v>0</v>
      </c>
      <c r="T36" s="88"/>
      <c r="U36" s="89"/>
      <c r="V36" s="91">
        <f>SUM(V37:V37)</f>
        <v>0</v>
      </c>
      <c r="W36" s="92">
        <f t="shared" si="44"/>
        <v>0</v>
      </c>
      <c r="X36" s="93">
        <f t="shared" si="45"/>
        <v>0</v>
      </c>
      <c r="Y36" s="92">
        <f t="shared" si="46"/>
        <v>0</v>
      </c>
      <c r="Z36" s="94" t="e">
        <f t="shared" si="47"/>
        <v>#DIV/0!</v>
      </c>
      <c r="AA36" s="95"/>
      <c r="AB36" s="489"/>
      <c r="AC36" s="96"/>
      <c r="AD36" s="96"/>
      <c r="AE36" s="96"/>
      <c r="AF36" s="96"/>
      <c r="AG36" s="96"/>
    </row>
    <row r="37" spans="1:33" ht="30" customHeight="1" thickBot="1" x14ac:dyDescent="0.3">
      <c r="A37" s="97" t="s">
        <v>75</v>
      </c>
      <c r="B37" s="98" t="s">
        <v>112</v>
      </c>
      <c r="C37" s="99" t="s">
        <v>113</v>
      </c>
      <c r="D37" s="100" t="s">
        <v>109</v>
      </c>
      <c r="E37" s="101"/>
      <c r="F37" s="102"/>
      <c r="G37" s="103">
        <f t="shared" ref="G37" si="60">E37*F37</f>
        <v>0</v>
      </c>
      <c r="H37" s="101"/>
      <c r="I37" s="102"/>
      <c r="J37" s="103">
        <f t="shared" ref="J37" si="61">H37*I37</f>
        <v>0</v>
      </c>
      <c r="K37" s="101"/>
      <c r="L37" s="102"/>
      <c r="M37" s="103">
        <f t="shared" ref="M37" si="62">K37*L37</f>
        <v>0</v>
      </c>
      <c r="N37" s="101"/>
      <c r="O37" s="102"/>
      <c r="P37" s="103">
        <f t="shared" ref="P37" si="63">N37*O37</f>
        <v>0</v>
      </c>
      <c r="Q37" s="101"/>
      <c r="R37" s="102"/>
      <c r="S37" s="103">
        <f t="shared" ref="S37" si="64">Q37*R37</f>
        <v>0</v>
      </c>
      <c r="T37" s="101"/>
      <c r="U37" s="102"/>
      <c r="V37" s="104">
        <f t="shared" ref="V37" si="65">T37*U37</f>
        <v>0</v>
      </c>
      <c r="W37" s="105">
        <f t="shared" si="44"/>
        <v>0</v>
      </c>
      <c r="X37" s="157">
        <f t="shared" si="45"/>
        <v>0</v>
      </c>
      <c r="Y37" s="157">
        <f t="shared" si="46"/>
        <v>0</v>
      </c>
      <c r="Z37" s="107" t="e">
        <f t="shared" si="47"/>
        <v>#DIV/0!</v>
      </c>
      <c r="AA37" s="108"/>
      <c r="AB37" s="490"/>
      <c r="AC37" s="109"/>
      <c r="AD37" s="109"/>
      <c r="AE37" s="109"/>
      <c r="AF37" s="109"/>
      <c r="AG37" s="109"/>
    </row>
    <row r="38" spans="1:33" ht="30" customHeight="1" thickBot="1" x14ac:dyDescent="0.3">
      <c r="A38" s="160" t="s">
        <v>114</v>
      </c>
      <c r="B38" s="161"/>
      <c r="C38" s="138"/>
      <c r="D38" s="162"/>
      <c r="E38" s="143"/>
      <c r="F38" s="141"/>
      <c r="G38" s="142">
        <f>G36+G34+G32</f>
        <v>0</v>
      </c>
      <c r="H38" s="143"/>
      <c r="I38" s="141"/>
      <c r="J38" s="142">
        <f>J36+J34+J32</f>
        <v>0</v>
      </c>
      <c r="K38" s="143"/>
      <c r="L38" s="141"/>
      <c r="M38" s="142">
        <f>M36+M34+M32</f>
        <v>0</v>
      </c>
      <c r="N38" s="143"/>
      <c r="O38" s="141"/>
      <c r="P38" s="142">
        <f>P36+P34+P32</f>
        <v>0</v>
      </c>
      <c r="Q38" s="143"/>
      <c r="R38" s="141"/>
      <c r="S38" s="142">
        <f>S36+S34+S32</f>
        <v>0</v>
      </c>
      <c r="T38" s="143"/>
      <c r="U38" s="141"/>
      <c r="V38" s="144">
        <f>V36+V34+V32</f>
        <v>0</v>
      </c>
      <c r="W38" s="146">
        <f>W36+W34+W32</f>
        <v>0</v>
      </c>
      <c r="X38" s="146">
        <f>X36+X34+X32</f>
        <v>0</v>
      </c>
      <c r="Y38" s="163">
        <f t="shared" si="46"/>
        <v>0</v>
      </c>
      <c r="Z38" s="164" t="e">
        <f t="shared" si="47"/>
        <v>#DIV/0!</v>
      </c>
      <c r="AA38" s="165"/>
      <c r="AB38" s="487"/>
      <c r="AC38" s="53"/>
      <c r="AD38" s="53"/>
      <c r="AE38" s="53"/>
      <c r="AF38" s="53"/>
      <c r="AG38" s="53"/>
    </row>
    <row r="39" spans="1:33" ht="30" customHeight="1" thickBot="1" x14ac:dyDescent="0.3">
      <c r="A39" s="149" t="s">
        <v>70</v>
      </c>
      <c r="B39" s="150">
        <v>3</v>
      </c>
      <c r="C39" s="151" t="s">
        <v>115</v>
      </c>
      <c r="D39" s="166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4"/>
      <c r="X39" s="154"/>
      <c r="Y39" s="154"/>
      <c r="Z39" s="167"/>
      <c r="AA39" s="168"/>
      <c r="AB39" s="487"/>
      <c r="AC39" s="53"/>
      <c r="AD39" s="53"/>
      <c r="AE39" s="53"/>
      <c r="AF39" s="53"/>
      <c r="AG39" s="53"/>
    </row>
    <row r="40" spans="1:33" ht="47.25" customHeight="1" x14ac:dyDescent="0.25">
      <c r="A40" s="84" t="s">
        <v>72</v>
      </c>
      <c r="B40" s="169" t="s">
        <v>116</v>
      </c>
      <c r="C40" s="170" t="s">
        <v>117</v>
      </c>
      <c r="D40" s="171"/>
      <c r="E40" s="172"/>
      <c r="F40" s="173"/>
      <c r="G40" s="174">
        <f>SUM(G41:G44)</f>
        <v>13900</v>
      </c>
      <c r="H40" s="172"/>
      <c r="I40" s="173"/>
      <c r="J40" s="174">
        <f>SUM(J41:J44)</f>
        <v>14893</v>
      </c>
      <c r="K40" s="172"/>
      <c r="L40" s="173"/>
      <c r="M40" s="174">
        <f>SUM(M41:M44)</f>
        <v>0</v>
      </c>
      <c r="N40" s="172"/>
      <c r="O40" s="173"/>
      <c r="P40" s="174">
        <f>SUM(P41:P44)</f>
        <v>0</v>
      </c>
      <c r="Q40" s="172"/>
      <c r="R40" s="173"/>
      <c r="S40" s="174">
        <f>SUM(S41:S44)</f>
        <v>0</v>
      </c>
      <c r="T40" s="172"/>
      <c r="U40" s="173"/>
      <c r="V40" s="175">
        <f>SUM(V41:V44)</f>
        <v>0</v>
      </c>
      <c r="W40" s="92">
        <f t="shared" ref="W40:W48" si="66">G40+M40+S40</f>
        <v>13900</v>
      </c>
      <c r="X40" s="176">
        <f t="shared" ref="X40:X48" si="67">J40+P40+V40</f>
        <v>14893</v>
      </c>
      <c r="Y40" s="176">
        <f t="shared" ref="Y40:Y49" si="68">W40-X40</f>
        <v>-993</v>
      </c>
      <c r="Z40" s="94">
        <f t="shared" ref="Z40:Z49" si="69">Y40/W40</f>
        <v>-7.1438848920863315E-2</v>
      </c>
      <c r="AA40" s="95"/>
      <c r="AB40" s="489"/>
      <c r="AC40" s="96"/>
      <c r="AD40" s="96"/>
      <c r="AE40" s="96"/>
      <c r="AF40" s="96"/>
      <c r="AG40" s="96"/>
    </row>
    <row r="41" spans="1:33" ht="57.6" customHeight="1" x14ac:dyDescent="0.25">
      <c r="A41" s="97" t="s">
        <v>75</v>
      </c>
      <c r="B41" s="330" t="s">
        <v>118</v>
      </c>
      <c r="C41" s="360" t="s">
        <v>272</v>
      </c>
      <c r="D41" s="100" t="s">
        <v>104</v>
      </c>
      <c r="E41" s="356">
        <v>1</v>
      </c>
      <c r="F41" s="358">
        <v>2000</v>
      </c>
      <c r="G41" s="334">
        <f t="shared" ref="G41:G44" si="70">E41*F41</f>
        <v>2000</v>
      </c>
      <c r="H41" s="357">
        <v>1</v>
      </c>
      <c r="I41" s="358">
        <v>2385</v>
      </c>
      <c r="J41" s="334">
        <f t="shared" ref="J41:J44" si="71">H41*I41</f>
        <v>2385</v>
      </c>
      <c r="K41" s="101"/>
      <c r="L41" s="102"/>
      <c r="M41" s="103">
        <f t="shared" ref="M41:M44" si="72">K41*L41</f>
        <v>0</v>
      </c>
      <c r="N41" s="101"/>
      <c r="O41" s="102"/>
      <c r="P41" s="103">
        <f t="shared" ref="P41:P44" si="73">N41*O41</f>
        <v>0</v>
      </c>
      <c r="Q41" s="101"/>
      <c r="R41" s="102"/>
      <c r="S41" s="103">
        <f t="shared" ref="S41:S44" si="74">Q41*R41</f>
        <v>0</v>
      </c>
      <c r="T41" s="101"/>
      <c r="U41" s="102"/>
      <c r="V41" s="104">
        <f t="shared" ref="V41:V44" si="75">T41*U41</f>
        <v>0</v>
      </c>
      <c r="W41" s="105">
        <f t="shared" si="66"/>
        <v>2000</v>
      </c>
      <c r="X41" s="157">
        <f t="shared" si="67"/>
        <v>2385</v>
      </c>
      <c r="Y41" s="157">
        <f t="shared" si="68"/>
        <v>-385</v>
      </c>
      <c r="Z41" s="107">
        <f t="shared" si="69"/>
        <v>-0.1925</v>
      </c>
      <c r="AA41" s="108" t="s">
        <v>357</v>
      </c>
      <c r="AB41" s="491"/>
      <c r="AC41" s="109"/>
      <c r="AD41" s="109"/>
      <c r="AE41" s="109"/>
      <c r="AF41" s="109"/>
      <c r="AG41" s="109"/>
    </row>
    <row r="42" spans="1:33" s="302" customFormat="1" ht="54.6" customHeight="1" x14ac:dyDescent="0.25">
      <c r="A42" s="97" t="s">
        <v>75</v>
      </c>
      <c r="B42" s="330" t="s">
        <v>119</v>
      </c>
      <c r="C42" s="360" t="s">
        <v>273</v>
      </c>
      <c r="D42" s="100" t="s">
        <v>104</v>
      </c>
      <c r="E42" s="356">
        <v>2</v>
      </c>
      <c r="F42" s="358">
        <v>1600</v>
      </c>
      <c r="G42" s="334">
        <f t="shared" ref="G42" si="76">E42*F42</f>
        <v>3200</v>
      </c>
      <c r="H42" s="356">
        <v>2</v>
      </c>
      <c r="I42" s="358">
        <v>1956</v>
      </c>
      <c r="J42" s="334">
        <f t="shared" ref="J42" si="77">H42*I42</f>
        <v>3912</v>
      </c>
      <c r="K42" s="101"/>
      <c r="L42" s="102"/>
      <c r="M42" s="103">
        <f t="shared" ref="M42" si="78">K42*L42</f>
        <v>0</v>
      </c>
      <c r="N42" s="101"/>
      <c r="O42" s="102"/>
      <c r="P42" s="103">
        <f t="shared" ref="P42" si="79">N42*O42</f>
        <v>0</v>
      </c>
      <c r="Q42" s="101"/>
      <c r="R42" s="102"/>
      <c r="S42" s="103">
        <f t="shared" ref="S42" si="80">Q42*R42</f>
        <v>0</v>
      </c>
      <c r="T42" s="101"/>
      <c r="U42" s="102"/>
      <c r="V42" s="104">
        <f t="shared" ref="V42" si="81">T42*U42</f>
        <v>0</v>
      </c>
      <c r="W42" s="105">
        <f t="shared" ref="W42" si="82">G42+M42+S42</f>
        <v>3200</v>
      </c>
      <c r="X42" s="157">
        <f t="shared" ref="X42" si="83">J42+P42+V42</f>
        <v>3912</v>
      </c>
      <c r="Y42" s="157">
        <f t="shared" ref="Y42" si="84">W42-X42</f>
        <v>-712</v>
      </c>
      <c r="Z42" s="107">
        <f t="shared" ref="Z42" si="85">Y42/W42</f>
        <v>-0.2225</v>
      </c>
      <c r="AA42" s="108" t="s">
        <v>358</v>
      </c>
      <c r="AB42" s="491"/>
      <c r="AC42" s="109"/>
      <c r="AD42" s="109"/>
      <c r="AE42" s="109"/>
      <c r="AF42" s="109"/>
      <c r="AG42" s="109"/>
    </row>
    <row r="43" spans="1:33" ht="30" customHeight="1" x14ac:dyDescent="0.25">
      <c r="A43" s="97" t="s">
        <v>75</v>
      </c>
      <c r="B43" s="330" t="s">
        <v>120</v>
      </c>
      <c r="C43" s="360" t="s">
        <v>274</v>
      </c>
      <c r="D43" s="100" t="s">
        <v>104</v>
      </c>
      <c r="E43" s="329">
        <v>1</v>
      </c>
      <c r="F43" s="333">
        <v>2700</v>
      </c>
      <c r="G43" s="334">
        <f t="shared" si="70"/>
        <v>2700</v>
      </c>
      <c r="H43" s="329">
        <v>1</v>
      </c>
      <c r="I43" s="333">
        <v>2626</v>
      </c>
      <c r="J43" s="334">
        <f t="shared" si="71"/>
        <v>2626</v>
      </c>
      <c r="K43" s="101"/>
      <c r="L43" s="102"/>
      <c r="M43" s="103">
        <f t="shared" si="72"/>
        <v>0</v>
      </c>
      <c r="N43" s="101"/>
      <c r="O43" s="102"/>
      <c r="P43" s="103">
        <f t="shared" si="73"/>
        <v>0</v>
      </c>
      <c r="Q43" s="101"/>
      <c r="R43" s="102"/>
      <c r="S43" s="103">
        <f t="shared" si="74"/>
        <v>0</v>
      </c>
      <c r="T43" s="101"/>
      <c r="U43" s="102"/>
      <c r="V43" s="104">
        <f t="shared" si="75"/>
        <v>0</v>
      </c>
      <c r="W43" s="105">
        <f t="shared" si="66"/>
        <v>2700</v>
      </c>
      <c r="X43" s="157">
        <f t="shared" si="67"/>
        <v>2626</v>
      </c>
      <c r="Y43" s="157">
        <f t="shared" si="68"/>
        <v>74</v>
      </c>
      <c r="Z43" s="107">
        <f t="shared" si="69"/>
        <v>2.7407407407407408E-2</v>
      </c>
      <c r="AA43" s="108"/>
      <c r="AB43" s="491"/>
      <c r="AC43" s="109"/>
      <c r="AD43" s="109"/>
      <c r="AE43" s="109"/>
      <c r="AF43" s="109"/>
      <c r="AG43" s="109"/>
    </row>
    <row r="44" spans="1:33" ht="30" customHeight="1" thickBot="1" x14ac:dyDescent="0.3">
      <c r="A44" s="120" t="s">
        <v>75</v>
      </c>
      <c r="B44" s="330" t="s">
        <v>275</v>
      </c>
      <c r="C44" s="360" t="s">
        <v>276</v>
      </c>
      <c r="D44" s="132" t="s">
        <v>104</v>
      </c>
      <c r="E44" s="329">
        <v>1</v>
      </c>
      <c r="F44" s="333">
        <v>6000</v>
      </c>
      <c r="G44" s="359">
        <f t="shared" si="70"/>
        <v>6000</v>
      </c>
      <c r="H44" s="329">
        <v>1</v>
      </c>
      <c r="I44" s="333">
        <v>5970</v>
      </c>
      <c r="J44" s="359">
        <f t="shared" si="71"/>
        <v>5970</v>
      </c>
      <c r="K44" s="121"/>
      <c r="L44" s="122"/>
      <c r="M44" s="123">
        <f t="shared" si="72"/>
        <v>0</v>
      </c>
      <c r="N44" s="121"/>
      <c r="O44" s="122"/>
      <c r="P44" s="123">
        <f t="shared" si="73"/>
        <v>0</v>
      </c>
      <c r="Q44" s="121"/>
      <c r="R44" s="122"/>
      <c r="S44" s="123">
        <f t="shared" si="74"/>
        <v>0</v>
      </c>
      <c r="T44" s="121"/>
      <c r="U44" s="122"/>
      <c r="V44" s="133">
        <f t="shared" si="75"/>
        <v>0</v>
      </c>
      <c r="W44" s="135">
        <f t="shared" si="66"/>
        <v>6000</v>
      </c>
      <c r="X44" s="159">
        <f t="shared" si="67"/>
        <v>5970</v>
      </c>
      <c r="Y44" s="159">
        <f t="shared" si="68"/>
        <v>30</v>
      </c>
      <c r="Z44" s="107">
        <f t="shared" si="69"/>
        <v>5.0000000000000001E-3</v>
      </c>
      <c r="AA44" s="118"/>
      <c r="AB44" s="491"/>
      <c r="AC44" s="109"/>
      <c r="AD44" s="109"/>
      <c r="AE44" s="109"/>
      <c r="AF44" s="109"/>
      <c r="AG44" s="109"/>
    </row>
    <row r="45" spans="1:33" ht="54" customHeight="1" x14ac:dyDescent="0.25">
      <c r="A45" s="84" t="s">
        <v>72</v>
      </c>
      <c r="B45" s="169" t="s">
        <v>121</v>
      </c>
      <c r="C45" s="86" t="s">
        <v>122</v>
      </c>
      <c r="D45" s="87"/>
      <c r="E45" s="88" t="s">
        <v>290</v>
      </c>
      <c r="F45" s="89"/>
      <c r="G45" s="90"/>
      <c r="H45" s="88"/>
      <c r="I45" s="89"/>
      <c r="J45" s="90"/>
      <c r="K45" s="88"/>
      <c r="L45" s="89"/>
      <c r="M45" s="90">
        <f>SUM(M46:M48)</f>
        <v>0</v>
      </c>
      <c r="N45" s="88"/>
      <c r="O45" s="89"/>
      <c r="P45" s="90">
        <f>SUM(P46:P48)</f>
        <v>0</v>
      </c>
      <c r="Q45" s="88"/>
      <c r="R45" s="89"/>
      <c r="S45" s="90">
        <f>SUM(S46:S48)</f>
        <v>0</v>
      </c>
      <c r="T45" s="88"/>
      <c r="U45" s="89"/>
      <c r="V45" s="91">
        <f>SUM(V46:V48)</f>
        <v>0</v>
      </c>
      <c r="W45" s="92">
        <f t="shared" si="66"/>
        <v>0</v>
      </c>
      <c r="X45" s="176">
        <f t="shared" si="67"/>
        <v>0</v>
      </c>
      <c r="Y45" s="176">
        <f t="shared" si="68"/>
        <v>0</v>
      </c>
      <c r="Z45" s="94" t="e">
        <f t="shared" si="69"/>
        <v>#DIV/0!</v>
      </c>
      <c r="AA45" s="95"/>
      <c r="AB45" s="489"/>
      <c r="AC45" s="96"/>
      <c r="AD45" s="96"/>
      <c r="AE45" s="96"/>
      <c r="AF45" s="96"/>
      <c r="AG45" s="96"/>
    </row>
    <row r="46" spans="1:33" ht="30" customHeight="1" x14ac:dyDescent="0.25">
      <c r="A46" s="97" t="s">
        <v>75</v>
      </c>
      <c r="B46" s="98" t="s">
        <v>123</v>
      </c>
      <c r="C46" s="158" t="s">
        <v>124</v>
      </c>
      <c r="D46" s="100" t="s">
        <v>125</v>
      </c>
      <c r="E46" s="537" t="s">
        <v>126</v>
      </c>
      <c r="F46" s="538"/>
      <c r="G46" s="539"/>
      <c r="H46" s="537" t="s">
        <v>126</v>
      </c>
      <c r="I46" s="538"/>
      <c r="J46" s="539"/>
      <c r="K46" s="101"/>
      <c r="L46" s="102"/>
      <c r="M46" s="103">
        <f t="shared" ref="M46:M48" si="86">K46*L46</f>
        <v>0</v>
      </c>
      <c r="N46" s="101"/>
      <c r="O46" s="102"/>
      <c r="P46" s="103">
        <f t="shared" ref="P46:P48" si="87">N46*O46</f>
        <v>0</v>
      </c>
      <c r="Q46" s="101"/>
      <c r="R46" s="102"/>
      <c r="S46" s="103">
        <f t="shared" ref="S46:S48" si="88">Q46*R46</f>
        <v>0</v>
      </c>
      <c r="T46" s="101"/>
      <c r="U46" s="102"/>
      <c r="V46" s="104">
        <f t="shared" ref="V46:V48" si="89">T46*U46</f>
        <v>0</v>
      </c>
      <c r="W46" s="105">
        <f t="shared" si="66"/>
        <v>0</v>
      </c>
      <c r="X46" s="157">
        <f t="shared" si="67"/>
        <v>0</v>
      </c>
      <c r="Y46" s="157">
        <f t="shared" si="68"/>
        <v>0</v>
      </c>
      <c r="Z46" s="107" t="e">
        <f t="shared" si="69"/>
        <v>#DIV/0!</v>
      </c>
      <c r="AA46" s="108"/>
      <c r="AB46" s="491"/>
      <c r="AC46" s="109"/>
      <c r="AD46" s="109"/>
      <c r="AE46" s="109"/>
      <c r="AF46" s="109"/>
      <c r="AG46" s="109"/>
    </row>
    <row r="47" spans="1:33" ht="30" customHeight="1" x14ac:dyDescent="0.25">
      <c r="A47" s="97" t="s">
        <v>75</v>
      </c>
      <c r="B47" s="98" t="s">
        <v>127</v>
      </c>
      <c r="C47" s="158" t="s">
        <v>128</v>
      </c>
      <c r="D47" s="100" t="s">
        <v>125</v>
      </c>
      <c r="E47" s="504"/>
      <c r="F47" s="501"/>
      <c r="G47" s="540"/>
      <c r="H47" s="504"/>
      <c r="I47" s="501"/>
      <c r="J47" s="540"/>
      <c r="K47" s="101"/>
      <c r="L47" s="102"/>
      <c r="M47" s="103">
        <f t="shared" si="86"/>
        <v>0</v>
      </c>
      <c r="N47" s="101"/>
      <c r="O47" s="102"/>
      <c r="P47" s="103">
        <f t="shared" si="87"/>
        <v>0</v>
      </c>
      <c r="Q47" s="101"/>
      <c r="R47" s="102"/>
      <c r="S47" s="103">
        <f t="shared" si="88"/>
        <v>0</v>
      </c>
      <c r="T47" s="101"/>
      <c r="U47" s="102"/>
      <c r="V47" s="104">
        <f t="shared" si="89"/>
        <v>0</v>
      </c>
      <c r="W47" s="105">
        <f t="shared" si="66"/>
        <v>0</v>
      </c>
      <c r="X47" s="157">
        <f t="shared" si="67"/>
        <v>0</v>
      </c>
      <c r="Y47" s="157">
        <f t="shared" si="68"/>
        <v>0</v>
      </c>
      <c r="Z47" s="107" t="e">
        <f t="shared" si="69"/>
        <v>#DIV/0!</v>
      </c>
      <c r="AA47" s="108"/>
      <c r="AB47" s="491"/>
      <c r="AC47" s="109"/>
      <c r="AD47" s="109"/>
      <c r="AE47" s="109"/>
      <c r="AF47" s="109"/>
      <c r="AG47" s="109"/>
    </row>
    <row r="48" spans="1:33" ht="30" customHeight="1" thickBot="1" x14ac:dyDescent="0.3">
      <c r="A48" s="110" t="s">
        <v>75</v>
      </c>
      <c r="B48" s="111" t="s">
        <v>129</v>
      </c>
      <c r="C48" s="177" t="s">
        <v>130</v>
      </c>
      <c r="D48" s="112" t="s">
        <v>125</v>
      </c>
      <c r="E48" s="541"/>
      <c r="F48" s="542"/>
      <c r="G48" s="543"/>
      <c r="H48" s="541"/>
      <c r="I48" s="542"/>
      <c r="J48" s="543"/>
      <c r="K48" s="113"/>
      <c r="L48" s="114"/>
      <c r="M48" s="115">
        <f t="shared" si="86"/>
        <v>0</v>
      </c>
      <c r="N48" s="113"/>
      <c r="O48" s="114"/>
      <c r="P48" s="115">
        <f t="shared" si="87"/>
        <v>0</v>
      </c>
      <c r="Q48" s="113"/>
      <c r="R48" s="114"/>
      <c r="S48" s="115">
        <f t="shared" si="88"/>
        <v>0</v>
      </c>
      <c r="T48" s="113"/>
      <c r="U48" s="114"/>
      <c r="V48" s="116">
        <f t="shared" si="89"/>
        <v>0</v>
      </c>
      <c r="W48" s="117">
        <f t="shared" si="66"/>
        <v>0</v>
      </c>
      <c r="X48" s="178">
        <f t="shared" si="67"/>
        <v>0</v>
      </c>
      <c r="Y48" s="178">
        <f t="shared" si="68"/>
        <v>0</v>
      </c>
      <c r="Z48" s="107" t="e">
        <f t="shared" si="69"/>
        <v>#DIV/0!</v>
      </c>
      <c r="AA48" s="118"/>
      <c r="AB48" s="491"/>
      <c r="AC48" s="109"/>
      <c r="AD48" s="109"/>
      <c r="AE48" s="109"/>
      <c r="AF48" s="109"/>
      <c r="AG48" s="109"/>
    </row>
    <row r="49" spans="1:33" ht="30" customHeight="1" thickBot="1" x14ac:dyDescent="0.3">
      <c r="A49" s="136" t="s">
        <v>131</v>
      </c>
      <c r="B49" s="137"/>
      <c r="C49" s="179"/>
      <c r="D49" s="139"/>
      <c r="E49" s="143"/>
      <c r="F49" s="141"/>
      <c r="G49" s="142">
        <f>G40</f>
        <v>13900</v>
      </c>
      <c r="H49" s="143"/>
      <c r="I49" s="141"/>
      <c r="J49" s="142">
        <f>J40</f>
        <v>14893</v>
      </c>
      <c r="K49" s="143"/>
      <c r="L49" s="141"/>
      <c r="M49" s="142">
        <f>M45+M40</f>
        <v>0</v>
      </c>
      <c r="N49" s="143"/>
      <c r="O49" s="141"/>
      <c r="P49" s="142">
        <f>P45+P40</f>
        <v>0</v>
      </c>
      <c r="Q49" s="143"/>
      <c r="R49" s="141"/>
      <c r="S49" s="142">
        <f>S45+S40</f>
        <v>0</v>
      </c>
      <c r="T49" s="143"/>
      <c r="U49" s="141"/>
      <c r="V49" s="144">
        <f>V45+V40</f>
        <v>0</v>
      </c>
      <c r="W49" s="180">
        <f>W40+W45</f>
        <v>13900</v>
      </c>
      <c r="X49" s="180">
        <f>X40+X45</f>
        <v>14893</v>
      </c>
      <c r="Y49" s="181">
        <f t="shared" si="68"/>
        <v>-993</v>
      </c>
      <c r="Z49" s="164">
        <f t="shared" si="69"/>
        <v>-7.1438848920863315E-2</v>
      </c>
      <c r="AA49" s="165"/>
      <c r="AB49" s="487"/>
      <c r="AC49" s="53"/>
      <c r="AD49" s="53"/>
      <c r="AE49" s="53"/>
      <c r="AF49" s="53"/>
      <c r="AG49" s="53"/>
    </row>
    <row r="50" spans="1:33" ht="30" customHeight="1" thickBot="1" x14ac:dyDescent="0.3">
      <c r="A50" s="149" t="s">
        <v>70</v>
      </c>
      <c r="B50" s="150">
        <v>4</v>
      </c>
      <c r="C50" s="151" t="s">
        <v>132</v>
      </c>
      <c r="D50" s="166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4"/>
      <c r="X50" s="154"/>
      <c r="Y50" s="154"/>
      <c r="Z50" s="167"/>
      <c r="AA50" s="168"/>
      <c r="AB50" s="487"/>
      <c r="AC50" s="53"/>
      <c r="AD50" s="53"/>
      <c r="AE50" s="53"/>
      <c r="AF50" s="53"/>
      <c r="AG50" s="53"/>
    </row>
    <row r="51" spans="1:33" ht="30" customHeight="1" x14ac:dyDescent="0.25">
      <c r="A51" s="84" t="s">
        <v>72</v>
      </c>
      <c r="B51" s="85" t="s">
        <v>133</v>
      </c>
      <c r="C51" s="86" t="s">
        <v>134</v>
      </c>
      <c r="D51" s="87"/>
      <c r="E51" s="88"/>
      <c r="F51" s="89"/>
      <c r="G51" s="90">
        <f>SUM(G52:G55)</f>
        <v>85960</v>
      </c>
      <c r="H51" s="88"/>
      <c r="I51" s="89"/>
      <c r="J51" s="90">
        <f>SUM(J52:J55)</f>
        <v>64900</v>
      </c>
      <c r="K51" s="88"/>
      <c r="L51" s="89"/>
      <c r="M51" s="90">
        <f>SUM(M52:M55)</f>
        <v>0</v>
      </c>
      <c r="N51" s="88"/>
      <c r="O51" s="89"/>
      <c r="P51" s="90">
        <f>SUM(P52:P55)</f>
        <v>0</v>
      </c>
      <c r="Q51" s="88"/>
      <c r="R51" s="89"/>
      <c r="S51" s="90">
        <f>SUM(S52:S55)</f>
        <v>0</v>
      </c>
      <c r="T51" s="88"/>
      <c r="U51" s="89"/>
      <c r="V51" s="91">
        <f>SUM(V52:V55)</f>
        <v>0</v>
      </c>
      <c r="W51" s="92">
        <f t="shared" ref="W51:W64" si="90">G51+M51+S51</f>
        <v>85960</v>
      </c>
      <c r="X51" s="93">
        <f t="shared" ref="X51:X64" si="91">J51+P51+V51</f>
        <v>64900</v>
      </c>
      <c r="Y51" s="92">
        <f t="shared" ref="Y51:Y65" si="92">W51-X51</f>
        <v>21060</v>
      </c>
      <c r="Z51" s="94">
        <f t="shared" ref="Z51:Z65" si="93">Y51/W51</f>
        <v>0.24499767333643555</v>
      </c>
      <c r="AA51" s="95"/>
      <c r="AB51" s="489"/>
      <c r="AC51" s="96"/>
      <c r="AD51" s="96"/>
      <c r="AE51" s="96"/>
      <c r="AF51" s="96"/>
      <c r="AG51" s="96"/>
    </row>
    <row r="52" spans="1:33" ht="50.4" customHeight="1" x14ac:dyDescent="0.25">
      <c r="A52" s="97" t="s">
        <v>75</v>
      </c>
      <c r="B52" s="330" t="s">
        <v>135</v>
      </c>
      <c r="C52" s="363" t="s">
        <v>281</v>
      </c>
      <c r="D52" s="457" t="s">
        <v>286</v>
      </c>
      <c r="E52" s="466">
        <v>9</v>
      </c>
      <c r="F52" s="467">
        <v>1000</v>
      </c>
      <c r="G52" s="460">
        <f t="shared" ref="G52:G55" si="94">E52*F52</f>
        <v>9000</v>
      </c>
      <c r="H52" s="466">
        <v>10</v>
      </c>
      <c r="I52" s="467">
        <v>1000</v>
      </c>
      <c r="J52" s="460">
        <f t="shared" ref="J52" si="95">H52*I52</f>
        <v>10000</v>
      </c>
      <c r="K52" s="101"/>
      <c r="L52" s="182"/>
      <c r="M52" s="103">
        <f t="shared" ref="M52:M55" si="96">K52*L52</f>
        <v>0</v>
      </c>
      <c r="N52" s="101"/>
      <c r="O52" s="182"/>
      <c r="P52" s="103">
        <f t="shared" ref="P52:P55" si="97">N52*O52</f>
        <v>0</v>
      </c>
      <c r="Q52" s="101"/>
      <c r="R52" s="182"/>
      <c r="S52" s="103">
        <f t="shared" ref="S52:S55" si="98">Q52*R52</f>
        <v>0</v>
      </c>
      <c r="T52" s="101"/>
      <c r="U52" s="182"/>
      <c r="V52" s="104">
        <f t="shared" ref="V52:V55" si="99">T52*U52</f>
        <v>0</v>
      </c>
      <c r="W52" s="105">
        <f t="shared" si="90"/>
        <v>9000</v>
      </c>
      <c r="X52" s="157">
        <f t="shared" si="91"/>
        <v>10000</v>
      </c>
      <c r="Y52" s="157">
        <f t="shared" si="92"/>
        <v>-1000</v>
      </c>
      <c r="Z52" s="107">
        <f t="shared" si="93"/>
        <v>-0.1111111111111111</v>
      </c>
      <c r="AA52" s="108"/>
      <c r="AB52" s="491"/>
      <c r="AC52" s="109"/>
      <c r="AD52" s="109"/>
      <c r="AE52" s="109"/>
      <c r="AF52" s="109"/>
      <c r="AG52" s="109"/>
    </row>
    <row r="53" spans="1:33" s="302" customFormat="1" ht="50.4" customHeight="1" x14ac:dyDescent="0.25">
      <c r="A53" s="97" t="s">
        <v>75</v>
      </c>
      <c r="B53" s="330" t="s">
        <v>136</v>
      </c>
      <c r="C53" s="363" t="s">
        <v>282</v>
      </c>
      <c r="D53" s="457" t="s">
        <v>286</v>
      </c>
      <c r="E53" s="466">
        <v>18</v>
      </c>
      <c r="F53" s="467">
        <v>1200</v>
      </c>
      <c r="G53" s="460">
        <f t="shared" ref="G53:G54" si="100">E53*F53</f>
        <v>21600</v>
      </c>
      <c r="H53" s="461">
        <f>7+6</f>
        <v>13</v>
      </c>
      <c r="I53" s="467">
        <v>1200</v>
      </c>
      <c r="J53" s="460">
        <f t="shared" ref="J53:J55" si="101">H53*I53</f>
        <v>15600</v>
      </c>
      <c r="K53" s="101"/>
      <c r="L53" s="182"/>
      <c r="M53" s="103">
        <f t="shared" ref="M53:M54" si="102">K53*L53</f>
        <v>0</v>
      </c>
      <c r="N53" s="101"/>
      <c r="O53" s="182"/>
      <c r="P53" s="103">
        <f t="shared" ref="P53:P54" si="103">N53*O53</f>
        <v>0</v>
      </c>
      <c r="Q53" s="101"/>
      <c r="R53" s="182"/>
      <c r="S53" s="103">
        <f t="shared" ref="S53:S54" si="104">Q53*R53</f>
        <v>0</v>
      </c>
      <c r="T53" s="101"/>
      <c r="U53" s="182"/>
      <c r="V53" s="104">
        <f t="shared" ref="V53:V54" si="105">T53*U53</f>
        <v>0</v>
      </c>
      <c r="W53" s="105">
        <f t="shared" ref="W53:W54" si="106">G53+M53+S53</f>
        <v>21600</v>
      </c>
      <c r="X53" s="157">
        <f t="shared" ref="X53:X54" si="107">J53+P53+V53</f>
        <v>15600</v>
      </c>
      <c r="Y53" s="157">
        <f t="shared" ref="Y53:Y54" si="108">W53-X53</f>
        <v>6000</v>
      </c>
      <c r="Z53" s="107">
        <f t="shared" ref="Z53:Z54" si="109">Y53/W53</f>
        <v>0.27777777777777779</v>
      </c>
      <c r="AA53" s="108"/>
      <c r="AB53" s="491"/>
      <c r="AC53" s="109"/>
      <c r="AD53" s="109"/>
      <c r="AE53" s="109"/>
      <c r="AF53" s="109"/>
      <c r="AG53" s="109"/>
    </row>
    <row r="54" spans="1:33" s="302" customFormat="1" ht="55.2" customHeight="1" x14ac:dyDescent="0.25">
      <c r="A54" s="97" t="s">
        <v>75</v>
      </c>
      <c r="B54" s="330" t="s">
        <v>137</v>
      </c>
      <c r="C54" s="363" t="s">
        <v>283</v>
      </c>
      <c r="D54" s="457" t="s">
        <v>286</v>
      </c>
      <c r="E54" s="466">
        <v>52</v>
      </c>
      <c r="F54" s="467">
        <v>500</v>
      </c>
      <c r="G54" s="460">
        <f t="shared" si="100"/>
        <v>26000</v>
      </c>
      <c r="H54" s="461">
        <f>12+12+20+8</f>
        <v>52</v>
      </c>
      <c r="I54" s="462">
        <v>500</v>
      </c>
      <c r="J54" s="460">
        <f t="shared" si="101"/>
        <v>26000</v>
      </c>
      <c r="K54" s="101"/>
      <c r="L54" s="182"/>
      <c r="M54" s="103">
        <f t="shared" si="102"/>
        <v>0</v>
      </c>
      <c r="N54" s="101"/>
      <c r="O54" s="182"/>
      <c r="P54" s="103">
        <f t="shared" si="103"/>
        <v>0</v>
      </c>
      <c r="Q54" s="101"/>
      <c r="R54" s="182"/>
      <c r="S54" s="103">
        <f t="shared" si="104"/>
        <v>0</v>
      </c>
      <c r="T54" s="101"/>
      <c r="U54" s="182"/>
      <c r="V54" s="104">
        <f t="shared" si="105"/>
        <v>0</v>
      </c>
      <c r="W54" s="105">
        <f t="shared" si="106"/>
        <v>26000</v>
      </c>
      <c r="X54" s="157">
        <f t="shared" si="107"/>
        <v>26000</v>
      </c>
      <c r="Y54" s="157">
        <f t="shared" si="108"/>
        <v>0</v>
      </c>
      <c r="Z54" s="107">
        <f t="shared" si="109"/>
        <v>0</v>
      </c>
      <c r="AA54" s="108"/>
      <c r="AB54" s="491"/>
      <c r="AC54" s="109"/>
      <c r="AD54" s="109"/>
      <c r="AE54" s="109"/>
      <c r="AF54" s="109"/>
      <c r="AG54" s="109"/>
    </row>
    <row r="55" spans="1:33" ht="72.599999999999994" customHeight="1" thickBot="1" x14ac:dyDescent="0.3">
      <c r="A55" s="97" t="s">
        <v>75</v>
      </c>
      <c r="B55" s="364" t="s">
        <v>284</v>
      </c>
      <c r="C55" s="456" t="s">
        <v>285</v>
      </c>
      <c r="D55" s="457" t="s">
        <v>287</v>
      </c>
      <c r="E55" s="458">
        <v>8</v>
      </c>
      <c r="F55" s="459">
        <v>3670</v>
      </c>
      <c r="G55" s="460">
        <f t="shared" si="94"/>
        <v>29360</v>
      </c>
      <c r="H55" s="461">
        <v>7</v>
      </c>
      <c r="I55" s="462">
        <v>1900</v>
      </c>
      <c r="J55" s="460">
        <f t="shared" si="101"/>
        <v>13300</v>
      </c>
      <c r="K55" s="101"/>
      <c r="L55" s="182"/>
      <c r="M55" s="103">
        <f t="shared" si="96"/>
        <v>0</v>
      </c>
      <c r="N55" s="101"/>
      <c r="O55" s="182"/>
      <c r="P55" s="103">
        <f t="shared" si="97"/>
        <v>0</v>
      </c>
      <c r="Q55" s="101"/>
      <c r="R55" s="182"/>
      <c r="S55" s="103">
        <f t="shared" si="98"/>
        <v>0</v>
      </c>
      <c r="T55" s="101"/>
      <c r="U55" s="182"/>
      <c r="V55" s="104">
        <f t="shared" si="99"/>
        <v>0</v>
      </c>
      <c r="W55" s="105">
        <f t="shared" si="90"/>
        <v>29360</v>
      </c>
      <c r="X55" s="157">
        <f t="shared" si="91"/>
        <v>13300</v>
      </c>
      <c r="Y55" s="157">
        <f t="shared" si="92"/>
        <v>16060</v>
      </c>
      <c r="Z55" s="107">
        <f t="shared" si="93"/>
        <v>0.54700272479564027</v>
      </c>
      <c r="AA55" s="108" t="s">
        <v>359</v>
      </c>
      <c r="AB55" s="491"/>
      <c r="AC55" s="109"/>
      <c r="AD55" s="109"/>
      <c r="AE55" s="109"/>
      <c r="AF55" s="109"/>
      <c r="AG55" s="109"/>
    </row>
    <row r="56" spans="1:33" ht="30" customHeight="1" x14ac:dyDescent="0.25">
      <c r="A56" s="84" t="s">
        <v>72</v>
      </c>
      <c r="B56" s="169" t="s">
        <v>138</v>
      </c>
      <c r="C56" s="183" t="s">
        <v>139</v>
      </c>
      <c r="D56" s="87"/>
      <c r="E56" s="88"/>
      <c r="F56" s="89"/>
      <c r="G56" s="90">
        <f>SUM(G57:G57)</f>
        <v>0</v>
      </c>
      <c r="H56" s="88"/>
      <c r="I56" s="89"/>
      <c r="J56" s="90">
        <f>SUM(J57:J57)</f>
        <v>0</v>
      </c>
      <c r="K56" s="88"/>
      <c r="L56" s="89"/>
      <c r="M56" s="90">
        <f>SUM(M57:M57)</f>
        <v>0</v>
      </c>
      <c r="N56" s="88"/>
      <c r="O56" s="89"/>
      <c r="P56" s="90">
        <f>SUM(P57:P57)</f>
        <v>0</v>
      </c>
      <c r="Q56" s="88"/>
      <c r="R56" s="89"/>
      <c r="S56" s="90">
        <f>SUM(S57:S57)</f>
        <v>0</v>
      </c>
      <c r="T56" s="88"/>
      <c r="U56" s="89"/>
      <c r="V56" s="91">
        <f>SUM(V57:V57)</f>
        <v>0</v>
      </c>
      <c r="W56" s="92">
        <f t="shared" si="90"/>
        <v>0</v>
      </c>
      <c r="X56" s="176">
        <f t="shared" si="91"/>
        <v>0</v>
      </c>
      <c r="Y56" s="176">
        <f t="shared" si="92"/>
        <v>0</v>
      </c>
      <c r="Z56" s="94" t="e">
        <f t="shared" si="93"/>
        <v>#DIV/0!</v>
      </c>
      <c r="AA56" s="95"/>
      <c r="AB56" s="489"/>
      <c r="AC56" s="96"/>
      <c r="AD56" s="96"/>
      <c r="AE56" s="96"/>
      <c r="AF56" s="96"/>
      <c r="AG56" s="96"/>
    </row>
    <row r="57" spans="1:33" ht="30" customHeight="1" thickBot="1" x14ac:dyDescent="0.3">
      <c r="A57" s="97" t="s">
        <v>75</v>
      </c>
      <c r="B57" s="98" t="s">
        <v>140</v>
      </c>
      <c r="C57" s="184" t="s">
        <v>141</v>
      </c>
      <c r="D57" s="185" t="s">
        <v>104</v>
      </c>
      <c r="E57" s="101"/>
      <c r="F57" s="102"/>
      <c r="G57" s="103">
        <f t="shared" ref="G57" si="110">E57*F57</f>
        <v>0</v>
      </c>
      <c r="H57" s="101"/>
      <c r="I57" s="102"/>
      <c r="J57" s="103">
        <f t="shared" ref="J57" si="111">H57*I57</f>
        <v>0</v>
      </c>
      <c r="K57" s="101"/>
      <c r="L57" s="102"/>
      <c r="M57" s="103">
        <f t="shared" ref="M57" si="112">K57*L57</f>
        <v>0</v>
      </c>
      <c r="N57" s="101"/>
      <c r="O57" s="102"/>
      <c r="P57" s="103">
        <f t="shared" ref="P57" si="113">N57*O57</f>
        <v>0</v>
      </c>
      <c r="Q57" s="101"/>
      <c r="R57" s="102"/>
      <c r="S57" s="103">
        <f t="shared" ref="S57" si="114">Q57*R57</f>
        <v>0</v>
      </c>
      <c r="T57" s="101"/>
      <c r="U57" s="102"/>
      <c r="V57" s="104">
        <f t="shared" ref="V57" si="115">T57*U57</f>
        <v>0</v>
      </c>
      <c r="W57" s="105">
        <f t="shared" si="90"/>
        <v>0</v>
      </c>
      <c r="X57" s="157">
        <f t="shared" si="91"/>
        <v>0</v>
      </c>
      <c r="Y57" s="157">
        <f t="shared" si="92"/>
        <v>0</v>
      </c>
      <c r="Z57" s="107" t="e">
        <f t="shared" si="93"/>
        <v>#DIV/0!</v>
      </c>
      <c r="AA57" s="108"/>
      <c r="AB57" s="491"/>
      <c r="AC57" s="109"/>
      <c r="AD57" s="109"/>
      <c r="AE57" s="109"/>
      <c r="AF57" s="109"/>
      <c r="AG57" s="109"/>
    </row>
    <row r="58" spans="1:33" ht="30" customHeight="1" x14ac:dyDescent="0.25">
      <c r="A58" s="84" t="s">
        <v>72</v>
      </c>
      <c r="B58" s="169" t="s">
        <v>142</v>
      </c>
      <c r="C58" s="183" t="s">
        <v>143</v>
      </c>
      <c r="D58" s="87"/>
      <c r="E58" s="88"/>
      <c r="F58" s="89"/>
      <c r="G58" s="90">
        <f>SUM(G59:G60)</f>
        <v>43000</v>
      </c>
      <c r="H58" s="88"/>
      <c r="I58" s="89"/>
      <c r="J58" s="90">
        <f>SUM(J59:J60)</f>
        <v>29160</v>
      </c>
      <c r="K58" s="88"/>
      <c r="L58" s="89"/>
      <c r="M58" s="90">
        <f>SUM(M59:M60)</f>
        <v>0</v>
      </c>
      <c r="N58" s="88"/>
      <c r="O58" s="89"/>
      <c r="P58" s="90">
        <f>SUM(P59:P60)</f>
        <v>0</v>
      </c>
      <c r="Q58" s="88"/>
      <c r="R58" s="89"/>
      <c r="S58" s="90">
        <f>SUM(S59:S60)</f>
        <v>0</v>
      </c>
      <c r="T58" s="88"/>
      <c r="U58" s="89"/>
      <c r="V58" s="91">
        <f>SUM(V59:V60)</f>
        <v>0</v>
      </c>
      <c r="W58" s="92">
        <f t="shared" si="90"/>
        <v>43000</v>
      </c>
      <c r="X58" s="176">
        <f t="shared" si="91"/>
        <v>29160</v>
      </c>
      <c r="Y58" s="176">
        <f t="shared" si="92"/>
        <v>13840</v>
      </c>
      <c r="Z58" s="94">
        <f t="shared" si="93"/>
        <v>0.32186046511627908</v>
      </c>
      <c r="AA58" s="95"/>
      <c r="AB58" s="489"/>
      <c r="AC58" s="96"/>
      <c r="AD58" s="96"/>
      <c r="AE58" s="96"/>
      <c r="AF58" s="96"/>
      <c r="AG58" s="96"/>
    </row>
    <row r="59" spans="1:33" ht="60" customHeight="1" x14ac:dyDescent="0.25">
      <c r="A59" s="97" t="s">
        <v>75</v>
      </c>
      <c r="B59" s="330" t="s">
        <v>144</v>
      </c>
      <c r="C59" s="454" t="s">
        <v>288</v>
      </c>
      <c r="D59" s="455" t="s">
        <v>286</v>
      </c>
      <c r="E59" s="369">
        <v>26</v>
      </c>
      <c r="F59" s="337">
        <v>500</v>
      </c>
      <c r="G59" s="103">
        <f t="shared" ref="G59:G60" si="116">E59*F59</f>
        <v>13000</v>
      </c>
      <c r="H59" s="369"/>
      <c r="I59" s="337"/>
      <c r="J59" s="334"/>
      <c r="K59" s="101"/>
      <c r="L59" s="102"/>
      <c r="M59" s="103">
        <f t="shared" ref="M59:M60" si="117">K59*L59</f>
        <v>0</v>
      </c>
      <c r="N59" s="101"/>
      <c r="O59" s="102"/>
      <c r="P59" s="103">
        <f t="shared" ref="P59:P60" si="118">N59*O59</f>
        <v>0</v>
      </c>
      <c r="Q59" s="101"/>
      <c r="R59" s="102"/>
      <c r="S59" s="103">
        <f t="shared" ref="S59:S60" si="119">Q59*R59</f>
        <v>0</v>
      </c>
      <c r="T59" s="101"/>
      <c r="U59" s="102"/>
      <c r="V59" s="104">
        <f t="shared" ref="V59:V60" si="120">T59*U59</f>
        <v>0</v>
      </c>
      <c r="W59" s="105">
        <f t="shared" si="90"/>
        <v>13000</v>
      </c>
      <c r="X59" s="157">
        <f t="shared" si="91"/>
        <v>0</v>
      </c>
      <c r="Y59" s="157">
        <f t="shared" si="92"/>
        <v>13000</v>
      </c>
      <c r="Z59" s="107">
        <f t="shared" si="93"/>
        <v>1</v>
      </c>
      <c r="AA59" s="108" t="s">
        <v>368</v>
      </c>
      <c r="AB59" s="491"/>
      <c r="AC59" s="109"/>
      <c r="AD59" s="109"/>
      <c r="AE59" s="109"/>
      <c r="AF59" s="109"/>
      <c r="AG59" s="109"/>
    </row>
    <row r="60" spans="1:33" ht="45" customHeight="1" thickBot="1" x14ac:dyDescent="0.3">
      <c r="A60" s="97" t="s">
        <v>75</v>
      </c>
      <c r="B60" s="320" t="s">
        <v>146</v>
      </c>
      <c r="C60" s="365" t="s">
        <v>289</v>
      </c>
      <c r="D60" s="366" t="s">
        <v>145</v>
      </c>
      <c r="E60" s="332">
        <v>2</v>
      </c>
      <c r="F60" s="333">
        <v>15000</v>
      </c>
      <c r="G60" s="103">
        <f t="shared" si="116"/>
        <v>30000</v>
      </c>
      <c r="H60" s="332">
        <v>2</v>
      </c>
      <c r="I60" s="333">
        <v>14580</v>
      </c>
      <c r="J60" s="334">
        <f t="shared" ref="J60" si="121">H60*I60</f>
        <v>29160</v>
      </c>
      <c r="K60" s="101"/>
      <c r="L60" s="102"/>
      <c r="M60" s="103">
        <f t="shared" si="117"/>
        <v>0</v>
      </c>
      <c r="N60" s="101"/>
      <c r="O60" s="102"/>
      <c r="P60" s="103">
        <f t="shared" si="118"/>
        <v>0</v>
      </c>
      <c r="Q60" s="101"/>
      <c r="R60" s="102"/>
      <c r="S60" s="103">
        <f t="shared" si="119"/>
        <v>0</v>
      </c>
      <c r="T60" s="101"/>
      <c r="U60" s="102"/>
      <c r="V60" s="104">
        <f t="shared" si="120"/>
        <v>0</v>
      </c>
      <c r="W60" s="105">
        <f t="shared" si="90"/>
        <v>30000</v>
      </c>
      <c r="X60" s="157">
        <f t="shared" si="91"/>
        <v>29160</v>
      </c>
      <c r="Y60" s="157">
        <f t="shared" si="92"/>
        <v>840</v>
      </c>
      <c r="Z60" s="107">
        <f t="shared" si="93"/>
        <v>2.8000000000000001E-2</v>
      </c>
      <c r="AA60" s="108"/>
      <c r="AB60" s="491"/>
      <c r="AC60" s="109"/>
      <c r="AD60" s="109"/>
      <c r="AE60" s="109"/>
      <c r="AF60" s="109"/>
      <c r="AG60" s="109"/>
    </row>
    <row r="61" spans="1:33" ht="30" customHeight="1" x14ac:dyDescent="0.25">
      <c r="A61" s="84" t="s">
        <v>72</v>
      </c>
      <c r="B61" s="169" t="s">
        <v>147</v>
      </c>
      <c r="C61" s="183" t="s">
        <v>148</v>
      </c>
      <c r="D61" s="87"/>
      <c r="E61" s="88"/>
      <c r="F61" s="89"/>
      <c r="G61" s="90">
        <f>SUM(G62:G62)</f>
        <v>0</v>
      </c>
      <c r="H61" s="88"/>
      <c r="I61" s="89"/>
      <c r="J61" s="90">
        <f>SUM(J62:J62)</f>
        <v>0</v>
      </c>
      <c r="K61" s="88"/>
      <c r="L61" s="89"/>
      <c r="M61" s="90">
        <f>SUM(M62:M62)</f>
        <v>0</v>
      </c>
      <c r="N61" s="88"/>
      <c r="O61" s="89"/>
      <c r="P61" s="90">
        <f>SUM(P62:P62)</f>
        <v>0</v>
      </c>
      <c r="Q61" s="88"/>
      <c r="R61" s="89"/>
      <c r="S61" s="90">
        <f>SUM(S62:S62)</f>
        <v>0</v>
      </c>
      <c r="T61" s="88"/>
      <c r="U61" s="89"/>
      <c r="V61" s="91">
        <f>SUM(V62:V62)</f>
        <v>0</v>
      </c>
      <c r="W61" s="187">
        <f t="shared" si="90"/>
        <v>0</v>
      </c>
      <c r="X61" s="188">
        <f t="shared" si="91"/>
        <v>0</v>
      </c>
      <c r="Y61" s="188">
        <f t="shared" si="92"/>
        <v>0</v>
      </c>
      <c r="Z61" s="94" t="e">
        <f t="shared" si="93"/>
        <v>#DIV/0!</v>
      </c>
      <c r="AA61" s="95"/>
      <c r="AB61" s="489"/>
      <c r="AC61" s="96"/>
      <c r="AD61" s="96"/>
      <c r="AE61" s="96"/>
      <c r="AF61" s="96"/>
      <c r="AG61" s="96"/>
    </row>
    <row r="62" spans="1:33" ht="30" customHeight="1" thickBot="1" x14ac:dyDescent="0.3">
      <c r="A62" s="97" t="s">
        <v>75</v>
      </c>
      <c r="B62" s="98" t="s">
        <v>149</v>
      </c>
      <c r="C62" s="158" t="s">
        <v>150</v>
      </c>
      <c r="D62" s="185" t="s">
        <v>104</v>
      </c>
      <c r="E62" s="101"/>
      <c r="F62" s="102"/>
      <c r="G62" s="103">
        <f t="shared" ref="G62" si="122">E62*F62</f>
        <v>0</v>
      </c>
      <c r="H62" s="101"/>
      <c r="I62" s="102"/>
      <c r="J62" s="103">
        <f t="shared" ref="J62" si="123">H62*I62</f>
        <v>0</v>
      </c>
      <c r="K62" s="101"/>
      <c r="L62" s="102"/>
      <c r="M62" s="103">
        <f t="shared" ref="M62" si="124">K62*L62</f>
        <v>0</v>
      </c>
      <c r="N62" s="101"/>
      <c r="O62" s="102"/>
      <c r="P62" s="103">
        <f t="shared" ref="P62" si="125">N62*O62</f>
        <v>0</v>
      </c>
      <c r="Q62" s="101"/>
      <c r="R62" s="102"/>
      <c r="S62" s="103">
        <f t="shared" ref="S62" si="126">Q62*R62</f>
        <v>0</v>
      </c>
      <c r="T62" s="101"/>
      <c r="U62" s="102"/>
      <c r="V62" s="104">
        <f t="shared" ref="V62" si="127">T62*U62</f>
        <v>0</v>
      </c>
      <c r="W62" s="105">
        <f t="shared" si="90"/>
        <v>0</v>
      </c>
      <c r="X62" s="157">
        <f t="shared" si="91"/>
        <v>0</v>
      </c>
      <c r="Y62" s="157">
        <f t="shared" si="92"/>
        <v>0</v>
      </c>
      <c r="Z62" s="107" t="e">
        <f t="shared" si="93"/>
        <v>#DIV/0!</v>
      </c>
      <c r="AA62" s="108"/>
      <c r="AB62" s="491"/>
      <c r="AC62" s="109"/>
      <c r="AD62" s="109"/>
      <c r="AE62" s="109"/>
      <c r="AF62" s="109"/>
      <c r="AG62" s="109"/>
    </row>
    <row r="63" spans="1:33" ht="30" customHeight="1" x14ac:dyDescent="0.25">
      <c r="A63" s="84" t="s">
        <v>72</v>
      </c>
      <c r="B63" s="169" t="s">
        <v>151</v>
      </c>
      <c r="C63" s="183" t="s">
        <v>152</v>
      </c>
      <c r="D63" s="87"/>
      <c r="E63" s="88"/>
      <c r="F63" s="89"/>
      <c r="G63" s="90">
        <f>SUM(G64:G64)</f>
        <v>0</v>
      </c>
      <c r="H63" s="88"/>
      <c r="I63" s="89"/>
      <c r="J63" s="90">
        <f>SUM(J64:J64)</f>
        <v>0</v>
      </c>
      <c r="K63" s="88"/>
      <c r="L63" s="89"/>
      <c r="M63" s="90">
        <f>SUM(M64:M64)</f>
        <v>0</v>
      </c>
      <c r="N63" s="88"/>
      <c r="O63" s="89"/>
      <c r="P63" s="90">
        <f>SUM(P64:P64)</f>
        <v>0</v>
      </c>
      <c r="Q63" s="88"/>
      <c r="R63" s="89"/>
      <c r="S63" s="90">
        <f>SUM(S64:S64)</f>
        <v>0</v>
      </c>
      <c r="T63" s="88"/>
      <c r="U63" s="89"/>
      <c r="V63" s="91">
        <f>SUM(V64:V64)</f>
        <v>0</v>
      </c>
      <c r="W63" s="92">
        <f t="shared" si="90"/>
        <v>0</v>
      </c>
      <c r="X63" s="176">
        <f t="shared" si="91"/>
        <v>0</v>
      </c>
      <c r="Y63" s="176">
        <f t="shared" si="92"/>
        <v>0</v>
      </c>
      <c r="Z63" s="94" t="e">
        <f t="shared" si="93"/>
        <v>#DIV/0!</v>
      </c>
      <c r="AA63" s="95"/>
      <c r="AB63" s="489"/>
      <c r="AC63" s="96"/>
      <c r="AD63" s="96"/>
      <c r="AE63" s="96"/>
      <c r="AF63" s="96"/>
      <c r="AG63" s="96"/>
    </row>
    <row r="64" spans="1:33" ht="30" customHeight="1" thickBot="1" x14ac:dyDescent="0.3">
      <c r="A64" s="97" t="s">
        <v>75</v>
      </c>
      <c r="B64" s="98" t="s">
        <v>153</v>
      </c>
      <c r="C64" s="158" t="s">
        <v>150</v>
      </c>
      <c r="D64" s="185" t="s">
        <v>104</v>
      </c>
      <c r="E64" s="101"/>
      <c r="F64" s="102"/>
      <c r="G64" s="103">
        <f t="shared" ref="G64" si="128">E64*F64</f>
        <v>0</v>
      </c>
      <c r="H64" s="101"/>
      <c r="I64" s="102"/>
      <c r="J64" s="103">
        <f t="shared" ref="J64" si="129">H64*I64</f>
        <v>0</v>
      </c>
      <c r="K64" s="101"/>
      <c r="L64" s="102"/>
      <c r="M64" s="103">
        <f t="shared" ref="M64" si="130">K64*L64</f>
        <v>0</v>
      </c>
      <c r="N64" s="101"/>
      <c r="O64" s="102"/>
      <c r="P64" s="103">
        <f t="shared" ref="P64" si="131">N64*O64</f>
        <v>0</v>
      </c>
      <c r="Q64" s="101"/>
      <c r="R64" s="102"/>
      <c r="S64" s="103">
        <f t="shared" ref="S64" si="132">Q64*R64</f>
        <v>0</v>
      </c>
      <c r="T64" s="101"/>
      <c r="U64" s="102"/>
      <c r="V64" s="104">
        <f t="shared" ref="V64" si="133">T64*U64</f>
        <v>0</v>
      </c>
      <c r="W64" s="105">
        <f t="shared" si="90"/>
        <v>0</v>
      </c>
      <c r="X64" s="157">
        <f t="shared" si="91"/>
        <v>0</v>
      </c>
      <c r="Y64" s="157">
        <f t="shared" si="92"/>
        <v>0</v>
      </c>
      <c r="Z64" s="107" t="e">
        <f t="shared" si="93"/>
        <v>#DIV/0!</v>
      </c>
      <c r="AA64" s="108"/>
      <c r="AB64" s="491"/>
      <c r="AC64" s="109"/>
      <c r="AD64" s="109"/>
      <c r="AE64" s="109"/>
      <c r="AF64" s="109"/>
      <c r="AG64" s="109"/>
    </row>
    <row r="65" spans="1:33" ht="30" customHeight="1" thickBot="1" x14ac:dyDescent="0.3">
      <c r="A65" s="189" t="s">
        <v>154</v>
      </c>
      <c r="B65" s="190"/>
      <c r="C65" s="191"/>
      <c r="D65" s="192"/>
      <c r="E65" s="193"/>
      <c r="F65" s="141"/>
      <c r="G65" s="142">
        <f>G63+G61+G58+G56+G51</f>
        <v>128960</v>
      </c>
      <c r="H65" s="193"/>
      <c r="I65" s="141"/>
      <c r="J65" s="142">
        <f>J63+J61+J58+J56+J51</f>
        <v>94060</v>
      </c>
      <c r="K65" s="143"/>
      <c r="L65" s="141"/>
      <c r="M65" s="142">
        <f>M63+M61+M58+M56+M51</f>
        <v>0</v>
      </c>
      <c r="N65" s="143"/>
      <c r="O65" s="141"/>
      <c r="P65" s="142">
        <f>P63+P61+P58+P56+P51</f>
        <v>0</v>
      </c>
      <c r="Q65" s="143"/>
      <c r="R65" s="141"/>
      <c r="S65" s="142">
        <f>S63+S61+S58+S56+S51</f>
        <v>0</v>
      </c>
      <c r="T65" s="143"/>
      <c r="U65" s="141"/>
      <c r="V65" s="144">
        <f>V63+V61+V58+V56+V51</f>
        <v>0</v>
      </c>
      <c r="W65" s="145">
        <f>W63+W61+W58+W56+W51</f>
        <v>128960</v>
      </c>
      <c r="X65" s="146">
        <f>X63+X61+X58+X56+X51</f>
        <v>94060</v>
      </c>
      <c r="Y65" s="181">
        <f t="shared" si="92"/>
        <v>34900</v>
      </c>
      <c r="Z65" s="164">
        <f t="shared" si="93"/>
        <v>0.27062655086848636</v>
      </c>
      <c r="AA65" s="165"/>
      <c r="AB65" s="487"/>
      <c r="AC65" s="53"/>
      <c r="AD65" s="53"/>
      <c r="AE65" s="53"/>
      <c r="AF65" s="53"/>
      <c r="AG65" s="53"/>
    </row>
    <row r="66" spans="1:33" ht="42" customHeight="1" thickBot="1" x14ac:dyDescent="0.3">
      <c r="A66" s="194" t="s">
        <v>70</v>
      </c>
      <c r="B66" s="195">
        <v>5</v>
      </c>
      <c r="C66" s="196" t="s">
        <v>155</v>
      </c>
      <c r="D66" s="152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4"/>
      <c r="X66" s="154"/>
      <c r="Y66" s="154"/>
      <c r="Z66" s="167"/>
      <c r="AA66" s="168"/>
      <c r="AB66" s="487"/>
      <c r="AC66" s="53"/>
      <c r="AD66" s="53"/>
      <c r="AE66" s="53"/>
      <c r="AF66" s="53"/>
      <c r="AG66" s="53"/>
    </row>
    <row r="67" spans="1:33" ht="30" customHeight="1" x14ac:dyDescent="0.25">
      <c r="A67" s="84" t="s">
        <v>72</v>
      </c>
      <c r="B67" s="169" t="s">
        <v>156</v>
      </c>
      <c r="C67" s="86" t="s">
        <v>157</v>
      </c>
      <c r="D67" s="87"/>
      <c r="E67" s="88"/>
      <c r="F67" s="89"/>
      <c r="G67" s="90">
        <f>SUM(G68:G70)</f>
        <v>9850</v>
      </c>
      <c r="H67" s="88"/>
      <c r="I67" s="89"/>
      <c r="J67" s="90">
        <f>SUM(J68:J70)</f>
        <v>14450</v>
      </c>
      <c r="K67" s="88"/>
      <c r="L67" s="89"/>
      <c r="M67" s="90">
        <f>SUM(M68:M70)</f>
        <v>0</v>
      </c>
      <c r="N67" s="88"/>
      <c r="O67" s="89"/>
      <c r="P67" s="90">
        <f>SUM(P68:P70)</f>
        <v>0</v>
      </c>
      <c r="Q67" s="88"/>
      <c r="R67" s="89"/>
      <c r="S67" s="90">
        <f>SUM(S68:S70)</f>
        <v>0</v>
      </c>
      <c r="T67" s="88"/>
      <c r="U67" s="89"/>
      <c r="V67" s="91">
        <f>SUM(V68:V70)</f>
        <v>0</v>
      </c>
      <c r="W67" s="92">
        <f t="shared" ref="W67:W74" si="134">G67+M67+S67</f>
        <v>9850</v>
      </c>
      <c r="X67" s="176">
        <f t="shared" ref="X67:X74" si="135">J67+P67+V67</f>
        <v>14450</v>
      </c>
      <c r="Y67" s="176">
        <f t="shared" ref="Y67:Y75" si="136">W67-X67</f>
        <v>-4600</v>
      </c>
      <c r="Z67" s="94">
        <f t="shared" ref="Z67:Z75" si="137">Y67/W67</f>
        <v>-0.46700507614213199</v>
      </c>
      <c r="AA67" s="95"/>
      <c r="AB67" s="491"/>
      <c r="AC67" s="109"/>
      <c r="AD67" s="109"/>
      <c r="AE67" s="109"/>
      <c r="AF67" s="109"/>
      <c r="AG67" s="109"/>
    </row>
    <row r="68" spans="1:33" ht="30" customHeight="1" x14ac:dyDescent="0.25">
      <c r="A68" s="97" t="s">
        <v>75</v>
      </c>
      <c r="B68" s="361" t="s">
        <v>158</v>
      </c>
      <c r="C68" s="362" t="s">
        <v>279</v>
      </c>
      <c r="D68" s="185" t="s">
        <v>160</v>
      </c>
      <c r="E68" s="357">
        <v>115</v>
      </c>
      <c r="F68" s="358">
        <v>70</v>
      </c>
      <c r="G68" s="103">
        <f t="shared" ref="G68:G70" si="138">E68*F68</f>
        <v>8050</v>
      </c>
      <c r="H68" s="369">
        <f>8+8+10+10+15+15+16+16+16+16+13+13+14</f>
        <v>170</v>
      </c>
      <c r="I68" s="337">
        <v>70</v>
      </c>
      <c r="J68" s="334">
        <f t="shared" ref="J68:J70" si="139">H68*I68</f>
        <v>11900</v>
      </c>
      <c r="K68" s="101"/>
      <c r="L68" s="102"/>
      <c r="M68" s="103">
        <f t="shared" ref="M68:M70" si="140">K68*L68</f>
        <v>0</v>
      </c>
      <c r="N68" s="101"/>
      <c r="O68" s="102"/>
      <c r="P68" s="103">
        <f t="shared" ref="P68:P70" si="141">N68*O68</f>
        <v>0</v>
      </c>
      <c r="Q68" s="101"/>
      <c r="R68" s="102"/>
      <c r="S68" s="103">
        <f t="shared" ref="S68:S70" si="142">Q68*R68</f>
        <v>0</v>
      </c>
      <c r="T68" s="101"/>
      <c r="U68" s="102"/>
      <c r="V68" s="104">
        <f t="shared" ref="V68:V70" si="143">T68*U68</f>
        <v>0</v>
      </c>
      <c r="W68" s="105">
        <f t="shared" si="134"/>
        <v>8050</v>
      </c>
      <c r="X68" s="157">
        <f t="shared" si="135"/>
        <v>11900</v>
      </c>
      <c r="Y68" s="157">
        <f t="shared" si="136"/>
        <v>-3850</v>
      </c>
      <c r="Z68" s="107">
        <f t="shared" si="137"/>
        <v>-0.47826086956521741</v>
      </c>
      <c r="AA68" s="108"/>
      <c r="AB68" s="491"/>
      <c r="AC68" s="109"/>
      <c r="AD68" s="109"/>
      <c r="AE68" s="109"/>
      <c r="AF68" s="109"/>
      <c r="AG68" s="109"/>
    </row>
    <row r="69" spans="1:33" ht="30" customHeight="1" x14ac:dyDescent="0.25">
      <c r="A69" s="97" t="s">
        <v>75</v>
      </c>
      <c r="B69" s="361" t="s">
        <v>161</v>
      </c>
      <c r="C69" s="450" t="s">
        <v>280</v>
      </c>
      <c r="D69" s="451" t="s">
        <v>160</v>
      </c>
      <c r="E69" s="452">
        <v>24</v>
      </c>
      <c r="F69" s="453">
        <v>75</v>
      </c>
      <c r="G69" s="445">
        <f t="shared" si="138"/>
        <v>1800</v>
      </c>
      <c r="H69" s="369">
        <v>34</v>
      </c>
      <c r="I69" s="337">
        <v>75</v>
      </c>
      <c r="J69" s="334">
        <f t="shared" si="139"/>
        <v>2550</v>
      </c>
      <c r="K69" s="101"/>
      <c r="L69" s="102"/>
      <c r="M69" s="103">
        <f t="shared" si="140"/>
        <v>0</v>
      </c>
      <c r="N69" s="101"/>
      <c r="O69" s="102"/>
      <c r="P69" s="103">
        <f t="shared" si="141"/>
        <v>0</v>
      </c>
      <c r="Q69" s="101"/>
      <c r="R69" s="102"/>
      <c r="S69" s="103">
        <f t="shared" si="142"/>
        <v>0</v>
      </c>
      <c r="T69" s="101"/>
      <c r="U69" s="102"/>
      <c r="V69" s="104">
        <f t="shared" si="143"/>
        <v>0</v>
      </c>
      <c r="W69" s="105">
        <f t="shared" si="134"/>
        <v>1800</v>
      </c>
      <c r="X69" s="157">
        <f t="shared" si="135"/>
        <v>2550</v>
      </c>
      <c r="Y69" s="157">
        <f t="shared" si="136"/>
        <v>-750</v>
      </c>
      <c r="Z69" s="107">
        <f t="shared" si="137"/>
        <v>-0.41666666666666669</v>
      </c>
      <c r="AA69" s="108"/>
      <c r="AB69" s="491"/>
      <c r="AC69" s="109"/>
      <c r="AD69" s="109"/>
      <c r="AE69" s="109"/>
      <c r="AF69" s="109"/>
      <c r="AG69" s="109"/>
    </row>
    <row r="70" spans="1:33" ht="30" customHeight="1" thickBot="1" x14ac:dyDescent="0.3">
      <c r="A70" s="120" t="s">
        <v>75</v>
      </c>
      <c r="B70" s="119" t="s">
        <v>162</v>
      </c>
      <c r="C70" s="197" t="s">
        <v>159</v>
      </c>
      <c r="D70" s="186" t="s">
        <v>160</v>
      </c>
      <c r="E70" s="121"/>
      <c r="F70" s="122"/>
      <c r="G70" s="123">
        <f t="shared" si="138"/>
        <v>0</v>
      </c>
      <c r="H70" s="121"/>
      <c r="I70" s="122"/>
      <c r="J70" s="123">
        <f t="shared" si="139"/>
        <v>0</v>
      </c>
      <c r="K70" s="121"/>
      <c r="L70" s="122"/>
      <c r="M70" s="123">
        <f t="shared" si="140"/>
        <v>0</v>
      </c>
      <c r="N70" s="121"/>
      <c r="O70" s="122"/>
      <c r="P70" s="123">
        <f t="shared" si="141"/>
        <v>0</v>
      </c>
      <c r="Q70" s="121"/>
      <c r="R70" s="122"/>
      <c r="S70" s="123">
        <f t="shared" si="142"/>
        <v>0</v>
      </c>
      <c r="T70" s="121"/>
      <c r="U70" s="122"/>
      <c r="V70" s="133">
        <f t="shared" si="143"/>
        <v>0</v>
      </c>
      <c r="W70" s="135">
        <f t="shared" si="134"/>
        <v>0</v>
      </c>
      <c r="X70" s="159">
        <f t="shared" si="135"/>
        <v>0</v>
      </c>
      <c r="Y70" s="159">
        <f t="shared" si="136"/>
        <v>0</v>
      </c>
      <c r="Z70" s="198" t="e">
        <f t="shared" si="137"/>
        <v>#DIV/0!</v>
      </c>
      <c r="AA70" s="134"/>
      <c r="AB70" s="491"/>
      <c r="AC70" s="109"/>
      <c r="AD70" s="109"/>
      <c r="AE70" s="109"/>
      <c r="AF70" s="109"/>
      <c r="AG70" s="109"/>
    </row>
    <row r="71" spans="1:33" ht="30" customHeight="1" x14ac:dyDescent="0.25">
      <c r="A71" s="84" t="s">
        <v>72</v>
      </c>
      <c r="B71" s="169" t="s">
        <v>163</v>
      </c>
      <c r="C71" s="86" t="s">
        <v>164</v>
      </c>
      <c r="D71" s="87"/>
      <c r="E71" s="88"/>
      <c r="F71" s="89"/>
      <c r="G71" s="90">
        <f>SUM(G72:G72)</f>
        <v>0</v>
      </c>
      <c r="H71" s="88"/>
      <c r="I71" s="89"/>
      <c r="J71" s="90">
        <f>SUM(J72:J72)</f>
        <v>0</v>
      </c>
      <c r="K71" s="88"/>
      <c r="L71" s="89"/>
      <c r="M71" s="90">
        <f>SUM(M72:M72)</f>
        <v>0</v>
      </c>
      <c r="N71" s="88"/>
      <c r="O71" s="89"/>
      <c r="P71" s="90">
        <f>SUM(P72:P72)</f>
        <v>0</v>
      </c>
      <c r="Q71" s="88"/>
      <c r="R71" s="89"/>
      <c r="S71" s="90">
        <f>SUM(S72:S72)</f>
        <v>0</v>
      </c>
      <c r="T71" s="88"/>
      <c r="U71" s="89"/>
      <c r="V71" s="91">
        <f>SUM(V72:V72)</f>
        <v>0</v>
      </c>
      <c r="W71" s="92">
        <f t="shared" si="134"/>
        <v>0</v>
      </c>
      <c r="X71" s="176">
        <f t="shared" si="135"/>
        <v>0</v>
      </c>
      <c r="Y71" s="176">
        <f t="shared" si="136"/>
        <v>0</v>
      </c>
      <c r="Z71" s="94" t="e">
        <f t="shared" si="137"/>
        <v>#DIV/0!</v>
      </c>
      <c r="AA71" s="95"/>
      <c r="AB71" s="491"/>
      <c r="AC71" s="109"/>
      <c r="AD71" s="109"/>
      <c r="AE71" s="109"/>
      <c r="AF71" s="109"/>
      <c r="AG71" s="109"/>
    </row>
    <row r="72" spans="1:33" ht="30" customHeight="1" thickBot="1" x14ac:dyDescent="0.3">
      <c r="A72" s="97" t="s">
        <v>75</v>
      </c>
      <c r="B72" s="98" t="s">
        <v>165</v>
      </c>
      <c r="C72" s="99" t="s">
        <v>166</v>
      </c>
      <c r="D72" s="185" t="s">
        <v>104</v>
      </c>
      <c r="E72" s="101"/>
      <c r="F72" s="102"/>
      <c r="G72" s="103">
        <f t="shared" ref="G72" si="144">E72*F72</f>
        <v>0</v>
      </c>
      <c r="H72" s="101"/>
      <c r="I72" s="102"/>
      <c r="J72" s="103">
        <f t="shared" ref="J72" si="145">H72*I72</f>
        <v>0</v>
      </c>
      <c r="K72" s="101"/>
      <c r="L72" s="102"/>
      <c r="M72" s="103">
        <f t="shared" ref="M72" si="146">K72*L72</f>
        <v>0</v>
      </c>
      <c r="N72" s="101"/>
      <c r="O72" s="102"/>
      <c r="P72" s="103">
        <f t="shared" ref="P72" si="147">N72*O72</f>
        <v>0</v>
      </c>
      <c r="Q72" s="101"/>
      <c r="R72" s="102"/>
      <c r="S72" s="103">
        <f t="shared" ref="S72" si="148">Q72*R72</f>
        <v>0</v>
      </c>
      <c r="T72" s="101"/>
      <c r="U72" s="102"/>
      <c r="V72" s="104">
        <f t="shared" ref="V72" si="149">T72*U72</f>
        <v>0</v>
      </c>
      <c r="W72" s="105">
        <f t="shared" si="134"/>
        <v>0</v>
      </c>
      <c r="X72" s="157">
        <f t="shared" si="135"/>
        <v>0</v>
      </c>
      <c r="Y72" s="157">
        <f t="shared" si="136"/>
        <v>0</v>
      </c>
      <c r="Z72" s="107" t="e">
        <f t="shared" si="137"/>
        <v>#DIV/0!</v>
      </c>
      <c r="AA72" s="108"/>
      <c r="AB72" s="491"/>
      <c r="AC72" s="109"/>
      <c r="AD72" s="109"/>
      <c r="AE72" s="109"/>
      <c r="AF72" s="109"/>
      <c r="AG72" s="109"/>
    </row>
    <row r="73" spans="1:33" ht="30" customHeight="1" x14ac:dyDescent="0.25">
      <c r="A73" s="84" t="s">
        <v>72</v>
      </c>
      <c r="B73" s="169" t="s">
        <v>167</v>
      </c>
      <c r="C73" s="86" t="s">
        <v>168</v>
      </c>
      <c r="D73" s="87"/>
      <c r="E73" s="88"/>
      <c r="F73" s="89"/>
      <c r="G73" s="90">
        <f>SUM(G74:G74)</f>
        <v>0</v>
      </c>
      <c r="H73" s="88"/>
      <c r="I73" s="89"/>
      <c r="J73" s="90">
        <f>SUM(J74:J74)</f>
        <v>0</v>
      </c>
      <c r="K73" s="88"/>
      <c r="L73" s="89"/>
      <c r="M73" s="90">
        <f>SUM(M74:M74)</f>
        <v>0</v>
      </c>
      <c r="N73" s="88"/>
      <c r="O73" s="89"/>
      <c r="P73" s="90">
        <f>SUM(P74:P74)</f>
        <v>0</v>
      </c>
      <c r="Q73" s="88"/>
      <c r="R73" s="89"/>
      <c r="S73" s="90">
        <f>SUM(S74:S74)</f>
        <v>0</v>
      </c>
      <c r="T73" s="88"/>
      <c r="U73" s="89"/>
      <c r="V73" s="91">
        <f>SUM(V74:V74)</f>
        <v>0</v>
      </c>
      <c r="W73" s="187">
        <f t="shared" si="134"/>
        <v>0</v>
      </c>
      <c r="X73" s="188">
        <f t="shared" si="135"/>
        <v>0</v>
      </c>
      <c r="Y73" s="188">
        <f t="shared" si="136"/>
        <v>0</v>
      </c>
      <c r="Z73" s="94" t="e">
        <f t="shared" si="137"/>
        <v>#DIV/0!</v>
      </c>
      <c r="AA73" s="95"/>
      <c r="AB73" s="491"/>
      <c r="AC73" s="109"/>
      <c r="AD73" s="109"/>
      <c r="AE73" s="109"/>
      <c r="AF73" s="109"/>
      <c r="AG73" s="109"/>
    </row>
    <row r="74" spans="1:33" ht="30" customHeight="1" thickBot="1" x14ac:dyDescent="0.3">
      <c r="A74" s="97" t="s">
        <v>75</v>
      </c>
      <c r="B74" s="98" t="s">
        <v>169</v>
      </c>
      <c r="C74" s="158" t="s">
        <v>108</v>
      </c>
      <c r="D74" s="100" t="s">
        <v>109</v>
      </c>
      <c r="E74" s="101"/>
      <c r="F74" s="102"/>
      <c r="G74" s="103">
        <f t="shared" ref="G74" si="150">E74*F74</f>
        <v>0</v>
      </c>
      <c r="H74" s="101"/>
      <c r="I74" s="102"/>
      <c r="J74" s="103">
        <f t="shared" ref="J74" si="151">H74*I74</f>
        <v>0</v>
      </c>
      <c r="K74" s="101"/>
      <c r="L74" s="102"/>
      <c r="M74" s="103">
        <f t="shared" ref="M74" si="152">K74*L74</f>
        <v>0</v>
      </c>
      <c r="N74" s="101"/>
      <c r="O74" s="102"/>
      <c r="P74" s="103">
        <f t="shared" ref="P74" si="153">N74*O74</f>
        <v>0</v>
      </c>
      <c r="Q74" s="101"/>
      <c r="R74" s="102"/>
      <c r="S74" s="103">
        <f t="shared" ref="S74" si="154">Q74*R74</f>
        <v>0</v>
      </c>
      <c r="T74" s="101"/>
      <c r="U74" s="102"/>
      <c r="V74" s="104">
        <f t="shared" ref="V74" si="155">T74*U74</f>
        <v>0</v>
      </c>
      <c r="W74" s="105">
        <f t="shared" si="134"/>
        <v>0</v>
      </c>
      <c r="X74" s="157">
        <f t="shared" si="135"/>
        <v>0</v>
      </c>
      <c r="Y74" s="157">
        <f t="shared" si="136"/>
        <v>0</v>
      </c>
      <c r="Z74" s="107" t="e">
        <f t="shared" si="137"/>
        <v>#DIV/0!</v>
      </c>
      <c r="AA74" s="108"/>
      <c r="AB74" s="490"/>
      <c r="AC74" s="109"/>
      <c r="AD74" s="109"/>
      <c r="AE74" s="109"/>
      <c r="AF74" s="109"/>
      <c r="AG74" s="109"/>
    </row>
    <row r="75" spans="1:33" ht="52.5" customHeight="1" thickBot="1" x14ac:dyDescent="0.3">
      <c r="A75" s="544" t="s">
        <v>170</v>
      </c>
      <c r="B75" s="516"/>
      <c r="C75" s="517"/>
      <c r="D75" s="139"/>
      <c r="E75" s="143"/>
      <c r="F75" s="141"/>
      <c r="G75" s="142">
        <f>G67+G71+G73</f>
        <v>9850</v>
      </c>
      <c r="H75" s="143"/>
      <c r="I75" s="141"/>
      <c r="J75" s="142">
        <f>J67+J71+J73</f>
        <v>14450</v>
      </c>
      <c r="K75" s="143"/>
      <c r="L75" s="141"/>
      <c r="M75" s="142">
        <f>M67+M71+M73</f>
        <v>0</v>
      </c>
      <c r="N75" s="143"/>
      <c r="O75" s="141"/>
      <c r="P75" s="142">
        <f>P67+P71+P73</f>
        <v>0</v>
      </c>
      <c r="Q75" s="143"/>
      <c r="R75" s="141"/>
      <c r="S75" s="142">
        <f>S67+S71+S73</f>
        <v>0</v>
      </c>
      <c r="T75" s="143"/>
      <c r="U75" s="141"/>
      <c r="V75" s="144">
        <f>V67+V71+V73</f>
        <v>0</v>
      </c>
      <c r="W75" s="146">
        <f>W67+W71+W73</f>
        <v>9850</v>
      </c>
      <c r="X75" s="163">
        <f>X67+X71+X73</f>
        <v>14450</v>
      </c>
      <c r="Y75" s="163">
        <f t="shared" si="136"/>
        <v>-4600</v>
      </c>
      <c r="Z75" s="164">
        <f t="shared" si="137"/>
        <v>-0.46700507614213199</v>
      </c>
      <c r="AA75" s="165"/>
      <c r="AB75" s="487"/>
      <c r="AC75" s="53"/>
      <c r="AD75" s="53"/>
      <c r="AE75" s="53"/>
      <c r="AF75" s="53"/>
      <c r="AG75" s="53"/>
    </row>
    <row r="76" spans="1:33" ht="30" customHeight="1" thickBot="1" x14ac:dyDescent="0.3">
      <c r="A76" s="199" t="s">
        <v>70</v>
      </c>
      <c r="B76" s="200">
        <v>6</v>
      </c>
      <c r="C76" s="201" t="s">
        <v>171</v>
      </c>
      <c r="D76" s="152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4"/>
      <c r="X76" s="154"/>
      <c r="Y76" s="154"/>
      <c r="Z76" s="167"/>
      <c r="AA76" s="168"/>
      <c r="AB76" s="487"/>
      <c r="AC76" s="53"/>
      <c r="AD76" s="53"/>
      <c r="AE76" s="53"/>
      <c r="AF76" s="53"/>
      <c r="AG76" s="53"/>
    </row>
    <row r="77" spans="1:33" ht="30" customHeight="1" x14ac:dyDescent="0.25">
      <c r="A77" s="84" t="s">
        <v>72</v>
      </c>
      <c r="B77" s="169" t="s">
        <v>172</v>
      </c>
      <c r="C77" s="202" t="s">
        <v>173</v>
      </c>
      <c r="D77" s="171"/>
      <c r="E77" s="172"/>
      <c r="F77" s="173"/>
      <c r="G77" s="174">
        <f>SUM(G78:G82)</f>
        <v>61255</v>
      </c>
      <c r="H77" s="172"/>
      <c r="I77" s="173"/>
      <c r="J77" s="174">
        <f>SUM(J78:J82)</f>
        <v>84661.08</v>
      </c>
      <c r="K77" s="172"/>
      <c r="L77" s="173"/>
      <c r="M77" s="174">
        <f>SUM(M78:M82)</f>
        <v>0</v>
      </c>
      <c r="N77" s="172"/>
      <c r="O77" s="173"/>
      <c r="P77" s="174">
        <f>SUM(P78:P82)</f>
        <v>0</v>
      </c>
      <c r="Q77" s="172"/>
      <c r="R77" s="173"/>
      <c r="S77" s="174">
        <f>SUM(S78:S82)</f>
        <v>0</v>
      </c>
      <c r="T77" s="172"/>
      <c r="U77" s="173"/>
      <c r="V77" s="175">
        <f>SUM(V78:V82)</f>
        <v>0</v>
      </c>
      <c r="W77" s="92">
        <f t="shared" ref="W77:W89" si="156">G77+M77+S77</f>
        <v>61255</v>
      </c>
      <c r="X77" s="176">
        <f t="shared" ref="X77:X89" si="157">J77+P77+V77</f>
        <v>84661.08</v>
      </c>
      <c r="Y77" s="176">
        <f t="shared" ref="Y77:Y90" si="158">W77-X77</f>
        <v>-23406.080000000002</v>
      </c>
      <c r="Z77" s="94">
        <f t="shared" ref="Z77:Z90" si="159">Y77/W77</f>
        <v>-0.38210888907028001</v>
      </c>
      <c r="AA77" s="95"/>
      <c r="AB77" s="489"/>
      <c r="AC77" s="96"/>
      <c r="AD77" s="96"/>
      <c r="AE77" s="96"/>
      <c r="AF77" s="96"/>
      <c r="AG77" s="96"/>
    </row>
    <row r="78" spans="1:33" ht="42.6" customHeight="1" x14ac:dyDescent="0.25">
      <c r="A78" s="97" t="s">
        <v>75</v>
      </c>
      <c r="B78" s="98" t="s">
        <v>174</v>
      </c>
      <c r="C78" s="370" t="s">
        <v>296</v>
      </c>
      <c r="D78" s="100" t="s">
        <v>104</v>
      </c>
      <c r="E78" s="372">
        <v>55</v>
      </c>
      <c r="F78" s="373">
        <v>386</v>
      </c>
      <c r="G78" s="103">
        <f t="shared" ref="G78" si="160">E78*F78</f>
        <v>21230</v>
      </c>
      <c r="H78" s="101">
        <v>1</v>
      </c>
      <c r="I78" s="337">
        <f>7523.1+184+3646.8+288+1314+23900</f>
        <v>36855.9</v>
      </c>
      <c r="J78" s="334">
        <f t="shared" ref="J78" si="161">H78*I78</f>
        <v>36855.9</v>
      </c>
      <c r="K78" s="101"/>
      <c r="L78" s="102"/>
      <c r="M78" s="103">
        <f t="shared" ref="M78" si="162">K78*L78</f>
        <v>0</v>
      </c>
      <c r="N78" s="101"/>
      <c r="O78" s="102"/>
      <c r="P78" s="103">
        <f t="shared" ref="P78" si="163">N78*O78</f>
        <v>0</v>
      </c>
      <c r="Q78" s="101"/>
      <c r="R78" s="102"/>
      <c r="S78" s="103">
        <f t="shared" ref="S78" si="164">Q78*R78</f>
        <v>0</v>
      </c>
      <c r="T78" s="101"/>
      <c r="U78" s="102"/>
      <c r="V78" s="104">
        <f t="shared" ref="V78" si="165">T78*U78</f>
        <v>0</v>
      </c>
      <c r="W78" s="105">
        <f t="shared" si="156"/>
        <v>21230</v>
      </c>
      <c r="X78" s="157">
        <f t="shared" si="157"/>
        <v>36855.9</v>
      </c>
      <c r="Y78" s="157">
        <f t="shared" si="158"/>
        <v>-15625.900000000001</v>
      </c>
      <c r="Z78" s="107">
        <f t="shared" si="159"/>
        <v>-0.73602920395666516</v>
      </c>
      <c r="AA78" s="528" t="s">
        <v>360</v>
      </c>
      <c r="AB78" s="491"/>
      <c r="AC78" s="109"/>
      <c r="AD78" s="109"/>
      <c r="AE78" s="109"/>
      <c r="AF78" s="109"/>
      <c r="AG78" s="109"/>
    </row>
    <row r="79" spans="1:33" s="303" customFormat="1" ht="30" customHeight="1" x14ac:dyDescent="0.25">
      <c r="A79" s="97" t="s">
        <v>75</v>
      </c>
      <c r="B79" s="98" t="s">
        <v>175</v>
      </c>
      <c r="C79" s="370" t="s">
        <v>297</v>
      </c>
      <c r="D79" s="100" t="s">
        <v>104</v>
      </c>
      <c r="E79" s="372">
        <v>14</v>
      </c>
      <c r="F79" s="373">
        <v>50</v>
      </c>
      <c r="G79" s="103">
        <f t="shared" ref="G79:G81" si="166">E79*F79</f>
        <v>700</v>
      </c>
      <c r="H79" s="101">
        <v>1</v>
      </c>
      <c r="I79" s="337">
        <f>500.05+1563.54</f>
        <v>2063.59</v>
      </c>
      <c r="J79" s="334">
        <f t="shared" ref="J79:J81" si="167">H79*I79</f>
        <v>2063.59</v>
      </c>
      <c r="K79" s="101"/>
      <c r="L79" s="102"/>
      <c r="M79" s="103">
        <f t="shared" ref="M79:M81" si="168">K79*L79</f>
        <v>0</v>
      </c>
      <c r="N79" s="101"/>
      <c r="O79" s="102"/>
      <c r="P79" s="103">
        <f t="shared" ref="P79:P81" si="169">N79*O79</f>
        <v>0</v>
      </c>
      <c r="Q79" s="101"/>
      <c r="R79" s="102"/>
      <c r="S79" s="103">
        <f t="shared" ref="S79:S81" si="170">Q79*R79</f>
        <v>0</v>
      </c>
      <c r="T79" s="101"/>
      <c r="U79" s="102"/>
      <c r="V79" s="104">
        <f t="shared" ref="V79:V81" si="171">T79*U79</f>
        <v>0</v>
      </c>
      <c r="W79" s="105">
        <f t="shared" ref="W79:W81" si="172">G79+M79+S79</f>
        <v>700</v>
      </c>
      <c r="X79" s="157">
        <f t="shared" ref="X79:X81" si="173">J79+P79+V79</f>
        <v>2063.59</v>
      </c>
      <c r="Y79" s="157">
        <f t="shared" ref="Y79:Y81" si="174">W79-X79</f>
        <v>-1363.5900000000001</v>
      </c>
      <c r="Z79" s="107">
        <f t="shared" ref="Z79:Z81" si="175">Y79/W79</f>
        <v>-1.9479857142857144</v>
      </c>
      <c r="AA79" s="529"/>
      <c r="AB79" s="491"/>
      <c r="AC79" s="109"/>
      <c r="AD79" s="109"/>
      <c r="AE79" s="109"/>
      <c r="AF79" s="109"/>
      <c r="AG79" s="109"/>
    </row>
    <row r="80" spans="1:33" s="303" customFormat="1" ht="30" customHeight="1" x14ac:dyDescent="0.25">
      <c r="A80" s="97" t="s">
        <v>75</v>
      </c>
      <c r="B80" s="98" t="s">
        <v>176</v>
      </c>
      <c r="C80" s="370" t="s">
        <v>298</v>
      </c>
      <c r="D80" s="132" t="s">
        <v>104</v>
      </c>
      <c r="E80" s="374">
        <v>198</v>
      </c>
      <c r="F80" s="375">
        <v>50</v>
      </c>
      <c r="G80" s="103">
        <f t="shared" si="166"/>
        <v>9900</v>
      </c>
      <c r="H80" s="101">
        <v>1</v>
      </c>
      <c r="I80" s="337">
        <f>952+757.8+885.6+1477.8+1914.3+1346.4+2154.6</f>
        <v>9488.5</v>
      </c>
      <c r="J80" s="334">
        <f t="shared" si="167"/>
        <v>9488.5</v>
      </c>
      <c r="K80" s="101"/>
      <c r="L80" s="102"/>
      <c r="M80" s="103">
        <f t="shared" si="168"/>
        <v>0</v>
      </c>
      <c r="N80" s="101"/>
      <c r="O80" s="102"/>
      <c r="P80" s="103">
        <f t="shared" si="169"/>
        <v>0</v>
      </c>
      <c r="Q80" s="101"/>
      <c r="R80" s="102"/>
      <c r="S80" s="103">
        <f t="shared" si="170"/>
        <v>0</v>
      </c>
      <c r="T80" s="101"/>
      <c r="U80" s="102"/>
      <c r="V80" s="104">
        <f t="shared" si="171"/>
        <v>0</v>
      </c>
      <c r="W80" s="105">
        <f t="shared" si="172"/>
        <v>9900</v>
      </c>
      <c r="X80" s="157">
        <f t="shared" si="173"/>
        <v>9488.5</v>
      </c>
      <c r="Y80" s="157">
        <f t="shared" si="174"/>
        <v>411.5</v>
      </c>
      <c r="Z80" s="107">
        <f t="shared" si="175"/>
        <v>4.1565656565656563E-2</v>
      </c>
      <c r="AA80" s="529"/>
      <c r="AB80" s="491"/>
      <c r="AC80" s="109"/>
      <c r="AD80" s="109"/>
      <c r="AE80" s="109"/>
      <c r="AF80" s="109"/>
      <c r="AG80" s="109"/>
    </row>
    <row r="81" spans="1:33" s="303" customFormat="1" ht="43.2" customHeight="1" x14ac:dyDescent="0.25">
      <c r="A81" s="97" t="s">
        <v>75</v>
      </c>
      <c r="B81" s="98" t="s">
        <v>299</v>
      </c>
      <c r="C81" s="370" t="s">
        <v>300</v>
      </c>
      <c r="D81" s="100" t="s">
        <v>104</v>
      </c>
      <c r="E81" s="372">
        <v>25</v>
      </c>
      <c r="F81" s="373">
        <v>345</v>
      </c>
      <c r="G81" s="103">
        <f t="shared" si="166"/>
        <v>8625</v>
      </c>
      <c r="H81" s="101">
        <v>1</v>
      </c>
      <c r="I81" s="337">
        <f>9830.1+360+611+986+171+422+480+1800.27+1484.24</f>
        <v>16144.61</v>
      </c>
      <c r="J81" s="334">
        <f t="shared" si="167"/>
        <v>16144.61</v>
      </c>
      <c r="K81" s="101"/>
      <c r="L81" s="102"/>
      <c r="M81" s="103">
        <f t="shared" si="168"/>
        <v>0</v>
      </c>
      <c r="N81" s="101"/>
      <c r="O81" s="102"/>
      <c r="P81" s="103">
        <f t="shared" si="169"/>
        <v>0</v>
      </c>
      <c r="Q81" s="101"/>
      <c r="R81" s="102"/>
      <c r="S81" s="103">
        <f t="shared" si="170"/>
        <v>0</v>
      </c>
      <c r="T81" s="101"/>
      <c r="U81" s="102"/>
      <c r="V81" s="104">
        <f t="shared" si="171"/>
        <v>0</v>
      </c>
      <c r="W81" s="105">
        <f t="shared" si="172"/>
        <v>8625</v>
      </c>
      <c r="X81" s="157">
        <f t="shared" si="173"/>
        <v>16144.61</v>
      </c>
      <c r="Y81" s="157">
        <f t="shared" si="174"/>
        <v>-7519.6100000000006</v>
      </c>
      <c r="Z81" s="107">
        <f t="shared" si="175"/>
        <v>-0.87183884057971017</v>
      </c>
      <c r="AA81" s="529"/>
      <c r="AB81" s="491"/>
      <c r="AC81" s="109"/>
      <c r="AD81" s="109"/>
      <c r="AE81" s="109"/>
      <c r="AF81" s="109"/>
      <c r="AG81" s="109"/>
    </row>
    <row r="82" spans="1:33" s="303" customFormat="1" ht="30" customHeight="1" thickBot="1" x14ac:dyDescent="0.3">
      <c r="A82" s="97" t="s">
        <v>75</v>
      </c>
      <c r="B82" s="119" t="s">
        <v>301</v>
      </c>
      <c r="C82" s="371" t="s">
        <v>302</v>
      </c>
      <c r="D82" s="132" t="s">
        <v>104</v>
      </c>
      <c r="E82" s="374">
        <v>130</v>
      </c>
      <c r="F82" s="375">
        <v>160</v>
      </c>
      <c r="G82" s="103">
        <f t="shared" ref="G82" si="176">E82*F82</f>
        <v>20800</v>
      </c>
      <c r="H82" s="101">
        <v>1</v>
      </c>
      <c r="I82" s="337">
        <f>4664.7+648+1070+5572.8+3961.8+1846.8+202.5+616.92+1191.48+72.3+261.18</f>
        <v>20108.479999999996</v>
      </c>
      <c r="J82" s="334">
        <f t="shared" ref="J82" si="177">H82*I82</f>
        <v>20108.479999999996</v>
      </c>
      <c r="K82" s="101"/>
      <c r="L82" s="102"/>
      <c r="M82" s="103">
        <f t="shared" ref="M82" si="178">K82*L82</f>
        <v>0</v>
      </c>
      <c r="N82" s="101"/>
      <c r="O82" s="102"/>
      <c r="P82" s="103">
        <f t="shared" ref="P82" si="179">N82*O82</f>
        <v>0</v>
      </c>
      <c r="Q82" s="101"/>
      <c r="R82" s="102"/>
      <c r="S82" s="103">
        <f t="shared" ref="S82" si="180">Q82*R82</f>
        <v>0</v>
      </c>
      <c r="T82" s="101"/>
      <c r="U82" s="102"/>
      <c r="V82" s="104">
        <f t="shared" ref="V82" si="181">T82*U82</f>
        <v>0</v>
      </c>
      <c r="W82" s="105">
        <f t="shared" ref="W82" si="182">G82+M82+S82</f>
        <v>20800</v>
      </c>
      <c r="X82" s="157">
        <f t="shared" ref="X82" si="183">J82+P82+V82</f>
        <v>20108.479999999996</v>
      </c>
      <c r="Y82" s="157">
        <f t="shared" ref="Y82" si="184">W82-X82</f>
        <v>691.52000000000407</v>
      </c>
      <c r="Z82" s="107">
        <f t="shared" ref="Z82" si="185">Y82/W82</f>
        <v>3.3246153846154043E-2</v>
      </c>
      <c r="AA82" s="530"/>
      <c r="AB82" s="491"/>
      <c r="AC82" s="109"/>
      <c r="AD82" s="109"/>
      <c r="AE82" s="109"/>
      <c r="AF82" s="109"/>
      <c r="AG82" s="109"/>
    </row>
    <row r="83" spans="1:33" ht="30" customHeight="1" x14ac:dyDescent="0.25">
      <c r="A83" s="84" t="s">
        <v>70</v>
      </c>
      <c r="B83" s="169" t="s">
        <v>177</v>
      </c>
      <c r="C83" s="203" t="s">
        <v>178</v>
      </c>
      <c r="D83" s="87"/>
      <c r="E83" s="88"/>
      <c r="F83" s="89"/>
      <c r="G83" s="90">
        <f>SUM(G84:G85)</f>
        <v>11700</v>
      </c>
      <c r="H83" s="88"/>
      <c r="I83" s="89"/>
      <c r="J83" s="90">
        <f>SUM(J84:J85)</f>
        <v>11690</v>
      </c>
      <c r="K83" s="88"/>
      <c r="L83" s="89"/>
      <c r="M83" s="90">
        <f>SUM(M84:M85)</f>
        <v>0</v>
      </c>
      <c r="N83" s="88"/>
      <c r="O83" s="89"/>
      <c r="P83" s="90">
        <f>SUM(P84:P85)</f>
        <v>0</v>
      </c>
      <c r="Q83" s="88"/>
      <c r="R83" s="89"/>
      <c r="S83" s="90">
        <f>SUM(S84:S85)</f>
        <v>0</v>
      </c>
      <c r="T83" s="88"/>
      <c r="U83" s="89"/>
      <c r="V83" s="91">
        <f>SUM(V84:V85)</f>
        <v>0</v>
      </c>
      <c r="W83" s="187">
        <f t="shared" si="156"/>
        <v>11700</v>
      </c>
      <c r="X83" s="188">
        <f t="shared" si="157"/>
        <v>11690</v>
      </c>
      <c r="Y83" s="188">
        <f t="shared" si="158"/>
        <v>10</v>
      </c>
      <c r="Z83" s="94">
        <f t="shared" si="159"/>
        <v>8.547008547008547E-4</v>
      </c>
      <c r="AA83" s="95"/>
      <c r="AB83" s="489"/>
      <c r="AC83" s="96"/>
      <c r="AD83" s="96"/>
      <c r="AE83" s="96"/>
      <c r="AF83" s="96"/>
      <c r="AG83" s="96"/>
    </row>
    <row r="84" spans="1:33" ht="85.2" customHeight="1" x14ac:dyDescent="0.25">
      <c r="A84" s="97" t="s">
        <v>75</v>
      </c>
      <c r="B84" s="330" t="s">
        <v>179</v>
      </c>
      <c r="C84" s="355" t="s">
        <v>277</v>
      </c>
      <c r="D84" s="100" t="s">
        <v>104</v>
      </c>
      <c r="E84" s="357">
        <v>6</v>
      </c>
      <c r="F84" s="358">
        <v>1400</v>
      </c>
      <c r="G84" s="103">
        <f t="shared" ref="G84:G85" si="186">E84*F84</f>
        <v>8400</v>
      </c>
      <c r="H84" s="357">
        <v>7</v>
      </c>
      <c r="I84" s="358">
        <v>1200</v>
      </c>
      <c r="J84" s="334">
        <f t="shared" ref="J84:J85" si="187">H84*I84</f>
        <v>8400</v>
      </c>
      <c r="K84" s="101"/>
      <c r="L84" s="102"/>
      <c r="M84" s="103">
        <f t="shared" ref="M84:M85" si="188">K84*L84</f>
        <v>0</v>
      </c>
      <c r="N84" s="101"/>
      <c r="O84" s="102"/>
      <c r="P84" s="103">
        <f t="shared" ref="P84:P85" si="189">N84*O84</f>
        <v>0</v>
      </c>
      <c r="Q84" s="101"/>
      <c r="R84" s="102"/>
      <c r="S84" s="103">
        <f t="shared" ref="S84:S85" si="190">Q84*R84</f>
        <v>0</v>
      </c>
      <c r="T84" s="101"/>
      <c r="U84" s="102"/>
      <c r="V84" s="104">
        <f t="shared" ref="V84:V85" si="191">T84*U84</f>
        <v>0</v>
      </c>
      <c r="W84" s="105">
        <f t="shared" si="156"/>
        <v>8400</v>
      </c>
      <c r="X84" s="157">
        <f t="shared" si="157"/>
        <v>8400</v>
      </c>
      <c r="Y84" s="157">
        <f t="shared" si="158"/>
        <v>0</v>
      </c>
      <c r="Z84" s="107">
        <f t="shared" si="159"/>
        <v>0</v>
      </c>
      <c r="AA84" s="108" t="s">
        <v>369</v>
      </c>
      <c r="AB84" s="491"/>
      <c r="AC84" s="109"/>
      <c r="AD84" s="109"/>
      <c r="AE84" s="109"/>
      <c r="AF84" s="109"/>
      <c r="AG84" s="109"/>
    </row>
    <row r="85" spans="1:33" ht="37.200000000000003" customHeight="1" thickBot="1" x14ac:dyDescent="0.3">
      <c r="A85" s="97" t="s">
        <v>75</v>
      </c>
      <c r="B85" s="330" t="s">
        <v>180</v>
      </c>
      <c r="C85" s="355" t="s">
        <v>278</v>
      </c>
      <c r="D85" s="100" t="s">
        <v>104</v>
      </c>
      <c r="E85" s="357">
        <v>2</v>
      </c>
      <c r="F85" s="358">
        <v>1650</v>
      </c>
      <c r="G85" s="103">
        <f t="shared" si="186"/>
        <v>3300</v>
      </c>
      <c r="H85" s="357">
        <v>2</v>
      </c>
      <c r="I85" s="358">
        <v>1645</v>
      </c>
      <c r="J85" s="334">
        <f t="shared" si="187"/>
        <v>3290</v>
      </c>
      <c r="K85" s="101"/>
      <c r="L85" s="102"/>
      <c r="M85" s="103">
        <f t="shared" si="188"/>
        <v>0</v>
      </c>
      <c r="N85" s="101"/>
      <c r="O85" s="102"/>
      <c r="P85" s="103">
        <f t="shared" si="189"/>
        <v>0</v>
      </c>
      <c r="Q85" s="101"/>
      <c r="R85" s="102"/>
      <c r="S85" s="103">
        <f t="shared" si="190"/>
        <v>0</v>
      </c>
      <c r="T85" s="101"/>
      <c r="U85" s="102"/>
      <c r="V85" s="104">
        <f t="shared" si="191"/>
        <v>0</v>
      </c>
      <c r="W85" s="105">
        <f t="shared" si="156"/>
        <v>3300</v>
      </c>
      <c r="X85" s="157">
        <f t="shared" si="157"/>
        <v>3290</v>
      </c>
      <c r="Y85" s="157">
        <f t="shared" si="158"/>
        <v>10</v>
      </c>
      <c r="Z85" s="107">
        <f t="shared" si="159"/>
        <v>3.0303030303030303E-3</v>
      </c>
      <c r="AA85" s="108"/>
      <c r="AB85" s="491"/>
      <c r="AC85" s="109"/>
      <c r="AD85" s="109"/>
      <c r="AE85" s="109"/>
      <c r="AF85" s="109"/>
      <c r="AG85" s="109"/>
    </row>
    <row r="86" spans="1:33" ht="30" customHeight="1" x14ac:dyDescent="0.25">
      <c r="A86" s="84" t="s">
        <v>70</v>
      </c>
      <c r="B86" s="169" t="s">
        <v>181</v>
      </c>
      <c r="C86" s="203" t="s">
        <v>182</v>
      </c>
      <c r="D86" s="87"/>
      <c r="E86" s="88"/>
      <c r="F86" s="89"/>
      <c r="G86" s="90">
        <f>SUM(G87:G89)</f>
        <v>4600</v>
      </c>
      <c r="H86" s="88"/>
      <c r="I86" s="89"/>
      <c r="J86" s="90">
        <f>SUM(J87:J89)</f>
        <v>3404.45</v>
      </c>
      <c r="K86" s="88"/>
      <c r="L86" s="89"/>
      <c r="M86" s="90">
        <f>SUM(M87:M89)</f>
        <v>0</v>
      </c>
      <c r="N86" s="88"/>
      <c r="O86" s="89"/>
      <c r="P86" s="90">
        <f>SUM(P87:P89)</f>
        <v>0</v>
      </c>
      <c r="Q86" s="88"/>
      <c r="R86" s="89"/>
      <c r="S86" s="90">
        <f>SUM(S87:S89)</f>
        <v>0</v>
      </c>
      <c r="T86" s="88"/>
      <c r="U86" s="89"/>
      <c r="V86" s="91">
        <f>SUM(V87:V89)</f>
        <v>0</v>
      </c>
      <c r="W86" s="92">
        <f t="shared" si="156"/>
        <v>4600</v>
      </c>
      <c r="X86" s="176">
        <f t="shared" si="157"/>
        <v>3404.45</v>
      </c>
      <c r="Y86" s="176">
        <f t="shared" si="158"/>
        <v>1195.5500000000002</v>
      </c>
      <c r="Z86" s="94">
        <f t="shared" si="159"/>
        <v>0.25990217391304354</v>
      </c>
      <c r="AA86" s="95"/>
      <c r="AB86" s="489"/>
      <c r="AC86" s="96"/>
      <c r="AD86" s="96"/>
      <c r="AE86" s="96"/>
      <c r="AF86" s="96"/>
      <c r="AG86" s="96"/>
    </row>
    <row r="87" spans="1:33" ht="30" customHeight="1" x14ac:dyDescent="0.25">
      <c r="A87" s="97" t="s">
        <v>75</v>
      </c>
      <c r="B87" s="98" t="s">
        <v>183</v>
      </c>
      <c r="C87" s="368" t="s">
        <v>291</v>
      </c>
      <c r="D87" s="100" t="s">
        <v>104</v>
      </c>
      <c r="E87" s="369">
        <v>5</v>
      </c>
      <c r="F87" s="337">
        <v>120</v>
      </c>
      <c r="G87" s="103">
        <f t="shared" ref="G87:G89" si="192">E87*F87</f>
        <v>600</v>
      </c>
      <c r="H87" s="369">
        <v>5</v>
      </c>
      <c r="I87" s="337">
        <v>96.23</v>
      </c>
      <c r="J87" s="334">
        <f t="shared" ref="J87:J89" si="193">H87*I87</f>
        <v>481.15000000000003</v>
      </c>
      <c r="K87" s="101"/>
      <c r="L87" s="102"/>
      <c r="M87" s="103">
        <f t="shared" ref="M87:M89" si="194">K87*L87</f>
        <v>0</v>
      </c>
      <c r="N87" s="101"/>
      <c r="O87" s="102"/>
      <c r="P87" s="103">
        <f t="shared" ref="P87:P89" si="195">N87*O87</f>
        <v>0</v>
      </c>
      <c r="Q87" s="101"/>
      <c r="R87" s="102"/>
      <c r="S87" s="103">
        <f t="shared" ref="S87:S89" si="196">Q87*R87</f>
        <v>0</v>
      </c>
      <c r="T87" s="101"/>
      <c r="U87" s="102"/>
      <c r="V87" s="104">
        <f t="shared" ref="V87:V89" si="197">T87*U87</f>
        <v>0</v>
      </c>
      <c r="W87" s="105">
        <f t="shared" si="156"/>
        <v>600</v>
      </c>
      <c r="X87" s="157">
        <f t="shared" si="157"/>
        <v>481.15000000000003</v>
      </c>
      <c r="Y87" s="157">
        <f t="shared" si="158"/>
        <v>118.84999999999997</v>
      </c>
      <c r="Z87" s="107">
        <f t="shared" si="159"/>
        <v>0.19808333333333328</v>
      </c>
      <c r="AA87" s="108"/>
      <c r="AB87" s="491"/>
      <c r="AC87" s="109"/>
      <c r="AD87" s="109"/>
      <c r="AE87" s="109"/>
      <c r="AF87" s="109"/>
      <c r="AG87" s="109"/>
    </row>
    <row r="88" spans="1:33" ht="30" customHeight="1" x14ac:dyDescent="0.25">
      <c r="A88" s="97" t="s">
        <v>75</v>
      </c>
      <c r="B88" s="98" t="s">
        <v>184</v>
      </c>
      <c r="C88" s="368" t="s">
        <v>292</v>
      </c>
      <c r="D88" s="100" t="s">
        <v>104</v>
      </c>
      <c r="E88" s="369">
        <v>10</v>
      </c>
      <c r="F88" s="337">
        <v>120</v>
      </c>
      <c r="G88" s="103">
        <f t="shared" si="192"/>
        <v>1200</v>
      </c>
      <c r="H88" s="101">
        <v>10</v>
      </c>
      <c r="I88" s="337">
        <v>27.73</v>
      </c>
      <c r="J88" s="334">
        <f t="shared" si="193"/>
        <v>277.3</v>
      </c>
      <c r="K88" s="101"/>
      <c r="L88" s="102"/>
      <c r="M88" s="103">
        <f t="shared" si="194"/>
        <v>0</v>
      </c>
      <c r="N88" s="101"/>
      <c r="O88" s="102"/>
      <c r="P88" s="103">
        <f t="shared" si="195"/>
        <v>0</v>
      </c>
      <c r="Q88" s="101"/>
      <c r="R88" s="102"/>
      <c r="S88" s="103">
        <f t="shared" si="196"/>
        <v>0</v>
      </c>
      <c r="T88" s="101"/>
      <c r="U88" s="102"/>
      <c r="V88" s="104">
        <f t="shared" si="197"/>
        <v>0</v>
      </c>
      <c r="W88" s="105">
        <f t="shared" si="156"/>
        <v>1200</v>
      </c>
      <c r="X88" s="157">
        <f t="shared" si="157"/>
        <v>277.3</v>
      </c>
      <c r="Y88" s="157">
        <f t="shared" si="158"/>
        <v>922.7</v>
      </c>
      <c r="Z88" s="107">
        <f t="shared" si="159"/>
        <v>0.76891666666666669</v>
      </c>
      <c r="AA88" s="108"/>
      <c r="AB88" s="491"/>
      <c r="AC88" s="109"/>
      <c r="AD88" s="109"/>
      <c r="AE88" s="109"/>
      <c r="AF88" s="109"/>
      <c r="AG88" s="109"/>
    </row>
    <row r="89" spans="1:33" ht="70.8" customHeight="1" thickBot="1" x14ac:dyDescent="0.3">
      <c r="A89" s="120" t="s">
        <v>75</v>
      </c>
      <c r="B89" s="98" t="s">
        <v>185</v>
      </c>
      <c r="C89" s="368" t="s">
        <v>293</v>
      </c>
      <c r="D89" s="132" t="s">
        <v>104</v>
      </c>
      <c r="E89" s="369">
        <v>4</v>
      </c>
      <c r="F89" s="337">
        <v>700</v>
      </c>
      <c r="G89" s="115">
        <f t="shared" si="192"/>
        <v>2800</v>
      </c>
      <c r="H89" s="113">
        <v>14</v>
      </c>
      <c r="I89" s="468">
        <f>157.5+157.5/100*20</f>
        <v>189</v>
      </c>
      <c r="J89" s="469">
        <f t="shared" si="193"/>
        <v>2646</v>
      </c>
      <c r="K89" s="113"/>
      <c r="L89" s="114"/>
      <c r="M89" s="115">
        <f t="shared" si="194"/>
        <v>0</v>
      </c>
      <c r="N89" s="113"/>
      <c r="O89" s="114"/>
      <c r="P89" s="115">
        <f t="shared" si="195"/>
        <v>0</v>
      </c>
      <c r="Q89" s="113"/>
      <c r="R89" s="114"/>
      <c r="S89" s="115">
        <f t="shared" si="196"/>
        <v>0</v>
      </c>
      <c r="T89" s="113"/>
      <c r="U89" s="114"/>
      <c r="V89" s="116">
        <f t="shared" si="197"/>
        <v>0</v>
      </c>
      <c r="W89" s="117">
        <f t="shared" si="156"/>
        <v>2800</v>
      </c>
      <c r="X89" s="178">
        <f t="shared" si="157"/>
        <v>2646</v>
      </c>
      <c r="Y89" s="178">
        <f t="shared" si="158"/>
        <v>154</v>
      </c>
      <c r="Z89" s="107">
        <f t="shared" si="159"/>
        <v>5.5E-2</v>
      </c>
      <c r="AA89" s="118" t="s">
        <v>370</v>
      </c>
      <c r="AB89" s="491"/>
      <c r="AC89" s="109"/>
      <c r="AD89" s="109"/>
      <c r="AE89" s="109"/>
      <c r="AF89" s="109"/>
      <c r="AG89" s="109"/>
    </row>
    <row r="90" spans="1:33" ht="30" customHeight="1" thickBot="1" x14ac:dyDescent="0.3">
      <c r="A90" s="189" t="s">
        <v>186</v>
      </c>
      <c r="B90" s="190"/>
      <c r="C90" s="191"/>
      <c r="D90" s="192"/>
      <c r="E90" s="193"/>
      <c r="F90" s="141"/>
      <c r="G90" s="142">
        <f>G86+G83+G77</f>
        <v>77555</v>
      </c>
      <c r="H90" s="193"/>
      <c r="I90" s="141"/>
      <c r="J90" s="142">
        <f>J86+J83+J77</f>
        <v>99755.53</v>
      </c>
      <c r="K90" s="143"/>
      <c r="L90" s="141"/>
      <c r="M90" s="142">
        <f>M86+M83+M77</f>
        <v>0</v>
      </c>
      <c r="N90" s="143"/>
      <c r="O90" s="141"/>
      <c r="P90" s="142">
        <f>P86+P83+P77</f>
        <v>0</v>
      </c>
      <c r="Q90" s="143"/>
      <c r="R90" s="141"/>
      <c r="S90" s="142">
        <f>S86+S83+S77</f>
        <v>0</v>
      </c>
      <c r="T90" s="143"/>
      <c r="U90" s="141"/>
      <c r="V90" s="144">
        <f>V86+V83+V77</f>
        <v>0</v>
      </c>
      <c r="W90" s="146">
        <f>W86+W83+W77</f>
        <v>77555</v>
      </c>
      <c r="X90" s="146">
        <f>X86+X83+X77</f>
        <v>99755.53</v>
      </c>
      <c r="Y90" s="181">
        <f t="shared" si="158"/>
        <v>-22200.53</v>
      </c>
      <c r="Z90" s="164">
        <f t="shared" si="159"/>
        <v>-0.28625530268841465</v>
      </c>
      <c r="AA90" s="165"/>
      <c r="AB90" s="487"/>
      <c r="AC90" s="53"/>
      <c r="AD90" s="53"/>
      <c r="AE90" s="53"/>
      <c r="AF90" s="53"/>
      <c r="AG90" s="53"/>
    </row>
    <row r="91" spans="1:33" ht="30" customHeight="1" thickBot="1" x14ac:dyDescent="0.3">
      <c r="A91" s="199" t="s">
        <v>70</v>
      </c>
      <c r="B91" s="150">
        <v>7</v>
      </c>
      <c r="C91" s="201" t="s">
        <v>187</v>
      </c>
      <c r="D91" s="152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4"/>
      <c r="X91" s="154"/>
      <c r="Y91" s="154"/>
      <c r="Z91" s="167"/>
      <c r="AA91" s="168"/>
      <c r="AB91" s="487"/>
      <c r="AC91" s="53"/>
      <c r="AD91" s="53"/>
      <c r="AE91" s="53"/>
      <c r="AF91" s="53"/>
      <c r="AG91" s="53"/>
    </row>
    <row r="92" spans="1:33" ht="30" customHeight="1" x14ac:dyDescent="0.25">
      <c r="A92" s="97" t="s">
        <v>75</v>
      </c>
      <c r="B92" s="98" t="s">
        <v>188</v>
      </c>
      <c r="C92" s="368" t="s">
        <v>294</v>
      </c>
      <c r="D92" s="455" t="s">
        <v>104</v>
      </c>
      <c r="E92" s="369">
        <v>1</v>
      </c>
      <c r="F92" s="337">
        <v>500</v>
      </c>
      <c r="G92" s="103">
        <f t="shared" ref="G92:G93" si="198">E92*F92</f>
        <v>500</v>
      </c>
      <c r="H92" s="372">
        <v>1</v>
      </c>
      <c r="I92" s="337">
        <v>453.57</v>
      </c>
      <c r="J92" s="334">
        <f t="shared" ref="J92" si="199">H92*I92</f>
        <v>453.57</v>
      </c>
      <c r="K92" s="101"/>
      <c r="L92" s="102"/>
      <c r="M92" s="103">
        <f t="shared" ref="M92:M93" si="200">K92*L92</f>
        <v>0</v>
      </c>
      <c r="N92" s="101"/>
      <c r="O92" s="102"/>
      <c r="P92" s="103">
        <f t="shared" ref="P92:P93" si="201">N92*O92</f>
        <v>0</v>
      </c>
      <c r="Q92" s="101"/>
      <c r="R92" s="102"/>
      <c r="S92" s="103">
        <f t="shared" ref="S92:S93" si="202">Q92*R92</f>
        <v>0</v>
      </c>
      <c r="T92" s="101"/>
      <c r="U92" s="102"/>
      <c r="V92" s="104">
        <f t="shared" ref="V92:V93" si="203">T92*U92</f>
        <v>0</v>
      </c>
      <c r="W92" s="204">
        <f t="shared" ref="W92:W93" si="204">G92+M92+S92</f>
        <v>500</v>
      </c>
      <c r="X92" s="205">
        <f t="shared" ref="X92:X93" si="205">J92+P92+V92</f>
        <v>453.57</v>
      </c>
      <c r="Y92" s="205">
        <f t="shared" ref="Y92:Y94" si="206">W92-X92</f>
        <v>46.430000000000007</v>
      </c>
      <c r="Z92" s="206">
        <f t="shared" ref="Z92:Z94" si="207">Y92/W92</f>
        <v>9.2860000000000012E-2</v>
      </c>
      <c r="AA92" s="207"/>
      <c r="AB92" s="491"/>
      <c r="AC92" s="109"/>
      <c r="AD92" s="109"/>
      <c r="AE92" s="109"/>
      <c r="AF92" s="109"/>
      <c r="AG92" s="109"/>
    </row>
    <row r="93" spans="1:33" ht="30" customHeight="1" thickBot="1" x14ac:dyDescent="0.3">
      <c r="A93" s="97" t="s">
        <v>75</v>
      </c>
      <c r="B93" s="98" t="s">
        <v>189</v>
      </c>
      <c r="C93" s="158" t="s">
        <v>295</v>
      </c>
      <c r="D93" s="100" t="s">
        <v>104</v>
      </c>
      <c r="E93" s="372">
        <v>1</v>
      </c>
      <c r="F93" s="373">
        <v>1300</v>
      </c>
      <c r="G93" s="103">
        <f t="shared" si="198"/>
        <v>1300</v>
      </c>
      <c r="H93" s="372">
        <v>1</v>
      </c>
      <c r="I93" s="337">
        <v>1270</v>
      </c>
      <c r="J93" s="334">
        <f t="shared" ref="J93" si="208">H93*I93</f>
        <v>1270</v>
      </c>
      <c r="K93" s="101"/>
      <c r="L93" s="102"/>
      <c r="M93" s="103">
        <f t="shared" si="200"/>
        <v>0</v>
      </c>
      <c r="N93" s="101"/>
      <c r="O93" s="102"/>
      <c r="P93" s="103">
        <f t="shared" si="201"/>
        <v>0</v>
      </c>
      <c r="Q93" s="101"/>
      <c r="R93" s="102"/>
      <c r="S93" s="103">
        <f t="shared" si="202"/>
        <v>0</v>
      </c>
      <c r="T93" s="101"/>
      <c r="U93" s="102"/>
      <c r="V93" s="104">
        <f t="shared" si="203"/>
        <v>0</v>
      </c>
      <c r="W93" s="105">
        <f t="shared" si="204"/>
        <v>1300</v>
      </c>
      <c r="X93" s="157">
        <f t="shared" si="205"/>
        <v>1270</v>
      </c>
      <c r="Y93" s="157">
        <f t="shared" si="206"/>
        <v>30</v>
      </c>
      <c r="Z93" s="208">
        <f t="shared" si="207"/>
        <v>2.3076923076923078E-2</v>
      </c>
      <c r="AA93" s="108"/>
      <c r="AB93" s="491"/>
      <c r="AC93" s="109"/>
      <c r="AD93" s="109"/>
      <c r="AE93" s="109"/>
      <c r="AF93" s="109"/>
      <c r="AG93" s="109"/>
    </row>
    <row r="94" spans="1:33" ht="30" customHeight="1" thickBot="1" x14ac:dyDescent="0.3">
      <c r="A94" s="189" t="s">
        <v>190</v>
      </c>
      <c r="B94" s="209"/>
      <c r="C94" s="191"/>
      <c r="D94" s="192"/>
      <c r="E94" s="193"/>
      <c r="F94" s="141"/>
      <c r="G94" s="142">
        <f>SUM(G92:G93)</f>
        <v>1800</v>
      </c>
      <c r="H94" s="193"/>
      <c r="I94" s="141"/>
      <c r="J94" s="142">
        <f>SUM(J92:J93)</f>
        <v>1723.57</v>
      </c>
      <c r="K94" s="143"/>
      <c r="L94" s="141"/>
      <c r="M94" s="142">
        <f>SUM(M92:M93)</f>
        <v>0</v>
      </c>
      <c r="N94" s="143"/>
      <c r="O94" s="141"/>
      <c r="P94" s="142">
        <f>SUM(P92:P93)</f>
        <v>0</v>
      </c>
      <c r="Q94" s="143"/>
      <c r="R94" s="141"/>
      <c r="S94" s="142">
        <f>SUM(S92:S93)</f>
        <v>0</v>
      </c>
      <c r="T94" s="143"/>
      <c r="U94" s="141"/>
      <c r="V94" s="144">
        <f>SUM(V92:V93)</f>
        <v>0</v>
      </c>
      <c r="W94" s="146">
        <f>SUM(W92:W93)</f>
        <v>1800</v>
      </c>
      <c r="X94" s="146">
        <f>SUM(X92:X93)</f>
        <v>1723.57</v>
      </c>
      <c r="Y94" s="210">
        <f t="shared" si="206"/>
        <v>76.430000000000064</v>
      </c>
      <c r="Z94" s="211">
        <f t="shared" si="207"/>
        <v>4.2461111111111144E-2</v>
      </c>
      <c r="AA94" s="212"/>
      <c r="AB94" s="487"/>
      <c r="AC94" s="53"/>
      <c r="AD94" s="53"/>
      <c r="AE94" s="53"/>
      <c r="AF94" s="53"/>
      <c r="AG94" s="53"/>
    </row>
    <row r="95" spans="1:33" ht="30" customHeight="1" thickBot="1" x14ac:dyDescent="0.3">
      <c r="A95" s="199" t="s">
        <v>70</v>
      </c>
      <c r="B95" s="150">
        <v>8</v>
      </c>
      <c r="C95" s="213" t="s">
        <v>191</v>
      </c>
      <c r="D95" s="152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4"/>
      <c r="X95" s="154"/>
      <c r="Y95" s="82"/>
      <c r="Z95" s="155"/>
      <c r="AA95" s="214"/>
      <c r="AB95" s="489"/>
      <c r="AC95" s="96"/>
      <c r="AD95" s="96"/>
      <c r="AE95" s="96"/>
      <c r="AF95" s="96"/>
      <c r="AG95" s="96"/>
    </row>
    <row r="96" spans="1:33" ht="30" customHeight="1" x14ac:dyDescent="0.25">
      <c r="A96" s="97" t="s">
        <v>75</v>
      </c>
      <c r="B96" s="377" t="s">
        <v>192</v>
      </c>
      <c r="C96" s="368" t="s">
        <v>305</v>
      </c>
      <c r="D96" s="455" t="s">
        <v>193</v>
      </c>
      <c r="E96" s="369">
        <v>100</v>
      </c>
      <c r="F96" s="337">
        <v>80</v>
      </c>
      <c r="G96" s="334">
        <f t="shared" ref="G96" si="209">E96*F96</f>
        <v>8000</v>
      </c>
      <c r="H96" s="369">
        <v>18</v>
      </c>
      <c r="I96" s="337">
        <v>80</v>
      </c>
      <c r="J96" s="334">
        <f t="shared" ref="J96" si="210">H96*I96</f>
        <v>1440</v>
      </c>
      <c r="K96" s="101"/>
      <c r="L96" s="102"/>
      <c r="M96" s="103">
        <f t="shared" ref="M96" si="211">K96*L96</f>
        <v>0</v>
      </c>
      <c r="N96" s="101"/>
      <c r="O96" s="102"/>
      <c r="P96" s="103">
        <f t="shared" ref="P96" si="212">N96*O96</f>
        <v>0</v>
      </c>
      <c r="Q96" s="101"/>
      <c r="R96" s="102"/>
      <c r="S96" s="103">
        <f t="shared" ref="S96" si="213">Q96*R96</f>
        <v>0</v>
      </c>
      <c r="T96" s="101"/>
      <c r="U96" s="102"/>
      <c r="V96" s="104">
        <f t="shared" ref="V96" si="214">T96*U96</f>
        <v>0</v>
      </c>
      <c r="W96" s="204">
        <f t="shared" ref="W96" si="215">G96+M96+S96</f>
        <v>8000</v>
      </c>
      <c r="X96" s="205">
        <f t="shared" ref="X96" si="216">J96+P96+V96</f>
        <v>1440</v>
      </c>
      <c r="Y96" s="215">
        <f t="shared" ref="Y96:Y98" si="217">W96-X96</f>
        <v>6560</v>
      </c>
      <c r="Z96" s="206">
        <f t="shared" ref="Z96:Z98" si="218">Y96/W96</f>
        <v>0.82</v>
      </c>
      <c r="AA96" s="216"/>
      <c r="AB96" s="491"/>
      <c r="AC96" s="109"/>
      <c r="AD96" s="109"/>
      <c r="AE96" s="109"/>
      <c r="AF96" s="109"/>
      <c r="AG96" s="109"/>
    </row>
    <row r="97" spans="1:33" s="376" customFormat="1" ht="82.2" customHeight="1" thickBot="1" x14ac:dyDescent="0.3">
      <c r="A97" s="97" t="s">
        <v>75</v>
      </c>
      <c r="B97" s="479" t="s">
        <v>194</v>
      </c>
      <c r="C97" s="368" t="s">
        <v>306</v>
      </c>
      <c r="D97" s="455" t="s">
        <v>104</v>
      </c>
      <c r="E97" s="416">
        <v>500</v>
      </c>
      <c r="F97" s="391">
        <v>104.8</v>
      </c>
      <c r="G97" s="334">
        <f t="shared" ref="G97" si="219">E97*F97</f>
        <v>52400</v>
      </c>
      <c r="H97" s="369">
        <f>500+350</f>
        <v>850</v>
      </c>
      <c r="I97" s="480">
        <v>121.50239999999999</v>
      </c>
      <c r="J97" s="334">
        <f>58960+44317</f>
        <v>103277</v>
      </c>
      <c r="K97" s="101"/>
      <c r="L97" s="102"/>
      <c r="M97" s="103">
        <f t="shared" ref="M97" si="220">K97*L97</f>
        <v>0</v>
      </c>
      <c r="N97" s="101"/>
      <c r="O97" s="102"/>
      <c r="P97" s="103">
        <f t="shared" ref="P97" si="221">N97*O97</f>
        <v>0</v>
      </c>
      <c r="Q97" s="101"/>
      <c r="R97" s="102"/>
      <c r="S97" s="103">
        <f t="shared" ref="S97" si="222">Q97*R97</f>
        <v>0</v>
      </c>
      <c r="T97" s="101"/>
      <c r="U97" s="102"/>
      <c r="V97" s="104">
        <f t="shared" ref="V97" si="223">T97*U97</f>
        <v>0</v>
      </c>
      <c r="W97" s="105">
        <f t="shared" ref="W97" si="224">G97+M97+S97</f>
        <v>52400</v>
      </c>
      <c r="X97" s="157">
        <f t="shared" ref="X97" si="225">J97+P97+V97</f>
        <v>103277</v>
      </c>
      <c r="Y97" s="106">
        <f t="shared" ref="Y97" si="226">W97-X97</f>
        <v>-50877</v>
      </c>
      <c r="Z97" s="208">
        <f t="shared" ref="Z97" si="227">Y97/W97</f>
        <v>-0.97093511450381675</v>
      </c>
      <c r="AA97" s="216" t="s">
        <v>361</v>
      </c>
      <c r="AB97" s="491"/>
      <c r="AC97" s="109"/>
      <c r="AD97" s="109"/>
      <c r="AE97" s="109"/>
      <c r="AF97" s="109"/>
      <c r="AG97" s="109"/>
    </row>
    <row r="98" spans="1:33" ht="30" customHeight="1" thickBot="1" x14ac:dyDescent="0.3">
      <c r="A98" s="189" t="s">
        <v>195</v>
      </c>
      <c r="B98" s="218"/>
      <c r="C98" s="191"/>
      <c r="D98" s="219"/>
      <c r="E98" s="220"/>
      <c r="F98" s="221"/>
      <c r="G98" s="163">
        <f>SUM(G96:G97)</f>
        <v>60400</v>
      </c>
      <c r="H98" s="220"/>
      <c r="I98" s="221"/>
      <c r="J98" s="163">
        <f>SUM(J96:J97)</f>
        <v>104717</v>
      </c>
      <c r="K98" s="193"/>
      <c r="L98" s="141"/>
      <c r="M98" s="222">
        <f>SUM(M96:M97)</f>
        <v>0</v>
      </c>
      <c r="N98" s="220"/>
      <c r="O98" s="221"/>
      <c r="P98" s="163">
        <f>SUM(P96:P97)</f>
        <v>0</v>
      </c>
      <c r="Q98" s="220"/>
      <c r="R98" s="221"/>
      <c r="S98" s="163">
        <f>SUM(S96:S97)</f>
        <v>0</v>
      </c>
      <c r="T98" s="220"/>
      <c r="U98" s="221"/>
      <c r="V98" s="163">
        <f>SUM(V96:V97)</f>
        <v>0</v>
      </c>
      <c r="W98" s="146">
        <f>SUM(W96:W97)</f>
        <v>60400</v>
      </c>
      <c r="X98" s="146">
        <f>SUM(X96:X97)</f>
        <v>104717</v>
      </c>
      <c r="Y98" s="210">
        <f t="shared" si="217"/>
        <v>-44317</v>
      </c>
      <c r="Z98" s="211">
        <f t="shared" si="218"/>
        <v>-0.73372516556291389</v>
      </c>
      <c r="AA98" s="223"/>
      <c r="AB98" s="487"/>
      <c r="AC98" s="53"/>
      <c r="AD98" s="53"/>
      <c r="AE98" s="53"/>
      <c r="AF98" s="53"/>
      <c r="AG98" s="53"/>
    </row>
    <row r="99" spans="1:33" ht="30" customHeight="1" thickBot="1" x14ac:dyDescent="0.3">
      <c r="A99" s="199" t="s">
        <v>70</v>
      </c>
      <c r="B99" s="150">
        <v>9</v>
      </c>
      <c r="C99" s="421" t="s">
        <v>196</v>
      </c>
      <c r="D99" s="422"/>
      <c r="E99" s="423"/>
      <c r="F99" s="423"/>
      <c r="G99" s="423"/>
      <c r="H99" s="423"/>
      <c r="I99" s="423"/>
      <c r="J99" s="423"/>
      <c r="K99" s="153"/>
      <c r="L99" s="153"/>
      <c r="M99" s="153"/>
      <c r="N99" s="224"/>
      <c r="O99" s="224"/>
      <c r="P99" s="224"/>
      <c r="Q99" s="224"/>
      <c r="R99" s="224"/>
      <c r="S99" s="224"/>
      <c r="T99" s="224"/>
      <c r="U99" s="224"/>
      <c r="V99" s="224"/>
      <c r="W99" s="154"/>
      <c r="X99" s="154"/>
      <c r="Y99" s="82"/>
      <c r="Z99" s="155"/>
      <c r="AA99" s="214"/>
      <c r="AB99" s="487"/>
      <c r="AC99" s="53"/>
      <c r="AD99" s="53"/>
      <c r="AE99" s="53"/>
      <c r="AF99" s="53"/>
      <c r="AG99" s="53"/>
    </row>
    <row r="100" spans="1:33" ht="43.8" customHeight="1" thickBot="1" x14ac:dyDescent="0.3">
      <c r="A100" s="225" t="s">
        <v>75</v>
      </c>
      <c r="B100" s="379" t="s">
        <v>307</v>
      </c>
      <c r="C100" s="380" t="s">
        <v>308</v>
      </c>
      <c r="D100" s="424" t="s">
        <v>319</v>
      </c>
      <c r="E100" s="389">
        <v>10</v>
      </c>
      <c r="F100" s="390">
        <v>1600</v>
      </c>
      <c r="G100" s="425">
        <f t="shared" ref="G100:G105" si="228">E100*F100</f>
        <v>16000</v>
      </c>
      <c r="H100" s="389">
        <f>10+5</f>
        <v>15</v>
      </c>
      <c r="I100" s="390">
        <v>1600</v>
      </c>
      <c r="J100" s="425">
        <f t="shared" ref="J100:J105" si="229">H100*I100</f>
        <v>24000</v>
      </c>
      <c r="K100" s="228"/>
      <c r="L100" s="226"/>
      <c r="M100" s="227">
        <f t="shared" ref="M100:M105" si="230">K100*L100</f>
        <v>0</v>
      </c>
      <c r="N100" s="228"/>
      <c r="O100" s="226"/>
      <c r="P100" s="227">
        <f t="shared" ref="P100:P105" si="231">N100*O100</f>
        <v>0</v>
      </c>
      <c r="Q100" s="228"/>
      <c r="R100" s="226"/>
      <c r="S100" s="227">
        <f t="shared" ref="S100:S105" si="232">Q100*R100</f>
        <v>0</v>
      </c>
      <c r="T100" s="228"/>
      <c r="U100" s="226"/>
      <c r="V100" s="229">
        <f t="shared" ref="V100:V105" si="233">T100*U100</f>
        <v>0</v>
      </c>
      <c r="W100" s="204">
        <f t="shared" ref="W100:W105" si="234">G100+M100+S100</f>
        <v>16000</v>
      </c>
      <c r="X100" s="205">
        <f t="shared" ref="X100:X105" si="235">J100+P100+V100</f>
        <v>24000</v>
      </c>
      <c r="Y100" s="215">
        <f t="shared" ref="Y100:Y106" si="236">W100-X100</f>
        <v>-8000</v>
      </c>
      <c r="Z100" s="206">
        <f t="shared" ref="Z100:Z106" si="237">Y100/W100</f>
        <v>-0.5</v>
      </c>
      <c r="AA100" s="230" t="s">
        <v>362</v>
      </c>
      <c r="AB100" s="490"/>
      <c r="AC100" s="109"/>
      <c r="AD100" s="109"/>
      <c r="AE100" s="109"/>
      <c r="AF100" s="109"/>
      <c r="AG100" s="109"/>
    </row>
    <row r="101" spans="1:33" ht="43.8" customHeight="1" x14ac:dyDescent="0.25">
      <c r="A101" s="97" t="s">
        <v>75</v>
      </c>
      <c r="B101" s="379" t="s">
        <v>309</v>
      </c>
      <c r="C101" s="368" t="s">
        <v>310</v>
      </c>
      <c r="D101" s="415" t="s">
        <v>320</v>
      </c>
      <c r="E101" s="416">
        <v>24</v>
      </c>
      <c r="F101" s="391">
        <v>1600</v>
      </c>
      <c r="G101" s="334">
        <f t="shared" si="228"/>
        <v>38400</v>
      </c>
      <c r="H101" s="417">
        <f>3+4+5+9+3+10</f>
        <v>34</v>
      </c>
      <c r="I101" s="337">
        <v>1600</v>
      </c>
      <c r="J101" s="334">
        <f t="shared" si="229"/>
        <v>54400</v>
      </c>
      <c r="K101" s="101"/>
      <c r="L101" s="102"/>
      <c r="M101" s="103">
        <f t="shared" si="230"/>
        <v>0</v>
      </c>
      <c r="N101" s="101"/>
      <c r="O101" s="102"/>
      <c r="P101" s="103">
        <f t="shared" si="231"/>
        <v>0</v>
      </c>
      <c r="Q101" s="101"/>
      <c r="R101" s="102"/>
      <c r="S101" s="103">
        <f t="shared" si="232"/>
        <v>0</v>
      </c>
      <c r="T101" s="101"/>
      <c r="U101" s="102"/>
      <c r="V101" s="104">
        <f t="shared" si="233"/>
        <v>0</v>
      </c>
      <c r="W101" s="105">
        <f t="shared" si="234"/>
        <v>38400</v>
      </c>
      <c r="X101" s="157">
        <f t="shared" si="235"/>
        <v>54400</v>
      </c>
      <c r="Y101" s="106">
        <f t="shared" si="236"/>
        <v>-16000</v>
      </c>
      <c r="Z101" s="208">
        <f t="shared" si="237"/>
        <v>-0.41666666666666669</v>
      </c>
      <c r="AA101" s="230" t="s">
        <v>363</v>
      </c>
      <c r="AB101" s="491"/>
      <c r="AC101" s="109"/>
      <c r="AD101" s="109"/>
      <c r="AE101" s="109"/>
      <c r="AF101" s="109"/>
      <c r="AG101" s="109"/>
    </row>
    <row r="102" spans="1:33" ht="72" customHeight="1" x14ac:dyDescent="0.25">
      <c r="A102" s="97" t="s">
        <v>75</v>
      </c>
      <c r="B102" s="381" t="s">
        <v>311</v>
      </c>
      <c r="C102" s="408" t="s">
        <v>312</v>
      </c>
      <c r="D102" s="409" t="s">
        <v>321</v>
      </c>
      <c r="E102" s="406">
        <v>10.5</v>
      </c>
      <c r="F102" s="407">
        <v>7000</v>
      </c>
      <c r="G102" s="103">
        <f t="shared" si="228"/>
        <v>73500</v>
      </c>
      <c r="H102" s="406">
        <v>9.5</v>
      </c>
      <c r="I102" s="407">
        <v>7000</v>
      </c>
      <c r="J102" s="334">
        <f t="shared" si="229"/>
        <v>66500</v>
      </c>
      <c r="K102" s="101"/>
      <c r="L102" s="102"/>
      <c r="M102" s="103">
        <f t="shared" si="230"/>
        <v>0</v>
      </c>
      <c r="N102" s="101"/>
      <c r="O102" s="102"/>
      <c r="P102" s="103">
        <f t="shared" si="231"/>
        <v>0</v>
      </c>
      <c r="Q102" s="101"/>
      <c r="R102" s="102"/>
      <c r="S102" s="103">
        <f t="shared" si="232"/>
        <v>0</v>
      </c>
      <c r="T102" s="101"/>
      <c r="U102" s="102"/>
      <c r="V102" s="104">
        <f t="shared" si="233"/>
        <v>0</v>
      </c>
      <c r="W102" s="105">
        <f t="shared" si="234"/>
        <v>73500</v>
      </c>
      <c r="X102" s="157">
        <f t="shared" si="235"/>
        <v>66500</v>
      </c>
      <c r="Y102" s="106">
        <f t="shared" si="236"/>
        <v>7000</v>
      </c>
      <c r="Z102" s="208">
        <f t="shared" si="237"/>
        <v>9.5238095238095233E-2</v>
      </c>
      <c r="AA102" s="108" t="s">
        <v>303</v>
      </c>
      <c r="AB102" s="491"/>
      <c r="AC102" s="109"/>
      <c r="AD102" s="109"/>
      <c r="AE102" s="109"/>
      <c r="AF102" s="109"/>
      <c r="AG102" s="109"/>
    </row>
    <row r="103" spans="1:33" s="367" customFormat="1" ht="42" customHeight="1" x14ac:dyDescent="0.25">
      <c r="A103" s="382" t="s">
        <v>75</v>
      </c>
      <c r="B103" s="383" t="s">
        <v>313</v>
      </c>
      <c r="C103" s="380" t="s">
        <v>314</v>
      </c>
      <c r="D103" s="392" t="s">
        <v>322</v>
      </c>
      <c r="E103" s="389">
        <v>4</v>
      </c>
      <c r="F103" s="390">
        <v>1000</v>
      </c>
      <c r="G103" s="123">
        <f t="shared" ref="G103" si="238">E103*F103</f>
        <v>4000</v>
      </c>
      <c r="H103" s="389">
        <v>4</v>
      </c>
      <c r="I103" s="390">
        <v>1000</v>
      </c>
      <c r="J103" s="359">
        <f t="shared" ref="J103" si="239">H103*I103</f>
        <v>4000</v>
      </c>
      <c r="K103" s="121"/>
      <c r="L103" s="122"/>
      <c r="M103" s="123">
        <f t="shared" ref="M103" si="240">K103*L103</f>
        <v>0</v>
      </c>
      <c r="N103" s="121"/>
      <c r="O103" s="122"/>
      <c r="P103" s="123">
        <f t="shared" ref="P103" si="241">N103*O103</f>
        <v>0</v>
      </c>
      <c r="Q103" s="121"/>
      <c r="R103" s="122"/>
      <c r="S103" s="123">
        <f t="shared" ref="S103" si="242">Q103*R103</f>
        <v>0</v>
      </c>
      <c r="T103" s="121"/>
      <c r="U103" s="122"/>
      <c r="V103" s="133">
        <f t="shared" ref="V103" si="243">T103*U103</f>
        <v>0</v>
      </c>
      <c r="W103" s="105">
        <f t="shared" ref="W103" si="244">G103+M103+S103</f>
        <v>4000</v>
      </c>
      <c r="X103" s="157">
        <f t="shared" ref="X103" si="245">J103+P103+V103</f>
        <v>4000</v>
      </c>
      <c r="Y103" s="106">
        <f t="shared" ref="Y103" si="246">W103-X103</f>
        <v>0</v>
      </c>
      <c r="Z103" s="208">
        <f t="shared" ref="Z103" si="247">Y103/W103</f>
        <v>0</v>
      </c>
      <c r="AA103" s="232"/>
      <c r="AB103" s="491"/>
      <c r="AC103" s="109"/>
      <c r="AD103" s="109"/>
      <c r="AE103" s="109"/>
      <c r="AF103" s="109"/>
      <c r="AG103" s="109"/>
    </row>
    <row r="104" spans="1:33" ht="69" customHeight="1" x14ac:dyDescent="0.25">
      <c r="A104" s="97" t="s">
        <v>75</v>
      </c>
      <c r="B104" s="384" t="s">
        <v>315</v>
      </c>
      <c r="C104" s="368" t="s">
        <v>316</v>
      </c>
      <c r="D104" s="393" t="s">
        <v>321</v>
      </c>
      <c r="E104" s="394">
        <v>10.5</v>
      </c>
      <c r="F104" s="391">
        <v>11520</v>
      </c>
      <c r="G104" s="103">
        <f t="shared" si="228"/>
        <v>120960</v>
      </c>
      <c r="H104" s="394">
        <v>9.5</v>
      </c>
      <c r="I104" s="391">
        <v>11520</v>
      </c>
      <c r="J104" s="334">
        <f t="shared" si="229"/>
        <v>109440</v>
      </c>
      <c r="K104" s="101"/>
      <c r="L104" s="102"/>
      <c r="M104" s="103">
        <f t="shared" si="230"/>
        <v>0</v>
      </c>
      <c r="N104" s="101"/>
      <c r="O104" s="102"/>
      <c r="P104" s="103">
        <f t="shared" si="231"/>
        <v>0</v>
      </c>
      <c r="Q104" s="101"/>
      <c r="R104" s="102"/>
      <c r="S104" s="103">
        <f t="shared" si="232"/>
        <v>0</v>
      </c>
      <c r="T104" s="101"/>
      <c r="U104" s="102"/>
      <c r="V104" s="104">
        <f t="shared" si="233"/>
        <v>0</v>
      </c>
      <c r="W104" s="105">
        <f t="shared" si="234"/>
        <v>120960</v>
      </c>
      <c r="X104" s="157">
        <f t="shared" si="235"/>
        <v>109440</v>
      </c>
      <c r="Y104" s="106">
        <f t="shared" si="236"/>
        <v>11520</v>
      </c>
      <c r="Z104" s="208">
        <f t="shared" si="237"/>
        <v>9.5238095238095233E-2</v>
      </c>
      <c r="AA104" s="108" t="s">
        <v>303</v>
      </c>
      <c r="AB104" s="491"/>
      <c r="AC104" s="109"/>
      <c r="AD104" s="109"/>
      <c r="AE104" s="109"/>
      <c r="AF104" s="109"/>
      <c r="AG104" s="109"/>
    </row>
    <row r="105" spans="1:33" ht="30" customHeight="1" thickBot="1" x14ac:dyDescent="0.3">
      <c r="A105" s="120" t="s">
        <v>75</v>
      </c>
      <c r="B105" s="378" t="s">
        <v>317</v>
      </c>
      <c r="C105" s="385" t="s">
        <v>318</v>
      </c>
      <c r="D105" s="386" t="s">
        <v>323</v>
      </c>
      <c r="E105" s="395">
        <v>5</v>
      </c>
      <c r="F105" s="396">
        <v>1500</v>
      </c>
      <c r="G105" s="123">
        <f t="shared" si="228"/>
        <v>7500</v>
      </c>
      <c r="H105" s="395">
        <v>5</v>
      </c>
      <c r="I105" s="396">
        <v>1500</v>
      </c>
      <c r="J105" s="359">
        <f t="shared" si="229"/>
        <v>7500</v>
      </c>
      <c r="K105" s="121"/>
      <c r="L105" s="122"/>
      <c r="M105" s="123">
        <f t="shared" si="230"/>
        <v>0</v>
      </c>
      <c r="N105" s="121"/>
      <c r="O105" s="122"/>
      <c r="P105" s="123">
        <f t="shared" si="231"/>
        <v>0</v>
      </c>
      <c r="Q105" s="121"/>
      <c r="R105" s="122"/>
      <c r="S105" s="123">
        <f t="shared" si="232"/>
        <v>0</v>
      </c>
      <c r="T105" s="121"/>
      <c r="U105" s="122"/>
      <c r="V105" s="133">
        <f t="shared" si="233"/>
        <v>0</v>
      </c>
      <c r="W105" s="105">
        <f t="shared" si="234"/>
        <v>7500</v>
      </c>
      <c r="X105" s="157">
        <f t="shared" si="235"/>
        <v>7500</v>
      </c>
      <c r="Y105" s="106">
        <f t="shared" si="236"/>
        <v>0</v>
      </c>
      <c r="Z105" s="208">
        <f t="shared" si="237"/>
        <v>0</v>
      </c>
      <c r="AA105" s="232"/>
      <c r="AB105" s="491"/>
      <c r="AC105" s="109"/>
      <c r="AD105" s="109"/>
      <c r="AE105" s="109"/>
      <c r="AF105" s="109"/>
      <c r="AG105" s="109"/>
    </row>
    <row r="106" spans="1:33" ht="30" customHeight="1" thickBot="1" x14ac:dyDescent="0.3">
      <c r="A106" s="189" t="s">
        <v>197</v>
      </c>
      <c r="B106" s="190"/>
      <c r="C106" s="191"/>
      <c r="D106" s="192"/>
      <c r="E106" s="193"/>
      <c r="F106" s="141"/>
      <c r="G106" s="142">
        <f>SUM(G100:G105)</f>
        <v>260360</v>
      </c>
      <c r="H106" s="193"/>
      <c r="I106" s="141"/>
      <c r="J106" s="142">
        <f>SUM(J100:J105)</f>
        <v>265840</v>
      </c>
      <c r="K106" s="143"/>
      <c r="L106" s="141"/>
      <c r="M106" s="142">
        <f>SUM(M100:M105)</f>
        <v>0</v>
      </c>
      <c r="N106" s="143"/>
      <c r="O106" s="141"/>
      <c r="P106" s="142">
        <f>SUM(P100:P105)</f>
        <v>0</v>
      </c>
      <c r="Q106" s="143"/>
      <c r="R106" s="141"/>
      <c r="S106" s="142">
        <f>SUM(S100:S105)</f>
        <v>0</v>
      </c>
      <c r="T106" s="143"/>
      <c r="U106" s="141"/>
      <c r="V106" s="142">
        <f>SUM(V100:V105)</f>
        <v>0</v>
      </c>
      <c r="W106" s="233">
        <f>SUM(W100:W105)</f>
        <v>260360</v>
      </c>
      <c r="X106" s="233">
        <f>SUM(X100:X105)</f>
        <v>265840</v>
      </c>
      <c r="Y106" s="234">
        <f t="shared" si="236"/>
        <v>-5480</v>
      </c>
      <c r="Z106" s="235">
        <f t="shared" si="237"/>
        <v>-2.1047779996927331E-2</v>
      </c>
      <c r="AA106" s="236"/>
      <c r="AB106" s="487"/>
      <c r="AC106" s="53"/>
      <c r="AD106" s="53"/>
      <c r="AE106" s="53"/>
      <c r="AF106" s="53"/>
      <c r="AG106" s="53"/>
    </row>
    <row r="107" spans="1:33" ht="30" customHeight="1" thickBot="1" x14ac:dyDescent="0.3">
      <c r="A107" s="199" t="s">
        <v>70</v>
      </c>
      <c r="B107" s="150">
        <v>10</v>
      </c>
      <c r="C107" s="213" t="s">
        <v>198</v>
      </c>
      <c r="D107" s="152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82"/>
      <c r="X107" s="82"/>
      <c r="Y107" s="82"/>
      <c r="Z107" s="167"/>
      <c r="AA107" s="214"/>
      <c r="AB107" s="487"/>
      <c r="AC107" s="53"/>
      <c r="AD107" s="53"/>
      <c r="AE107" s="53"/>
      <c r="AF107" s="53"/>
      <c r="AG107" s="53"/>
    </row>
    <row r="108" spans="1:33" ht="72.599999999999994" customHeight="1" thickBot="1" x14ac:dyDescent="0.3">
      <c r="A108" s="97" t="s">
        <v>75</v>
      </c>
      <c r="B108" s="98" t="s">
        <v>324</v>
      </c>
      <c r="C108" s="385" t="s">
        <v>325</v>
      </c>
      <c r="D108" s="386" t="s">
        <v>78</v>
      </c>
      <c r="E108" s="387">
        <v>10.5</v>
      </c>
      <c r="F108" s="388">
        <v>4000</v>
      </c>
      <c r="G108" s="129">
        <f t="shared" ref="G108" si="248">E108*F108</f>
        <v>42000</v>
      </c>
      <c r="H108" s="238">
        <v>9.5</v>
      </c>
      <c r="I108" s="128">
        <v>4000</v>
      </c>
      <c r="J108" s="472">
        <f t="shared" ref="J108" si="249">H108*I108</f>
        <v>38000</v>
      </c>
      <c r="K108" s="127"/>
      <c r="L108" s="128"/>
      <c r="M108" s="129">
        <f t="shared" ref="M108" si="250">K108*L108</f>
        <v>0</v>
      </c>
      <c r="N108" s="127"/>
      <c r="O108" s="128"/>
      <c r="P108" s="129">
        <f t="shared" ref="P108" si="251">N108*O108</f>
        <v>0</v>
      </c>
      <c r="Q108" s="127"/>
      <c r="R108" s="128"/>
      <c r="S108" s="129">
        <f t="shared" ref="S108" si="252">Q108*R108</f>
        <v>0</v>
      </c>
      <c r="T108" s="127"/>
      <c r="U108" s="128"/>
      <c r="V108" s="130">
        <f t="shared" ref="V108" si="253">T108*U108</f>
        <v>0</v>
      </c>
      <c r="W108" s="204">
        <f t="shared" ref="W108" si="254">G108+M108+S108</f>
        <v>42000</v>
      </c>
      <c r="X108" s="205">
        <f t="shared" ref="X108" si="255">J108+P108+V108</f>
        <v>38000</v>
      </c>
      <c r="Y108" s="205">
        <f t="shared" ref="Y108:Y109" si="256">W108-X108</f>
        <v>4000</v>
      </c>
      <c r="Z108" s="206">
        <f t="shared" ref="Z108:Z109" si="257">Y108/W108</f>
        <v>9.5238095238095233E-2</v>
      </c>
      <c r="AA108" s="108" t="s">
        <v>303</v>
      </c>
      <c r="AB108" s="491"/>
      <c r="AC108" s="109"/>
      <c r="AD108" s="109"/>
      <c r="AE108" s="109"/>
      <c r="AF108" s="109"/>
      <c r="AG108" s="109"/>
    </row>
    <row r="109" spans="1:33" ht="30" customHeight="1" thickBot="1" x14ac:dyDescent="0.3">
      <c r="A109" s="189" t="s">
        <v>199</v>
      </c>
      <c r="B109" s="190"/>
      <c r="C109" s="191"/>
      <c r="D109" s="192"/>
      <c r="E109" s="193"/>
      <c r="F109" s="141"/>
      <c r="G109" s="142">
        <f>SUM(G108:G108)</f>
        <v>42000</v>
      </c>
      <c r="H109" s="193"/>
      <c r="I109" s="141"/>
      <c r="J109" s="142">
        <f>SUM(J108:J108)</f>
        <v>38000</v>
      </c>
      <c r="K109" s="143"/>
      <c r="L109" s="141"/>
      <c r="M109" s="142">
        <f>SUM(M108:M108)</f>
        <v>0</v>
      </c>
      <c r="N109" s="143"/>
      <c r="O109" s="141"/>
      <c r="P109" s="142">
        <f>SUM(P108:P108)</f>
        <v>0</v>
      </c>
      <c r="Q109" s="143"/>
      <c r="R109" s="141"/>
      <c r="S109" s="142">
        <f>SUM(S108:S108)</f>
        <v>0</v>
      </c>
      <c r="T109" s="143"/>
      <c r="U109" s="141"/>
      <c r="V109" s="142">
        <f>SUM(V108:V108)</f>
        <v>0</v>
      </c>
      <c r="W109" s="233">
        <f>SUM(W108:W108)</f>
        <v>42000</v>
      </c>
      <c r="X109" s="233">
        <f>SUM(X108:X108)</f>
        <v>38000</v>
      </c>
      <c r="Y109" s="233">
        <f t="shared" si="256"/>
        <v>4000</v>
      </c>
      <c r="Z109" s="235">
        <f t="shared" si="257"/>
        <v>9.5238095238095233E-2</v>
      </c>
      <c r="AA109" s="223"/>
      <c r="AB109" s="487"/>
      <c r="AC109" s="53"/>
      <c r="AD109" s="53"/>
      <c r="AE109" s="53"/>
      <c r="AF109" s="53"/>
      <c r="AG109" s="53"/>
    </row>
    <row r="110" spans="1:33" ht="30" customHeight="1" thickBot="1" x14ac:dyDescent="0.3">
      <c r="A110" s="199" t="s">
        <v>70</v>
      </c>
      <c r="B110" s="150">
        <v>11</v>
      </c>
      <c r="C110" s="201" t="s">
        <v>200</v>
      </c>
      <c r="D110" s="152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82"/>
      <c r="X110" s="82"/>
      <c r="Y110" s="82"/>
      <c r="Z110" s="155"/>
      <c r="AA110" s="214"/>
      <c r="AB110" s="487"/>
      <c r="AC110" s="53"/>
      <c r="AD110" s="53"/>
      <c r="AE110" s="53"/>
      <c r="AF110" s="53"/>
      <c r="AG110" s="53"/>
    </row>
    <row r="111" spans="1:33" ht="28.8" customHeight="1" thickBot="1" x14ac:dyDescent="0.3">
      <c r="A111" s="240" t="s">
        <v>75</v>
      </c>
      <c r="B111" s="231">
        <v>43841</v>
      </c>
      <c r="C111" s="237" t="s">
        <v>201</v>
      </c>
      <c r="D111" s="126" t="s">
        <v>202</v>
      </c>
      <c r="E111" s="127"/>
      <c r="F111" s="128"/>
      <c r="G111" s="129">
        <f t="shared" ref="G111" si="258">E111*F111</f>
        <v>0</v>
      </c>
      <c r="H111" s="127"/>
      <c r="I111" s="128"/>
      <c r="J111" s="129">
        <f t="shared" ref="J111" si="259">H111*I111</f>
        <v>0</v>
      </c>
      <c r="K111" s="127"/>
      <c r="L111" s="128"/>
      <c r="M111" s="129">
        <f t="shared" ref="M111" si="260">K111*L111</f>
        <v>0</v>
      </c>
      <c r="N111" s="127"/>
      <c r="O111" s="128"/>
      <c r="P111" s="129">
        <f t="shared" ref="P111" si="261">N111*O111</f>
        <v>0</v>
      </c>
      <c r="Q111" s="127"/>
      <c r="R111" s="128"/>
      <c r="S111" s="129">
        <f t="shared" ref="S111" si="262">Q111*R111</f>
        <v>0</v>
      </c>
      <c r="T111" s="127"/>
      <c r="U111" s="128"/>
      <c r="V111" s="130">
        <f t="shared" ref="V111" si="263">T111*U111</f>
        <v>0</v>
      </c>
      <c r="W111" s="204">
        <f t="shared" ref="W111" si="264">G111+M111+S111</f>
        <v>0</v>
      </c>
      <c r="X111" s="205">
        <f t="shared" ref="X111" si="265">J111+P111+V111</f>
        <v>0</v>
      </c>
      <c r="Y111" s="205">
        <f t="shared" ref="Y111:Y112" si="266">W111-X111</f>
        <v>0</v>
      </c>
      <c r="Z111" s="206" t="e">
        <f t="shared" ref="Z111:Z112" si="267">Y111/W111</f>
        <v>#DIV/0!</v>
      </c>
      <c r="AA111" s="239"/>
      <c r="AB111" s="491"/>
      <c r="AC111" s="109"/>
      <c r="AD111" s="109"/>
      <c r="AE111" s="109"/>
      <c r="AF111" s="109"/>
      <c r="AG111" s="109"/>
    </row>
    <row r="112" spans="1:33" ht="45" customHeight="1" thickBot="1" x14ac:dyDescent="0.3">
      <c r="A112" s="531" t="s">
        <v>203</v>
      </c>
      <c r="B112" s="532"/>
      <c r="C112" s="532"/>
      <c r="D112" s="533"/>
      <c r="E112" s="193"/>
      <c r="F112" s="141"/>
      <c r="G112" s="142">
        <f>SUM(G111:G111)</f>
        <v>0</v>
      </c>
      <c r="H112" s="193"/>
      <c r="I112" s="141"/>
      <c r="J112" s="142">
        <f>SUM(J111:J111)</f>
        <v>0</v>
      </c>
      <c r="K112" s="143"/>
      <c r="L112" s="141"/>
      <c r="M112" s="142">
        <f>SUM(M111:M111)</f>
        <v>0</v>
      </c>
      <c r="N112" s="143"/>
      <c r="O112" s="141"/>
      <c r="P112" s="142">
        <f>SUM(P111:P111)</f>
        <v>0</v>
      </c>
      <c r="Q112" s="143"/>
      <c r="R112" s="141"/>
      <c r="S112" s="142">
        <f>SUM(S111:S111)</f>
        <v>0</v>
      </c>
      <c r="T112" s="143"/>
      <c r="U112" s="141"/>
      <c r="V112" s="142">
        <f>SUM(V111:V111)</f>
        <v>0</v>
      </c>
      <c r="W112" s="233">
        <f>SUM(W111:W111)</f>
        <v>0</v>
      </c>
      <c r="X112" s="233">
        <f>SUM(X111:X111)</f>
        <v>0</v>
      </c>
      <c r="Y112" s="234">
        <f t="shared" si="266"/>
        <v>0</v>
      </c>
      <c r="Z112" s="235" t="e">
        <f t="shared" si="267"/>
        <v>#DIV/0!</v>
      </c>
      <c r="AA112" s="236"/>
      <c r="AB112" s="487"/>
      <c r="AC112" s="53"/>
      <c r="AD112" s="53"/>
      <c r="AE112" s="53"/>
      <c r="AF112" s="53"/>
      <c r="AG112" s="53"/>
    </row>
    <row r="113" spans="1:33" ht="30" customHeight="1" thickBot="1" x14ac:dyDescent="0.3">
      <c r="A113" s="149" t="s">
        <v>70</v>
      </c>
      <c r="B113" s="150">
        <v>12</v>
      </c>
      <c r="C113" s="151" t="s">
        <v>204</v>
      </c>
      <c r="D113" s="80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82"/>
      <c r="X113" s="82"/>
      <c r="Y113" s="82"/>
      <c r="Z113" s="167"/>
      <c r="AA113" s="214"/>
      <c r="AB113" s="487"/>
      <c r="AC113" s="53"/>
      <c r="AD113" s="53"/>
      <c r="AE113" s="53"/>
      <c r="AF113" s="53"/>
      <c r="AG113" s="53"/>
    </row>
    <row r="114" spans="1:33" ht="30" customHeight="1" thickBot="1" x14ac:dyDescent="0.3">
      <c r="A114" s="124" t="s">
        <v>75</v>
      </c>
      <c r="B114" s="241">
        <v>43842</v>
      </c>
      <c r="C114" s="242" t="s">
        <v>205</v>
      </c>
      <c r="D114" s="410" t="s">
        <v>206</v>
      </c>
      <c r="E114" s="238"/>
      <c r="F114" s="128"/>
      <c r="G114" s="129">
        <f t="shared" ref="G114" si="268">E114*F114</f>
        <v>0</v>
      </c>
      <c r="H114" s="127"/>
      <c r="I114" s="128"/>
      <c r="J114" s="129">
        <f t="shared" ref="J114" si="269">H114*I114</f>
        <v>0</v>
      </c>
      <c r="K114" s="127"/>
      <c r="L114" s="128"/>
      <c r="M114" s="129">
        <f t="shared" ref="M114" si="270">K114*L114</f>
        <v>0</v>
      </c>
      <c r="N114" s="127"/>
      <c r="O114" s="128"/>
      <c r="P114" s="129">
        <f t="shared" ref="P114" si="271">N114*O114</f>
        <v>0</v>
      </c>
      <c r="Q114" s="127"/>
      <c r="R114" s="128"/>
      <c r="S114" s="129">
        <f t="shared" ref="S114" si="272">Q114*R114</f>
        <v>0</v>
      </c>
      <c r="T114" s="127"/>
      <c r="U114" s="128"/>
      <c r="V114" s="130">
        <f t="shared" ref="V114" si="273">T114*U114</f>
        <v>0</v>
      </c>
      <c r="W114" s="204">
        <f t="shared" ref="W114" si="274">G114+M114+S114</f>
        <v>0</v>
      </c>
      <c r="X114" s="205">
        <f t="shared" ref="X114" si="275">J114+P114+V114</f>
        <v>0</v>
      </c>
      <c r="Y114" s="215">
        <f t="shared" ref="Y114:Y115" si="276">W114-X114</f>
        <v>0</v>
      </c>
      <c r="Z114" s="206" t="e">
        <f t="shared" ref="Z114:Z115" si="277">Y114/W114</f>
        <v>#DIV/0!</v>
      </c>
      <c r="AA114" s="239"/>
      <c r="AB114" s="490"/>
      <c r="AC114" s="109"/>
      <c r="AD114" s="109"/>
      <c r="AE114" s="109"/>
      <c r="AF114" s="109"/>
      <c r="AG114" s="109"/>
    </row>
    <row r="115" spans="1:33" ht="30" customHeight="1" thickBot="1" x14ac:dyDescent="0.3">
      <c r="A115" s="189" t="s">
        <v>207</v>
      </c>
      <c r="B115" s="190"/>
      <c r="C115" s="191"/>
      <c r="D115" s="243"/>
      <c r="E115" s="193"/>
      <c r="F115" s="141"/>
      <c r="G115" s="142">
        <f>SUM(G114:G114)</f>
        <v>0</v>
      </c>
      <c r="H115" s="193"/>
      <c r="I115" s="141"/>
      <c r="J115" s="142">
        <f>SUM(J114:J114)</f>
        <v>0</v>
      </c>
      <c r="K115" s="143"/>
      <c r="L115" s="141"/>
      <c r="M115" s="142">
        <f>SUM(M114:M114)</f>
        <v>0</v>
      </c>
      <c r="N115" s="143"/>
      <c r="O115" s="141"/>
      <c r="P115" s="142">
        <f>SUM(P114:P114)</f>
        <v>0</v>
      </c>
      <c r="Q115" s="143"/>
      <c r="R115" s="141"/>
      <c r="S115" s="142">
        <f>SUM(S114:S114)</f>
        <v>0</v>
      </c>
      <c r="T115" s="143"/>
      <c r="U115" s="141"/>
      <c r="V115" s="142">
        <f>SUM(V114:V114)</f>
        <v>0</v>
      </c>
      <c r="W115" s="233">
        <f>SUM(W114:W114)</f>
        <v>0</v>
      </c>
      <c r="X115" s="233">
        <f>SUM(X114:X114)</f>
        <v>0</v>
      </c>
      <c r="Y115" s="233">
        <f t="shared" si="276"/>
        <v>0</v>
      </c>
      <c r="Z115" s="211" t="e">
        <f t="shared" si="277"/>
        <v>#DIV/0!</v>
      </c>
      <c r="AA115" s="223"/>
      <c r="AB115" s="487"/>
      <c r="AC115" s="53"/>
      <c r="AD115" s="53"/>
      <c r="AE115" s="53"/>
      <c r="AF115" s="53"/>
      <c r="AG115" s="53"/>
    </row>
    <row r="116" spans="1:33" ht="30" customHeight="1" thickBot="1" x14ac:dyDescent="0.3">
      <c r="A116" s="149" t="s">
        <v>70</v>
      </c>
      <c r="B116" s="244">
        <v>13</v>
      </c>
      <c r="C116" s="151" t="s">
        <v>208</v>
      </c>
      <c r="D116" s="166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82"/>
      <c r="X116" s="82"/>
      <c r="Y116" s="82"/>
      <c r="Z116" s="155"/>
      <c r="AA116" s="168"/>
      <c r="AB116" s="488"/>
      <c r="AC116" s="53"/>
      <c r="AD116" s="53"/>
      <c r="AE116" s="53"/>
      <c r="AF116" s="53"/>
      <c r="AG116" s="53"/>
    </row>
    <row r="117" spans="1:33" ht="30" customHeight="1" x14ac:dyDescent="0.25">
      <c r="A117" s="84" t="s">
        <v>72</v>
      </c>
      <c r="B117" s="169" t="s">
        <v>209</v>
      </c>
      <c r="C117" s="245" t="s">
        <v>210</v>
      </c>
      <c r="D117" s="87"/>
      <c r="E117" s="88"/>
      <c r="F117" s="89"/>
      <c r="G117" s="90">
        <f>SUM(G118:G120)</f>
        <v>35000</v>
      </c>
      <c r="H117" s="88"/>
      <c r="I117" s="89"/>
      <c r="J117" s="90">
        <f>SUM(J118:J120)</f>
        <v>35000</v>
      </c>
      <c r="K117" s="88"/>
      <c r="L117" s="89"/>
      <c r="M117" s="90">
        <f>SUM(M118:M120)</f>
        <v>0</v>
      </c>
      <c r="N117" s="88"/>
      <c r="O117" s="89"/>
      <c r="P117" s="90">
        <f>SUM(P118:P120)</f>
        <v>0</v>
      </c>
      <c r="Q117" s="88"/>
      <c r="R117" s="89"/>
      <c r="S117" s="90">
        <f>SUM(S118:S120)</f>
        <v>0</v>
      </c>
      <c r="T117" s="88"/>
      <c r="U117" s="89"/>
      <c r="V117" s="91">
        <f>SUM(V118:V120)</f>
        <v>0</v>
      </c>
      <c r="W117" s="92">
        <f t="shared" ref="W117:W139" si="278">G117+M117+S117</f>
        <v>35000</v>
      </c>
      <c r="X117" s="176">
        <f t="shared" ref="X117:X139" si="279">J117+P117+V117</f>
        <v>35000</v>
      </c>
      <c r="Y117" s="93">
        <f t="shared" ref="Y117:Y141" si="280">W117-X117</f>
        <v>0</v>
      </c>
      <c r="Z117" s="246">
        <f t="shared" ref="Z117:Z141" si="281">Y117/W117</f>
        <v>0</v>
      </c>
      <c r="AA117" s="247"/>
      <c r="AB117" s="489"/>
      <c r="AC117" s="96"/>
      <c r="AD117" s="96"/>
      <c r="AE117" s="96"/>
      <c r="AF117" s="96"/>
      <c r="AG117" s="96"/>
    </row>
    <row r="118" spans="1:33" ht="30" customHeight="1" x14ac:dyDescent="0.25">
      <c r="A118" s="97" t="s">
        <v>75</v>
      </c>
      <c r="B118" s="98" t="s">
        <v>211</v>
      </c>
      <c r="C118" s="248" t="s">
        <v>212</v>
      </c>
      <c r="D118" s="100" t="s">
        <v>78</v>
      </c>
      <c r="E118" s="101"/>
      <c r="F118" s="102"/>
      <c r="G118" s="103">
        <f t="shared" ref="G118:G120" si="282">E118*F118</f>
        <v>0</v>
      </c>
      <c r="H118" s="101"/>
      <c r="I118" s="102"/>
      <c r="J118" s="103">
        <f t="shared" ref="J118:J120" si="283">H118*I118</f>
        <v>0</v>
      </c>
      <c r="K118" s="101"/>
      <c r="L118" s="102"/>
      <c r="M118" s="103">
        <f t="shared" ref="M118:M120" si="284">K118*L118</f>
        <v>0</v>
      </c>
      <c r="N118" s="101"/>
      <c r="O118" s="102"/>
      <c r="P118" s="103">
        <f t="shared" ref="P118:P120" si="285">N118*O118</f>
        <v>0</v>
      </c>
      <c r="Q118" s="101"/>
      <c r="R118" s="102"/>
      <c r="S118" s="103">
        <f t="shared" ref="S118:S120" si="286">Q118*R118</f>
        <v>0</v>
      </c>
      <c r="T118" s="101"/>
      <c r="U118" s="102"/>
      <c r="V118" s="104">
        <f t="shared" ref="V118:V120" si="287">T118*U118</f>
        <v>0</v>
      </c>
      <c r="W118" s="105">
        <f t="shared" si="278"/>
        <v>0</v>
      </c>
      <c r="X118" s="157">
        <f t="shared" si="279"/>
        <v>0</v>
      </c>
      <c r="Y118" s="106">
        <f t="shared" si="280"/>
        <v>0</v>
      </c>
      <c r="Z118" s="208" t="e">
        <f t="shared" si="281"/>
        <v>#DIV/0!</v>
      </c>
      <c r="AA118" s="216"/>
      <c r="AB118" s="491"/>
      <c r="AC118" s="109"/>
      <c r="AD118" s="109"/>
      <c r="AE118" s="109"/>
      <c r="AF118" s="109"/>
      <c r="AG118" s="109"/>
    </row>
    <row r="119" spans="1:33" ht="30" customHeight="1" x14ac:dyDescent="0.25">
      <c r="A119" s="97" t="s">
        <v>75</v>
      </c>
      <c r="B119" s="384" t="s">
        <v>213</v>
      </c>
      <c r="C119" s="397" t="s">
        <v>326</v>
      </c>
      <c r="D119" s="100" t="s">
        <v>78</v>
      </c>
      <c r="E119" s="101">
        <v>1</v>
      </c>
      <c r="F119" s="102">
        <v>10000</v>
      </c>
      <c r="G119" s="103">
        <f t="shared" si="282"/>
        <v>10000</v>
      </c>
      <c r="H119" s="101">
        <v>1</v>
      </c>
      <c r="I119" s="102">
        <v>10000</v>
      </c>
      <c r="J119" s="334">
        <f t="shared" si="283"/>
        <v>10000</v>
      </c>
      <c r="K119" s="101"/>
      <c r="L119" s="102"/>
      <c r="M119" s="103">
        <f t="shared" si="284"/>
        <v>0</v>
      </c>
      <c r="N119" s="101"/>
      <c r="O119" s="102"/>
      <c r="P119" s="103">
        <f t="shared" si="285"/>
        <v>0</v>
      </c>
      <c r="Q119" s="101"/>
      <c r="R119" s="102"/>
      <c r="S119" s="103">
        <f t="shared" si="286"/>
        <v>0</v>
      </c>
      <c r="T119" s="101"/>
      <c r="U119" s="102"/>
      <c r="V119" s="104">
        <f t="shared" si="287"/>
        <v>0</v>
      </c>
      <c r="W119" s="105">
        <f t="shared" si="278"/>
        <v>10000</v>
      </c>
      <c r="X119" s="157">
        <f t="shared" si="279"/>
        <v>10000</v>
      </c>
      <c r="Y119" s="106">
        <f t="shared" si="280"/>
        <v>0</v>
      </c>
      <c r="Z119" s="208">
        <f t="shared" si="281"/>
        <v>0</v>
      </c>
      <c r="AA119" s="216"/>
      <c r="AB119" s="491"/>
      <c r="AC119" s="109"/>
      <c r="AD119" s="109"/>
      <c r="AE119" s="109"/>
      <c r="AF119" s="109"/>
      <c r="AG119" s="109"/>
    </row>
    <row r="120" spans="1:33" ht="30" customHeight="1" thickBot="1" x14ac:dyDescent="0.3">
      <c r="A120" s="97" t="s">
        <v>75</v>
      </c>
      <c r="B120" s="384" t="s">
        <v>214</v>
      </c>
      <c r="C120" s="397" t="s">
        <v>215</v>
      </c>
      <c r="D120" s="100" t="s">
        <v>125</v>
      </c>
      <c r="E120" s="101">
        <v>1</v>
      </c>
      <c r="F120" s="102">
        <v>25000</v>
      </c>
      <c r="G120" s="103">
        <f t="shared" si="282"/>
        <v>25000</v>
      </c>
      <c r="H120" s="101">
        <v>1</v>
      </c>
      <c r="I120" s="102">
        <v>25000</v>
      </c>
      <c r="J120" s="334">
        <f t="shared" si="283"/>
        <v>25000</v>
      </c>
      <c r="K120" s="101"/>
      <c r="L120" s="102"/>
      <c r="M120" s="103">
        <f t="shared" si="284"/>
        <v>0</v>
      </c>
      <c r="N120" s="101"/>
      <c r="O120" s="102"/>
      <c r="P120" s="103">
        <f t="shared" si="285"/>
        <v>0</v>
      </c>
      <c r="Q120" s="101"/>
      <c r="R120" s="102"/>
      <c r="S120" s="103">
        <f t="shared" si="286"/>
        <v>0</v>
      </c>
      <c r="T120" s="101"/>
      <c r="U120" s="102"/>
      <c r="V120" s="104">
        <f t="shared" si="287"/>
        <v>0</v>
      </c>
      <c r="W120" s="105">
        <f t="shared" si="278"/>
        <v>25000</v>
      </c>
      <c r="X120" s="157">
        <f t="shared" si="279"/>
        <v>25000</v>
      </c>
      <c r="Y120" s="106">
        <f t="shared" si="280"/>
        <v>0</v>
      </c>
      <c r="Z120" s="208">
        <f t="shared" si="281"/>
        <v>0</v>
      </c>
      <c r="AA120" s="216"/>
      <c r="AB120" s="491"/>
      <c r="AC120" s="109"/>
      <c r="AD120" s="109"/>
      <c r="AE120" s="109"/>
      <c r="AF120" s="109"/>
      <c r="AG120" s="109"/>
    </row>
    <row r="121" spans="1:33" ht="30" customHeight="1" thickBot="1" x14ac:dyDescent="0.3">
      <c r="A121" s="249" t="s">
        <v>72</v>
      </c>
      <c r="B121" s="250" t="s">
        <v>209</v>
      </c>
      <c r="C121" s="203" t="s">
        <v>216</v>
      </c>
      <c r="D121" s="171"/>
      <c r="E121" s="172"/>
      <c r="F121" s="173"/>
      <c r="G121" s="174">
        <f>SUM(G122:G123)</f>
        <v>62100</v>
      </c>
      <c r="H121" s="172"/>
      <c r="I121" s="173"/>
      <c r="J121" s="174">
        <f>SUM(J122:J123)</f>
        <v>121900</v>
      </c>
      <c r="K121" s="172"/>
      <c r="L121" s="173"/>
      <c r="M121" s="174">
        <f>SUM(M122:M123)</f>
        <v>0</v>
      </c>
      <c r="N121" s="172"/>
      <c r="O121" s="173"/>
      <c r="P121" s="174">
        <f>SUM(P122:P123)</f>
        <v>0</v>
      </c>
      <c r="Q121" s="172"/>
      <c r="R121" s="173"/>
      <c r="S121" s="174">
        <f>SUM(S122:S123)</f>
        <v>0</v>
      </c>
      <c r="T121" s="172"/>
      <c r="U121" s="173"/>
      <c r="V121" s="175">
        <f>SUM(V122:V123)</f>
        <v>0</v>
      </c>
      <c r="W121" s="92">
        <f t="shared" si="278"/>
        <v>62100</v>
      </c>
      <c r="X121" s="176">
        <f t="shared" si="279"/>
        <v>121900</v>
      </c>
      <c r="Y121" s="176">
        <f t="shared" si="280"/>
        <v>-59800</v>
      </c>
      <c r="Z121" s="251">
        <f t="shared" si="281"/>
        <v>-0.96296296296296291</v>
      </c>
      <c r="AA121" s="252"/>
      <c r="AB121" s="489"/>
      <c r="AC121" s="96"/>
      <c r="AD121" s="96"/>
      <c r="AE121" s="96"/>
      <c r="AF121" s="96"/>
      <c r="AG121" s="96"/>
    </row>
    <row r="122" spans="1:33" ht="57" customHeight="1" thickBot="1" x14ac:dyDescent="0.3">
      <c r="A122" s="97" t="s">
        <v>75</v>
      </c>
      <c r="B122" s="384" t="s">
        <v>217</v>
      </c>
      <c r="C122" s="418" t="s">
        <v>327</v>
      </c>
      <c r="D122" s="185" t="s">
        <v>202</v>
      </c>
      <c r="E122" s="217">
        <v>27</v>
      </c>
      <c r="F122" s="449">
        <v>1800</v>
      </c>
      <c r="G122" s="103">
        <f t="shared" ref="G122:G123" si="288">E122*F122</f>
        <v>48600</v>
      </c>
      <c r="H122" s="369">
        <f>5+7+4+10+7+10+10</f>
        <v>53</v>
      </c>
      <c r="I122" s="102">
        <v>1800</v>
      </c>
      <c r="J122" s="334">
        <f t="shared" ref="J122:J123" si="289">H122*I122</f>
        <v>95400</v>
      </c>
      <c r="K122" s="101"/>
      <c r="L122" s="102"/>
      <c r="M122" s="103">
        <f t="shared" ref="M122:M123" si="290">K122*L122</f>
        <v>0</v>
      </c>
      <c r="N122" s="101"/>
      <c r="O122" s="102"/>
      <c r="P122" s="103">
        <f t="shared" ref="P122:P123" si="291">N122*O122</f>
        <v>0</v>
      </c>
      <c r="Q122" s="101"/>
      <c r="R122" s="102"/>
      <c r="S122" s="103">
        <f t="shared" ref="S122:S123" si="292">Q122*R122</f>
        <v>0</v>
      </c>
      <c r="T122" s="101"/>
      <c r="U122" s="102"/>
      <c r="V122" s="104">
        <f t="shared" ref="V122:V123" si="293">T122*U122</f>
        <v>0</v>
      </c>
      <c r="W122" s="105">
        <f t="shared" si="278"/>
        <v>48600</v>
      </c>
      <c r="X122" s="157">
        <f t="shared" si="279"/>
        <v>95400</v>
      </c>
      <c r="Y122" s="157">
        <f t="shared" si="280"/>
        <v>-46800</v>
      </c>
      <c r="Z122" s="208">
        <f t="shared" si="281"/>
        <v>-0.96296296296296291</v>
      </c>
      <c r="AA122" s="230" t="s">
        <v>364</v>
      </c>
      <c r="AB122" s="491"/>
      <c r="AC122" s="109"/>
      <c r="AD122" s="109"/>
      <c r="AE122" s="109"/>
      <c r="AF122" s="109"/>
      <c r="AG122" s="109"/>
    </row>
    <row r="123" spans="1:33" ht="57" customHeight="1" thickBot="1" x14ac:dyDescent="0.3">
      <c r="A123" s="97" t="s">
        <v>75</v>
      </c>
      <c r="B123" s="384" t="s">
        <v>218</v>
      </c>
      <c r="C123" s="418" t="s">
        <v>328</v>
      </c>
      <c r="D123" s="185" t="s">
        <v>202</v>
      </c>
      <c r="E123" s="217">
        <v>27</v>
      </c>
      <c r="F123" s="449">
        <v>500</v>
      </c>
      <c r="G123" s="103">
        <f t="shared" si="288"/>
        <v>13500</v>
      </c>
      <c r="H123" s="369">
        <f>5+7+4+10+7+10+10</f>
        <v>53</v>
      </c>
      <c r="I123" s="102">
        <v>500</v>
      </c>
      <c r="J123" s="334">
        <f t="shared" si="289"/>
        <v>26500</v>
      </c>
      <c r="K123" s="101"/>
      <c r="L123" s="102"/>
      <c r="M123" s="103">
        <f t="shared" si="290"/>
        <v>0</v>
      </c>
      <c r="N123" s="101"/>
      <c r="O123" s="102"/>
      <c r="P123" s="103">
        <f t="shared" si="291"/>
        <v>0</v>
      </c>
      <c r="Q123" s="101"/>
      <c r="R123" s="102"/>
      <c r="S123" s="103">
        <f t="shared" si="292"/>
        <v>0</v>
      </c>
      <c r="T123" s="101"/>
      <c r="U123" s="102"/>
      <c r="V123" s="104">
        <f t="shared" si="293"/>
        <v>0</v>
      </c>
      <c r="W123" s="105">
        <f t="shared" si="278"/>
        <v>13500</v>
      </c>
      <c r="X123" s="157">
        <f t="shared" si="279"/>
        <v>26500</v>
      </c>
      <c r="Y123" s="157">
        <f t="shared" si="280"/>
        <v>-13000</v>
      </c>
      <c r="Z123" s="208">
        <f t="shared" si="281"/>
        <v>-0.96296296296296291</v>
      </c>
      <c r="AA123" s="230" t="s">
        <v>365</v>
      </c>
      <c r="AB123" s="491"/>
      <c r="AC123" s="109"/>
      <c r="AD123" s="109"/>
      <c r="AE123" s="109"/>
      <c r="AF123" s="109"/>
      <c r="AG123" s="109"/>
    </row>
    <row r="124" spans="1:33" ht="30" customHeight="1" x14ac:dyDescent="0.25">
      <c r="A124" s="84" t="s">
        <v>72</v>
      </c>
      <c r="B124" s="169" t="s">
        <v>219</v>
      </c>
      <c r="C124" s="203" t="s">
        <v>220</v>
      </c>
      <c r="D124" s="87"/>
      <c r="E124" s="88"/>
      <c r="F124" s="89"/>
      <c r="G124" s="90">
        <f>SUM(G125:G125)</f>
        <v>0</v>
      </c>
      <c r="H124" s="88"/>
      <c r="I124" s="89"/>
      <c r="J124" s="90">
        <f>SUM(J125:J125)</f>
        <v>0</v>
      </c>
      <c r="K124" s="88"/>
      <c r="L124" s="89"/>
      <c r="M124" s="90">
        <f>SUM(M125:M125)</f>
        <v>0</v>
      </c>
      <c r="N124" s="88"/>
      <c r="O124" s="89"/>
      <c r="P124" s="90">
        <f>SUM(P125:P125)</f>
        <v>0</v>
      </c>
      <c r="Q124" s="88"/>
      <c r="R124" s="89"/>
      <c r="S124" s="90">
        <f>SUM(S125:S125)</f>
        <v>0</v>
      </c>
      <c r="T124" s="88"/>
      <c r="U124" s="89"/>
      <c r="V124" s="91">
        <f>SUM(V125:V125)</f>
        <v>0</v>
      </c>
      <c r="W124" s="187">
        <f t="shared" si="278"/>
        <v>0</v>
      </c>
      <c r="X124" s="188">
        <f t="shared" si="279"/>
        <v>0</v>
      </c>
      <c r="Y124" s="188">
        <f t="shared" si="280"/>
        <v>0</v>
      </c>
      <c r="Z124" s="94" t="e">
        <f t="shared" si="281"/>
        <v>#DIV/0!</v>
      </c>
      <c r="AA124" s="95"/>
      <c r="AB124" s="489"/>
      <c r="AC124" s="96"/>
      <c r="AD124" s="96"/>
      <c r="AE124" s="96"/>
      <c r="AF124" s="96"/>
      <c r="AG124" s="96"/>
    </row>
    <row r="125" spans="1:33" ht="30" customHeight="1" thickBot="1" x14ac:dyDescent="0.3">
      <c r="A125" s="97" t="s">
        <v>75</v>
      </c>
      <c r="B125" s="98" t="s">
        <v>221</v>
      </c>
      <c r="C125" s="158" t="s">
        <v>222</v>
      </c>
      <c r="D125" s="100"/>
      <c r="E125" s="101"/>
      <c r="F125" s="102"/>
      <c r="G125" s="103">
        <f t="shared" ref="G125" si="294">E125*F125</f>
        <v>0</v>
      </c>
      <c r="H125" s="101"/>
      <c r="I125" s="102"/>
      <c r="J125" s="103">
        <f t="shared" ref="J125" si="295">H125*I125</f>
        <v>0</v>
      </c>
      <c r="K125" s="101"/>
      <c r="L125" s="102"/>
      <c r="M125" s="103">
        <f t="shared" ref="M125" si="296">K125*L125</f>
        <v>0</v>
      </c>
      <c r="N125" s="101"/>
      <c r="O125" s="102"/>
      <c r="P125" s="103">
        <f t="shared" ref="P125" si="297">N125*O125</f>
        <v>0</v>
      </c>
      <c r="Q125" s="101"/>
      <c r="R125" s="102"/>
      <c r="S125" s="103">
        <f t="shared" ref="S125" si="298">Q125*R125</f>
        <v>0</v>
      </c>
      <c r="T125" s="101"/>
      <c r="U125" s="102"/>
      <c r="V125" s="104">
        <f t="shared" ref="V125" si="299">T125*U125</f>
        <v>0</v>
      </c>
      <c r="W125" s="105">
        <f t="shared" si="278"/>
        <v>0</v>
      </c>
      <c r="X125" s="157">
        <f t="shared" si="279"/>
        <v>0</v>
      </c>
      <c r="Y125" s="157">
        <f t="shared" si="280"/>
        <v>0</v>
      </c>
      <c r="Z125" s="107" t="e">
        <f t="shared" si="281"/>
        <v>#DIV/0!</v>
      </c>
      <c r="AA125" s="108"/>
      <c r="AB125" s="491"/>
      <c r="AC125" s="109"/>
      <c r="AD125" s="109"/>
      <c r="AE125" s="109"/>
      <c r="AF125" s="109"/>
      <c r="AG125" s="109"/>
    </row>
    <row r="126" spans="1:33" ht="30" customHeight="1" x14ac:dyDescent="0.25">
      <c r="A126" s="84" t="s">
        <v>72</v>
      </c>
      <c r="B126" s="169" t="s">
        <v>223</v>
      </c>
      <c r="C126" s="253" t="s">
        <v>208</v>
      </c>
      <c r="D126" s="87"/>
      <c r="E126" s="88"/>
      <c r="F126" s="89"/>
      <c r="G126" s="90">
        <f>SUM(G127:G139)</f>
        <v>361100</v>
      </c>
      <c r="H126" s="88"/>
      <c r="I126" s="89"/>
      <c r="J126" s="90">
        <f>SUM(J127:J139)</f>
        <v>344915.9</v>
      </c>
      <c r="K126" s="88"/>
      <c r="L126" s="89"/>
      <c r="M126" s="90">
        <f>SUM(M127:M139)</f>
        <v>0</v>
      </c>
      <c r="N126" s="88"/>
      <c r="O126" s="89"/>
      <c r="P126" s="90">
        <f>SUM(P127:P139)</f>
        <v>0</v>
      </c>
      <c r="Q126" s="88"/>
      <c r="R126" s="89"/>
      <c r="S126" s="90">
        <f>SUM(S127:S139)</f>
        <v>0</v>
      </c>
      <c r="T126" s="88"/>
      <c r="U126" s="89"/>
      <c r="V126" s="91">
        <f>SUM(V127:V139)</f>
        <v>0</v>
      </c>
      <c r="W126" s="92">
        <f t="shared" si="278"/>
        <v>361100</v>
      </c>
      <c r="X126" s="176">
        <f t="shared" si="279"/>
        <v>344915.9</v>
      </c>
      <c r="Y126" s="176">
        <f t="shared" si="280"/>
        <v>16184.099999999977</v>
      </c>
      <c r="Z126" s="94">
        <f t="shared" si="281"/>
        <v>4.4818886734976394E-2</v>
      </c>
      <c r="AA126" s="95"/>
      <c r="AB126" s="489"/>
      <c r="AC126" s="96"/>
      <c r="AD126" s="96"/>
      <c r="AE126" s="96"/>
      <c r="AF126" s="96"/>
      <c r="AG126" s="96"/>
    </row>
    <row r="127" spans="1:33" ht="36" customHeight="1" x14ac:dyDescent="0.25">
      <c r="A127" s="97" t="s">
        <v>75</v>
      </c>
      <c r="B127" s="384" t="s">
        <v>224</v>
      </c>
      <c r="C127" s="368" t="s">
        <v>226</v>
      </c>
      <c r="D127" s="323" t="s">
        <v>263</v>
      </c>
      <c r="E127" s="325">
        <v>250</v>
      </c>
      <c r="F127" s="326">
        <v>3</v>
      </c>
      <c r="G127" s="103">
        <f t="shared" ref="G127:G139" si="300">E127*F127</f>
        <v>750</v>
      </c>
      <c r="H127" s="369">
        <f>(17*3+20.13+56.35+32.2)+(29*3+32.2+20.13+56.35)+(18*3+32.2+20.13+56.35)+(18*3+45.08+28.18+78.89)+(22*3+45.08+28.18+78.89)+(22*3+45.08+28.18+78.89)+(17*3+45.08+28.18+78.89)+(19*3+45.08+28.18+78.89)+(39*3+45.08+28.18+78.89+14.09+22.54+39.45)</f>
        <v>1918.02</v>
      </c>
      <c r="I127" s="337">
        <v>1</v>
      </c>
      <c r="J127" s="334">
        <f t="shared" ref="J127:J139" si="301">H127*I127</f>
        <v>1918.02</v>
      </c>
      <c r="K127" s="101"/>
      <c r="L127" s="102"/>
      <c r="M127" s="103">
        <f t="shared" ref="M127:M139" si="302">K127*L127</f>
        <v>0</v>
      </c>
      <c r="N127" s="101"/>
      <c r="O127" s="102"/>
      <c r="P127" s="103">
        <f t="shared" ref="P127:P139" si="303">N127*O127</f>
        <v>0</v>
      </c>
      <c r="Q127" s="101"/>
      <c r="R127" s="102"/>
      <c r="S127" s="103">
        <f t="shared" ref="S127:S139" si="304">Q127*R127</f>
        <v>0</v>
      </c>
      <c r="T127" s="101"/>
      <c r="U127" s="102"/>
      <c r="V127" s="104">
        <f t="shared" ref="V127:V139" si="305">T127*U127</f>
        <v>0</v>
      </c>
      <c r="W127" s="105">
        <f t="shared" si="278"/>
        <v>750</v>
      </c>
      <c r="X127" s="157">
        <f t="shared" si="279"/>
        <v>1918.02</v>
      </c>
      <c r="Y127" s="157">
        <f t="shared" si="280"/>
        <v>-1168.02</v>
      </c>
      <c r="Z127" s="107">
        <f t="shared" si="281"/>
        <v>-1.5573600000000001</v>
      </c>
      <c r="AA127" s="108"/>
      <c r="AB127" s="491"/>
      <c r="AC127" s="109"/>
      <c r="AD127" s="109"/>
      <c r="AE127" s="109"/>
      <c r="AF127" s="109"/>
      <c r="AG127" s="109"/>
    </row>
    <row r="128" spans="1:33" ht="36" customHeight="1" x14ac:dyDescent="0.25">
      <c r="A128" s="97" t="s">
        <v>75</v>
      </c>
      <c r="B128" s="384" t="s">
        <v>225</v>
      </c>
      <c r="C128" s="368" t="s">
        <v>227</v>
      </c>
      <c r="D128" s="324" t="s">
        <v>78</v>
      </c>
      <c r="E128" s="327">
        <v>150</v>
      </c>
      <c r="F128" s="328">
        <v>9</v>
      </c>
      <c r="G128" s="103">
        <f t="shared" si="300"/>
        <v>1350</v>
      </c>
      <c r="H128" s="369">
        <f>150+150+150+150+175+175+175+175+175</f>
        <v>1475</v>
      </c>
      <c r="I128" s="337">
        <v>1</v>
      </c>
      <c r="J128" s="334">
        <f t="shared" si="301"/>
        <v>1475</v>
      </c>
      <c r="K128" s="101"/>
      <c r="L128" s="102"/>
      <c r="M128" s="103">
        <f t="shared" si="302"/>
        <v>0</v>
      </c>
      <c r="N128" s="101"/>
      <c r="O128" s="102"/>
      <c r="P128" s="103">
        <f t="shared" si="303"/>
        <v>0</v>
      </c>
      <c r="Q128" s="101"/>
      <c r="R128" s="102"/>
      <c r="S128" s="103">
        <f t="shared" si="304"/>
        <v>0</v>
      </c>
      <c r="T128" s="101"/>
      <c r="U128" s="102"/>
      <c r="V128" s="104">
        <f t="shared" si="305"/>
        <v>0</v>
      </c>
      <c r="W128" s="105">
        <f t="shared" si="278"/>
        <v>1350</v>
      </c>
      <c r="X128" s="157">
        <f t="shared" si="279"/>
        <v>1475</v>
      </c>
      <c r="Y128" s="157">
        <f t="shared" si="280"/>
        <v>-125</v>
      </c>
      <c r="Z128" s="107">
        <f t="shared" si="281"/>
        <v>-9.2592592592592587E-2</v>
      </c>
      <c r="AA128" s="108"/>
      <c r="AB128" s="491"/>
      <c r="AC128" s="109"/>
      <c r="AD128" s="109"/>
      <c r="AE128" s="109"/>
      <c r="AF128" s="109"/>
      <c r="AG128" s="109"/>
    </row>
    <row r="129" spans="1:33" s="302" customFormat="1" ht="37.799999999999997" customHeight="1" x14ac:dyDescent="0.25">
      <c r="A129" s="97" t="s">
        <v>75</v>
      </c>
      <c r="B129" s="384" t="s">
        <v>329</v>
      </c>
      <c r="C129" s="398" t="s">
        <v>330</v>
      </c>
      <c r="D129" s="400" t="s">
        <v>206</v>
      </c>
      <c r="E129" s="404">
        <v>79</v>
      </c>
      <c r="F129" s="405">
        <v>500</v>
      </c>
      <c r="G129" s="334">
        <f t="shared" si="300"/>
        <v>39500</v>
      </c>
      <c r="H129" s="369">
        <f>(8+8+6+16+6+6)+14+18</f>
        <v>82</v>
      </c>
      <c r="I129" s="337">
        <v>500</v>
      </c>
      <c r="J129" s="334">
        <f t="shared" si="301"/>
        <v>41000</v>
      </c>
      <c r="K129" s="101"/>
      <c r="L129" s="102"/>
      <c r="M129" s="103">
        <f t="shared" ref="M129:M138" si="306">K129*L129</f>
        <v>0</v>
      </c>
      <c r="N129" s="101"/>
      <c r="O129" s="102"/>
      <c r="P129" s="103">
        <f t="shared" ref="P129:P138" si="307">N129*O129</f>
        <v>0</v>
      </c>
      <c r="Q129" s="101"/>
      <c r="R129" s="102"/>
      <c r="S129" s="103">
        <f t="shared" ref="S129:S138" si="308">Q129*R129</f>
        <v>0</v>
      </c>
      <c r="T129" s="101"/>
      <c r="U129" s="102"/>
      <c r="V129" s="104">
        <f t="shared" ref="V129:V138" si="309">T129*U129</f>
        <v>0</v>
      </c>
      <c r="W129" s="105">
        <f t="shared" ref="W129:W138" si="310">G129+M129+S129</f>
        <v>39500</v>
      </c>
      <c r="X129" s="157">
        <f t="shared" ref="X129:X138" si="311">J129+P129+V129</f>
        <v>41000</v>
      </c>
      <c r="Y129" s="157">
        <f t="shared" ref="Y129:Y138" si="312">W129-X129</f>
        <v>-1500</v>
      </c>
      <c r="Z129" s="107">
        <f t="shared" ref="Z129:Z138" si="313">Y129/W129</f>
        <v>-3.7974683544303799E-2</v>
      </c>
      <c r="AA129" s="108"/>
      <c r="AB129" s="490"/>
      <c r="AC129" s="109"/>
      <c r="AD129" s="109"/>
      <c r="AE129" s="109"/>
      <c r="AF129" s="109"/>
      <c r="AG129" s="109"/>
    </row>
    <row r="130" spans="1:33" s="302" customFormat="1" ht="71.400000000000006" customHeight="1" x14ac:dyDescent="0.25">
      <c r="A130" s="97" t="s">
        <v>75</v>
      </c>
      <c r="B130" s="399" t="s">
        <v>228</v>
      </c>
      <c r="C130" s="483" t="s">
        <v>331</v>
      </c>
      <c r="D130" s="400" t="s">
        <v>287</v>
      </c>
      <c r="E130" s="404">
        <v>10.5</v>
      </c>
      <c r="F130" s="405">
        <v>10000</v>
      </c>
      <c r="G130" s="334">
        <f t="shared" si="300"/>
        <v>105000</v>
      </c>
      <c r="H130" s="404">
        <v>9.5</v>
      </c>
      <c r="I130" s="405">
        <v>10000</v>
      </c>
      <c r="J130" s="334">
        <f t="shared" si="301"/>
        <v>95000</v>
      </c>
      <c r="K130" s="101"/>
      <c r="L130" s="102"/>
      <c r="M130" s="103">
        <f t="shared" si="306"/>
        <v>0</v>
      </c>
      <c r="N130" s="101"/>
      <c r="O130" s="102"/>
      <c r="P130" s="103">
        <f t="shared" si="307"/>
        <v>0</v>
      </c>
      <c r="Q130" s="101"/>
      <c r="R130" s="102"/>
      <c r="S130" s="103">
        <f t="shared" si="308"/>
        <v>0</v>
      </c>
      <c r="T130" s="101"/>
      <c r="U130" s="102"/>
      <c r="V130" s="104">
        <f t="shared" si="309"/>
        <v>0</v>
      </c>
      <c r="W130" s="105">
        <f t="shared" si="310"/>
        <v>105000</v>
      </c>
      <c r="X130" s="157">
        <f t="shared" si="311"/>
        <v>95000</v>
      </c>
      <c r="Y130" s="157">
        <f t="shared" si="312"/>
        <v>10000</v>
      </c>
      <c r="Z130" s="107">
        <f t="shared" si="313"/>
        <v>9.5238095238095233E-2</v>
      </c>
      <c r="AA130" s="108" t="s">
        <v>303</v>
      </c>
      <c r="AB130" s="490"/>
      <c r="AC130" s="109"/>
      <c r="AD130" s="109"/>
      <c r="AE130" s="109"/>
      <c r="AF130" s="109"/>
      <c r="AG130" s="109"/>
    </row>
    <row r="131" spans="1:33" s="302" customFormat="1" ht="37.799999999999997" customHeight="1" x14ac:dyDescent="0.25">
      <c r="A131" s="97" t="s">
        <v>75</v>
      </c>
      <c r="B131" s="399" t="s">
        <v>229</v>
      </c>
      <c r="C131" s="473" t="s">
        <v>332</v>
      </c>
      <c r="D131" s="400" t="s">
        <v>335</v>
      </c>
      <c r="E131" s="402">
        <v>12</v>
      </c>
      <c r="F131" s="403">
        <v>800</v>
      </c>
      <c r="G131" s="103">
        <f t="shared" si="300"/>
        <v>9600</v>
      </c>
      <c r="H131" s="369">
        <v>16</v>
      </c>
      <c r="I131" s="337">
        <v>800</v>
      </c>
      <c r="J131" s="334">
        <f t="shared" si="301"/>
        <v>12800</v>
      </c>
      <c r="K131" s="101"/>
      <c r="L131" s="102"/>
      <c r="M131" s="103">
        <f t="shared" si="306"/>
        <v>0</v>
      </c>
      <c r="N131" s="101"/>
      <c r="O131" s="102"/>
      <c r="P131" s="103">
        <f t="shared" si="307"/>
        <v>0</v>
      </c>
      <c r="Q131" s="101"/>
      <c r="R131" s="102"/>
      <c r="S131" s="103">
        <f t="shared" si="308"/>
        <v>0</v>
      </c>
      <c r="T131" s="101"/>
      <c r="U131" s="102"/>
      <c r="V131" s="104">
        <f t="shared" si="309"/>
        <v>0</v>
      </c>
      <c r="W131" s="105">
        <f t="shared" si="310"/>
        <v>9600</v>
      </c>
      <c r="X131" s="157">
        <f t="shared" si="311"/>
        <v>12800</v>
      </c>
      <c r="Y131" s="157">
        <f t="shared" si="312"/>
        <v>-3200</v>
      </c>
      <c r="Z131" s="107">
        <f t="shared" si="313"/>
        <v>-0.33333333333333331</v>
      </c>
      <c r="AA131" s="108" t="s">
        <v>366</v>
      </c>
      <c r="AB131" s="492"/>
      <c r="AC131" s="109"/>
      <c r="AD131" s="109"/>
      <c r="AE131" s="109"/>
      <c r="AF131" s="109"/>
      <c r="AG131" s="109"/>
    </row>
    <row r="132" spans="1:33" s="302" customFormat="1" ht="43.2" customHeight="1" x14ac:dyDescent="0.25">
      <c r="A132" s="97" t="s">
        <v>75</v>
      </c>
      <c r="B132" s="399" t="s">
        <v>230</v>
      </c>
      <c r="C132" s="473" t="s">
        <v>333</v>
      </c>
      <c r="D132" s="400" t="s">
        <v>206</v>
      </c>
      <c r="E132" s="402">
        <v>8</v>
      </c>
      <c r="F132" s="444">
        <v>400</v>
      </c>
      <c r="G132" s="445">
        <f t="shared" si="300"/>
        <v>3200</v>
      </c>
      <c r="H132" s="369"/>
      <c r="I132" s="337"/>
      <c r="J132" s="334">
        <f t="shared" si="301"/>
        <v>0</v>
      </c>
      <c r="K132" s="101"/>
      <c r="L132" s="102"/>
      <c r="M132" s="103">
        <f t="shared" si="306"/>
        <v>0</v>
      </c>
      <c r="N132" s="101"/>
      <c r="O132" s="102"/>
      <c r="P132" s="103">
        <f t="shared" si="307"/>
        <v>0</v>
      </c>
      <c r="Q132" s="101"/>
      <c r="R132" s="102"/>
      <c r="S132" s="103">
        <f t="shared" si="308"/>
        <v>0</v>
      </c>
      <c r="T132" s="101"/>
      <c r="U132" s="102"/>
      <c r="V132" s="104">
        <f t="shared" si="309"/>
        <v>0</v>
      </c>
      <c r="W132" s="105">
        <f t="shared" si="310"/>
        <v>3200</v>
      </c>
      <c r="X132" s="157">
        <f t="shared" si="311"/>
        <v>0</v>
      </c>
      <c r="Y132" s="157">
        <f t="shared" si="312"/>
        <v>3200</v>
      </c>
      <c r="Z132" s="107">
        <f t="shared" si="313"/>
        <v>1</v>
      </c>
      <c r="AA132" s="108" t="s">
        <v>367</v>
      </c>
      <c r="AB132" s="490"/>
      <c r="AC132" s="109"/>
      <c r="AD132" s="109"/>
      <c r="AE132" s="109"/>
      <c r="AF132" s="109"/>
      <c r="AG132" s="109"/>
    </row>
    <row r="133" spans="1:33" s="302" customFormat="1" ht="30" customHeight="1" x14ac:dyDescent="0.25">
      <c r="A133" s="97" t="s">
        <v>75</v>
      </c>
      <c r="B133" s="399" t="s">
        <v>231</v>
      </c>
      <c r="C133" s="473" t="s">
        <v>334</v>
      </c>
      <c r="D133" s="401" t="s">
        <v>336</v>
      </c>
      <c r="E133" s="402">
        <v>18</v>
      </c>
      <c r="F133" s="444">
        <v>2000</v>
      </c>
      <c r="G133" s="445">
        <f t="shared" si="300"/>
        <v>36000</v>
      </c>
      <c r="H133" s="369">
        <v>14</v>
      </c>
      <c r="I133" s="337">
        <v>2000</v>
      </c>
      <c r="J133" s="334">
        <f t="shared" si="301"/>
        <v>28000</v>
      </c>
      <c r="K133" s="101"/>
      <c r="L133" s="102"/>
      <c r="M133" s="103">
        <f t="shared" si="306"/>
        <v>0</v>
      </c>
      <c r="N133" s="101"/>
      <c r="O133" s="102"/>
      <c r="P133" s="103">
        <f t="shared" si="307"/>
        <v>0</v>
      </c>
      <c r="Q133" s="101"/>
      <c r="R133" s="102"/>
      <c r="S133" s="103">
        <f t="shared" si="308"/>
        <v>0</v>
      </c>
      <c r="T133" s="101"/>
      <c r="U133" s="102"/>
      <c r="V133" s="104">
        <f t="shared" si="309"/>
        <v>0</v>
      </c>
      <c r="W133" s="105">
        <f t="shared" si="310"/>
        <v>36000</v>
      </c>
      <c r="X133" s="157">
        <f t="shared" si="311"/>
        <v>28000</v>
      </c>
      <c r="Y133" s="157">
        <f t="shared" si="312"/>
        <v>8000</v>
      </c>
      <c r="Z133" s="107">
        <f t="shared" si="313"/>
        <v>0.22222222222222221</v>
      </c>
      <c r="AA133" s="108"/>
      <c r="AB133" s="490"/>
      <c r="AC133" s="109"/>
      <c r="AD133" s="109"/>
      <c r="AE133" s="109"/>
      <c r="AF133" s="109"/>
      <c r="AG133" s="109"/>
    </row>
    <row r="134" spans="1:33" s="302" customFormat="1" ht="106.8" customHeight="1" x14ac:dyDescent="0.25">
      <c r="A134" s="97" t="s">
        <v>75</v>
      </c>
      <c r="B134" s="399" t="s">
        <v>232</v>
      </c>
      <c r="C134" s="473" t="s">
        <v>337</v>
      </c>
      <c r="D134" s="401" t="s">
        <v>336</v>
      </c>
      <c r="E134" s="402">
        <v>46</v>
      </c>
      <c r="F134" s="444">
        <v>2000</v>
      </c>
      <c r="G134" s="446">
        <f t="shared" si="300"/>
        <v>92000</v>
      </c>
      <c r="H134" s="369">
        <v>1</v>
      </c>
      <c r="I134" s="337">
        <f>6666.72+6666.72+13333.44+10000+11666.5+5000+6667+4000+5000+5000+1000+9000+8000</f>
        <v>92000.38</v>
      </c>
      <c r="J134" s="334">
        <f>I134</f>
        <v>92000.38</v>
      </c>
      <c r="K134" s="101"/>
      <c r="L134" s="102"/>
      <c r="M134" s="103">
        <f t="shared" si="306"/>
        <v>0</v>
      </c>
      <c r="N134" s="101"/>
      <c r="O134" s="102"/>
      <c r="P134" s="103">
        <f t="shared" si="307"/>
        <v>0</v>
      </c>
      <c r="Q134" s="101"/>
      <c r="R134" s="102"/>
      <c r="S134" s="103">
        <f t="shared" si="308"/>
        <v>0</v>
      </c>
      <c r="T134" s="101"/>
      <c r="U134" s="102"/>
      <c r="V134" s="104">
        <f t="shared" si="309"/>
        <v>0</v>
      </c>
      <c r="W134" s="105">
        <f t="shared" si="310"/>
        <v>92000</v>
      </c>
      <c r="X134" s="157">
        <f t="shared" si="311"/>
        <v>92000.38</v>
      </c>
      <c r="Y134" s="157">
        <f t="shared" si="312"/>
        <v>-0.38000000000465661</v>
      </c>
      <c r="Z134" s="107">
        <f t="shared" si="313"/>
        <v>-4.1304347826593106E-6</v>
      </c>
      <c r="AA134" s="108" t="s">
        <v>371</v>
      </c>
      <c r="AB134" s="490"/>
      <c r="AC134" s="109"/>
      <c r="AD134" s="109"/>
      <c r="AE134" s="109"/>
      <c r="AF134" s="109"/>
      <c r="AG134" s="109"/>
    </row>
    <row r="135" spans="1:33" s="302" customFormat="1" ht="37.200000000000003" customHeight="1" x14ac:dyDescent="0.25">
      <c r="A135" s="97" t="s">
        <v>75</v>
      </c>
      <c r="B135" s="399" t="s">
        <v>338</v>
      </c>
      <c r="C135" s="473" t="s">
        <v>339</v>
      </c>
      <c r="D135" s="401" t="s">
        <v>336</v>
      </c>
      <c r="E135" s="402">
        <v>9</v>
      </c>
      <c r="F135" s="444">
        <v>1000</v>
      </c>
      <c r="G135" s="446">
        <f t="shared" si="300"/>
        <v>9000</v>
      </c>
      <c r="H135" s="404">
        <v>9</v>
      </c>
      <c r="I135" s="405">
        <v>1000</v>
      </c>
      <c r="J135" s="334">
        <f t="shared" si="301"/>
        <v>9000</v>
      </c>
      <c r="K135" s="101"/>
      <c r="L135" s="102"/>
      <c r="M135" s="103">
        <f t="shared" si="306"/>
        <v>0</v>
      </c>
      <c r="N135" s="101"/>
      <c r="O135" s="102"/>
      <c r="P135" s="103">
        <f t="shared" si="307"/>
        <v>0</v>
      </c>
      <c r="Q135" s="101"/>
      <c r="R135" s="102"/>
      <c r="S135" s="103">
        <f t="shared" si="308"/>
        <v>0</v>
      </c>
      <c r="T135" s="101"/>
      <c r="U135" s="102"/>
      <c r="V135" s="104">
        <f t="shared" si="309"/>
        <v>0</v>
      </c>
      <c r="W135" s="105">
        <f t="shared" si="310"/>
        <v>9000</v>
      </c>
      <c r="X135" s="157">
        <f t="shared" si="311"/>
        <v>9000</v>
      </c>
      <c r="Y135" s="157">
        <f t="shared" si="312"/>
        <v>0</v>
      </c>
      <c r="Z135" s="107">
        <f t="shared" si="313"/>
        <v>0</v>
      </c>
      <c r="AA135" s="108"/>
      <c r="AB135" s="490"/>
      <c r="AC135" s="109"/>
      <c r="AD135" s="109"/>
      <c r="AE135" s="109"/>
      <c r="AF135" s="109"/>
      <c r="AG135" s="109"/>
    </row>
    <row r="136" spans="1:33" s="302" customFormat="1" ht="37.200000000000003" customHeight="1" x14ac:dyDescent="0.25">
      <c r="A136" s="97" t="s">
        <v>75</v>
      </c>
      <c r="B136" s="399" t="s">
        <v>340</v>
      </c>
      <c r="C136" s="473" t="s">
        <v>341</v>
      </c>
      <c r="D136" s="474" t="s">
        <v>342</v>
      </c>
      <c r="E136" s="404">
        <v>17</v>
      </c>
      <c r="F136" s="405">
        <v>2700</v>
      </c>
      <c r="G136" s="475">
        <f t="shared" si="300"/>
        <v>45900</v>
      </c>
      <c r="H136" s="369">
        <v>1</v>
      </c>
      <c r="I136" s="337">
        <f>12750+33150</f>
        <v>45900</v>
      </c>
      <c r="J136" s="334">
        <f t="shared" si="301"/>
        <v>45900</v>
      </c>
      <c r="K136" s="101"/>
      <c r="L136" s="102"/>
      <c r="M136" s="103">
        <f t="shared" si="306"/>
        <v>0</v>
      </c>
      <c r="N136" s="101"/>
      <c r="O136" s="102"/>
      <c r="P136" s="103">
        <f t="shared" si="307"/>
        <v>0</v>
      </c>
      <c r="Q136" s="101"/>
      <c r="R136" s="102"/>
      <c r="S136" s="103">
        <f t="shared" si="308"/>
        <v>0</v>
      </c>
      <c r="T136" s="101"/>
      <c r="U136" s="102"/>
      <c r="V136" s="104">
        <f t="shared" si="309"/>
        <v>0</v>
      </c>
      <c r="W136" s="105">
        <f t="shared" si="310"/>
        <v>45900</v>
      </c>
      <c r="X136" s="157">
        <f t="shared" si="311"/>
        <v>45900</v>
      </c>
      <c r="Y136" s="157">
        <f t="shared" si="312"/>
        <v>0</v>
      </c>
      <c r="Z136" s="107">
        <f t="shared" si="313"/>
        <v>0</v>
      </c>
      <c r="AA136" s="108"/>
      <c r="AB136" s="490"/>
      <c r="AC136" s="109"/>
      <c r="AD136" s="109"/>
      <c r="AE136" s="109"/>
      <c r="AF136" s="109"/>
      <c r="AG136" s="109"/>
    </row>
    <row r="137" spans="1:33" s="302" customFormat="1" ht="37.200000000000003" customHeight="1" x14ac:dyDescent="0.25">
      <c r="A137" s="97" t="s">
        <v>75</v>
      </c>
      <c r="B137" s="399" t="s">
        <v>348</v>
      </c>
      <c r="C137" s="473" t="s">
        <v>343</v>
      </c>
      <c r="D137" s="400" t="s">
        <v>347</v>
      </c>
      <c r="E137" s="402">
        <v>2</v>
      </c>
      <c r="F137" s="444">
        <v>1500</v>
      </c>
      <c r="G137" s="446">
        <f t="shared" si="300"/>
        <v>3000</v>
      </c>
      <c r="H137" s="369">
        <v>2</v>
      </c>
      <c r="I137" s="337">
        <v>1500</v>
      </c>
      <c r="J137" s="334">
        <f t="shared" si="301"/>
        <v>3000</v>
      </c>
      <c r="K137" s="101"/>
      <c r="L137" s="102"/>
      <c r="M137" s="103">
        <f t="shared" si="306"/>
        <v>0</v>
      </c>
      <c r="N137" s="101"/>
      <c r="O137" s="102"/>
      <c r="P137" s="103">
        <f t="shared" si="307"/>
        <v>0</v>
      </c>
      <c r="Q137" s="101"/>
      <c r="R137" s="102"/>
      <c r="S137" s="103">
        <f t="shared" si="308"/>
        <v>0</v>
      </c>
      <c r="T137" s="101"/>
      <c r="U137" s="102"/>
      <c r="V137" s="104">
        <f t="shared" si="309"/>
        <v>0</v>
      </c>
      <c r="W137" s="105">
        <f t="shared" si="310"/>
        <v>3000</v>
      </c>
      <c r="X137" s="157">
        <f t="shared" si="311"/>
        <v>3000</v>
      </c>
      <c r="Y137" s="157">
        <f t="shared" si="312"/>
        <v>0</v>
      </c>
      <c r="Z137" s="107">
        <f t="shared" si="313"/>
        <v>0</v>
      </c>
      <c r="AA137" s="108"/>
      <c r="AB137" s="490"/>
      <c r="AC137" s="109"/>
      <c r="AD137" s="109"/>
      <c r="AE137" s="109"/>
      <c r="AF137" s="109"/>
      <c r="AG137" s="109"/>
    </row>
    <row r="138" spans="1:33" s="302" customFormat="1" ht="36" customHeight="1" x14ac:dyDescent="0.25">
      <c r="A138" s="97" t="s">
        <v>75</v>
      </c>
      <c r="B138" s="399" t="s">
        <v>349</v>
      </c>
      <c r="C138" s="473" t="s">
        <v>346</v>
      </c>
      <c r="D138" s="476" t="s">
        <v>287</v>
      </c>
      <c r="E138" s="477">
        <v>9</v>
      </c>
      <c r="F138" s="478">
        <v>200</v>
      </c>
      <c r="G138" s="475">
        <f t="shared" si="300"/>
        <v>1800</v>
      </c>
      <c r="H138" s="369">
        <v>1</v>
      </c>
      <c r="I138" s="337">
        <f>70+752.5</f>
        <v>822.5</v>
      </c>
      <c r="J138" s="334">
        <f t="shared" si="301"/>
        <v>822.5</v>
      </c>
      <c r="K138" s="101"/>
      <c r="L138" s="102"/>
      <c r="M138" s="103">
        <f t="shared" si="306"/>
        <v>0</v>
      </c>
      <c r="N138" s="101"/>
      <c r="O138" s="102"/>
      <c r="P138" s="103">
        <f t="shared" si="307"/>
        <v>0</v>
      </c>
      <c r="Q138" s="101"/>
      <c r="R138" s="102"/>
      <c r="S138" s="103">
        <f t="shared" si="308"/>
        <v>0</v>
      </c>
      <c r="T138" s="101"/>
      <c r="U138" s="102"/>
      <c r="V138" s="104">
        <f t="shared" si="309"/>
        <v>0</v>
      </c>
      <c r="W138" s="105">
        <f t="shared" si="310"/>
        <v>1800</v>
      </c>
      <c r="X138" s="157">
        <f t="shared" si="311"/>
        <v>822.5</v>
      </c>
      <c r="Y138" s="157">
        <f t="shared" si="312"/>
        <v>977.5</v>
      </c>
      <c r="Z138" s="107">
        <f t="shared" si="313"/>
        <v>0.54305555555555551</v>
      </c>
      <c r="AA138" s="108"/>
      <c r="AB138" s="490"/>
      <c r="AC138" s="109"/>
      <c r="AD138" s="109"/>
      <c r="AE138" s="109"/>
      <c r="AF138" s="109"/>
      <c r="AG138" s="109"/>
    </row>
    <row r="139" spans="1:33" ht="43.8" customHeight="1" thickBot="1" x14ac:dyDescent="0.3">
      <c r="A139" s="120" t="s">
        <v>75</v>
      </c>
      <c r="B139" s="399" t="s">
        <v>350</v>
      </c>
      <c r="C139" s="484" t="s">
        <v>344</v>
      </c>
      <c r="D139" s="426" t="s">
        <v>345</v>
      </c>
      <c r="E139" s="427">
        <v>1</v>
      </c>
      <c r="F139" s="447">
        <v>14000</v>
      </c>
      <c r="G139" s="448">
        <f t="shared" si="300"/>
        <v>14000</v>
      </c>
      <c r="H139" s="481">
        <v>1</v>
      </c>
      <c r="I139" s="482">
        <v>14000</v>
      </c>
      <c r="J139" s="359">
        <f t="shared" si="301"/>
        <v>14000</v>
      </c>
      <c r="K139" s="121"/>
      <c r="L139" s="122"/>
      <c r="M139" s="123">
        <f t="shared" si="302"/>
        <v>0</v>
      </c>
      <c r="N139" s="121"/>
      <c r="O139" s="122"/>
      <c r="P139" s="123">
        <f t="shared" si="303"/>
        <v>0</v>
      </c>
      <c r="Q139" s="121"/>
      <c r="R139" s="122"/>
      <c r="S139" s="123">
        <f t="shared" si="304"/>
        <v>0</v>
      </c>
      <c r="T139" s="121"/>
      <c r="U139" s="122"/>
      <c r="V139" s="133">
        <f t="shared" si="305"/>
        <v>0</v>
      </c>
      <c r="W139" s="135">
        <f t="shared" si="278"/>
        <v>14000</v>
      </c>
      <c r="X139" s="159">
        <f t="shared" si="279"/>
        <v>14000</v>
      </c>
      <c r="Y139" s="159">
        <f t="shared" si="280"/>
        <v>0</v>
      </c>
      <c r="Z139" s="198">
        <f t="shared" si="281"/>
        <v>0</v>
      </c>
      <c r="AA139" s="134"/>
      <c r="AB139" s="491"/>
      <c r="AC139" s="109"/>
      <c r="AD139" s="109"/>
      <c r="AE139" s="109"/>
      <c r="AF139" s="109"/>
      <c r="AG139" s="109"/>
    </row>
    <row r="140" spans="1:33" ht="30" customHeight="1" thickBot="1" x14ac:dyDescent="0.3">
      <c r="A140" s="432" t="s">
        <v>233</v>
      </c>
      <c r="B140" s="433"/>
      <c r="C140" s="434"/>
      <c r="D140" s="435"/>
      <c r="E140" s="436"/>
      <c r="F140" s="437"/>
      <c r="G140" s="438">
        <f>G126+G124+G121+G117</f>
        <v>458200</v>
      </c>
      <c r="H140" s="436"/>
      <c r="I140" s="437"/>
      <c r="J140" s="438">
        <f>J126+J124+J121+J117</f>
        <v>501815.9</v>
      </c>
      <c r="K140" s="436"/>
      <c r="L140" s="437"/>
      <c r="M140" s="438">
        <f>M126+M124+M121+M117</f>
        <v>0</v>
      </c>
      <c r="N140" s="436"/>
      <c r="O140" s="437"/>
      <c r="P140" s="438">
        <f>P126+P124+P121+P117</f>
        <v>0</v>
      </c>
      <c r="Q140" s="436"/>
      <c r="R140" s="437"/>
      <c r="S140" s="438">
        <f>S126+S124+S121+S117</f>
        <v>0</v>
      </c>
      <c r="T140" s="439"/>
      <c r="U140" s="437"/>
      <c r="V140" s="440">
        <f>V126+V124+V121+V117</f>
        <v>0</v>
      </c>
      <c r="W140" s="441">
        <f>W117+W121+W124+W126</f>
        <v>458200</v>
      </c>
      <c r="X140" s="441">
        <f>X117+X121+X124+X126</f>
        <v>501815.9</v>
      </c>
      <c r="Y140" s="438">
        <f t="shared" si="280"/>
        <v>-43615.900000000023</v>
      </c>
      <c r="Z140" s="442">
        <f t="shared" si="281"/>
        <v>-9.5189655172413845E-2</v>
      </c>
      <c r="AA140" s="443"/>
      <c r="AB140" s="487"/>
      <c r="AC140" s="53"/>
      <c r="AD140" s="53"/>
      <c r="AE140" s="53"/>
      <c r="AF140" s="53"/>
      <c r="AG140" s="53"/>
    </row>
    <row r="141" spans="1:33" ht="30" customHeight="1" thickBot="1" x14ac:dyDescent="0.3">
      <c r="A141" s="428" t="s">
        <v>234</v>
      </c>
      <c r="B141" s="429"/>
      <c r="C141" s="430"/>
      <c r="D141" s="431"/>
      <c r="E141" s="254"/>
      <c r="F141" s="255"/>
      <c r="G141" s="255">
        <f>G30+G38+G49+G65+G75+G90+G94+G98+G106+G109+G112+G115+G140</f>
        <v>1890715</v>
      </c>
      <c r="H141" s="254"/>
      <c r="I141" s="255"/>
      <c r="J141" s="255">
        <f>J30+J38+J49+J65+J75+J90+J94+J98+J106+J109+J112+J115+J140</f>
        <v>1890715</v>
      </c>
      <c r="K141" s="254"/>
      <c r="L141" s="255"/>
      <c r="M141" s="255">
        <f>M30+M38+M49+M65+M75+M90+M94+M98+M106+M109+M112+M115+M140</f>
        <v>0</v>
      </c>
      <c r="N141" s="254"/>
      <c r="O141" s="255"/>
      <c r="P141" s="255">
        <f>P30+P38+P49+P65+P75+P90+P94+P98+P106+P109+P112+P115+P140</f>
        <v>0</v>
      </c>
      <c r="Q141" s="254"/>
      <c r="R141" s="255"/>
      <c r="S141" s="255">
        <f>S30+S38+S49+S65+S75+S90+S94+S98+S106+S109+S112+S115+S140</f>
        <v>0</v>
      </c>
      <c r="T141" s="254"/>
      <c r="U141" s="255"/>
      <c r="V141" s="255">
        <f>V30+V38+V49+V65+V75+V90+V94+V98+V106+V109+V112+V115+V140</f>
        <v>0</v>
      </c>
      <c r="W141" s="255">
        <f>W30+W38+W49+W65+W75+W90+W94+W98+W106+W109+W112+W115+W140</f>
        <v>1890715</v>
      </c>
      <c r="X141" s="255">
        <f>X30+X38+X49+X65+X75+X90+X94+X98+X106+X109+X112+X115+X140</f>
        <v>1890715</v>
      </c>
      <c r="Y141" s="255">
        <f t="shared" si="280"/>
        <v>0</v>
      </c>
      <c r="Z141" s="258">
        <f t="shared" si="281"/>
        <v>0</v>
      </c>
      <c r="AA141" s="259"/>
      <c r="AB141" s="487"/>
      <c r="AC141" s="53"/>
      <c r="AD141" s="53"/>
      <c r="AE141" s="53"/>
      <c r="AF141" s="53"/>
      <c r="AG141" s="53"/>
    </row>
    <row r="142" spans="1:33" ht="15" customHeight="1" thickBot="1" x14ac:dyDescent="0.3">
      <c r="A142" s="534"/>
      <c r="B142" s="501"/>
      <c r="C142" s="501"/>
      <c r="D142" s="50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260"/>
      <c r="X142" s="260"/>
      <c r="Y142" s="260"/>
      <c r="Z142" s="261"/>
      <c r="AA142" s="60"/>
      <c r="AB142" s="487"/>
      <c r="AC142" s="53"/>
      <c r="AD142" s="53"/>
      <c r="AE142" s="53"/>
      <c r="AF142" s="53"/>
      <c r="AG142" s="53"/>
    </row>
    <row r="143" spans="1:33" ht="30" customHeight="1" thickBot="1" x14ac:dyDescent="0.3">
      <c r="A143" s="535" t="s">
        <v>235</v>
      </c>
      <c r="B143" s="516"/>
      <c r="C143" s="517"/>
      <c r="D143" s="262"/>
      <c r="E143" s="256"/>
      <c r="F143" s="257"/>
      <c r="G143" s="263">
        <f>Фінансування!C22-Витрати!G141</f>
        <v>0</v>
      </c>
      <c r="H143" s="256"/>
      <c r="I143" s="257"/>
      <c r="J143" s="263">
        <f>Фінансування!C23-Витрати!J141</f>
        <v>0</v>
      </c>
      <c r="K143" s="256"/>
      <c r="L143" s="257"/>
      <c r="M143" s="263">
        <f>Фінансування!J22-Витрати!M141</f>
        <v>0</v>
      </c>
      <c r="N143" s="256"/>
      <c r="O143" s="257"/>
      <c r="P143" s="263">
        <f>Фінансування!J23-Витрати!P141</f>
        <v>0</v>
      </c>
      <c r="Q143" s="256"/>
      <c r="R143" s="257"/>
      <c r="S143" s="263">
        <f>Фінансування!L22-Витрати!S141</f>
        <v>0</v>
      </c>
      <c r="T143" s="256"/>
      <c r="U143" s="257"/>
      <c r="V143" s="263">
        <f>Фінансування!L23-Витрати!V141</f>
        <v>0</v>
      </c>
      <c r="W143" s="264">
        <f>Фінансування!N22-Витрати!W141</f>
        <v>0</v>
      </c>
      <c r="X143" s="264">
        <f>Фінансування!N23-Витрати!X141</f>
        <v>0</v>
      </c>
      <c r="Y143" s="264">
        <f>W143-X143</f>
        <v>0</v>
      </c>
      <c r="Z143" s="265"/>
      <c r="AA143" s="266"/>
      <c r="AB143" s="487"/>
      <c r="AC143" s="53"/>
      <c r="AD143" s="53"/>
      <c r="AE143" s="53"/>
      <c r="AF143" s="53"/>
      <c r="AG143" s="53"/>
    </row>
    <row r="144" spans="1:33" ht="15.75" customHeight="1" x14ac:dyDescent="0.25">
      <c r="A144" s="13"/>
      <c r="B144" s="14"/>
      <c r="C144" s="267"/>
      <c r="D144" s="268"/>
      <c r="E144" s="269"/>
      <c r="F144" s="269"/>
      <c r="G144" s="269"/>
      <c r="H144" s="269"/>
      <c r="I144" s="269"/>
      <c r="J144" s="269"/>
      <c r="K144" s="269"/>
      <c r="L144" s="269"/>
      <c r="M144" s="269"/>
      <c r="N144" s="269"/>
      <c r="O144" s="269"/>
      <c r="P144" s="269"/>
      <c r="Q144" s="269"/>
      <c r="R144" s="269"/>
      <c r="S144" s="269"/>
      <c r="T144" s="269"/>
      <c r="U144" s="269"/>
      <c r="V144" s="269"/>
      <c r="W144" s="270"/>
      <c r="X144" s="270"/>
      <c r="Y144" s="270"/>
      <c r="Z144" s="271"/>
      <c r="AA144" s="267"/>
      <c r="AB144" s="486"/>
      <c r="AC144" s="13"/>
      <c r="AD144" s="13"/>
      <c r="AE144" s="13"/>
      <c r="AF144" s="13"/>
      <c r="AG144" s="13"/>
    </row>
    <row r="145" spans="1:31" ht="15.75" customHeight="1" x14ac:dyDescent="0.25">
      <c r="A145" s="13"/>
      <c r="B145" s="14"/>
      <c r="C145" s="267"/>
      <c r="D145" s="268"/>
      <c r="E145" s="269"/>
      <c r="F145" s="269"/>
      <c r="G145" s="269"/>
      <c r="H145" s="269"/>
      <c r="I145" s="269"/>
      <c r="J145" s="269"/>
      <c r="K145" s="269"/>
      <c r="L145" s="269"/>
      <c r="M145" s="269"/>
      <c r="N145" s="269"/>
      <c r="O145" s="269"/>
      <c r="P145" s="269"/>
      <c r="Q145" s="269"/>
      <c r="R145" s="269"/>
      <c r="S145" s="269"/>
      <c r="T145" s="269"/>
      <c r="U145" s="269"/>
      <c r="V145" s="269"/>
      <c r="W145" s="270"/>
      <c r="X145" s="270"/>
      <c r="Y145" s="411"/>
      <c r="Z145" s="13"/>
      <c r="AA145" s="13"/>
      <c r="AB145" s="486"/>
      <c r="AC145" s="13"/>
      <c r="AD145" s="13"/>
      <c r="AE145" s="13"/>
    </row>
    <row r="146" spans="1:31" ht="15.75" customHeight="1" x14ac:dyDescent="0.25">
      <c r="A146" s="13"/>
      <c r="B146" s="14"/>
      <c r="C146" s="267"/>
      <c r="D146" s="268"/>
      <c r="E146" s="269"/>
      <c r="F146" s="269"/>
      <c r="G146" s="269"/>
      <c r="H146" s="269"/>
      <c r="I146" s="269"/>
      <c r="J146" s="269"/>
      <c r="K146" s="269"/>
      <c r="L146" s="269"/>
      <c r="M146" s="269"/>
      <c r="N146" s="269"/>
      <c r="O146" s="269"/>
      <c r="P146" s="269"/>
      <c r="Q146" s="269"/>
      <c r="R146" s="269"/>
      <c r="S146" s="269"/>
      <c r="T146" s="269"/>
      <c r="U146" s="269"/>
      <c r="V146" s="269"/>
      <c r="W146" s="270"/>
      <c r="X146" s="270"/>
      <c r="Y146" s="411"/>
      <c r="Z146" s="13"/>
      <c r="AA146" s="13"/>
      <c r="AB146" s="486"/>
      <c r="AC146" s="13"/>
      <c r="AD146" s="13"/>
      <c r="AE146" s="13"/>
    </row>
    <row r="147" spans="1:31" ht="15.75" customHeight="1" x14ac:dyDescent="0.25">
      <c r="A147" s="267" t="s">
        <v>38</v>
      </c>
      <c r="B147" s="498" t="s">
        <v>356</v>
      </c>
      <c r="C147" s="272"/>
      <c r="D147" s="268"/>
      <c r="E147" s="273"/>
      <c r="F147" s="273"/>
      <c r="G147" s="269"/>
      <c r="H147" s="269"/>
      <c r="I147" s="269"/>
      <c r="J147" s="269"/>
      <c r="K147" s="274"/>
      <c r="L147" s="267"/>
      <c r="M147" s="269"/>
      <c r="N147" s="274"/>
      <c r="O147" s="267"/>
      <c r="P147" s="269"/>
      <c r="Q147" s="269"/>
      <c r="R147" s="269"/>
      <c r="S147" s="269"/>
      <c r="T147" s="269"/>
      <c r="U147" s="269"/>
      <c r="V147" s="269"/>
      <c r="W147" s="270"/>
      <c r="X147" s="270"/>
      <c r="Y147" s="411"/>
      <c r="Z147" s="13"/>
      <c r="AA147" s="267"/>
      <c r="AB147" s="486"/>
      <c r="AC147" s="13"/>
      <c r="AD147" s="13"/>
      <c r="AE147" s="13"/>
    </row>
    <row r="148" spans="1:31" ht="15.75" customHeight="1" x14ac:dyDescent="0.25">
      <c r="A148" s="275"/>
      <c r="B148" s="276"/>
      <c r="C148" s="277" t="s">
        <v>236</v>
      </c>
      <c r="D148" s="278"/>
      <c r="E148" s="279"/>
      <c r="F148" s="280" t="s">
        <v>237</v>
      </c>
      <c r="G148" s="279"/>
      <c r="H148" s="279"/>
      <c r="I148" s="413"/>
      <c r="J148" s="279"/>
      <c r="K148" s="281"/>
      <c r="L148" s="282"/>
      <c r="M148" s="279"/>
      <c r="N148" s="281"/>
      <c r="O148" s="282"/>
      <c r="P148" s="279"/>
      <c r="Q148" s="279"/>
      <c r="R148" s="279"/>
      <c r="S148" s="279"/>
      <c r="T148" s="279"/>
      <c r="U148" s="279"/>
      <c r="V148" s="279"/>
      <c r="W148" s="283"/>
      <c r="X148" s="283"/>
      <c r="Y148" s="412"/>
      <c r="Z148" s="285"/>
      <c r="AA148" s="284"/>
      <c r="AB148" s="493"/>
      <c r="AC148" s="285"/>
      <c r="AD148" s="285"/>
      <c r="AE148" s="285"/>
    </row>
    <row r="149" spans="1:31" ht="15.75" customHeight="1" x14ac:dyDescent="0.25">
      <c r="A149" s="13"/>
      <c r="B149" s="14"/>
      <c r="C149" s="267"/>
      <c r="D149" s="268"/>
      <c r="E149" s="269"/>
      <c r="F149" s="269"/>
      <c r="G149" s="269"/>
      <c r="H149" s="269"/>
      <c r="I149" s="414"/>
      <c r="J149" s="269"/>
      <c r="K149" s="269"/>
      <c r="L149" s="269"/>
      <c r="M149" s="269"/>
      <c r="N149" s="269"/>
      <c r="O149" s="269"/>
      <c r="P149" s="269"/>
      <c r="Q149" s="269"/>
      <c r="R149" s="269"/>
      <c r="S149" s="269"/>
      <c r="T149" s="269"/>
      <c r="U149" s="269"/>
      <c r="V149" s="269"/>
      <c r="W149" s="270"/>
      <c r="X149" s="270"/>
      <c r="Y149" s="411"/>
      <c r="Z149" s="13"/>
      <c r="AA149" s="13"/>
      <c r="AB149" s="486"/>
      <c r="AC149" s="13"/>
      <c r="AD149" s="13"/>
      <c r="AE149" s="13"/>
    </row>
    <row r="150" spans="1:31" ht="15.75" customHeight="1" x14ac:dyDescent="0.25">
      <c r="A150" s="13"/>
      <c r="B150" s="14"/>
      <c r="C150" s="267"/>
      <c r="D150" s="268"/>
      <c r="E150" s="269"/>
      <c r="F150" s="269"/>
      <c r="G150" s="269"/>
      <c r="H150" s="269"/>
      <c r="I150" s="414"/>
      <c r="J150" s="269"/>
      <c r="K150" s="269"/>
      <c r="L150" s="269"/>
      <c r="M150" s="269"/>
      <c r="N150" s="269"/>
      <c r="O150" s="269"/>
      <c r="P150" s="269"/>
      <c r="Q150" s="269"/>
      <c r="R150" s="269"/>
      <c r="S150" s="269"/>
      <c r="T150" s="269"/>
      <c r="U150" s="269"/>
      <c r="V150" s="269"/>
      <c r="W150" s="270"/>
      <c r="X150" s="270"/>
      <c r="Y150" s="411"/>
      <c r="Z150" s="13"/>
      <c r="AA150" s="13"/>
      <c r="AB150" s="486"/>
      <c r="AC150" s="13"/>
      <c r="AD150" s="13"/>
      <c r="AE150" s="13"/>
    </row>
    <row r="151" spans="1:31" ht="15.75" customHeight="1" x14ac:dyDescent="0.25">
      <c r="A151" s="13"/>
      <c r="B151" s="14"/>
      <c r="C151" s="267"/>
      <c r="D151" s="268"/>
      <c r="E151" s="269"/>
      <c r="F151" s="269"/>
      <c r="G151" s="269"/>
      <c r="H151" s="269"/>
      <c r="I151" s="414"/>
      <c r="J151" s="269"/>
      <c r="K151" s="269"/>
      <c r="L151" s="269"/>
      <c r="M151" s="269"/>
      <c r="N151" s="269"/>
      <c r="O151" s="269"/>
      <c r="P151" s="269"/>
      <c r="Q151" s="269"/>
      <c r="R151" s="269"/>
      <c r="S151" s="269"/>
      <c r="T151" s="269"/>
      <c r="U151" s="269"/>
      <c r="V151" s="269"/>
      <c r="W151" s="270"/>
      <c r="X151" s="270"/>
      <c r="Y151" s="411"/>
      <c r="Z151" s="13"/>
      <c r="AA151" s="13"/>
      <c r="AB151" s="486"/>
      <c r="AC151" s="13"/>
      <c r="AD151" s="13"/>
      <c r="AE151" s="13"/>
    </row>
    <row r="152" spans="1:31" ht="15.75" customHeight="1" x14ac:dyDescent="0.25">
      <c r="A152" s="13"/>
      <c r="B152" s="14"/>
      <c r="C152" s="267"/>
      <c r="D152" s="268"/>
      <c r="E152" s="269"/>
      <c r="F152" s="269"/>
      <c r="G152" s="269"/>
      <c r="H152" s="269"/>
      <c r="I152" s="269"/>
      <c r="J152" s="269"/>
      <c r="K152" s="269"/>
      <c r="L152" s="269"/>
      <c r="M152" s="269"/>
      <c r="N152" s="269"/>
      <c r="O152" s="269"/>
      <c r="P152" s="269"/>
      <c r="Q152" s="269"/>
      <c r="R152" s="269"/>
      <c r="S152" s="269"/>
      <c r="T152" s="269"/>
      <c r="U152" s="269"/>
      <c r="V152" s="269"/>
      <c r="W152" s="286"/>
      <c r="X152" s="286"/>
      <c r="Y152" s="411"/>
      <c r="Z152" s="13"/>
      <c r="AA152" s="13"/>
      <c r="AB152" s="486"/>
      <c r="AC152" s="13"/>
      <c r="AD152" s="13"/>
      <c r="AE152" s="13"/>
    </row>
    <row r="153" spans="1:31" ht="15.75" customHeight="1" x14ac:dyDescent="0.25">
      <c r="A153" s="13"/>
      <c r="B153" s="14"/>
      <c r="C153" s="267"/>
      <c r="D153" s="268"/>
      <c r="E153" s="269"/>
      <c r="F153" s="269"/>
      <c r="G153" s="269"/>
      <c r="H153" s="269"/>
      <c r="I153" s="269"/>
      <c r="J153" s="269"/>
      <c r="K153" s="269"/>
      <c r="L153" s="269"/>
      <c r="M153" s="269"/>
      <c r="N153" s="269"/>
      <c r="O153" s="269"/>
      <c r="P153" s="269"/>
      <c r="Q153" s="269"/>
      <c r="R153" s="269"/>
      <c r="S153" s="269"/>
      <c r="T153" s="269"/>
      <c r="U153" s="269"/>
      <c r="V153" s="269"/>
      <c r="W153" s="286"/>
      <c r="X153" s="286"/>
      <c r="Z153" s="13"/>
      <c r="AA153" s="13"/>
      <c r="AB153" s="486"/>
      <c r="AC153" s="13"/>
      <c r="AD153" s="13"/>
      <c r="AE153" s="13"/>
    </row>
    <row r="154" spans="1:31" ht="15.75" customHeight="1" x14ac:dyDescent="0.25">
      <c r="A154" s="13"/>
      <c r="B154" s="14"/>
      <c r="C154" s="267"/>
      <c r="D154" s="268"/>
      <c r="E154" s="269"/>
      <c r="F154" s="269"/>
      <c r="G154" s="269"/>
      <c r="H154" s="269"/>
      <c r="I154" s="269"/>
      <c r="J154" s="269"/>
      <c r="K154" s="269"/>
      <c r="L154" s="269"/>
      <c r="M154" s="269"/>
      <c r="N154" s="269"/>
      <c r="O154" s="269"/>
      <c r="P154" s="269"/>
      <c r="Q154" s="269"/>
      <c r="R154" s="269"/>
      <c r="S154" s="269"/>
      <c r="T154" s="269"/>
      <c r="U154" s="269"/>
      <c r="V154" s="269"/>
      <c r="W154" s="286"/>
      <c r="X154" s="286"/>
      <c r="Y154" s="267"/>
      <c r="Z154" s="13"/>
      <c r="AA154" s="13"/>
      <c r="AB154" s="486"/>
      <c r="AC154" s="13"/>
      <c r="AD154" s="13"/>
      <c r="AE154" s="13"/>
    </row>
    <row r="155" spans="1:31" ht="15.75" customHeight="1" x14ac:dyDescent="0.25">
      <c r="A155" s="13"/>
      <c r="B155" s="14"/>
      <c r="C155" s="267"/>
      <c r="D155" s="268"/>
      <c r="E155" s="269"/>
      <c r="F155" s="269"/>
      <c r="G155" s="269"/>
      <c r="H155" s="269"/>
      <c r="I155" s="269"/>
      <c r="J155" s="269"/>
      <c r="K155" s="269"/>
      <c r="L155" s="269"/>
      <c r="M155" s="269"/>
      <c r="N155" s="269"/>
      <c r="O155" s="269"/>
      <c r="P155" s="269"/>
      <c r="Q155" s="269"/>
      <c r="R155" s="269"/>
      <c r="S155" s="269"/>
      <c r="T155" s="269"/>
      <c r="U155" s="269"/>
      <c r="V155" s="269"/>
      <c r="W155" s="286"/>
      <c r="X155" s="286"/>
      <c r="Y155" s="267"/>
      <c r="Z155" s="13"/>
      <c r="AA155" s="13"/>
      <c r="AB155" s="486"/>
      <c r="AC155" s="13"/>
      <c r="AD155" s="13"/>
      <c r="AE155" s="13"/>
    </row>
    <row r="156" spans="1:31" ht="15.75" customHeight="1" x14ac:dyDescent="0.25">
      <c r="A156" s="13"/>
      <c r="B156" s="14"/>
      <c r="C156" s="267"/>
      <c r="D156" s="268"/>
      <c r="E156" s="269"/>
      <c r="F156" s="269"/>
      <c r="G156" s="269"/>
      <c r="H156" s="269"/>
      <c r="I156" s="269"/>
      <c r="J156" s="269"/>
      <c r="K156" s="269"/>
      <c r="L156" s="269"/>
      <c r="M156" s="269"/>
      <c r="N156" s="269"/>
      <c r="O156" s="269"/>
      <c r="P156" s="269"/>
      <c r="Q156" s="269"/>
      <c r="R156" s="269"/>
      <c r="S156" s="269"/>
      <c r="T156" s="269"/>
      <c r="U156" s="269"/>
      <c r="V156" s="269"/>
      <c r="W156" s="286"/>
      <c r="X156" s="286"/>
      <c r="Y156" s="267"/>
      <c r="Z156" s="13"/>
      <c r="AA156" s="13"/>
      <c r="AB156" s="486"/>
      <c r="AC156" s="13"/>
      <c r="AD156" s="13"/>
      <c r="AE156" s="13"/>
    </row>
    <row r="157" spans="1:31" ht="15.75" customHeight="1" x14ac:dyDescent="0.25">
      <c r="A157" s="13"/>
      <c r="B157" s="14"/>
      <c r="C157" s="267"/>
      <c r="D157" s="268"/>
      <c r="E157" s="470"/>
      <c r="F157" s="269"/>
      <c r="G157" s="269"/>
      <c r="H157" s="269"/>
      <c r="I157" s="269"/>
      <c r="J157" s="269"/>
      <c r="K157" s="269"/>
      <c r="L157" s="269"/>
      <c r="M157" s="269"/>
      <c r="N157" s="269"/>
      <c r="O157" s="269"/>
      <c r="P157" s="269"/>
      <c r="Q157" s="269"/>
      <c r="R157" s="269"/>
      <c r="S157" s="269"/>
      <c r="T157" s="269"/>
      <c r="U157" s="269"/>
      <c r="V157" s="269"/>
      <c r="W157" s="286"/>
      <c r="X157" s="286"/>
      <c r="Y157" s="267"/>
      <c r="Z157" s="13"/>
      <c r="AA157" s="13"/>
      <c r="AB157" s="486"/>
      <c r="AC157" s="13"/>
      <c r="AD157" s="13"/>
      <c r="AE157" s="13"/>
    </row>
    <row r="158" spans="1:31" ht="15.75" customHeight="1" x14ac:dyDescent="0.25">
      <c r="A158" s="13"/>
      <c r="B158" s="14"/>
      <c r="C158" s="267"/>
      <c r="D158" s="268"/>
      <c r="E158" s="470"/>
      <c r="F158" s="269"/>
      <c r="G158" s="269"/>
      <c r="H158" s="269"/>
      <c r="I158" s="269"/>
      <c r="J158" s="269"/>
      <c r="K158" s="269"/>
      <c r="L158" s="269"/>
      <c r="M158" s="269"/>
      <c r="N158" s="269"/>
      <c r="O158" s="269"/>
      <c r="P158" s="269"/>
      <c r="Q158" s="269"/>
      <c r="R158" s="269"/>
      <c r="S158" s="269"/>
      <c r="T158" s="269"/>
      <c r="U158" s="269"/>
      <c r="V158" s="269"/>
      <c r="W158" s="286"/>
      <c r="X158" s="286"/>
      <c r="Y158" s="267"/>
      <c r="Z158" s="13"/>
      <c r="AA158" s="13"/>
      <c r="AB158" s="486"/>
      <c r="AC158" s="13"/>
      <c r="AD158" s="13"/>
      <c r="AE158" s="13"/>
    </row>
    <row r="159" spans="1:31" ht="15.75" customHeight="1" x14ac:dyDescent="0.25">
      <c r="A159" s="13"/>
      <c r="B159" s="14"/>
      <c r="C159" s="267"/>
      <c r="D159" s="268"/>
      <c r="E159" s="470"/>
      <c r="F159" s="269"/>
      <c r="G159" s="269"/>
      <c r="H159" s="269"/>
      <c r="I159" s="269"/>
      <c r="J159" s="269"/>
      <c r="K159" s="269"/>
      <c r="L159" s="269"/>
      <c r="M159" s="269"/>
      <c r="N159" s="269"/>
      <c r="O159" s="269"/>
      <c r="P159" s="269"/>
      <c r="Q159" s="269"/>
      <c r="R159" s="269"/>
      <c r="S159" s="269"/>
      <c r="T159" s="269"/>
      <c r="U159" s="269"/>
      <c r="V159" s="269"/>
      <c r="W159" s="286"/>
      <c r="X159" s="286"/>
      <c r="Y159" s="267"/>
      <c r="Z159" s="13"/>
      <c r="AA159" s="13"/>
      <c r="AB159" s="486"/>
      <c r="AC159" s="13"/>
      <c r="AD159" s="13"/>
      <c r="AE159" s="13"/>
    </row>
    <row r="160" spans="1:31" ht="15.75" customHeight="1" x14ac:dyDescent="0.25">
      <c r="A160" s="13"/>
      <c r="B160" s="14"/>
      <c r="C160" s="267"/>
      <c r="D160" s="268"/>
      <c r="E160" s="470"/>
      <c r="F160" s="269"/>
      <c r="G160" s="269"/>
      <c r="H160" s="269"/>
      <c r="I160" s="269"/>
      <c r="J160" s="269"/>
      <c r="K160" s="269"/>
      <c r="L160" s="269"/>
      <c r="M160" s="269"/>
      <c r="N160" s="269"/>
      <c r="O160" s="269"/>
      <c r="P160" s="269"/>
      <c r="Q160" s="269"/>
      <c r="R160" s="269"/>
      <c r="S160" s="269"/>
      <c r="T160" s="269"/>
      <c r="U160" s="269"/>
      <c r="V160" s="269"/>
      <c r="W160" s="286"/>
      <c r="X160" s="286"/>
      <c r="Y160" s="267"/>
      <c r="Z160" s="13"/>
      <c r="AA160" s="13"/>
      <c r="AB160" s="486"/>
      <c r="AC160" s="13"/>
      <c r="AD160" s="13"/>
      <c r="AE160" s="13"/>
    </row>
    <row r="161" spans="1:33" ht="15.75" customHeight="1" x14ac:dyDescent="0.25">
      <c r="A161" s="13"/>
      <c r="B161" s="14"/>
      <c r="C161" s="267"/>
      <c r="D161" s="268"/>
      <c r="E161" s="471"/>
      <c r="F161" s="269"/>
      <c r="G161" s="269"/>
      <c r="H161" s="269"/>
      <c r="I161" s="269"/>
      <c r="J161" s="269"/>
      <c r="K161" s="269"/>
      <c r="L161" s="269"/>
      <c r="M161" s="269"/>
      <c r="N161" s="269"/>
      <c r="O161" s="269"/>
      <c r="P161" s="269"/>
      <c r="Q161" s="269"/>
      <c r="R161" s="269"/>
      <c r="S161" s="269"/>
      <c r="T161" s="269"/>
      <c r="U161" s="269"/>
      <c r="V161" s="269"/>
      <c r="W161" s="286"/>
      <c r="X161" s="286"/>
      <c r="Y161" s="267"/>
      <c r="Z161" s="13"/>
      <c r="AA161" s="13"/>
      <c r="AB161" s="486"/>
      <c r="AC161" s="13"/>
      <c r="AD161" s="13"/>
      <c r="AE161" s="13"/>
    </row>
    <row r="162" spans="1:33" ht="15.75" customHeight="1" x14ac:dyDescent="0.25">
      <c r="A162" s="13"/>
      <c r="B162" s="14"/>
      <c r="C162" s="267"/>
      <c r="D162" s="268"/>
      <c r="E162" s="269"/>
      <c r="F162" s="269"/>
      <c r="G162" s="269"/>
      <c r="H162" s="269"/>
      <c r="I162" s="269"/>
      <c r="J162" s="269"/>
      <c r="K162" s="269"/>
      <c r="L162" s="269"/>
      <c r="M162" s="269"/>
      <c r="N162" s="269"/>
      <c r="O162" s="269"/>
      <c r="P162" s="269"/>
      <c r="Q162" s="269"/>
      <c r="R162" s="269"/>
      <c r="S162" s="269"/>
      <c r="T162" s="269"/>
      <c r="U162" s="269"/>
      <c r="V162" s="269"/>
      <c r="W162" s="286"/>
      <c r="X162" s="286"/>
      <c r="Y162" s="267"/>
      <c r="Z162" s="13"/>
      <c r="AA162" s="13"/>
      <c r="AB162" s="486"/>
      <c r="AC162" s="13"/>
      <c r="AD162" s="13"/>
      <c r="AE162" s="13"/>
    </row>
    <row r="163" spans="1:33" ht="15.75" customHeight="1" x14ac:dyDescent="0.25">
      <c r="A163" s="13"/>
      <c r="B163" s="14"/>
      <c r="C163" s="267"/>
      <c r="D163" s="268"/>
      <c r="E163" s="269"/>
      <c r="F163" s="269"/>
      <c r="G163" s="269"/>
      <c r="H163" s="269"/>
      <c r="I163" s="269"/>
      <c r="J163" s="269"/>
      <c r="K163" s="269"/>
      <c r="L163" s="269"/>
      <c r="M163" s="269"/>
      <c r="N163" s="269"/>
      <c r="O163" s="269"/>
      <c r="P163" s="269"/>
      <c r="Q163" s="269"/>
      <c r="R163" s="269"/>
      <c r="S163" s="269"/>
      <c r="T163" s="269"/>
      <c r="U163" s="269"/>
      <c r="V163" s="269"/>
      <c r="W163" s="286"/>
      <c r="X163" s="286"/>
      <c r="Y163" s="267"/>
      <c r="Z163" s="13"/>
      <c r="AA163" s="13"/>
      <c r="AB163" s="486"/>
      <c r="AC163" s="13"/>
      <c r="AD163" s="13"/>
      <c r="AE163" s="13"/>
    </row>
    <row r="164" spans="1:33" ht="15.75" customHeight="1" x14ac:dyDescent="0.25">
      <c r="A164" s="13"/>
      <c r="B164" s="14"/>
      <c r="C164" s="267"/>
      <c r="D164" s="268"/>
      <c r="E164" s="269"/>
      <c r="F164" s="269"/>
      <c r="G164" s="269"/>
      <c r="H164" s="269"/>
      <c r="I164" s="269"/>
      <c r="J164" s="269"/>
      <c r="K164" s="269"/>
      <c r="L164" s="269"/>
      <c r="M164" s="269"/>
      <c r="N164" s="269"/>
      <c r="O164" s="269"/>
      <c r="P164" s="269"/>
      <c r="Q164" s="269"/>
      <c r="R164" s="269"/>
      <c r="S164" s="269"/>
      <c r="T164" s="269"/>
      <c r="U164" s="269"/>
      <c r="V164" s="269"/>
      <c r="W164" s="286"/>
      <c r="X164" s="286"/>
      <c r="Y164" s="267"/>
      <c r="Z164" s="13"/>
      <c r="AA164" s="13"/>
      <c r="AB164" s="486"/>
      <c r="AC164" s="13"/>
      <c r="AD164" s="13"/>
      <c r="AE164" s="13"/>
    </row>
    <row r="165" spans="1:33" ht="15.75" customHeight="1" x14ac:dyDescent="0.25">
      <c r="A165" s="13"/>
      <c r="B165" s="14"/>
      <c r="C165" s="267"/>
      <c r="D165" s="268"/>
      <c r="E165" s="269"/>
      <c r="F165" s="269"/>
      <c r="G165" s="269"/>
      <c r="H165" s="269"/>
      <c r="I165" s="269"/>
      <c r="J165" s="269"/>
      <c r="K165" s="269"/>
      <c r="L165" s="269"/>
      <c r="M165" s="269"/>
      <c r="N165" s="269"/>
      <c r="O165" s="269"/>
      <c r="P165" s="269"/>
      <c r="Q165" s="269"/>
      <c r="R165" s="269"/>
      <c r="S165" s="269"/>
      <c r="T165" s="269"/>
      <c r="U165" s="269"/>
      <c r="V165" s="269"/>
      <c r="W165" s="286"/>
      <c r="X165" s="286"/>
      <c r="Y165" s="267"/>
      <c r="Z165" s="13"/>
      <c r="AA165" s="13"/>
      <c r="AB165" s="486"/>
      <c r="AC165" s="13"/>
      <c r="AD165" s="13"/>
      <c r="AE165" s="13"/>
    </row>
    <row r="166" spans="1:33" ht="15.75" customHeight="1" x14ac:dyDescent="0.25">
      <c r="A166" s="13"/>
      <c r="B166" s="14"/>
      <c r="C166" s="267"/>
      <c r="D166" s="268"/>
      <c r="E166" s="269"/>
      <c r="F166" s="269"/>
      <c r="G166" s="269"/>
      <c r="H166" s="269"/>
      <c r="I166" s="269"/>
      <c r="J166" s="269"/>
      <c r="K166" s="269"/>
      <c r="L166" s="269"/>
      <c r="M166" s="269"/>
      <c r="N166" s="269"/>
      <c r="O166" s="269"/>
      <c r="P166" s="269"/>
      <c r="Q166" s="269"/>
      <c r="R166" s="269"/>
      <c r="S166" s="269"/>
      <c r="T166" s="269"/>
      <c r="U166" s="269"/>
      <c r="V166" s="269"/>
      <c r="W166" s="286"/>
      <c r="X166" s="286"/>
      <c r="Y166" s="267"/>
      <c r="Z166" s="13"/>
      <c r="AA166" s="13"/>
      <c r="AB166" s="486"/>
      <c r="AC166" s="13"/>
      <c r="AD166" s="13"/>
      <c r="AE166" s="13"/>
    </row>
    <row r="167" spans="1:33" ht="15.75" customHeight="1" x14ac:dyDescent="0.25">
      <c r="A167" s="13"/>
      <c r="B167" s="14"/>
      <c r="C167" s="267"/>
      <c r="D167" s="268"/>
      <c r="E167" s="269"/>
      <c r="F167" s="269"/>
      <c r="G167" s="269"/>
      <c r="H167" s="269"/>
      <c r="I167" s="269"/>
      <c r="J167" s="269"/>
      <c r="K167" s="269"/>
      <c r="L167" s="269"/>
      <c r="M167" s="269"/>
      <c r="N167" s="269"/>
      <c r="O167" s="269"/>
      <c r="P167" s="269"/>
      <c r="Q167" s="269"/>
      <c r="R167" s="269"/>
      <c r="S167" s="269"/>
      <c r="T167" s="269"/>
      <c r="U167" s="269"/>
      <c r="V167" s="269"/>
      <c r="W167" s="286"/>
      <c r="X167" s="286"/>
      <c r="Y167" s="267"/>
      <c r="Z167" s="13"/>
      <c r="AA167" s="13"/>
      <c r="AB167" s="486"/>
      <c r="AC167" s="13"/>
      <c r="AD167" s="13"/>
      <c r="AE167" s="13"/>
    </row>
    <row r="168" spans="1:33" ht="15.75" customHeight="1" x14ac:dyDescent="0.25">
      <c r="A168" s="13"/>
      <c r="B168" s="14"/>
      <c r="C168" s="267"/>
      <c r="D168" s="268"/>
      <c r="E168" s="269"/>
      <c r="F168" s="269"/>
      <c r="G168" s="269"/>
      <c r="H168" s="269"/>
      <c r="I168" s="269"/>
      <c r="J168" s="269"/>
      <c r="K168" s="269"/>
      <c r="L168" s="269"/>
      <c r="M168" s="269"/>
      <c r="N168" s="269"/>
      <c r="O168" s="269"/>
      <c r="P168" s="269"/>
      <c r="Q168" s="269"/>
      <c r="R168" s="269"/>
      <c r="S168" s="269"/>
      <c r="T168" s="269"/>
      <c r="U168" s="269"/>
      <c r="V168" s="269"/>
      <c r="W168" s="286"/>
      <c r="X168" s="286"/>
      <c r="Y168" s="267"/>
      <c r="Z168" s="13"/>
      <c r="AA168" s="13"/>
      <c r="AB168" s="486"/>
      <c r="AC168" s="13"/>
      <c r="AD168" s="13"/>
      <c r="AE168" s="13"/>
    </row>
    <row r="169" spans="1:33" ht="15.75" customHeight="1" x14ac:dyDescent="0.25">
      <c r="A169" s="13"/>
      <c r="B169" s="14"/>
      <c r="C169" s="267"/>
      <c r="D169" s="268"/>
      <c r="E169" s="269"/>
      <c r="F169" s="269"/>
      <c r="G169" s="269"/>
      <c r="H169" s="269"/>
      <c r="I169" s="269"/>
      <c r="J169" s="269"/>
      <c r="K169" s="269"/>
      <c r="L169" s="269"/>
      <c r="M169" s="269"/>
      <c r="N169" s="269"/>
      <c r="O169" s="269"/>
      <c r="P169" s="269"/>
      <c r="Q169" s="269"/>
      <c r="R169" s="269"/>
      <c r="S169" s="269"/>
      <c r="T169" s="269"/>
      <c r="U169" s="269"/>
      <c r="V169" s="269"/>
      <c r="W169" s="286"/>
      <c r="X169" s="286"/>
      <c r="Y169" s="267"/>
      <c r="Z169" s="13"/>
      <c r="AA169" s="13"/>
      <c r="AB169" s="486"/>
      <c r="AC169" s="13"/>
      <c r="AD169" s="13"/>
      <c r="AE169" s="13"/>
    </row>
    <row r="170" spans="1:33" ht="15.75" customHeight="1" x14ac:dyDescent="0.25">
      <c r="A170" s="13"/>
      <c r="B170" s="14"/>
      <c r="C170" s="267"/>
      <c r="D170" s="268"/>
      <c r="E170" s="269"/>
      <c r="F170" s="269"/>
      <c r="G170" s="269"/>
      <c r="H170" s="269"/>
      <c r="I170" s="269"/>
      <c r="J170" s="269"/>
      <c r="K170" s="269"/>
      <c r="L170" s="269"/>
      <c r="M170" s="269"/>
      <c r="N170" s="269"/>
      <c r="O170" s="269"/>
      <c r="P170" s="269"/>
      <c r="Q170" s="269"/>
      <c r="R170" s="269"/>
      <c r="S170" s="269"/>
      <c r="T170" s="269"/>
      <c r="U170" s="269"/>
      <c r="V170" s="269"/>
      <c r="W170" s="286"/>
      <c r="X170" s="286"/>
      <c r="Y170" s="267"/>
      <c r="Z170" s="13"/>
      <c r="AA170" s="13"/>
      <c r="AB170" s="486"/>
      <c r="AC170" s="13"/>
      <c r="AD170" s="13"/>
      <c r="AE170" s="13"/>
    </row>
    <row r="171" spans="1:33" ht="15.75" customHeight="1" x14ac:dyDescent="0.25">
      <c r="A171" s="13"/>
      <c r="B171" s="14"/>
      <c r="C171" s="267"/>
      <c r="D171" s="268"/>
      <c r="E171" s="269"/>
      <c r="F171" s="269"/>
      <c r="G171" s="269"/>
      <c r="H171" s="269"/>
      <c r="I171" s="269"/>
      <c r="J171" s="269"/>
      <c r="K171" s="269"/>
      <c r="L171" s="269"/>
      <c r="M171" s="269"/>
      <c r="N171" s="269"/>
      <c r="O171" s="269"/>
      <c r="P171" s="269"/>
      <c r="Q171" s="269"/>
      <c r="R171" s="269"/>
      <c r="S171" s="269"/>
      <c r="T171" s="269"/>
      <c r="U171" s="269"/>
      <c r="V171" s="269"/>
      <c r="W171" s="286"/>
      <c r="X171" s="286"/>
      <c r="Y171" s="267"/>
      <c r="Z171" s="13"/>
      <c r="AA171" s="13"/>
      <c r="AB171" s="486"/>
      <c r="AC171" s="13"/>
      <c r="AD171" s="13"/>
      <c r="AE171" s="13"/>
    </row>
    <row r="172" spans="1:33" ht="15.75" customHeight="1" x14ac:dyDescent="0.25">
      <c r="A172" s="13"/>
      <c r="B172" s="14"/>
      <c r="C172" s="267"/>
      <c r="D172" s="268"/>
      <c r="E172" s="269"/>
      <c r="F172" s="269"/>
      <c r="G172" s="269"/>
      <c r="H172" s="269"/>
      <c r="I172" s="269"/>
      <c r="J172" s="269"/>
      <c r="K172" s="269"/>
      <c r="L172" s="269"/>
      <c r="M172" s="269"/>
      <c r="N172" s="269"/>
      <c r="O172" s="269"/>
      <c r="P172" s="269"/>
      <c r="Q172" s="269"/>
      <c r="R172" s="269"/>
      <c r="S172" s="269"/>
      <c r="T172" s="269"/>
      <c r="U172" s="269"/>
      <c r="V172" s="269"/>
      <c r="W172" s="286"/>
      <c r="X172" s="286"/>
      <c r="Y172" s="267"/>
      <c r="Z172" s="13"/>
      <c r="AA172" s="13"/>
      <c r="AB172" s="486"/>
      <c r="AC172" s="13"/>
      <c r="AD172" s="13"/>
      <c r="AE172" s="13"/>
    </row>
    <row r="173" spans="1:33" ht="15.75" customHeight="1" x14ac:dyDescent="0.25">
      <c r="A173" s="13"/>
      <c r="B173" s="14"/>
      <c r="C173" s="267"/>
      <c r="D173" s="268"/>
      <c r="E173" s="269"/>
      <c r="F173" s="269"/>
      <c r="G173" s="269"/>
      <c r="H173" s="269"/>
      <c r="I173" s="269"/>
      <c r="J173" s="269"/>
      <c r="K173" s="269"/>
      <c r="L173" s="269"/>
      <c r="M173" s="269"/>
      <c r="N173" s="269"/>
      <c r="O173" s="269"/>
      <c r="P173" s="269"/>
      <c r="Q173" s="269"/>
      <c r="R173" s="269"/>
      <c r="S173" s="269"/>
      <c r="T173" s="269"/>
      <c r="U173" s="269"/>
      <c r="V173" s="269"/>
      <c r="W173" s="286"/>
      <c r="X173" s="286"/>
      <c r="Y173" s="267"/>
      <c r="Z173" s="13"/>
      <c r="AA173" s="13"/>
      <c r="AB173" s="486"/>
      <c r="AC173" s="13"/>
      <c r="AD173" s="13"/>
      <c r="AE173" s="13"/>
    </row>
    <row r="174" spans="1:33" ht="15.75" customHeight="1" x14ac:dyDescent="0.25">
      <c r="A174" s="13"/>
      <c r="B174" s="14"/>
      <c r="C174" s="267"/>
      <c r="D174" s="268"/>
      <c r="E174" s="269"/>
      <c r="F174" s="269"/>
      <c r="G174" s="269"/>
      <c r="H174" s="269"/>
      <c r="I174" s="269"/>
      <c r="J174" s="269"/>
      <c r="K174" s="269"/>
      <c r="L174" s="269"/>
      <c r="M174" s="269"/>
      <c r="N174" s="269"/>
      <c r="O174" s="269"/>
      <c r="P174" s="269"/>
      <c r="Q174" s="269"/>
      <c r="R174" s="269"/>
      <c r="S174" s="269"/>
      <c r="T174" s="269"/>
      <c r="U174" s="269"/>
      <c r="V174" s="269"/>
      <c r="W174" s="286"/>
      <c r="X174" s="286"/>
      <c r="Y174" s="267"/>
      <c r="Z174" s="13"/>
      <c r="AA174" s="13"/>
      <c r="AB174" s="486"/>
      <c r="AC174" s="13"/>
      <c r="AD174" s="13"/>
      <c r="AE174" s="13"/>
    </row>
    <row r="175" spans="1:33" ht="15.75" customHeight="1" x14ac:dyDescent="0.25">
      <c r="A175" s="13"/>
      <c r="B175" s="14"/>
      <c r="C175" s="267"/>
      <c r="D175" s="268"/>
      <c r="E175" s="269"/>
      <c r="F175" s="269"/>
      <c r="G175" s="269"/>
      <c r="H175" s="269"/>
      <c r="I175" s="269"/>
      <c r="J175" s="269"/>
      <c r="K175" s="269"/>
      <c r="L175" s="269"/>
      <c r="M175" s="269"/>
      <c r="N175" s="269"/>
      <c r="O175" s="269"/>
      <c r="P175" s="269"/>
      <c r="Q175" s="269"/>
      <c r="R175" s="269"/>
      <c r="S175" s="269"/>
      <c r="T175" s="269"/>
      <c r="U175" s="269"/>
      <c r="V175" s="269"/>
      <c r="W175" s="286"/>
      <c r="X175" s="286"/>
      <c r="Y175" s="286"/>
      <c r="Z175" s="287"/>
      <c r="AA175" s="267"/>
      <c r="AB175" s="486"/>
      <c r="AC175" s="13"/>
      <c r="AD175" s="13"/>
      <c r="AE175" s="13"/>
      <c r="AF175" s="13"/>
      <c r="AG175" s="13"/>
    </row>
    <row r="176" spans="1:33" ht="15.75" customHeight="1" x14ac:dyDescent="0.25">
      <c r="A176" s="13"/>
      <c r="B176" s="14"/>
      <c r="C176" s="267"/>
      <c r="D176" s="268"/>
      <c r="E176" s="269"/>
      <c r="F176" s="269"/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69"/>
      <c r="W176" s="286"/>
      <c r="X176" s="286"/>
      <c r="Y176" s="286"/>
      <c r="Z176" s="287"/>
      <c r="AA176" s="267"/>
      <c r="AB176" s="486"/>
      <c r="AC176" s="13"/>
      <c r="AD176" s="13"/>
      <c r="AE176" s="13"/>
      <c r="AF176" s="13"/>
      <c r="AG176" s="13"/>
    </row>
    <row r="177" spans="1:33" ht="15.75" customHeight="1" x14ac:dyDescent="0.25">
      <c r="A177" s="13"/>
      <c r="B177" s="14"/>
      <c r="C177" s="267"/>
      <c r="D177" s="268"/>
      <c r="E177" s="269"/>
      <c r="F177" s="269"/>
      <c r="G177" s="269"/>
      <c r="H177" s="269"/>
      <c r="I177" s="269"/>
      <c r="J177" s="269"/>
      <c r="K177" s="269"/>
      <c r="L177" s="269"/>
      <c r="M177" s="269"/>
      <c r="N177" s="269"/>
      <c r="O177" s="269"/>
      <c r="P177" s="269"/>
      <c r="Q177" s="269"/>
      <c r="R177" s="269"/>
      <c r="S177" s="269"/>
      <c r="T177" s="269"/>
      <c r="U177" s="269"/>
      <c r="V177" s="269"/>
      <c r="W177" s="286"/>
      <c r="X177" s="286"/>
      <c r="Y177" s="286"/>
      <c r="Z177" s="287"/>
      <c r="AA177" s="267"/>
      <c r="AB177" s="486"/>
      <c r="AC177" s="13"/>
      <c r="AD177" s="13"/>
      <c r="AE177" s="13"/>
      <c r="AF177" s="13"/>
      <c r="AG177" s="13"/>
    </row>
    <row r="178" spans="1:33" ht="15.75" customHeight="1" x14ac:dyDescent="0.25">
      <c r="A178" s="13"/>
      <c r="B178" s="14"/>
      <c r="C178" s="267"/>
      <c r="D178" s="268"/>
      <c r="E178" s="269"/>
      <c r="F178" s="269"/>
      <c r="G178" s="269"/>
      <c r="H178" s="269"/>
      <c r="I178" s="269"/>
      <c r="J178" s="269"/>
      <c r="K178" s="269"/>
      <c r="L178" s="269"/>
      <c r="M178" s="269"/>
      <c r="N178" s="269"/>
      <c r="O178" s="269"/>
      <c r="P178" s="269"/>
      <c r="Q178" s="269"/>
      <c r="R178" s="269"/>
      <c r="S178" s="269"/>
      <c r="T178" s="269"/>
      <c r="U178" s="269"/>
      <c r="V178" s="269"/>
      <c r="W178" s="286"/>
      <c r="X178" s="286"/>
      <c r="Y178" s="286"/>
      <c r="Z178" s="287"/>
      <c r="AA178" s="267"/>
      <c r="AB178" s="486"/>
      <c r="AC178" s="13"/>
      <c r="AD178" s="13"/>
      <c r="AE178" s="13"/>
      <c r="AF178" s="13"/>
      <c r="AG178" s="13"/>
    </row>
    <row r="179" spans="1:33" ht="15.75" customHeight="1" x14ac:dyDescent="0.25">
      <c r="A179" s="13"/>
      <c r="B179" s="14"/>
      <c r="C179" s="267"/>
      <c r="D179" s="268"/>
      <c r="E179" s="269"/>
      <c r="F179" s="269"/>
      <c r="G179" s="269"/>
      <c r="H179" s="269"/>
      <c r="I179" s="269"/>
      <c r="J179" s="269"/>
      <c r="K179" s="269"/>
      <c r="L179" s="269"/>
      <c r="M179" s="269"/>
      <c r="N179" s="269"/>
      <c r="O179" s="269"/>
      <c r="P179" s="269"/>
      <c r="Q179" s="269"/>
      <c r="R179" s="269"/>
      <c r="S179" s="269"/>
      <c r="T179" s="269"/>
      <c r="U179" s="269"/>
      <c r="V179" s="269"/>
      <c r="W179" s="286"/>
      <c r="X179" s="286"/>
      <c r="Y179" s="286"/>
      <c r="Z179" s="287"/>
      <c r="AA179" s="267"/>
      <c r="AB179" s="486"/>
      <c r="AC179" s="13"/>
      <c r="AD179" s="13"/>
      <c r="AE179" s="13"/>
      <c r="AF179" s="13"/>
      <c r="AG179" s="13"/>
    </row>
    <row r="180" spans="1:33" ht="15.75" customHeight="1" x14ac:dyDescent="0.25">
      <c r="A180" s="13"/>
      <c r="B180" s="14"/>
      <c r="C180" s="267"/>
      <c r="D180" s="268"/>
      <c r="E180" s="269"/>
      <c r="F180" s="269"/>
      <c r="G180" s="269"/>
      <c r="H180" s="269"/>
      <c r="I180" s="269"/>
      <c r="J180" s="269"/>
      <c r="K180" s="269"/>
      <c r="L180" s="269"/>
      <c r="M180" s="269"/>
      <c r="N180" s="269"/>
      <c r="O180" s="269"/>
      <c r="P180" s="269"/>
      <c r="Q180" s="269"/>
      <c r="R180" s="269"/>
      <c r="S180" s="269"/>
      <c r="T180" s="269"/>
      <c r="U180" s="269"/>
      <c r="V180" s="269"/>
      <c r="W180" s="286"/>
      <c r="X180" s="286"/>
      <c r="Y180" s="286"/>
      <c r="Z180" s="287"/>
      <c r="AA180" s="267"/>
      <c r="AB180" s="486"/>
      <c r="AC180" s="13"/>
      <c r="AD180" s="13"/>
      <c r="AE180" s="13"/>
      <c r="AF180" s="13"/>
      <c r="AG180" s="13"/>
    </row>
    <row r="181" spans="1:33" ht="15.75" customHeight="1" x14ac:dyDescent="0.25">
      <c r="A181" s="13"/>
      <c r="B181" s="14"/>
      <c r="C181" s="267"/>
      <c r="D181" s="268"/>
      <c r="E181" s="269"/>
      <c r="F181" s="269"/>
      <c r="G181" s="269"/>
      <c r="H181" s="269"/>
      <c r="I181" s="269"/>
      <c r="J181" s="269"/>
      <c r="K181" s="269"/>
      <c r="L181" s="269"/>
      <c r="M181" s="269"/>
      <c r="N181" s="269"/>
      <c r="O181" s="269"/>
      <c r="P181" s="269"/>
      <c r="Q181" s="269"/>
      <c r="R181" s="269"/>
      <c r="S181" s="269"/>
      <c r="T181" s="269"/>
      <c r="U181" s="269"/>
      <c r="V181" s="269"/>
      <c r="W181" s="286"/>
      <c r="X181" s="286"/>
      <c r="Y181" s="286"/>
      <c r="Z181" s="287"/>
      <c r="AA181" s="267"/>
      <c r="AB181" s="486"/>
      <c r="AC181" s="13"/>
      <c r="AD181" s="13"/>
      <c r="AE181" s="13"/>
      <c r="AF181" s="13"/>
      <c r="AG181" s="13"/>
    </row>
    <row r="182" spans="1:33" ht="15.75" customHeight="1" x14ac:dyDescent="0.25">
      <c r="A182" s="13"/>
      <c r="B182" s="14"/>
      <c r="C182" s="267"/>
      <c r="D182" s="268"/>
      <c r="E182" s="269"/>
      <c r="F182" s="269"/>
      <c r="G182" s="269"/>
      <c r="H182" s="269"/>
      <c r="I182" s="269"/>
      <c r="J182" s="269"/>
      <c r="K182" s="269"/>
      <c r="L182" s="269"/>
      <c r="M182" s="269"/>
      <c r="N182" s="269"/>
      <c r="O182" s="269"/>
      <c r="P182" s="269"/>
      <c r="Q182" s="269"/>
      <c r="R182" s="269"/>
      <c r="S182" s="269"/>
      <c r="T182" s="269"/>
      <c r="U182" s="269"/>
      <c r="V182" s="269"/>
      <c r="W182" s="286"/>
      <c r="X182" s="286"/>
      <c r="Y182" s="286"/>
      <c r="Z182" s="287"/>
      <c r="AA182" s="267"/>
      <c r="AB182" s="486"/>
      <c r="AC182" s="13"/>
      <c r="AD182" s="13"/>
      <c r="AE182" s="13"/>
      <c r="AF182" s="13"/>
      <c r="AG182" s="13"/>
    </row>
    <row r="183" spans="1:33" ht="15.75" customHeight="1" x14ac:dyDescent="0.25">
      <c r="A183" s="13"/>
      <c r="B183" s="14"/>
      <c r="C183" s="267"/>
      <c r="D183" s="268"/>
      <c r="E183" s="269"/>
      <c r="F183" s="269"/>
      <c r="G183" s="269"/>
      <c r="H183" s="269"/>
      <c r="I183" s="269"/>
      <c r="J183" s="269"/>
      <c r="K183" s="269"/>
      <c r="L183" s="269"/>
      <c r="M183" s="269"/>
      <c r="N183" s="269"/>
      <c r="O183" s="269"/>
      <c r="P183" s="269"/>
      <c r="Q183" s="269"/>
      <c r="R183" s="269"/>
      <c r="S183" s="269"/>
      <c r="T183" s="269"/>
      <c r="U183" s="269"/>
      <c r="V183" s="269"/>
      <c r="W183" s="286"/>
      <c r="X183" s="286"/>
      <c r="Y183" s="286"/>
      <c r="Z183" s="287"/>
      <c r="AA183" s="267"/>
      <c r="AB183" s="486"/>
      <c r="AC183" s="13"/>
      <c r="AD183" s="13"/>
      <c r="AE183" s="13"/>
      <c r="AF183" s="13"/>
      <c r="AG183" s="13"/>
    </row>
    <row r="184" spans="1:33" ht="15.75" customHeight="1" x14ac:dyDescent="0.25">
      <c r="A184" s="13"/>
      <c r="B184" s="14"/>
      <c r="C184" s="267"/>
      <c r="D184" s="268"/>
      <c r="E184" s="269"/>
      <c r="F184" s="269"/>
      <c r="G184" s="269"/>
      <c r="H184" s="269"/>
      <c r="I184" s="269"/>
      <c r="J184" s="269"/>
      <c r="K184" s="269"/>
      <c r="L184" s="269"/>
      <c r="M184" s="269"/>
      <c r="N184" s="269"/>
      <c r="O184" s="269"/>
      <c r="P184" s="269"/>
      <c r="Q184" s="269"/>
      <c r="R184" s="269"/>
      <c r="S184" s="269"/>
      <c r="T184" s="269"/>
      <c r="U184" s="269"/>
      <c r="V184" s="269"/>
      <c r="W184" s="286"/>
      <c r="X184" s="286"/>
      <c r="Y184" s="286"/>
      <c r="Z184" s="287"/>
      <c r="AA184" s="267"/>
      <c r="AB184" s="486"/>
      <c r="AC184" s="13"/>
      <c r="AD184" s="13"/>
      <c r="AE184" s="13"/>
      <c r="AF184" s="13"/>
      <c r="AG184" s="13"/>
    </row>
    <row r="185" spans="1:33" ht="15.75" customHeight="1" x14ac:dyDescent="0.25">
      <c r="A185" s="13"/>
      <c r="B185" s="14"/>
      <c r="C185" s="267"/>
      <c r="D185" s="268"/>
      <c r="E185" s="269"/>
      <c r="F185" s="269"/>
      <c r="G185" s="269"/>
      <c r="H185" s="269"/>
      <c r="I185" s="269"/>
      <c r="J185" s="269"/>
      <c r="K185" s="269"/>
      <c r="L185" s="269"/>
      <c r="M185" s="269"/>
      <c r="N185" s="269"/>
      <c r="O185" s="269"/>
      <c r="P185" s="269"/>
      <c r="Q185" s="269"/>
      <c r="R185" s="269"/>
      <c r="S185" s="269"/>
      <c r="T185" s="269"/>
      <c r="U185" s="269"/>
      <c r="V185" s="269"/>
      <c r="W185" s="286"/>
      <c r="X185" s="286"/>
      <c r="Y185" s="286"/>
      <c r="Z185" s="287"/>
      <c r="AA185" s="267"/>
      <c r="AB185" s="486"/>
      <c r="AC185" s="13"/>
      <c r="AD185" s="13"/>
      <c r="AE185" s="13"/>
      <c r="AF185" s="13"/>
      <c r="AG185" s="13"/>
    </row>
    <row r="186" spans="1:33" ht="15.75" customHeight="1" x14ac:dyDescent="0.25">
      <c r="A186" s="13"/>
      <c r="B186" s="14"/>
      <c r="C186" s="267"/>
      <c r="D186" s="268"/>
      <c r="E186" s="269"/>
      <c r="F186" s="269"/>
      <c r="G186" s="269"/>
      <c r="H186" s="269"/>
      <c r="I186" s="269"/>
      <c r="J186" s="269"/>
      <c r="K186" s="269"/>
      <c r="L186" s="269"/>
      <c r="M186" s="269"/>
      <c r="N186" s="269"/>
      <c r="O186" s="269"/>
      <c r="P186" s="269"/>
      <c r="Q186" s="269"/>
      <c r="R186" s="269"/>
      <c r="S186" s="269"/>
      <c r="T186" s="269"/>
      <c r="U186" s="269"/>
      <c r="V186" s="269"/>
      <c r="W186" s="286"/>
      <c r="X186" s="286"/>
      <c r="Y186" s="286"/>
      <c r="Z186" s="287"/>
      <c r="AA186" s="267"/>
      <c r="AB186" s="486"/>
      <c r="AC186" s="13"/>
      <c r="AD186" s="13"/>
      <c r="AE186" s="13"/>
      <c r="AF186" s="13"/>
      <c r="AG186" s="13"/>
    </row>
    <row r="187" spans="1:33" ht="15.75" customHeight="1" x14ac:dyDescent="0.25">
      <c r="A187" s="13"/>
      <c r="B187" s="14"/>
      <c r="C187" s="267"/>
      <c r="D187" s="268"/>
      <c r="E187" s="269"/>
      <c r="F187" s="269"/>
      <c r="G187" s="269"/>
      <c r="H187" s="269"/>
      <c r="I187" s="269"/>
      <c r="J187" s="269"/>
      <c r="K187" s="269"/>
      <c r="L187" s="269"/>
      <c r="M187" s="269"/>
      <c r="N187" s="269"/>
      <c r="O187" s="269"/>
      <c r="P187" s="269"/>
      <c r="Q187" s="269"/>
      <c r="R187" s="269"/>
      <c r="S187" s="269"/>
      <c r="T187" s="269"/>
      <c r="U187" s="269"/>
      <c r="V187" s="269"/>
      <c r="W187" s="286"/>
      <c r="X187" s="286"/>
      <c r="Y187" s="286"/>
      <c r="Z187" s="287"/>
      <c r="AA187" s="267"/>
      <c r="AB187" s="486"/>
      <c r="AC187" s="13"/>
      <c r="AD187" s="13"/>
      <c r="AE187" s="13"/>
      <c r="AF187" s="13"/>
      <c r="AG187" s="13"/>
    </row>
    <row r="188" spans="1:33" ht="15.75" customHeight="1" x14ac:dyDescent="0.25">
      <c r="A188" s="13"/>
      <c r="B188" s="14"/>
      <c r="C188" s="267"/>
      <c r="D188" s="268"/>
      <c r="E188" s="269"/>
      <c r="F188" s="269"/>
      <c r="G188" s="269"/>
      <c r="H188" s="269"/>
      <c r="I188" s="269"/>
      <c r="J188" s="269"/>
      <c r="K188" s="269"/>
      <c r="L188" s="269"/>
      <c r="M188" s="269"/>
      <c r="N188" s="269"/>
      <c r="O188" s="269"/>
      <c r="P188" s="269"/>
      <c r="Q188" s="269"/>
      <c r="R188" s="269"/>
      <c r="S188" s="269"/>
      <c r="T188" s="269"/>
      <c r="U188" s="269"/>
      <c r="V188" s="269"/>
      <c r="W188" s="286"/>
      <c r="X188" s="286"/>
      <c r="Y188" s="286"/>
      <c r="Z188" s="287"/>
      <c r="AA188" s="267"/>
      <c r="AB188" s="486"/>
      <c r="AC188" s="13"/>
      <c r="AD188" s="13"/>
      <c r="AE188" s="13"/>
      <c r="AF188" s="13"/>
      <c r="AG188" s="13"/>
    </row>
    <row r="189" spans="1:33" ht="15.75" customHeight="1" x14ac:dyDescent="0.25">
      <c r="A189" s="13"/>
      <c r="B189" s="14"/>
      <c r="C189" s="267"/>
      <c r="D189" s="268"/>
      <c r="E189" s="269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  <c r="S189" s="269"/>
      <c r="T189" s="269"/>
      <c r="U189" s="269"/>
      <c r="V189" s="269"/>
      <c r="W189" s="286"/>
      <c r="X189" s="286"/>
      <c r="Y189" s="286"/>
      <c r="Z189" s="287"/>
      <c r="AA189" s="267"/>
      <c r="AB189" s="486"/>
      <c r="AC189" s="13"/>
      <c r="AD189" s="13"/>
      <c r="AE189" s="13"/>
      <c r="AF189" s="13"/>
      <c r="AG189" s="13"/>
    </row>
    <row r="190" spans="1:33" ht="15.75" customHeight="1" x14ac:dyDescent="0.25">
      <c r="A190" s="13"/>
      <c r="B190" s="14"/>
      <c r="C190" s="267"/>
      <c r="D190" s="268"/>
      <c r="E190" s="269"/>
      <c r="F190" s="269"/>
      <c r="G190" s="269"/>
      <c r="H190" s="269"/>
      <c r="I190" s="269"/>
      <c r="J190" s="269"/>
      <c r="K190" s="269"/>
      <c r="L190" s="269"/>
      <c r="M190" s="269"/>
      <c r="N190" s="269"/>
      <c r="O190" s="269"/>
      <c r="P190" s="269"/>
      <c r="Q190" s="269"/>
      <c r="R190" s="269"/>
      <c r="S190" s="269"/>
      <c r="T190" s="269"/>
      <c r="U190" s="269"/>
      <c r="V190" s="269"/>
      <c r="W190" s="286"/>
      <c r="X190" s="286"/>
      <c r="Y190" s="286"/>
      <c r="Z190" s="287"/>
      <c r="AA190" s="267"/>
      <c r="AB190" s="486"/>
      <c r="AC190" s="13"/>
      <c r="AD190" s="13"/>
      <c r="AE190" s="13"/>
      <c r="AF190" s="13"/>
      <c r="AG190" s="13"/>
    </row>
    <row r="191" spans="1:33" ht="15.75" customHeight="1" x14ac:dyDescent="0.25">
      <c r="A191" s="13"/>
      <c r="B191" s="14"/>
      <c r="C191" s="267"/>
      <c r="D191" s="268"/>
      <c r="E191" s="269"/>
      <c r="F191" s="269"/>
      <c r="G191" s="269"/>
      <c r="H191" s="269"/>
      <c r="I191" s="269"/>
      <c r="J191" s="269"/>
      <c r="K191" s="269"/>
      <c r="L191" s="269"/>
      <c r="M191" s="269"/>
      <c r="N191" s="269"/>
      <c r="O191" s="269"/>
      <c r="P191" s="269"/>
      <c r="Q191" s="269"/>
      <c r="R191" s="269"/>
      <c r="S191" s="269"/>
      <c r="T191" s="269"/>
      <c r="U191" s="269"/>
      <c r="V191" s="269"/>
      <c r="W191" s="286"/>
      <c r="X191" s="286"/>
      <c r="Y191" s="286"/>
      <c r="Z191" s="287"/>
      <c r="AA191" s="267"/>
      <c r="AB191" s="486"/>
      <c r="AC191" s="13"/>
      <c r="AD191" s="13"/>
      <c r="AE191" s="13"/>
      <c r="AF191" s="13"/>
      <c r="AG191" s="13"/>
    </row>
    <row r="192" spans="1:33" ht="15.75" customHeight="1" x14ac:dyDescent="0.25">
      <c r="A192" s="13"/>
      <c r="B192" s="14"/>
      <c r="C192" s="267"/>
      <c r="D192" s="268"/>
      <c r="E192" s="269"/>
      <c r="F192" s="269"/>
      <c r="G192" s="269"/>
      <c r="H192" s="269"/>
      <c r="I192" s="269"/>
      <c r="J192" s="269"/>
      <c r="K192" s="269"/>
      <c r="L192" s="269"/>
      <c r="M192" s="269"/>
      <c r="N192" s="269"/>
      <c r="O192" s="269"/>
      <c r="P192" s="269"/>
      <c r="Q192" s="269"/>
      <c r="R192" s="269"/>
      <c r="S192" s="269"/>
      <c r="T192" s="269"/>
      <c r="U192" s="269"/>
      <c r="V192" s="269"/>
      <c r="W192" s="286"/>
      <c r="X192" s="286"/>
      <c r="Y192" s="286"/>
      <c r="Z192" s="287"/>
      <c r="AA192" s="267"/>
      <c r="AB192" s="486"/>
      <c r="AC192" s="13"/>
      <c r="AD192" s="13"/>
      <c r="AE192" s="13"/>
      <c r="AF192" s="13"/>
      <c r="AG192" s="13"/>
    </row>
    <row r="193" spans="1:33" ht="15.75" customHeight="1" x14ac:dyDescent="0.25">
      <c r="A193" s="13"/>
      <c r="B193" s="14"/>
      <c r="C193" s="267"/>
      <c r="D193" s="268"/>
      <c r="E193" s="269"/>
      <c r="F193" s="269"/>
      <c r="G193" s="269"/>
      <c r="H193" s="269"/>
      <c r="I193" s="269"/>
      <c r="J193" s="269"/>
      <c r="K193" s="269"/>
      <c r="L193" s="269"/>
      <c r="M193" s="269"/>
      <c r="N193" s="269"/>
      <c r="O193" s="269"/>
      <c r="P193" s="269"/>
      <c r="Q193" s="269"/>
      <c r="R193" s="269"/>
      <c r="S193" s="269"/>
      <c r="T193" s="269"/>
      <c r="U193" s="269"/>
      <c r="V193" s="269"/>
      <c r="W193" s="286"/>
      <c r="X193" s="286"/>
      <c r="Y193" s="286"/>
      <c r="Z193" s="287"/>
      <c r="AA193" s="267"/>
      <c r="AB193" s="486"/>
      <c r="AC193" s="13"/>
      <c r="AD193" s="13"/>
      <c r="AE193" s="13"/>
      <c r="AF193" s="13"/>
      <c r="AG193" s="13"/>
    </row>
    <row r="194" spans="1:33" ht="15.75" customHeight="1" x14ac:dyDescent="0.25">
      <c r="A194" s="13"/>
      <c r="B194" s="14"/>
      <c r="C194" s="267"/>
      <c r="D194" s="268"/>
      <c r="E194" s="269"/>
      <c r="F194" s="269"/>
      <c r="G194" s="269"/>
      <c r="H194" s="269"/>
      <c r="I194" s="269"/>
      <c r="J194" s="269"/>
      <c r="K194" s="269"/>
      <c r="L194" s="269"/>
      <c r="M194" s="269"/>
      <c r="N194" s="269"/>
      <c r="O194" s="269"/>
      <c r="P194" s="269"/>
      <c r="Q194" s="269"/>
      <c r="R194" s="269"/>
      <c r="S194" s="269"/>
      <c r="T194" s="269"/>
      <c r="U194" s="269"/>
      <c r="V194" s="269"/>
      <c r="W194" s="286"/>
      <c r="X194" s="286"/>
      <c r="Y194" s="286"/>
      <c r="Z194" s="287"/>
      <c r="AA194" s="267"/>
      <c r="AB194" s="486"/>
      <c r="AC194" s="13"/>
      <c r="AD194" s="13"/>
      <c r="AE194" s="13"/>
      <c r="AF194" s="13"/>
      <c r="AG194" s="13"/>
    </row>
    <row r="195" spans="1:33" ht="15.75" customHeight="1" x14ac:dyDescent="0.25">
      <c r="A195" s="13"/>
      <c r="B195" s="14"/>
      <c r="C195" s="267"/>
      <c r="D195" s="268"/>
      <c r="E195" s="269"/>
      <c r="F195" s="269"/>
      <c r="G195" s="269"/>
      <c r="H195" s="269"/>
      <c r="I195" s="269"/>
      <c r="J195" s="269"/>
      <c r="K195" s="269"/>
      <c r="L195" s="269"/>
      <c r="M195" s="269"/>
      <c r="N195" s="269"/>
      <c r="O195" s="269"/>
      <c r="P195" s="269"/>
      <c r="Q195" s="269"/>
      <c r="R195" s="269"/>
      <c r="S195" s="269"/>
      <c r="T195" s="269"/>
      <c r="U195" s="269"/>
      <c r="V195" s="269"/>
      <c r="W195" s="286"/>
      <c r="X195" s="286"/>
      <c r="Y195" s="286"/>
      <c r="Z195" s="287"/>
      <c r="AA195" s="267"/>
      <c r="AB195" s="486"/>
      <c r="AC195" s="13"/>
      <c r="AD195" s="13"/>
      <c r="AE195" s="13"/>
      <c r="AF195" s="13"/>
      <c r="AG195" s="13"/>
    </row>
    <row r="196" spans="1:33" ht="15.75" customHeight="1" x14ac:dyDescent="0.25">
      <c r="A196" s="13"/>
      <c r="B196" s="14"/>
      <c r="C196" s="267"/>
      <c r="D196" s="268"/>
      <c r="E196" s="269"/>
      <c r="F196" s="269"/>
      <c r="G196" s="269"/>
      <c r="H196" s="269"/>
      <c r="I196" s="269"/>
      <c r="J196" s="269"/>
      <c r="K196" s="269"/>
      <c r="L196" s="269"/>
      <c r="M196" s="269"/>
      <c r="N196" s="269"/>
      <c r="O196" s="269"/>
      <c r="P196" s="269"/>
      <c r="Q196" s="269"/>
      <c r="R196" s="269"/>
      <c r="S196" s="269"/>
      <c r="T196" s="269"/>
      <c r="U196" s="269"/>
      <c r="V196" s="269"/>
      <c r="W196" s="286"/>
      <c r="X196" s="286"/>
      <c r="Y196" s="286"/>
      <c r="Z196" s="287"/>
      <c r="AA196" s="267"/>
      <c r="AB196" s="486"/>
      <c r="AC196" s="13"/>
      <c r="AD196" s="13"/>
      <c r="AE196" s="13"/>
      <c r="AF196" s="13"/>
      <c r="AG196" s="13"/>
    </row>
    <row r="197" spans="1:33" ht="15.75" customHeight="1" x14ac:dyDescent="0.25">
      <c r="A197" s="13"/>
      <c r="B197" s="14"/>
      <c r="C197" s="267"/>
      <c r="D197" s="268"/>
      <c r="E197" s="269"/>
      <c r="F197" s="269"/>
      <c r="G197" s="269"/>
      <c r="H197" s="269"/>
      <c r="I197" s="269"/>
      <c r="J197" s="269"/>
      <c r="K197" s="269"/>
      <c r="L197" s="269"/>
      <c r="M197" s="269"/>
      <c r="N197" s="269"/>
      <c r="O197" s="269"/>
      <c r="P197" s="269"/>
      <c r="Q197" s="269"/>
      <c r="R197" s="269"/>
      <c r="S197" s="269"/>
      <c r="T197" s="269"/>
      <c r="U197" s="269"/>
      <c r="V197" s="269"/>
      <c r="W197" s="286"/>
      <c r="X197" s="286"/>
      <c r="Y197" s="286"/>
      <c r="Z197" s="287"/>
      <c r="AA197" s="267"/>
      <c r="AB197" s="486"/>
      <c r="AC197" s="13"/>
      <c r="AD197" s="13"/>
      <c r="AE197" s="13"/>
      <c r="AF197" s="13"/>
      <c r="AG197" s="13"/>
    </row>
    <row r="198" spans="1:33" ht="15.75" customHeight="1" x14ac:dyDescent="0.25">
      <c r="A198" s="13"/>
      <c r="B198" s="14"/>
      <c r="C198" s="267"/>
      <c r="D198" s="268"/>
      <c r="E198" s="269"/>
      <c r="F198" s="269"/>
      <c r="G198" s="269"/>
      <c r="H198" s="269"/>
      <c r="I198" s="269"/>
      <c r="J198" s="269"/>
      <c r="K198" s="269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86"/>
      <c r="X198" s="286"/>
      <c r="Y198" s="286"/>
      <c r="Z198" s="287"/>
      <c r="AA198" s="267"/>
      <c r="AB198" s="486"/>
      <c r="AC198" s="13"/>
      <c r="AD198" s="13"/>
      <c r="AE198" s="13"/>
      <c r="AF198" s="13"/>
      <c r="AG198" s="13"/>
    </row>
    <row r="199" spans="1:33" ht="15.75" customHeight="1" x14ac:dyDescent="0.25">
      <c r="A199" s="13"/>
      <c r="B199" s="14"/>
      <c r="C199" s="267"/>
      <c r="D199" s="268"/>
      <c r="E199" s="269"/>
      <c r="F199" s="269"/>
      <c r="G199" s="269"/>
      <c r="H199" s="269"/>
      <c r="I199" s="269"/>
      <c r="J199" s="269"/>
      <c r="K199" s="269"/>
      <c r="L199" s="269"/>
      <c r="M199" s="269"/>
      <c r="N199" s="269"/>
      <c r="O199" s="269"/>
      <c r="P199" s="269"/>
      <c r="Q199" s="269"/>
      <c r="R199" s="269"/>
      <c r="S199" s="269"/>
      <c r="T199" s="269"/>
      <c r="U199" s="269"/>
      <c r="V199" s="269"/>
      <c r="W199" s="286"/>
      <c r="X199" s="286"/>
      <c r="Y199" s="286"/>
      <c r="Z199" s="287"/>
      <c r="AA199" s="267"/>
      <c r="AB199" s="486"/>
      <c r="AC199" s="13"/>
      <c r="AD199" s="13"/>
      <c r="AE199" s="13"/>
      <c r="AF199" s="13"/>
      <c r="AG199" s="13"/>
    </row>
    <row r="200" spans="1:33" ht="15.75" customHeight="1" x14ac:dyDescent="0.25">
      <c r="A200" s="13"/>
      <c r="B200" s="14"/>
      <c r="C200" s="267"/>
      <c r="D200" s="268"/>
      <c r="E200" s="269"/>
      <c r="F200" s="269"/>
      <c r="G200" s="269"/>
      <c r="H200" s="269"/>
      <c r="I200" s="269"/>
      <c r="J200" s="269"/>
      <c r="K200" s="269"/>
      <c r="L200" s="269"/>
      <c r="M200" s="269"/>
      <c r="N200" s="269"/>
      <c r="O200" s="269"/>
      <c r="P200" s="269"/>
      <c r="Q200" s="269"/>
      <c r="R200" s="269"/>
      <c r="S200" s="269"/>
      <c r="T200" s="269"/>
      <c r="U200" s="269"/>
      <c r="V200" s="269"/>
      <c r="W200" s="286"/>
      <c r="X200" s="286"/>
      <c r="Y200" s="286"/>
      <c r="Z200" s="287"/>
      <c r="AA200" s="267"/>
      <c r="AB200" s="486"/>
      <c r="AC200" s="13"/>
      <c r="AD200" s="13"/>
      <c r="AE200" s="13"/>
      <c r="AF200" s="13"/>
      <c r="AG200" s="13"/>
    </row>
    <row r="201" spans="1:33" ht="15.75" customHeight="1" x14ac:dyDescent="0.25">
      <c r="A201" s="13"/>
      <c r="B201" s="14"/>
      <c r="C201" s="267"/>
      <c r="D201" s="268"/>
      <c r="E201" s="269"/>
      <c r="F201" s="269"/>
      <c r="G201" s="269"/>
      <c r="H201" s="269"/>
      <c r="I201" s="269"/>
      <c r="J201" s="269"/>
      <c r="K201" s="269"/>
      <c r="L201" s="269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  <c r="W201" s="286"/>
      <c r="X201" s="286"/>
      <c r="Y201" s="286"/>
      <c r="Z201" s="287"/>
      <c r="AA201" s="267"/>
      <c r="AB201" s="486"/>
      <c r="AC201" s="13"/>
      <c r="AD201" s="13"/>
      <c r="AE201" s="13"/>
      <c r="AF201" s="13"/>
      <c r="AG201" s="13"/>
    </row>
    <row r="202" spans="1:33" ht="15.75" customHeight="1" x14ac:dyDescent="0.25">
      <c r="A202" s="13"/>
      <c r="B202" s="14"/>
      <c r="C202" s="267"/>
      <c r="D202" s="268"/>
      <c r="E202" s="269"/>
      <c r="F202" s="269"/>
      <c r="G202" s="269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86"/>
      <c r="X202" s="286"/>
      <c r="Y202" s="286"/>
      <c r="Z202" s="287"/>
      <c r="AA202" s="267"/>
      <c r="AB202" s="486"/>
      <c r="AC202" s="13"/>
      <c r="AD202" s="13"/>
      <c r="AE202" s="13"/>
      <c r="AF202" s="13"/>
      <c r="AG202" s="13"/>
    </row>
    <row r="203" spans="1:33" ht="15.75" customHeight="1" x14ac:dyDescent="0.25">
      <c r="A203" s="13"/>
      <c r="B203" s="14"/>
      <c r="C203" s="267"/>
      <c r="D203" s="268"/>
      <c r="E203" s="269"/>
      <c r="F203" s="269"/>
      <c r="G203" s="269"/>
      <c r="H203" s="269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86"/>
      <c r="X203" s="286"/>
      <c r="Y203" s="286"/>
      <c r="Z203" s="287"/>
      <c r="AA203" s="267"/>
      <c r="AB203" s="486"/>
      <c r="AC203" s="13"/>
      <c r="AD203" s="13"/>
      <c r="AE203" s="13"/>
      <c r="AF203" s="13"/>
      <c r="AG203" s="13"/>
    </row>
    <row r="204" spans="1:33" ht="15.75" customHeight="1" x14ac:dyDescent="0.25">
      <c r="A204" s="13"/>
      <c r="B204" s="14"/>
      <c r="C204" s="267"/>
      <c r="D204" s="268"/>
      <c r="E204" s="269"/>
      <c r="F204" s="269"/>
      <c r="G204" s="269"/>
      <c r="H204" s="269"/>
      <c r="I204" s="269"/>
      <c r="J204" s="269"/>
      <c r="K204" s="269"/>
      <c r="L204" s="269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  <c r="W204" s="286"/>
      <c r="X204" s="286"/>
      <c r="Y204" s="286"/>
      <c r="Z204" s="287"/>
      <c r="AA204" s="267"/>
      <c r="AB204" s="486"/>
      <c r="AC204" s="13"/>
      <c r="AD204" s="13"/>
      <c r="AE204" s="13"/>
      <c r="AF204" s="13"/>
      <c r="AG204" s="13"/>
    </row>
    <row r="205" spans="1:33" ht="15.75" customHeight="1" x14ac:dyDescent="0.25">
      <c r="A205" s="13"/>
      <c r="B205" s="14"/>
      <c r="C205" s="267"/>
      <c r="D205" s="268"/>
      <c r="E205" s="269"/>
      <c r="F205" s="269"/>
      <c r="G205" s="269"/>
      <c r="H205" s="269"/>
      <c r="I205" s="269"/>
      <c r="J205" s="269"/>
      <c r="K205" s="269"/>
      <c r="L205" s="269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  <c r="W205" s="286"/>
      <c r="X205" s="286"/>
      <c r="Y205" s="286"/>
      <c r="Z205" s="287"/>
      <c r="AA205" s="267"/>
      <c r="AB205" s="486"/>
      <c r="AC205" s="13"/>
      <c r="AD205" s="13"/>
      <c r="AE205" s="13"/>
      <c r="AF205" s="13"/>
      <c r="AG205" s="13"/>
    </row>
    <row r="206" spans="1:33" ht="15.75" customHeight="1" x14ac:dyDescent="0.25">
      <c r="A206" s="13"/>
      <c r="B206" s="14"/>
      <c r="C206" s="267"/>
      <c r="D206" s="268"/>
      <c r="E206" s="269"/>
      <c r="F206" s="269"/>
      <c r="G206" s="269"/>
      <c r="H206" s="269"/>
      <c r="I206" s="269"/>
      <c r="J206" s="269"/>
      <c r="K206" s="269"/>
      <c r="L206" s="269"/>
      <c r="M206" s="269"/>
      <c r="N206" s="269"/>
      <c r="O206" s="269"/>
      <c r="P206" s="269"/>
      <c r="Q206" s="269"/>
      <c r="R206" s="269"/>
      <c r="S206" s="269"/>
      <c r="T206" s="269"/>
      <c r="U206" s="269"/>
      <c r="V206" s="269"/>
      <c r="W206" s="286"/>
      <c r="X206" s="286"/>
      <c r="Y206" s="286"/>
      <c r="Z206" s="287"/>
      <c r="AA206" s="267"/>
      <c r="AB206" s="486"/>
      <c r="AC206" s="13"/>
      <c r="AD206" s="13"/>
      <c r="AE206" s="13"/>
      <c r="AF206" s="13"/>
      <c r="AG206" s="13"/>
    </row>
    <row r="207" spans="1:33" ht="15.75" customHeight="1" x14ac:dyDescent="0.25">
      <c r="A207" s="13"/>
      <c r="B207" s="14"/>
      <c r="C207" s="267"/>
      <c r="D207" s="268"/>
      <c r="E207" s="269"/>
      <c r="F207" s="269"/>
      <c r="G207" s="269"/>
      <c r="H207" s="269"/>
      <c r="I207" s="269"/>
      <c r="J207" s="269"/>
      <c r="K207" s="269"/>
      <c r="L207" s="269"/>
      <c r="M207" s="269"/>
      <c r="N207" s="269"/>
      <c r="O207" s="269"/>
      <c r="P207" s="269"/>
      <c r="Q207" s="269"/>
      <c r="R207" s="269"/>
      <c r="S207" s="269"/>
      <c r="T207" s="269"/>
      <c r="U207" s="269"/>
      <c r="V207" s="269"/>
      <c r="W207" s="286"/>
      <c r="X207" s="286"/>
      <c r="Y207" s="286"/>
      <c r="Z207" s="287"/>
      <c r="AA207" s="267"/>
      <c r="AB207" s="486"/>
      <c r="AC207" s="13"/>
      <c r="AD207" s="13"/>
      <c r="AE207" s="13"/>
      <c r="AF207" s="13"/>
      <c r="AG207" s="13"/>
    </row>
    <row r="208" spans="1:33" ht="15.75" customHeight="1" x14ac:dyDescent="0.25">
      <c r="A208" s="13"/>
      <c r="B208" s="14"/>
      <c r="C208" s="267"/>
      <c r="D208" s="268"/>
      <c r="E208" s="269"/>
      <c r="F208" s="269"/>
      <c r="G208" s="269"/>
      <c r="H208" s="269"/>
      <c r="I208" s="269"/>
      <c r="J208" s="269"/>
      <c r="K208" s="269"/>
      <c r="L208" s="269"/>
      <c r="M208" s="269"/>
      <c r="N208" s="269"/>
      <c r="O208" s="269"/>
      <c r="P208" s="269"/>
      <c r="Q208" s="269"/>
      <c r="R208" s="269"/>
      <c r="S208" s="269"/>
      <c r="T208" s="269"/>
      <c r="U208" s="269"/>
      <c r="V208" s="269"/>
      <c r="W208" s="286"/>
      <c r="X208" s="286"/>
      <c r="Y208" s="286"/>
      <c r="Z208" s="287"/>
      <c r="AA208" s="267"/>
      <c r="AB208" s="486"/>
      <c r="AC208" s="13"/>
      <c r="AD208" s="13"/>
      <c r="AE208" s="13"/>
      <c r="AF208" s="13"/>
      <c r="AG208" s="13"/>
    </row>
    <row r="209" spans="1:33" ht="15.75" customHeight="1" x14ac:dyDescent="0.25">
      <c r="A209" s="13"/>
      <c r="B209" s="14"/>
      <c r="C209" s="267"/>
      <c r="D209" s="268"/>
      <c r="E209" s="269"/>
      <c r="F209" s="269"/>
      <c r="G209" s="269"/>
      <c r="H209" s="269"/>
      <c r="I209" s="269"/>
      <c r="J209" s="269"/>
      <c r="K209" s="269"/>
      <c r="L209" s="269"/>
      <c r="M209" s="269"/>
      <c r="N209" s="269"/>
      <c r="O209" s="269"/>
      <c r="P209" s="269"/>
      <c r="Q209" s="269"/>
      <c r="R209" s="269"/>
      <c r="S209" s="269"/>
      <c r="T209" s="269"/>
      <c r="U209" s="269"/>
      <c r="V209" s="269"/>
      <c r="W209" s="286"/>
      <c r="X209" s="286"/>
      <c r="Y209" s="286"/>
      <c r="Z209" s="287"/>
      <c r="AA209" s="267"/>
      <c r="AB209" s="486"/>
      <c r="AC209" s="13"/>
      <c r="AD209" s="13"/>
      <c r="AE209" s="13"/>
      <c r="AF209" s="13"/>
      <c r="AG209" s="13"/>
    </row>
    <row r="210" spans="1:33" ht="15.75" customHeight="1" x14ac:dyDescent="0.25">
      <c r="A210" s="13"/>
      <c r="B210" s="14"/>
      <c r="C210" s="267"/>
      <c r="D210" s="268"/>
      <c r="E210" s="269"/>
      <c r="F210" s="269"/>
      <c r="G210" s="269"/>
      <c r="H210" s="269"/>
      <c r="I210" s="269"/>
      <c r="J210" s="269"/>
      <c r="K210" s="269"/>
      <c r="L210" s="269"/>
      <c r="M210" s="269"/>
      <c r="N210" s="269"/>
      <c r="O210" s="269"/>
      <c r="P210" s="269"/>
      <c r="Q210" s="269"/>
      <c r="R210" s="269"/>
      <c r="S210" s="269"/>
      <c r="T210" s="269"/>
      <c r="U210" s="269"/>
      <c r="V210" s="269"/>
      <c r="W210" s="286"/>
      <c r="X210" s="286"/>
      <c r="Y210" s="286"/>
      <c r="Z210" s="287"/>
      <c r="AA210" s="267"/>
      <c r="AB210" s="486"/>
      <c r="AC210" s="13"/>
      <c r="AD210" s="13"/>
      <c r="AE210" s="13"/>
      <c r="AF210" s="13"/>
      <c r="AG210" s="13"/>
    </row>
    <row r="211" spans="1:33" ht="15.75" customHeight="1" x14ac:dyDescent="0.25">
      <c r="A211" s="13"/>
      <c r="B211" s="14"/>
      <c r="C211" s="267"/>
      <c r="D211" s="268"/>
      <c r="E211" s="269"/>
      <c r="F211" s="269"/>
      <c r="G211" s="269"/>
      <c r="H211" s="269"/>
      <c r="I211" s="269"/>
      <c r="J211" s="269"/>
      <c r="K211" s="269"/>
      <c r="L211" s="269"/>
      <c r="M211" s="269"/>
      <c r="N211" s="269"/>
      <c r="O211" s="269"/>
      <c r="P211" s="269"/>
      <c r="Q211" s="269"/>
      <c r="R211" s="269"/>
      <c r="S211" s="269"/>
      <c r="T211" s="269"/>
      <c r="U211" s="269"/>
      <c r="V211" s="269"/>
      <c r="W211" s="286"/>
      <c r="X211" s="286"/>
      <c r="Y211" s="286"/>
      <c r="Z211" s="287"/>
      <c r="AA211" s="267"/>
      <c r="AB211" s="486"/>
      <c r="AC211" s="13"/>
      <c r="AD211" s="13"/>
      <c r="AE211" s="13"/>
      <c r="AF211" s="13"/>
      <c r="AG211" s="13"/>
    </row>
    <row r="212" spans="1:33" ht="15.75" customHeight="1" x14ac:dyDescent="0.25">
      <c r="A212" s="13"/>
      <c r="B212" s="14"/>
      <c r="C212" s="267"/>
      <c r="D212" s="268"/>
      <c r="E212" s="269"/>
      <c r="F212" s="269"/>
      <c r="G212" s="269"/>
      <c r="H212" s="269"/>
      <c r="I212" s="269"/>
      <c r="J212" s="269"/>
      <c r="K212" s="269"/>
      <c r="L212" s="269"/>
      <c r="M212" s="269"/>
      <c r="N212" s="269"/>
      <c r="O212" s="269"/>
      <c r="P212" s="269"/>
      <c r="Q212" s="269"/>
      <c r="R212" s="269"/>
      <c r="S212" s="269"/>
      <c r="T212" s="269"/>
      <c r="U212" s="269"/>
      <c r="V212" s="269"/>
      <c r="W212" s="286"/>
      <c r="X212" s="286"/>
      <c r="Y212" s="286"/>
      <c r="Z212" s="287"/>
      <c r="AA212" s="267"/>
      <c r="AB212" s="486"/>
      <c r="AC212" s="13"/>
      <c r="AD212" s="13"/>
      <c r="AE212" s="13"/>
      <c r="AF212" s="13"/>
      <c r="AG212" s="13"/>
    </row>
    <row r="213" spans="1:33" ht="15.75" customHeight="1" x14ac:dyDescent="0.25">
      <c r="A213" s="13"/>
      <c r="B213" s="14"/>
      <c r="C213" s="267"/>
      <c r="D213" s="268"/>
      <c r="E213" s="269"/>
      <c r="F213" s="269"/>
      <c r="G213" s="269"/>
      <c r="H213" s="269"/>
      <c r="I213" s="269"/>
      <c r="J213" s="269"/>
      <c r="K213" s="269"/>
      <c r="L213" s="269"/>
      <c r="M213" s="269"/>
      <c r="N213" s="269"/>
      <c r="O213" s="269"/>
      <c r="P213" s="269"/>
      <c r="Q213" s="269"/>
      <c r="R213" s="269"/>
      <c r="S213" s="269"/>
      <c r="T213" s="269"/>
      <c r="U213" s="269"/>
      <c r="V213" s="269"/>
      <c r="W213" s="286"/>
      <c r="X213" s="286"/>
      <c r="Y213" s="286"/>
      <c r="Z213" s="287"/>
      <c r="AA213" s="267"/>
      <c r="AB213" s="486"/>
      <c r="AC213" s="13"/>
      <c r="AD213" s="13"/>
      <c r="AE213" s="13"/>
      <c r="AF213" s="13"/>
      <c r="AG213" s="13"/>
    </row>
    <row r="214" spans="1:33" ht="15.75" customHeight="1" x14ac:dyDescent="0.25">
      <c r="A214" s="13"/>
      <c r="B214" s="14"/>
      <c r="C214" s="267"/>
      <c r="D214" s="268"/>
      <c r="E214" s="269"/>
      <c r="F214" s="269"/>
      <c r="G214" s="269"/>
      <c r="H214" s="269"/>
      <c r="I214" s="269"/>
      <c r="J214" s="269"/>
      <c r="K214" s="269"/>
      <c r="L214" s="269"/>
      <c r="M214" s="269"/>
      <c r="N214" s="269"/>
      <c r="O214" s="269"/>
      <c r="P214" s="269"/>
      <c r="Q214" s="269"/>
      <c r="R214" s="269"/>
      <c r="S214" s="269"/>
      <c r="T214" s="269"/>
      <c r="U214" s="269"/>
      <c r="V214" s="269"/>
      <c r="W214" s="286"/>
      <c r="X214" s="286"/>
      <c r="Y214" s="286"/>
      <c r="Z214" s="287"/>
      <c r="AA214" s="267"/>
      <c r="AB214" s="486"/>
      <c r="AC214" s="13"/>
      <c r="AD214" s="13"/>
      <c r="AE214" s="13"/>
      <c r="AF214" s="13"/>
      <c r="AG214" s="13"/>
    </row>
    <row r="215" spans="1:33" ht="15.75" customHeight="1" x14ac:dyDescent="0.25">
      <c r="A215" s="13"/>
      <c r="B215" s="14"/>
      <c r="C215" s="267"/>
      <c r="D215" s="268"/>
      <c r="E215" s="269"/>
      <c r="F215" s="269"/>
      <c r="G215" s="269"/>
      <c r="H215" s="269"/>
      <c r="I215" s="269"/>
      <c r="J215" s="269"/>
      <c r="K215" s="269"/>
      <c r="L215" s="269"/>
      <c r="M215" s="269"/>
      <c r="N215" s="269"/>
      <c r="O215" s="269"/>
      <c r="P215" s="269"/>
      <c r="Q215" s="269"/>
      <c r="R215" s="269"/>
      <c r="S215" s="269"/>
      <c r="T215" s="269"/>
      <c r="U215" s="269"/>
      <c r="V215" s="269"/>
      <c r="W215" s="286"/>
      <c r="X215" s="286"/>
      <c r="Y215" s="286"/>
      <c r="Z215" s="287"/>
      <c r="AA215" s="267"/>
      <c r="AB215" s="486"/>
      <c r="AC215" s="13"/>
      <c r="AD215" s="13"/>
      <c r="AE215" s="13"/>
      <c r="AF215" s="13"/>
      <c r="AG215" s="13"/>
    </row>
    <row r="216" spans="1:33" ht="15.75" customHeight="1" x14ac:dyDescent="0.25">
      <c r="A216" s="13"/>
      <c r="B216" s="14"/>
      <c r="C216" s="267"/>
      <c r="D216" s="268"/>
      <c r="E216" s="269"/>
      <c r="F216" s="269"/>
      <c r="G216" s="269"/>
      <c r="H216" s="269"/>
      <c r="I216" s="269"/>
      <c r="J216" s="269"/>
      <c r="K216" s="269"/>
      <c r="L216" s="269"/>
      <c r="M216" s="269"/>
      <c r="N216" s="269"/>
      <c r="O216" s="269"/>
      <c r="P216" s="269"/>
      <c r="Q216" s="269"/>
      <c r="R216" s="269"/>
      <c r="S216" s="269"/>
      <c r="T216" s="269"/>
      <c r="U216" s="269"/>
      <c r="V216" s="269"/>
      <c r="W216" s="286"/>
      <c r="X216" s="286"/>
      <c r="Y216" s="286"/>
      <c r="Z216" s="287"/>
      <c r="AA216" s="267"/>
      <c r="AB216" s="486"/>
      <c r="AC216" s="13"/>
      <c r="AD216" s="13"/>
      <c r="AE216" s="13"/>
      <c r="AF216" s="13"/>
      <c r="AG216" s="13"/>
    </row>
    <row r="217" spans="1:33" ht="15.75" customHeight="1" x14ac:dyDescent="0.25">
      <c r="A217" s="13"/>
      <c r="B217" s="14"/>
      <c r="C217" s="267"/>
      <c r="D217" s="268"/>
      <c r="E217" s="269"/>
      <c r="F217" s="269"/>
      <c r="G217" s="269"/>
      <c r="H217" s="269"/>
      <c r="I217" s="269"/>
      <c r="J217" s="269"/>
      <c r="K217" s="269"/>
      <c r="L217" s="269"/>
      <c r="M217" s="269"/>
      <c r="N217" s="269"/>
      <c r="O217" s="269"/>
      <c r="P217" s="269"/>
      <c r="Q217" s="269"/>
      <c r="R217" s="269"/>
      <c r="S217" s="269"/>
      <c r="T217" s="269"/>
      <c r="U217" s="269"/>
      <c r="V217" s="269"/>
      <c r="W217" s="286"/>
      <c r="X217" s="286"/>
      <c r="Y217" s="286"/>
      <c r="Z217" s="287"/>
      <c r="AA217" s="267"/>
      <c r="AB217" s="486"/>
      <c r="AC217" s="13"/>
      <c r="AD217" s="13"/>
      <c r="AE217" s="13"/>
      <c r="AF217" s="13"/>
      <c r="AG217" s="13"/>
    </row>
    <row r="218" spans="1:33" ht="15.75" customHeight="1" x14ac:dyDescent="0.25">
      <c r="A218" s="13"/>
      <c r="B218" s="14"/>
      <c r="C218" s="267"/>
      <c r="D218" s="268"/>
      <c r="E218" s="269"/>
      <c r="F218" s="269"/>
      <c r="G218" s="269"/>
      <c r="H218" s="269"/>
      <c r="I218" s="269"/>
      <c r="J218" s="269"/>
      <c r="K218" s="269"/>
      <c r="L218" s="269"/>
      <c r="M218" s="269"/>
      <c r="N218" s="269"/>
      <c r="O218" s="269"/>
      <c r="P218" s="269"/>
      <c r="Q218" s="269"/>
      <c r="R218" s="269"/>
      <c r="S218" s="269"/>
      <c r="T218" s="269"/>
      <c r="U218" s="269"/>
      <c r="V218" s="269"/>
      <c r="W218" s="286"/>
      <c r="X218" s="286"/>
      <c r="Y218" s="286"/>
      <c r="Z218" s="287"/>
      <c r="AA218" s="267"/>
      <c r="AB218" s="486"/>
      <c r="AC218" s="13"/>
      <c r="AD218" s="13"/>
      <c r="AE218" s="13"/>
      <c r="AF218" s="13"/>
      <c r="AG218" s="13"/>
    </row>
    <row r="219" spans="1:33" ht="15.75" customHeight="1" x14ac:dyDescent="0.25">
      <c r="A219" s="13"/>
      <c r="B219" s="14"/>
      <c r="C219" s="267"/>
      <c r="D219" s="268"/>
      <c r="E219" s="269"/>
      <c r="F219" s="269"/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86"/>
      <c r="X219" s="286"/>
      <c r="Y219" s="286"/>
      <c r="Z219" s="287"/>
      <c r="AA219" s="267"/>
      <c r="AB219" s="486"/>
      <c r="AC219" s="13"/>
      <c r="AD219" s="13"/>
      <c r="AE219" s="13"/>
      <c r="AF219" s="13"/>
      <c r="AG219" s="13"/>
    </row>
    <row r="220" spans="1:33" ht="15.75" customHeight="1" x14ac:dyDescent="0.25">
      <c r="A220" s="13"/>
      <c r="B220" s="14"/>
      <c r="C220" s="267"/>
      <c r="D220" s="268"/>
      <c r="E220" s="269"/>
      <c r="F220" s="269"/>
      <c r="G220" s="269"/>
      <c r="H220" s="269"/>
      <c r="I220" s="269"/>
      <c r="J220" s="269"/>
      <c r="K220" s="269"/>
      <c r="L220" s="269"/>
      <c r="M220" s="269"/>
      <c r="N220" s="269"/>
      <c r="O220" s="269"/>
      <c r="P220" s="269"/>
      <c r="Q220" s="269"/>
      <c r="R220" s="269"/>
      <c r="S220" s="269"/>
      <c r="T220" s="269"/>
      <c r="U220" s="269"/>
      <c r="V220" s="269"/>
      <c r="W220" s="286"/>
      <c r="X220" s="286"/>
      <c r="Y220" s="286"/>
      <c r="Z220" s="287"/>
      <c r="AA220" s="267"/>
      <c r="AB220" s="486"/>
      <c r="AC220" s="13"/>
      <c r="AD220" s="13"/>
      <c r="AE220" s="13"/>
      <c r="AF220" s="13"/>
      <c r="AG220" s="13"/>
    </row>
    <row r="221" spans="1:33" ht="15.75" customHeight="1" x14ac:dyDescent="0.25">
      <c r="A221" s="13"/>
      <c r="B221" s="14"/>
      <c r="C221" s="267"/>
      <c r="D221" s="268"/>
      <c r="E221" s="269"/>
      <c r="F221" s="269"/>
      <c r="G221" s="269"/>
      <c r="H221" s="269"/>
      <c r="I221" s="269"/>
      <c r="J221" s="269"/>
      <c r="K221" s="269"/>
      <c r="L221" s="269"/>
      <c r="M221" s="269"/>
      <c r="N221" s="269"/>
      <c r="O221" s="269"/>
      <c r="P221" s="269"/>
      <c r="Q221" s="269"/>
      <c r="R221" s="269"/>
      <c r="S221" s="269"/>
      <c r="T221" s="269"/>
      <c r="U221" s="269"/>
      <c r="V221" s="269"/>
      <c r="W221" s="286"/>
      <c r="X221" s="286"/>
      <c r="Y221" s="286"/>
      <c r="Z221" s="287"/>
      <c r="AA221" s="267"/>
      <c r="AB221" s="486"/>
      <c r="AC221" s="13"/>
      <c r="AD221" s="13"/>
      <c r="AE221" s="13"/>
      <c r="AF221" s="13"/>
      <c r="AG221" s="13"/>
    </row>
    <row r="222" spans="1:33" ht="15.75" customHeight="1" x14ac:dyDescent="0.25">
      <c r="A222" s="13"/>
      <c r="B222" s="14"/>
      <c r="C222" s="267"/>
      <c r="D222" s="268"/>
      <c r="E222" s="269"/>
      <c r="F222" s="269"/>
      <c r="G222" s="269"/>
      <c r="H222" s="269"/>
      <c r="I222" s="269"/>
      <c r="J222" s="269"/>
      <c r="K222" s="269"/>
      <c r="L222" s="269"/>
      <c r="M222" s="269"/>
      <c r="N222" s="269"/>
      <c r="O222" s="269"/>
      <c r="P222" s="269"/>
      <c r="Q222" s="269"/>
      <c r="R222" s="269"/>
      <c r="S222" s="269"/>
      <c r="T222" s="269"/>
      <c r="U222" s="269"/>
      <c r="V222" s="269"/>
      <c r="W222" s="286"/>
      <c r="X222" s="286"/>
      <c r="Y222" s="286"/>
      <c r="Z222" s="287"/>
      <c r="AA222" s="267"/>
      <c r="AB222" s="486"/>
      <c r="AC222" s="13"/>
      <c r="AD222" s="13"/>
      <c r="AE222" s="13"/>
      <c r="AF222" s="13"/>
      <c r="AG222" s="13"/>
    </row>
    <row r="223" spans="1:33" ht="15.75" customHeight="1" x14ac:dyDescent="0.25">
      <c r="A223" s="13"/>
      <c r="B223" s="14"/>
      <c r="C223" s="267"/>
      <c r="D223" s="268"/>
      <c r="E223" s="269"/>
      <c r="F223" s="269"/>
      <c r="G223" s="269"/>
      <c r="H223" s="269"/>
      <c r="I223" s="269"/>
      <c r="J223" s="269"/>
      <c r="K223" s="269"/>
      <c r="L223" s="269"/>
      <c r="M223" s="269"/>
      <c r="N223" s="269"/>
      <c r="O223" s="269"/>
      <c r="P223" s="269"/>
      <c r="Q223" s="269"/>
      <c r="R223" s="269"/>
      <c r="S223" s="269"/>
      <c r="T223" s="269"/>
      <c r="U223" s="269"/>
      <c r="V223" s="269"/>
      <c r="W223" s="286"/>
      <c r="X223" s="286"/>
      <c r="Y223" s="286"/>
      <c r="Z223" s="287"/>
      <c r="AA223" s="267"/>
      <c r="AB223" s="486"/>
      <c r="AC223" s="13"/>
      <c r="AD223" s="13"/>
      <c r="AE223" s="13"/>
      <c r="AF223" s="13"/>
      <c r="AG223" s="13"/>
    </row>
    <row r="224" spans="1:33" ht="15.75" customHeight="1" x14ac:dyDescent="0.25">
      <c r="A224" s="13"/>
      <c r="B224" s="14"/>
      <c r="C224" s="267"/>
      <c r="D224" s="268"/>
      <c r="E224" s="269"/>
      <c r="F224" s="269"/>
      <c r="G224" s="269"/>
      <c r="H224" s="269"/>
      <c r="I224" s="269"/>
      <c r="J224" s="269"/>
      <c r="K224" s="269"/>
      <c r="L224" s="269"/>
      <c r="M224" s="269"/>
      <c r="N224" s="269"/>
      <c r="O224" s="269"/>
      <c r="P224" s="269"/>
      <c r="Q224" s="269"/>
      <c r="R224" s="269"/>
      <c r="S224" s="269"/>
      <c r="T224" s="269"/>
      <c r="U224" s="269"/>
      <c r="V224" s="269"/>
      <c r="W224" s="286"/>
      <c r="X224" s="286"/>
      <c r="Y224" s="286"/>
      <c r="Z224" s="287"/>
      <c r="AA224" s="267"/>
      <c r="AB224" s="486"/>
      <c r="AC224" s="13"/>
      <c r="AD224" s="13"/>
      <c r="AE224" s="13"/>
      <c r="AF224" s="13"/>
      <c r="AG224" s="13"/>
    </row>
    <row r="225" spans="1:33" ht="15.75" customHeight="1" x14ac:dyDescent="0.25">
      <c r="A225" s="13"/>
      <c r="B225" s="14"/>
      <c r="C225" s="267"/>
      <c r="D225" s="268"/>
      <c r="E225" s="269"/>
      <c r="F225" s="269"/>
      <c r="G225" s="269"/>
      <c r="H225" s="269"/>
      <c r="I225" s="269"/>
      <c r="J225" s="269"/>
      <c r="K225" s="269"/>
      <c r="L225" s="269"/>
      <c r="M225" s="269"/>
      <c r="N225" s="269"/>
      <c r="O225" s="269"/>
      <c r="P225" s="269"/>
      <c r="Q225" s="269"/>
      <c r="R225" s="269"/>
      <c r="S225" s="269"/>
      <c r="T225" s="269"/>
      <c r="U225" s="269"/>
      <c r="V225" s="269"/>
      <c r="W225" s="286"/>
      <c r="X225" s="286"/>
      <c r="Y225" s="286"/>
      <c r="Z225" s="287"/>
      <c r="AA225" s="267"/>
      <c r="AB225" s="486"/>
      <c r="AC225" s="13"/>
      <c r="AD225" s="13"/>
      <c r="AE225" s="13"/>
      <c r="AF225" s="13"/>
      <c r="AG225" s="13"/>
    </row>
    <row r="226" spans="1:33" ht="15.75" customHeight="1" x14ac:dyDescent="0.25">
      <c r="A226" s="13"/>
      <c r="B226" s="14"/>
      <c r="C226" s="267"/>
      <c r="D226" s="268"/>
      <c r="E226" s="269"/>
      <c r="F226" s="269"/>
      <c r="G226" s="269"/>
      <c r="H226" s="269"/>
      <c r="I226" s="269"/>
      <c r="J226" s="269"/>
      <c r="K226" s="269"/>
      <c r="L226" s="269"/>
      <c r="M226" s="269"/>
      <c r="N226" s="269"/>
      <c r="O226" s="269"/>
      <c r="P226" s="269"/>
      <c r="Q226" s="269"/>
      <c r="R226" s="269"/>
      <c r="S226" s="269"/>
      <c r="T226" s="269"/>
      <c r="U226" s="269"/>
      <c r="V226" s="269"/>
      <c r="W226" s="286"/>
      <c r="X226" s="286"/>
      <c r="Y226" s="286"/>
      <c r="Z226" s="287"/>
      <c r="AA226" s="267"/>
      <c r="AB226" s="486"/>
      <c r="AC226" s="13"/>
      <c r="AD226" s="13"/>
      <c r="AE226" s="13"/>
      <c r="AF226" s="13"/>
      <c r="AG226" s="13"/>
    </row>
    <row r="227" spans="1:33" ht="15.75" customHeight="1" x14ac:dyDescent="0.25">
      <c r="A227" s="13"/>
      <c r="B227" s="14"/>
      <c r="C227" s="267"/>
      <c r="D227" s="268"/>
      <c r="E227" s="269"/>
      <c r="F227" s="269"/>
      <c r="G227" s="269"/>
      <c r="H227" s="269"/>
      <c r="I227" s="269"/>
      <c r="J227" s="269"/>
      <c r="K227" s="269"/>
      <c r="L227" s="269"/>
      <c r="M227" s="269"/>
      <c r="N227" s="269"/>
      <c r="O227" s="269"/>
      <c r="P227" s="269"/>
      <c r="Q227" s="269"/>
      <c r="R227" s="269"/>
      <c r="S227" s="269"/>
      <c r="T227" s="269"/>
      <c r="U227" s="269"/>
      <c r="V227" s="269"/>
      <c r="W227" s="286"/>
      <c r="X227" s="286"/>
      <c r="Y227" s="286"/>
      <c r="Z227" s="287"/>
      <c r="AA227" s="267"/>
      <c r="AB227" s="486"/>
      <c r="AC227" s="13"/>
      <c r="AD227" s="13"/>
      <c r="AE227" s="13"/>
      <c r="AF227" s="13"/>
      <c r="AG227" s="13"/>
    </row>
    <row r="228" spans="1:33" ht="15.75" customHeight="1" x14ac:dyDescent="0.25">
      <c r="A228" s="13"/>
      <c r="B228" s="14"/>
      <c r="C228" s="267"/>
      <c r="D228" s="268"/>
      <c r="E228" s="269"/>
      <c r="F228" s="269"/>
      <c r="G228" s="269"/>
      <c r="H228" s="269"/>
      <c r="I228" s="269"/>
      <c r="J228" s="269"/>
      <c r="K228" s="269"/>
      <c r="L228" s="269"/>
      <c r="M228" s="269"/>
      <c r="N228" s="269"/>
      <c r="O228" s="269"/>
      <c r="P228" s="269"/>
      <c r="Q228" s="269"/>
      <c r="R228" s="269"/>
      <c r="S228" s="269"/>
      <c r="T228" s="269"/>
      <c r="U228" s="269"/>
      <c r="V228" s="269"/>
      <c r="W228" s="286"/>
      <c r="X228" s="286"/>
      <c r="Y228" s="286"/>
      <c r="Z228" s="287"/>
      <c r="AA228" s="267"/>
      <c r="AB228" s="486"/>
      <c r="AC228" s="13"/>
      <c r="AD228" s="13"/>
      <c r="AE228" s="13"/>
      <c r="AF228" s="13"/>
      <c r="AG228" s="13"/>
    </row>
    <row r="229" spans="1:33" ht="15.75" customHeight="1" x14ac:dyDescent="0.25">
      <c r="A229" s="13"/>
      <c r="B229" s="14"/>
      <c r="C229" s="267"/>
      <c r="D229" s="268"/>
      <c r="E229" s="269"/>
      <c r="F229" s="269"/>
      <c r="G229" s="269"/>
      <c r="H229" s="269"/>
      <c r="I229" s="269"/>
      <c r="J229" s="269"/>
      <c r="K229" s="269"/>
      <c r="L229" s="269"/>
      <c r="M229" s="269"/>
      <c r="N229" s="269"/>
      <c r="O229" s="269"/>
      <c r="P229" s="269"/>
      <c r="Q229" s="269"/>
      <c r="R229" s="269"/>
      <c r="S229" s="269"/>
      <c r="T229" s="269"/>
      <c r="U229" s="269"/>
      <c r="V229" s="269"/>
      <c r="W229" s="286"/>
      <c r="X229" s="286"/>
      <c r="Y229" s="286"/>
      <c r="Z229" s="287"/>
      <c r="AA229" s="267"/>
      <c r="AB229" s="486"/>
      <c r="AC229" s="13"/>
      <c r="AD229" s="13"/>
      <c r="AE229" s="13"/>
      <c r="AF229" s="13"/>
      <c r="AG229" s="13"/>
    </row>
    <row r="230" spans="1:33" ht="15.75" customHeight="1" x14ac:dyDescent="0.25">
      <c r="A230" s="13"/>
      <c r="B230" s="14"/>
      <c r="C230" s="267"/>
      <c r="D230" s="268"/>
      <c r="E230" s="269"/>
      <c r="F230" s="269"/>
      <c r="G230" s="269"/>
      <c r="H230" s="269"/>
      <c r="I230" s="269"/>
      <c r="J230" s="269"/>
      <c r="K230" s="269"/>
      <c r="L230" s="269"/>
      <c r="M230" s="269"/>
      <c r="N230" s="269"/>
      <c r="O230" s="269"/>
      <c r="P230" s="269"/>
      <c r="Q230" s="269"/>
      <c r="R230" s="269"/>
      <c r="S230" s="269"/>
      <c r="T230" s="269"/>
      <c r="U230" s="269"/>
      <c r="V230" s="269"/>
      <c r="W230" s="286"/>
      <c r="X230" s="286"/>
      <c r="Y230" s="286"/>
      <c r="Z230" s="287"/>
      <c r="AA230" s="267"/>
      <c r="AB230" s="486"/>
      <c r="AC230" s="13"/>
      <c r="AD230" s="13"/>
      <c r="AE230" s="13"/>
      <c r="AF230" s="13"/>
      <c r="AG230" s="13"/>
    </row>
    <row r="231" spans="1:33" ht="15.75" customHeight="1" x14ac:dyDescent="0.25">
      <c r="A231" s="13"/>
      <c r="B231" s="14"/>
      <c r="C231" s="267"/>
      <c r="D231" s="268"/>
      <c r="E231" s="269"/>
      <c r="F231" s="269"/>
      <c r="G231" s="269"/>
      <c r="H231" s="269"/>
      <c r="I231" s="269"/>
      <c r="J231" s="269"/>
      <c r="K231" s="269"/>
      <c r="L231" s="269"/>
      <c r="M231" s="269"/>
      <c r="N231" s="269"/>
      <c r="O231" s="269"/>
      <c r="P231" s="269"/>
      <c r="Q231" s="269"/>
      <c r="R231" s="269"/>
      <c r="S231" s="269"/>
      <c r="T231" s="269"/>
      <c r="U231" s="269"/>
      <c r="V231" s="269"/>
      <c r="W231" s="286"/>
      <c r="X231" s="286"/>
      <c r="Y231" s="286"/>
      <c r="Z231" s="287"/>
      <c r="AA231" s="267"/>
      <c r="AB231" s="486"/>
      <c r="AC231" s="13"/>
      <c r="AD231" s="13"/>
      <c r="AE231" s="13"/>
      <c r="AF231" s="13"/>
      <c r="AG231" s="13"/>
    </row>
    <row r="232" spans="1:33" ht="15.75" customHeight="1" x14ac:dyDescent="0.25">
      <c r="A232" s="13"/>
      <c r="B232" s="14"/>
      <c r="C232" s="267"/>
      <c r="D232" s="268"/>
      <c r="E232" s="269"/>
      <c r="F232" s="269"/>
      <c r="G232" s="269"/>
      <c r="H232" s="269"/>
      <c r="I232" s="269"/>
      <c r="J232" s="269"/>
      <c r="K232" s="269"/>
      <c r="L232" s="269"/>
      <c r="M232" s="269"/>
      <c r="N232" s="269"/>
      <c r="O232" s="269"/>
      <c r="P232" s="269"/>
      <c r="Q232" s="269"/>
      <c r="R232" s="269"/>
      <c r="S232" s="269"/>
      <c r="T232" s="269"/>
      <c r="U232" s="269"/>
      <c r="V232" s="269"/>
      <c r="W232" s="286"/>
      <c r="X232" s="286"/>
      <c r="Y232" s="286"/>
      <c r="Z232" s="287"/>
      <c r="AA232" s="267"/>
      <c r="AB232" s="486"/>
      <c r="AC232" s="13"/>
      <c r="AD232" s="13"/>
      <c r="AE232" s="13"/>
      <c r="AF232" s="13"/>
      <c r="AG232" s="13"/>
    </row>
    <row r="233" spans="1:33" ht="15.75" customHeight="1" x14ac:dyDescent="0.25">
      <c r="A233" s="13"/>
      <c r="B233" s="14"/>
      <c r="C233" s="267"/>
      <c r="D233" s="268"/>
      <c r="E233" s="269"/>
      <c r="F233" s="269"/>
      <c r="G233" s="269"/>
      <c r="H233" s="269"/>
      <c r="I233" s="269"/>
      <c r="J233" s="269"/>
      <c r="K233" s="269"/>
      <c r="L233" s="269"/>
      <c r="M233" s="269"/>
      <c r="N233" s="269"/>
      <c r="O233" s="269"/>
      <c r="P233" s="269"/>
      <c r="Q233" s="269"/>
      <c r="R233" s="269"/>
      <c r="S233" s="269"/>
      <c r="T233" s="269"/>
      <c r="U233" s="269"/>
      <c r="V233" s="269"/>
      <c r="W233" s="286"/>
      <c r="X233" s="286"/>
      <c r="Y233" s="286"/>
      <c r="Z233" s="287"/>
      <c r="AA233" s="267"/>
      <c r="AB233" s="486"/>
      <c r="AC233" s="13"/>
      <c r="AD233" s="13"/>
      <c r="AE233" s="13"/>
      <c r="AF233" s="13"/>
      <c r="AG233" s="13"/>
    </row>
    <row r="234" spans="1:33" ht="15.75" customHeight="1" x14ac:dyDescent="0.25">
      <c r="A234" s="13"/>
      <c r="B234" s="14"/>
      <c r="C234" s="267"/>
      <c r="D234" s="268"/>
      <c r="E234" s="269"/>
      <c r="F234" s="269"/>
      <c r="G234" s="269"/>
      <c r="H234" s="269"/>
      <c r="I234" s="269"/>
      <c r="J234" s="269"/>
      <c r="K234" s="269"/>
      <c r="L234" s="269"/>
      <c r="M234" s="269"/>
      <c r="N234" s="269"/>
      <c r="O234" s="269"/>
      <c r="P234" s="269"/>
      <c r="Q234" s="269"/>
      <c r="R234" s="269"/>
      <c r="S234" s="269"/>
      <c r="T234" s="269"/>
      <c r="U234" s="269"/>
      <c r="V234" s="269"/>
      <c r="W234" s="286"/>
      <c r="X234" s="286"/>
      <c r="Y234" s="286"/>
      <c r="Z234" s="287"/>
      <c r="AA234" s="267"/>
      <c r="AB234" s="486"/>
      <c r="AC234" s="13"/>
      <c r="AD234" s="13"/>
      <c r="AE234" s="13"/>
      <c r="AF234" s="13"/>
      <c r="AG234" s="13"/>
    </row>
    <row r="235" spans="1:33" ht="15.75" customHeight="1" x14ac:dyDescent="0.25">
      <c r="A235" s="13"/>
      <c r="B235" s="14"/>
      <c r="C235" s="267"/>
      <c r="D235" s="268"/>
      <c r="E235" s="269"/>
      <c r="F235" s="269"/>
      <c r="G235" s="269"/>
      <c r="H235" s="269"/>
      <c r="I235" s="269"/>
      <c r="J235" s="269"/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86"/>
      <c r="X235" s="286"/>
      <c r="Y235" s="286"/>
      <c r="Z235" s="287"/>
      <c r="AA235" s="267"/>
      <c r="AB235" s="486"/>
      <c r="AC235" s="13"/>
      <c r="AD235" s="13"/>
      <c r="AE235" s="13"/>
      <c r="AF235" s="13"/>
      <c r="AG235" s="13"/>
    </row>
    <row r="236" spans="1:33" ht="15.75" customHeight="1" x14ac:dyDescent="0.25">
      <c r="A236" s="13"/>
      <c r="B236" s="14"/>
      <c r="C236" s="267"/>
      <c r="D236" s="268"/>
      <c r="E236" s="269"/>
      <c r="F236" s="269"/>
      <c r="G236" s="269"/>
      <c r="H236" s="269"/>
      <c r="I236" s="269"/>
      <c r="J236" s="269"/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86"/>
      <c r="X236" s="286"/>
      <c r="Y236" s="286"/>
      <c r="Z236" s="287"/>
      <c r="AA236" s="267"/>
      <c r="AB236" s="486"/>
      <c r="AC236" s="13"/>
      <c r="AD236" s="13"/>
      <c r="AE236" s="13"/>
      <c r="AF236" s="13"/>
      <c r="AG236" s="13"/>
    </row>
    <row r="237" spans="1:33" ht="15.75" customHeight="1" x14ac:dyDescent="0.25">
      <c r="A237" s="13"/>
      <c r="B237" s="14"/>
      <c r="C237" s="267"/>
      <c r="D237" s="268"/>
      <c r="E237" s="269"/>
      <c r="F237" s="269"/>
      <c r="G237" s="269"/>
      <c r="H237" s="269"/>
      <c r="I237" s="269"/>
      <c r="J237" s="269"/>
      <c r="K237" s="269"/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86"/>
      <c r="X237" s="286"/>
      <c r="Y237" s="286"/>
      <c r="Z237" s="287"/>
      <c r="AA237" s="267"/>
      <c r="AB237" s="486"/>
      <c r="AC237" s="13"/>
      <c r="AD237" s="13"/>
      <c r="AE237" s="13"/>
      <c r="AF237" s="13"/>
      <c r="AG237" s="13"/>
    </row>
    <row r="238" spans="1:33" ht="15.75" customHeight="1" x14ac:dyDescent="0.25">
      <c r="A238" s="13"/>
      <c r="B238" s="14"/>
      <c r="C238" s="267"/>
      <c r="D238" s="268"/>
      <c r="E238" s="269"/>
      <c r="F238" s="269"/>
      <c r="G238" s="269"/>
      <c r="H238" s="269"/>
      <c r="I238" s="269"/>
      <c r="J238" s="269"/>
      <c r="K238" s="269"/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86"/>
      <c r="X238" s="286"/>
      <c r="Y238" s="286"/>
      <c r="Z238" s="287"/>
      <c r="AA238" s="267"/>
      <c r="AB238" s="486"/>
      <c r="AC238" s="13"/>
      <c r="AD238" s="13"/>
      <c r="AE238" s="13"/>
      <c r="AF238" s="13"/>
      <c r="AG238" s="13"/>
    </row>
    <row r="239" spans="1:33" ht="15.75" customHeight="1" x14ac:dyDescent="0.25">
      <c r="A239" s="13"/>
      <c r="B239" s="14"/>
      <c r="C239" s="267"/>
      <c r="D239" s="268"/>
      <c r="E239" s="269"/>
      <c r="F239" s="269"/>
      <c r="G239" s="269"/>
      <c r="H239" s="269"/>
      <c r="I239" s="269"/>
      <c r="J239" s="269"/>
      <c r="K239" s="269"/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86"/>
      <c r="X239" s="286"/>
      <c r="Y239" s="286"/>
      <c r="Z239" s="287"/>
      <c r="AA239" s="267"/>
      <c r="AB239" s="486"/>
      <c r="AC239" s="13"/>
      <c r="AD239" s="13"/>
      <c r="AE239" s="13"/>
      <c r="AF239" s="13"/>
      <c r="AG239" s="13"/>
    </row>
    <row r="240" spans="1:33" ht="15.75" customHeight="1" x14ac:dyDescent="0.25">
      <c r="A240" s="13"/>
      <c r="B240" s="14"/>
      <c r="C240" s="267"/>
      <c r="D240" s="268"/>
      <c r="E240" s="269"/>
      <c r="F240" s="269"/>
      <c r="G240" s="269"/>
      <c r="H240" s="269"/>
      <c r="I240" s="269"/>
      <c r="J240" s="269"/>
      <c r="K240" s="269"/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86"/>
      <c r="X240" s="286"/>
      <c r="Y240" s="286"/>
      <c r="Z240" s="287"/>
      <c r="AA240" s="267"/>
      <c r="AB240" s="486"/>
      <c r="AC240" s="13"/>
      <c r="AD240" s="13"/>
      <c r="AE240" s="13"/>
      <c r="AF240" s="13"/>
      <c r="AG240" s="13"/>
    </row>
    <row r="241" spans="1:33" ht="15.75" customHeight="1" x14ac:dyDescent="0.25">
      <c r="A241" s="13"/>
      <c r="B241" s="14"/>
      <c r="C241" s="267"/>
      <c r="D241" s="268"/>
      <c r="E241" s="269"/>
      <c r="F241" s="269"/>
      <c r="G241" s="269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86"/>
      <c r="X241" s="286"/>
      <c r="Y241" s="286"/>
      <c r="Z241" s="287"/>
      <c r="AA241" s="267"/>
      <c r="AB241" s="486"/>
      <c r="AC241" s="13"/>
      <c r="AD241" s="13"/>
      <c r="AE241" s="13"/>
      <c r="AF241" s="13"/>
      <c r="AG241" s="13"/>
    </row>
    <row r="242" spans="1:33" ht="15.75" customHeight="1" x14ac:dyDescent="0.25">
      <c r="A242" s="13"/>
      <c r="B242" s="14"/>
      <c r="C242" s="267"/>
      <c r="D242" s="268"/>
      <c r="E242" s="269"/>
      <c r="F242" s="269"/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86"/>
      <c r="X242" s="286"/>
      <c r="Y242" s="286"/>
      <c r="Z242" s="287"/>
      <c r="AA242" s="267"/>
      <c r="AB242" s="486"/>
      <c r="AC242" s="13"/>
      <c r="AD242" s="13"/>
      <c r="AE242" s="13"/>
      <c r="AF242" s="13"/>
      <c r="AG242" s="13"/>
    </row>
    <row r="243" spans="1:33" ht="15.75" customHeight="1" x14ac:dyDescent="0.25">
      <c r="A243" s="13"/>
      <c r="B243" s="14"/>
      <c r="C243" s="267"/>
      <c r="D243" s="268"/>
      <c r="E243" s="269"/>
      <c r="F243" s="269"/>
      <c r="G243" s="269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86"/>
      <c r="X243" s="286"/>
      <c r="Y243" s="286"/>
      <c r="Z243" s="287"/>
      <c r="AA243" s="267"/>
      <c r="AB243" s="486"/>
      <c r="AC243" s="13"/>
      <c r="AD243" s="13"/>
      <c r="AE243" s="13"/>
      <c r="AF243" s="13"/>
      <c r="AG243" s="13"/>
    </row>
    <row r="244" spans="1:33" ht="15.75" customHeight="1" x14ac:dyDescent="0.25">
      <c r="A244" s="13"/>
      <c r="B244" s="14"/>
      <c r="C244" s="267"/>
      <c r="D244" s="268"/>
      <c r="E244" s="269"/>
      <c r="F244" s="269"/>
      <c r="G244" s="269"/>
      <c r="H244" s="269"/>
      <c r="I244" s="269"/>
      <c r="J244" s="269"/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86"/>
      <c r="X244" s="286"/>
      <c r="Y244" s="286"/>
      <c r="Z244" s="287"/>
      <c r="AA244" s="267"/>
      <c r="AB244" s="486"/>
      <c r="AC244" s="13"/>
      <c r="AD244" s="13"/>
      <c r="AE244" s="13"/>
      <c r="AF244" s="13"/>
      <c r="AG244" s="13"/>
    </row>
    <row r="245" spans="1:33" ht="15.75" customHeight="1" x14ac:dyDescent="0.25">
      <c r="A245" s="13"/>
      <c r="B245" s="14"/>
      <c r="C245" s="267"/>
      <c r="D245" s="268"/>
      <c r="E245" s="269"/>
      <c r="F245" s="269"/>
      <c r="G245" s="269"/>
      <c r="H245" s="269"/>
      <c r="I245" s="269"/>
      <c r="J245" s="269"/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86"/>
      <c r="X245" s="286"/>
      <c r="Y245" s="286"/>
      <c r="Z245" s="287"/>
      <c r="AA245" s="267"/>
      <c r="AB245" s="486"/>
      <c r="AC245" s="13"/>
      <c r="AD245" s="13"/>
      <c r="AE245" s="13"/>
      <c r="AF245" s="13"/>
      <c r="AG245" s="13"/>
    </row>
    <row r="246" spans="1:33" ht="15.75" customHeight="1" x14ac:dyDescent="0.25">
      <c r="A246" s="13"/>
      <c r="B246" s="14"/>
      <c r="C246" s="267"/>
      <c r="D246" s="268"/>
      <c r="E246" s="269"/>
      <c r="F246" s="269"/>
      <c r="G246" s="269"/>
      <c r="H246" s="269"/>
      <c r="I246" s="269"/>
      <c r="J246" s="269"/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86"/>
      <c r="X246" s="286"/>
      <c r="Y246" s="286"/>
      <c r="Z246" s="287"/>
      <c r="AA246" s="267"/>
      <c r="AB246" s="486"/>
      <c r="AC246" s="13"/>
      <c r="AD246" s="13"/>
      <c r="AE246" s="13"/>
      <c r="AF246" s="13"/>
      <c r="AG246" s="13"/>
    </row>
    <row r="247" spans="1:33" ht="15.75" customHeight="1" x14ac:dyDescent="0.25">
      <c r="A247" s="13"/>
      <c r="B247" s="14"/>
      <c r="C247" s="267"/>
      <c r="D247" s="268"/>
      <c r="E247" s="269"/>
      <c r="F247" s="269"/>
      <c r="G247" s="269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86"/>
      <c r="X247" s="286"/>
      <c r="Y247" s="286"/>
      <c r="Z247" s="287"/>
      <c r="AA247" s="267"/>
      <c r="AB247" s="486"/>
      <c r="AC247" s="13"/>
      <c r="AD247" s="13"/>
      <c r="AE247" s="13"/>
      <c r="AF247" s="13"/>
      <c r="AG247" s="13"/>
    </row>
    <row r="248" spans="1:33" ht="15.75" customHeight="1" x14ac:dyDescent="0.25">
      <c r="A248" s="13"/>
      <c r="B248" s="14"/>
      <c r="C248" s="267"/>
      <c r="D248" s="268"/>
      <c r="E248" s="269"/>
      <c r="F248" s="269"/>
      <c r="G248" s="269"/>
      <c r="H248" s="269"/>
      <c r="I248" s="269"/>
      <c r="J248" s="269"/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86"/>
      <c r="X248" s="286"/>
      <c r="Y248" s="286"/>
      <c r="Z248" s="287"/>
      <c r="AA248" s="267"/>
      <c r="AB248" s="486"/>
      <c r="AC248" s="13"/>
      <c r="AD248" s="13"/>
      <c r="AE248" s="13"/>
      <c r="AF248" s="13"/>
      <c r="AG248" s="13"/>
    </row>
    <row r="249" spans="1:33" ht="15.75" customHeight="1" x14ac:dyDescent="0.25">
      <c r="A249" s="13"/>
      <c r="B249" s="14"/>
      <c r="C249" s="267"/>
      <c r="D249" s="268"/>
      <c r="E249" s="269"/>
      <c r="F249" s="269"/>
      <c r="G249" s="269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86"/>
      <c r="X249" s="286"/>
      <c r="Y249" s="286"/>
      <c r="Z249" s="287"/>
      <c r="AA249" s="267"/>
      <c r="AB249" s="486"/>
      <c r="AC249" s="13"/>
      <c r="AD249" s="13"/>
      <c r="AE249" s="13"/>
      <c r="AF249" s="13"/>
      <c r="AG249" s="13"/>
    </row>
    <row r="250" spans="1:33" ht="15.75" customHeight="1" x14ac:dyDescent="0.25">
      <c r="A250" s="13"/>
      <c r="B250" s="14"/>
      <c r="C250" s="267"/>
      <c r="D250" s="268"/>
      <c r="E250" s="269"/>
      <c r="F250" s="269"/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86"/>
      <c r="X250" s="286"/>
      <c r="Y250" s="286"/>
      <c r="Z250" s="287"/>
      <c r="AA250" s="267"/>
      <c r="AB250" s="486"/>
      <c r="AC250" s="13"/>
      <c r="AD250" s="13"/>
      <c r="AE250" s="13"/>
      <c r="AF250" s="13"/>
      <c r="AG250" s="13"/>
    </row>
    <row r="251" spans="1:33" ht="15.75" customHeight="1" x14ac:dyDescent="0.25">
      <c r="A251" s="13"/>
      <c r="B251" s="14"/>
      <c r="C251" s="267"/>
      <c r="D251" s="268"/>
      <c r="E251" s="269"/>
      <c r="F251" s="269"/>
      <c r="G251" s="269"/>
      <c r="H251" s="269"/>
      <c r="I251" s="269"/>
      <c r="J251" s="269"/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86"/>
      <c r="X251" s="286"/>
      <c r="Y251" s="286"/>
      <c r="Z251" s="287"/>
      <c r="AA251" s="267"/>
      <c r="AB251" s="486"/>
      <c r="AC251" s="13"/>
      <c r="AD251" s="13"/>
      <c r="AE251" s="13"/>
      <c r="AF251" s="13"/>
      <c r="AG251" s="13"/>
    </row>
    <row r="252" spans="1:33" ht="15.75" customHeight="1" x14ac:dyDescent="0.25">
      <c r="A252" s="13"/>
      <c r="B252" s="14"/>
      <c r="C252" s="267"/>
      <c r="D252" s="268"/>
      <c r="E252" s="269"/>
      <c r="F252" s="269"/>
      <c r="G252" s="269"/>
      <c r="H252" s="269"/>
      <c r="I252" s="269"/>
      <c r="J252" s="269"/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86"/>
      <c r="X252" s="286"/>
      <c r="Y252" s="286"/>
      <c r="Z252" s="287"/>
      <c r="AA252" s="267"/>
      <c r="AB252" s="486"/>
      <c r="AC252" s="13"/>
      <c r="AD252" s="13"/>
      <c r="AE252" s="13"/>
      <c r="AF252" s="13"/>
      <c r="AG252" s="13"/>
    </row>
    <row r="253" spans="1:33" ht="15.75" customHeight="1" x14ac:dyDescent="0.25">
      <c r="A253" s="13"/>
      <c r="B253" s="14"/>
      <c r="C253" s="267"/>
      <c r="D253" s="268"/>
      <c r="E253" s="269"/>
      <c r="F253" s="269"/>
      <c r="G253" s="269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86"/>
      <c r="X253" s="286"/>
      <c r="Y253" s="286"/>
      <c r="Z253" s="287"/>
      <c r="AA253" s="267"/>
      <c r="AB253" s="486"/>
      <c r="AC253" s="13"/>
      <c r="AD253" s="13"/>
      <c r="AE253" s="13"/>
      <c r="AF253" s="13"/>
      <c r="AG253" s="13"/>
    </row>
    <row r="254" spans="1:33" ht="15.75" customHeight="1" x14ac:dyDescent="0.25">
      <c r="A254" s="13"/>
      <c r="B254" s="14"/>
      <c r="C254" s="267"/>
      <c r="D254" s="268"/>
      <c r="E254" s="269"/>
      <c r="F254" s="269"/>
      <c r="G254" s="269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86"/>
      <c r="X254" s="286"/>
      <c r="Y254" s="286"/>
      <c r="Z254" s="287"/>
      <c r="AA254" s="267"/>
      <c r="AB254" s="486"/>
      <c r="AC254" s="13"/>
      <c r="AD254" s="13"/>
      <c r="AE254" s="13"/>
      <c r="AF254" s="13"/>
      <c r="AG254" s="13"/>
    </row>
    <row r="255" spans="1:33" ht="15.75" customHeight="1" x14ac:dyDescent="0.25">
      <c r="A255" s="13"/>
      <c r="B255" s="14"/>
      <c r="C255" s="267"/>
      <c r="D255" s="268"/>
      <c r="E255" s="269"/>
      <c r="F255" s="269"/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86"/>
      <c r="X255" s="286"/>
      <c r="Y255" s="286"/>
      <c r="Z255" s="287"/>
      <c r="AA255" s="267"/>
      <c r="AB255" s="486"/>
      <c r="AC255" s="13"/>
      <c r="AD255" s="13"/>
      <c r="AE255" s="13"/>
      <c r="AF255" s="13"/>
      <c r="AG255" s="13"/>
    </row>
    <row r="256" spans="1:33" ht="15.75" customHeight="1" x14ac:dyDescent="0.25">
      <c r="A256" s="13"/>
      <c r="B256" s="14"/>
      <c r="C256" s="267"/>
      <c r="D256" s="268"/>
      <c r="E256" s="269"/>
      <c r="F256" s="269"/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86"/>
      <c r="X256" s="286"/>
      <c r="Y256" s="286"/>
      <c r="Z256" s="287"/>
      <c r="AA256" s="267"/>
      <c r="AB256" s="486"/>
      <c r="AC256" s="13"/>
      <c r="AD256" s="13"/>
      <c r="AE256" s="13"/>
      <c r="AF256" s="13"/>
      <c r="AG256" s="13"/>
    </row>
    <row r="257" spans="1:33" ht="15.75" customHeight="1" x14ac:dyDescent="0.25">
      <c r="A257" s="13"/>
      <c r="B257" s="14"/>
      <c r="C257" s="267"/>
      <c r="D257" s="268"/>
      <c r="E257" s="269"/>
      <c r="F257" s="269"/>
      <c r="G257" s="269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86"/>
      <c r="X257" s="286"/>
      <c r="Y257" s="286"/>
      <c r="Z257" s="287"/>
      <c r="AA257" s="267"/>
      <c r="AB257" s="486"/>
      <c r="AC257" s="13"/>
      <c r="AD257" s="13"/>
      <c r="AE257" s="13"/>
      <c r="AF257" s="13"/>
      <c r="AG257" s="13"/>
    </row>
    <row r="258" spans="1:33" ht="15.75" customHeight="1" x14ac:dyDescent="0.25">
      <c r="A258" s="13"/>
      <c r="B258" s="14"/>
      <c r="C258" s="267"/>
      <c r="D258" s="268"/>
      <c r="E258" s="269"/>
      <c r="F258" s="269"/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86"/>
      <c r="X258" s="286"/>
      <c r="Y258" s="286"/>
      <c r="Z258" s="287"/>
      <c r="AA258" s="267"/>
      <c r="AB258" s="486"/>
      <c r="AC258" s="13"/>
      <c r="AD258" s="13"/>
      <c r="AE258" s="13"/>
      <c r="AF258" s="13"/>
      <c r="AG258" s="13"/>
    </row>
    <row r="259" spans="1:33" ht="15.75" customHeight="1" x14ac:dyDescent="0.25">
      <c r="A259" s="13"/>
      <c r="B259" s="14"/>
      <c r="C259" s="267"/>
      <c r="D259" s="268"/>
      <c r="E259" s="269"/>
      <c r="F259" s="269"/>
      <c r="G259" s="269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86"/>
      <c r="X259" s="286"/>
      <c r="Y259" s="286"/>
      <c r="Z259" s="287"/>
      <c r="AA259" s="267"/>
      <c r="AB259" s="486"/>
      <c r="AC259" s="13"/>
      <c r="AD259" s="13"/>
      <c r="AE259" s="13"/>
      <c r="AF259" s="13"/>
      <c r="AG259" s="13"/>
    </row>
    <row r="260" spans="1:33" ht="15.75" customHeight="1" x14ac:dyDescent="0.25">
      <c r="A260" s="13"/>
      <c r="B260" s="14"/>
      <c r="C260" s="267"/>
      <c r="D260" s="268"/>
      <c r="E260" s="269"/>
      <c r="F260" s="269"/>
      <c r="G260" s="269"/>
      <c r="H260" s="269"/>
      <c r="I260" s="269"/>
      <c r="J260" s="269"/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86"/>
      <c r="X260" s="286"/>
      <c r="Y260" s="286"/>
      <c r="Z260" s="287"/>
      <c r="AA260" s="267"/>
      <c r="AB260" s="486"/>
      <c r="AC260" s="13"/>
      <c r="AD260" s="13"/>
      <c r="AE260" s="13"/>
      <c r="AF260" s="13"/>
      <c r="AG260" s="13"/>
    </row>
    <row r="261" spans="1:33" ht="15.75" customHeight="1" x14ac:dyDescent="0.25">
      <c r="A261" s="13"/>
      <c r="B261" s="14"/>
      <c r="C261" s="267"/>
      <c r="D261" s="268"/>
      <c r="E261" s="269"/>
      <c r="F261" s="269"/>
      <c r="G261" s="269"/>
      <c r="H261" s="269"/>
      <c r="I261" s="269"/>
      <c r="J261" s="269"/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86"/>
      <c r="X261" s="286"/>
      <c r="Y261" s="286"/>
      <c r="Z261" s="287"/>
      <c r="AA261" s="267"/>
      <c r="AB261" s="486"/>
      <c r="AC261" s="13"/>
      <c r="AD261" s="13"/>
      <c r="AE261" s="13"/>
      <c r="AF261" s="13"/>
      <c r="AG261" s="13"/>
    </row>
    <row r="262" spans="1:33" ht="15.75" customHeight="1" x14ac:dyDescent="0.25">
      <c r="A262" s="13"/>
      <c r="B262" s="14"/>
      <c r="C262" s="267"/>
      <c r="D262" s="268"/>
      <c r="E262" s="269"/>
      <c r="F262" s="269"/>
      <c r="G262" s="269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86"/>
      <c r="X262" s="286"/>
      <c r="Y262" s="286"/>
      <c r="Z262" s="287"/>
      <c r="AA262" s="267"/>
      <c r="AB262" s="486"/>
      <c r="AC262" s="13"/>
      <c r="AD262" s="13"/>
      <c r="AE262" s="13"/>
      <c r="AF262" s="13"/>
      <c r="AG262" s="13"/>
    </row>
    <row r="263" spans="1:33" ht="15.75" customHeight="1" x14ac:dyDescent="0.25">
      <c r="A263" s="13"/>
      <c r="B263" s="14"/>
      <c r="C263" s="267"/>
      <c r="D263" s="268"/>
      <c r="E263" s="269"/>
      <c r="F263" s="269"/>
      <c r="G263" s="269"/>
      <c r="H263" s="269"/>
      <c r="I263" s="269"/>
      <c r="J263" s="269"/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86"/>
      <c r="X263" s="286"/>
      <c r="Y263" s="286"/>
      <c r="Z263" s="287"/>
      <c r="AA263" s="267"/>
      <c r="AB263" s="486"/>
      <c r="AC263" s="13"/>
      <c r="AD263" s="13"/>
      <c r="AE263" s="13"/>
      <c r="AF263" s="13"/>
      <c r="AG263" s="13"/>
    </row>
    <row r="264" spans="1:33" ht="15.75" customHeight="1" x14ac:dyDescent="0.25">
      <c r="A264" s="13"/>
      <c r="B264" s="14"/>
      <c r="C264" s="267"/>
      <c r="D264" s="268"/>
      <c r="E264" s="269"/>
      <c r="F264" s="269"/>
      <c r="G264" s="269"/>
      <c r="H264" s="269"/>
      <c r="I264" s="269"/>
      <c r="J264" s="269"/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86"/>
      <c r="X264" s="286"/>
      <c r="Y264" s="286"/>
      <c r="Z264" s="287"/>
      <c r="AA264" s="267"/>
      <c r="AB264" s="486"/>
      <c r="AC264" s="13"/>
      <c r="AD264" s="13"/>
      <c r="AE264" s="13"/>
      <c r="AF264" s="13"/>
      <c r="AG264" s="13"/>
    </row>
    <row r="265" spans="1:33" ht="15.75" customHeight="1" x14ac:dyDescent="0.25">
      <c r="A265" s="13"/>
      <c r="B265" s="14"/>
      <c r="C265" s="267"/>
      <c r="D265" s="268"/>
      <c r="E265" s="269"/>
      <c r="F265" s="269"/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86"/>
      <c r="X265" s="286"/>
      <c r="Y265" s="286"/>
      <c r="Z265" s="287"/>
      <c r="AA265" s="267"/>
      <c r="AB265" s="486"/>
      <c r="AC265" s="13"/>
      <c r="AD265" s="13"/>
      <c r="AE265" s="13"/>
      <c r="AF265" s="13"/>
      <c r="AG265" s="13"/>
    </row>
    <row r="266" spans="1:33" ht="15.75" customHeight="1" x14ac:dyDescent="0.25">
      <c r="A266" s="13"/>
      <c r="B266" s="14"/>
      <c r="C266" s="267"/>
      <c r="D266" s="268"/>
      <c r="E266" s="269"/>
      <c r="F266" s="269"/>
      <c r="G266" s="269"/>
      <c r="H266" s="269"/>
      <c r="I266" s="269"/>
      <c r="J266" s="2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86"/>
      <c r="X266" s="286"/>
      <c r="Y266" s="286"/>
      <c r="Z266" s="287"/>
      <c r="AA266" s="267"/>
      <c r="AB266" s="486"/>
      <c r="AC266" s="13"/>
      <c r="AD266" s="13"/>
      <c r="AE266" s="13"/>
      <c r="AF266" s="13"/>
      <c r="AG266" s="13"/>
    </row>
    <row r="267" spans="1:33" ht="15.75" customHeight="1" x14ac:dyDescent="0.25">
      <c r="A267" s="13"/>
      <c r="B267" s="14"/>
      <c r="C267" s="267"/>
      <c r="D267" s="268"/>
      <c r="E267" s="269"/>
      <c r="F267" s="269"/>
      <c r="G267" s="269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86"/>
      <c r="X267" s="286"/>
      <c r="Y267" s="286"/>
      <c r="Z267" s="287"/>
      <c r="AA267" s="267"/>
      <c r="AB267" s="486"/>
      <c r="AC267" s="13"/>
      <c r="AD267" s="13"/>
      <c r="AE267" s="13"/>
      <c r="AF267" s="13"/>
      <c r="AG267" s="13"/>
    </row>
    <row r="268" spans="1:33" ht="15.75" customHeight="1" x14ac:dyDescent="0.25">
      <c r="A268" s="13"/>
      <c r="B268" s="14"/>
      <c r="C268" s="267"/>
      <c r="D268" s="268"/>
      <c r="E268" s="269"/>
      <c r="F268" s="269"/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86"/>
      <c r="X268" s="286"/>
      <c r="Y268" s="286"/>
      <c r="Z268" s="287"/>
      <c r="AA268" s="267"/>
      <c r="AB268" s="486"/>
      <c r="AC268" s="13"/>
      <c r="AD268" s="13"/>
      <c r="AE268" s="13"/>
      <c r="AF268" s="13"/>
      <c r="AG268" s="13"/>
    </row>
    <row r="269" spans="1:33" ht="15.75" customHeight="1" x14ac:dyDescent="0.25">
      <c r="A269" s="13"/>
      <c r="B269" s="14"/>
      <c r="C269" s="267"/>
      <c r="D269" s="268"/>
      <c r="E269" s="269"/>
      <c r="F269" s="269"/>
      <c r="G269" s="269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86"/>
      <c r="X269" s="286"/>
      <c r="Y269" s="286"/>
      <c r="Z269" s="287"/>
      <c r="AA269" s="267"/>
      <c r="AB269" s="486"/>
      <c r="AC269" s="13"/>
      <c r="AD269" s="13"/>
      <c r="AE269" s="13"/>
      <c r="AF269" s="13"/>
      <c r="AG269" s="13"/>
    </row>
    <row r="270" spans="1:33" ht="15.75" customHeight="1" x14ac:dyDescent="0.25">
      <c r="A270" s="13"/>
      <c r="B270" s="14"/>
      <c r="C270" s="267"/>
      <c r="D270" s="268"/>
      <c r="E270" s="269"/>
      <c r="F270" s="269"/>
      <c r="G270" s="269"/>
      <c r="H270" s="269"/>
      <c r="I270" s="269"/>
      <c r="J270" s="269"/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86"/>
      <c r="X270" s="286"/>
      <c r="Y270" s="286"/>
      <c r="Z270" s="287"/>
      <c r="AA270" s="267"/>
      <c r="AB270" s="486"/>
      <c r="AC270" s="13"/>
      <c r="AD270" s="13"/>
      <c r="AE270" s="13"/>
      <c r="AF270" s="13"/>
      <c r="AG270" s="13"/>
    </row>
    <row r="271" spans="1:33" ht="15.75" customHeight="1" x14ac:dyDescent="0.25">
      <c r="A271" s="13"/>
      <c r="B271" s="14"/>
      <c r="C271" s="267"/>
      <c r="D271" s="268"/>
      <c r="E271" s="269"/>
      <c r="F271" s="269"/>
      <c r="G271" s="269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86"/>
      <c r="X271" s="286"/>
      <c r="Y271" s="286"/>
      <c r="Z271" s="287"/>
      <c r="AA271" s="267"/>
      <c r="AB271" s="486"/>
      <c r="AC271" s="13"/>
      <c r="AD271" s="13"/>
      <c r="AE271" s="13"/>
      <c r="AF271" s="13"/>
      <c r="AG271" s="13"/>
    </row>
    <row r="272" spans="1:33" ht="15.75" customHeight="1" x14ac:dyDescent="0.25">
      <c r="A272" s="13"/>
      <c r="B272" s="14"/>
      <c r="C272" s="267"/>
      <c r="D272" s="268"/>
      <c r="E272" s="269"/>
      <c r="F272" s="269"/>
      <c r="G272" s="269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86"/>
      <c r="X272" s="286"/>
      <c r="Y272" s="286"/>
      <c r="Z272" s="287"/>
      <c r="AA272" s="267"/>
      <c r="AB272" s="486"/>
      <c r="AC272" s="13"/>
      <c r="AD272" s="13"/>
      <c r="AE272" s="13"/>
      <c r="AF272" s="13"/>
      <c r="AG272" s="13"/>
    </row>
    <row r="273" spans="1:33" ht="15.75" customHeight="1" x14ac:dyDescent="0.25">
      <c r="A273" s="13"/>
      <c r="B273" s="14"/>
      <c r="C273" s="267"/>
      <c r="D273" s="268"/>
      <c r="E273" s="269"/>
      <c r="F273" s="269"/>
      <c r="G273" s="269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86"/>
      <c r="X273" s="286"/>
      <c r="Y273" s="286"/>
      <c r="Z273" s="287"/>
      <c r="AA273" s="267"/>
      <c r="AB273" s="486"/>
      <c r="AC273" s="13"/>
      <c r="AD273" s="13"/>
      <c r="AE273" s="13"/>
      <c r="AF273" s="13"/>
      <c r="AG273" s="13"/>
    </row>
    <row r="274" spans="1:33" ht="15.75" customHeight="1" x14ac:dyDescent="0.25">
      <c r="A274" s="13"/>
      <c r="B274" s="14"/>
      <c r="C274" s="267"/>
      <c r="D274" s="268"/>
      <c r="E274" s="269"/>
      <c r="F274" s="269"/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86"/>
      <c r="X274" s="286"/>
      <c r="Y274" s="286"/>
      <c r="Z274" s="287"/>
      <c r="AA274" s="267"/>
      <c r="AB274" s="486"/>
      <c r="AC274" s="13"/>
      <c r="AD274" s="13"/>
      <c r="AE274" s="13"/>
      <c r="AF274" s="13"/>
      <c r="AG274" s="13"/>
    </row>
    <row r="275" spans="1:33" ht="15.75" customHeight="1" x14ac:dyDescent="0.25">
      <c r="A275" s="13"/>
      <c r="B275" s="14"/>
      <c r="C275" s="267"/>
      <c r="D275" s="268"/>
      <c r="E275" s="269"/>
      <c r="F275" s="269"/>
      <c r="G275" s="269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86"/>
      <c r="X275" s="286"/>
      <c r="Y275" s="286"/>
      <c r="Z275" s="287"/>
      <c r="AA275" s="267"/>
      <c r="AB275" s="486"/>
      <c r="AC275" s="13"/>
      <c r="AD275" s="13"/>
      <c r="AE275" s="13"/>
      <c r="AF275" s="13"/>
      <c r="AG275" s="13"/>
    </row>
    <row r="276" spans="1:33" ht="15.75" customHeight="1" x14ac:dyDescent="0.25">
      <c r="A276" s="13"/>
      <c r="B276" s="14"/>
      <c r="C276" s="267"/>
      <c r="D276" s="268"/>
      <c r="E276" s="269"/>
      <c r="F276" s="269"/>
      <c r="G276" s="269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86"/>
      <c r="X276" s="286"/>
      <c r="Y276" s="286"/>
      <c r="Z276" s="287"/>
      <c r="AA276" s="267"/>
      <c r="AB276" s="486"/>
      <c r="AC276" s="13"/>
      <c r="AD276" s="13"/>
      <c r="AE276" s="13"/>
      <c r="AF276" s="13"/>
      <c r="AG276" s="13"/>
    </row>
    <row r="277" spans="1:33" ht="15.75" customHeight="1" x14ac:dyDescent="0.25">
      <c r="A277" s="13"/>
      <c r="B277" s="14"/>
      <c r="C277" s="267"/>
      <c r="D277" s="268"/>
      <c r="E277" s="269"/>
      <c r="F277" s="269"/>
      <c r="G277" s="269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86"/>
      <c r="X277" s="286"/>
      <c r="Y277" s="286"/>
      <c r="Z277" s="287"/>
      <c r="AA277" s="267"/>
      <c r="AB277" s="486"/>
      <c r="AC277" s="13"/>
      <c r="AD277" s="13"/>
      <c r="AE277" s="13"/>
      <c r="AF277" s="13"/>
      <c r="AG277" s="13"/>
    </row>
    <row r="278" spans="1:33" ht="15.75" customHeight="1" x14ac:dyDescent="0.25">
      <c r="A278" s="13"/>
      <c r="B278" s="14"/>
      <c r="C278" s="267"/>
      <c r="D278" s="268"/>
      <c r="E278" s="269"/>
      <c r="F278" s="269"/>
      <c r="G278" s="269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86"/>
      <c r="X278" s="286"/>
      <c r="Y278" s="286"/>
      <c r="Z278" s="287"/>
      <c r="AA278" s="267"/>
      <c r="AB278" s="486"/>
      <c r="AC278" s="13"/>
      <c r="AD278" s="13"/>
      <c r="AE278" s="13"/>
      <c r="AF278" s="13"/>
      <c r="AG278" s="13"/>
    </row>
    <row r="279" spans="1:33" ht="15.75" customHeight="1" x14ac:dyDescent="0.25">
      <c r="A279" s="13"/>
      <c r="B279" s="14"/>
      <c r="C279" s="267"/>
      <c r="D279" s="268"/>
      <c r="E279" s="269"/>
      <c r="F279" s="269"/>
      <c r="G279" s="269"/>
      <c r="H279" s="269"/>
      <c r="I279" s="269"/>
      <c r="J279" s="269"/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86"/>
      <c r="X279" s="286"/>
      <c r="Y279" s="286"/>
      <c r="Z279" s="287"/>
      <c r="AA279" s="267"/>
      <c r="AB279" s="486"/>
      <c r="AC279" s="13"/>
      <c r="AD279" s="13"/>
      <c r="AE279" s="13"/>
      <c r="AF279" s="13"/>
      <c r="AG279" s="13"/>
    </row>
    <row r="280" spans="1:33" ht="15.75" customHeight="1" x14ac:dyDescent="0.25">
      <c r="A280" s="13"/>
      <c r="B280" s="14"/>
      <c r="C280" s="267"/>
      <c r="D280" s="268"/>
      <c r="E280" s="269"/>
      <c r="F280" s="269"/>
      <c r="G280" s="269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86"/>
      <c r="X280" s="286"/>
      <c r="Y280" s="286"/>
      <c r="Z280" s="287"/>
      <c r="AA280" s="267"/>
      <c r="AB280" s="486"/>
      <c r="AC280" s="13"/>
      <c r="AD280" s="13"/>
      <c r="AE280" s="13"/>
      <c r="AF280" s="13"/>
      <c r="AG280" s="13"/>
    </row>
    <row r="281" spans="1:33" ht="15.75" customHeight="1" x14ac:dyDescent="0.25">
      <c r="A281" s="13"/>
      <c r="B281" s="14"/>
      <c r="C281" s="267"/>
      <c r="D281" s="268"/>
      <c r="E281" s="269"/>
      <c r="F281" s="269"/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86"/>
      <c r="X281" s="286"/>
      <c r="Y281" s="286"/>
      <c r="Z281" s="287"/>
      <c r="AA281" s="267"/>
      <c r="AB281" s="486"/>
      <c r="AC281" s="13"/>
      <c r="AD281" s="13"/>
      <c r="AE281" s="13"/>
      <c r="AF281" s="13"/>
      <c r="AG281" s="13"/>
    </row>
    <row r="282" spans="1:33" ht="15.75" customHeight="1" x14ac:dyDescent="0.25">
      <c r="A282" s="13"/>
      <c r="B282" s="14"/>
      <c r="C282" s="267"/>
      <c r="D282" s="268"/>
      <c r="E282" s="269"/>
      <c r="F282" s="269"/>
      <c r="G282" s="269"/>
      <c r="H282" s="269"/>
      <c r="I282" s="269"/>
      <c r="J282" s="269"/>
      <c r="K282" s="269"/>
      <c r="L282" s="269"/>
      <c r="M282" s="269"/>
      <c r="N282" s="269"/>
      <c r="O282" s="269"/>
      <c r="P282" s="269"/>
      <c r="Q282" s="269"/>
      <c r="R282" s="269"/>
      <c r="S282" s="269"/>
      <c r="T282" s="269"/>
      <c r="U282" s="269"/>
      <c r="V282" s="269"/>
      <c r="W282" s="286"/>
      <c r="X282" s="286"/>
      <c r="Y282" s="286"/>
      <c r="Z282" s="287"/>
      <c r="AA282" s="267"/>
      <c r="AB282" s="486"/>
      <c r="AC282" s="13"/>
      <c r="AD282" s="13"/>
      <c r="AE282" s="13"/>
      <c r="AF282" s="13"/>
      <c r="AG282" s="13"/>
    </row>
    <row r="283" spans="1:33" ht="15.75" customHeight="1" x14ac:dyDescent="0.25">
      <c r="A283" s="13"/>
      <c r="B283" s="14"/>
      <c r="C283" s="267"/>
      <c r="D283" s="268"/>
      <c r="E283" s="269"/>
      <c r="F283" s="269"/>
      <c r="G283" s="269"/>
      <c r="H283" s="269"/>
      <c r="I283" s="269"/>
      <c r="J283" s="269"/>
      <c r="K283" s="269"/>
      <c r="L283" s="269"/>
      <c r="M283" s="269"/>
      <c r="N283" s="269"/>
      <c r="O283" s="269"/>
      <c r="P283" s="269"/>
      <c r="Q283" s="269"/>
      <c r="R283" s="269"/>
      <c r="S283" s="269"/>
      <c r="T283" s="269"/>
      <c r="U283" s="269"/>
      <c r="V283" s="269"/>
      <c r="W283" s="286"/>
      <c r="X283" s="286"/>
      <c r="Y283" s="286"/>
      <c r="Z283" s="287"/>
      <c r="AA283" s="267"/>
      <c r="AB283" s="486"/>
      <c r="AC283" s="13"/>
      <c r="AD283" s="13"/>
      <c r="AE283" s="13"/>
      <c r="AF283" s="13"/>
      <c r="AG283" s="13"/>
    </row>
    <row r="284" spans="1:33" ht="15.75" customHeight="1" x14ac:dyDescent="0.25">
      <c r="A284" s="13"/>
      <c r="B284" s="14"/>
      <c r="C284" s="267"/>
      <c r="D284" s="268"/>
      <c r="E284" s="269"/>
      <c r="F284" s="269"/>
      <c r="G284" s="269"/>
      <c r="H284" s="269"/>
      <c r="I284" s="269"/>
      <c r="J284" s="269"/>
      <c r="K284" s="269"/>
      <c r="L284" s="269"/>
      <c r="M284" s="269"/>
      <c r="N284" s="269"/>
      <c r="O284" s="269"/>
      <c r="P284" s="269"/>
      <c r="Q284" s="269"/>
      <c r="R284" s="269"/>
      <c r="S284" s="269"/>
      <c r="T284" s="269"/>
      <c r="U284" s="269"/>
      <c r="V284" s="269"/>
      <c r="W284" s="286"/>
      <c r="X284" s="286"/>
      <c r="Y284" s="286"/>
      <c r="Z284" s="287"/>
      <c r="AA284" s="267"/>
      <c r="AB284" s="486"/>
      <c r="AC284" s="13"/>
      <c r="AD284" s="13"/>
      <c r="AE284" s="13"/>
      <c r="AF284" s="13"/>
      <c r="AG284" s="13"/>
    </row>
    <row r="285" spans="1:33" ht="15.75" customHeight="1" x14ac:dyDescent="0.25">
      <c r="A285" s="13"/>
      <c r="B285" s="14"/>
      <c r="C285" s="267"/>
      <c r="D285" s="268"/>
      <c r="E285" s="269"/>
      <c r="F285" s="269"/>
      <c r="G285" s="269"/>
      <c r="H285" s="269"/>
      <c r="I285" s="269"/>
      <c r="J285" s="269"/>
      <c r="K285" s="269"/>
      <c r="L285" s="269"/>
      <c r="M285" s="269"/>
      <c r="N285" s="269"/>
      <c r="O285" s="269"/>
      <c r="P285" s="269"/>
      <c r="Q285" s="269"/>
      <c r="R285" s="269"/>
      <c r="S285" s="269"/>
      <c r="T285" s="269"/>
      <c r="U285" s="269"/>
      <c r="V285" s="269"/>
      <c r="W285" s="286"/>
      <c r="X285" s="286"/>
      <c r="Y285" s="286"/>
      <c r="Z285" s="287"/>
      <c r="AA285" s="267"/>
      <c r="AB285" s="486"/>
      <c r="AC285" s="13"/>
      <c r="AD285" s="13"/>
      <c r="AE285" s="13"/>
      <c r="AF285" s="13"/>
      <c r="AG285" s="13"/>
    </row>
    <row r="286" spans="1:33" ht="15.75" customHeight="1" x14ac:dyDescent="0.25">
      <c r="A286" s="13"/>
      <c r="B286" s="14"/>
      <c r="C286" s="267"/>
      <c r="D286" s="268"/>
      <c r="E286" s="269"/>
      <c r="F286" s="269"/>
      <c r="G286" s="269"/>
      <c r="H286" s="269"/>
      <c r="I286" s="269"/>
      <c r="J286" s="269"/>
      <c r="K286" s="269"/>
      <c r="L286" s="269"/>
      <c r="M286" s="269"/>
      <c r="N286" s="269"/>
      <c r="O286" s="269"/>
      <c r="P286" s="269"/>
      <c r="Q286" s="269"/>
      <c r="R286" s="269"/>
      <c r="S286" s="269"/>
      <c r="T286" s="269"/>
      <c r="U286" s="269"/>
      <c r="V286" s="269"/>
      <c r="W286" s="286"/>
      <c r="X286" s="286"/>
      <c r="Y286" s="286"/>
      <c r="Z286" s="287"/>
      <c r="AA286" s="267"/>
      <c r="AB286" s="486"/>
      <c r="AC286" s="13"/>
      <c r="AD286" s="13"/>
      <c r="AE286" s="13"/>
      <c r="AF286" s="13"/>
      <c r="AG286" s="13"/>
    </row>
    <row r="287" spans="1:33" ht="15.75" customHeight="1" x14ac:dyDescent="0.25">
      <c r="A287" s="13"/>
      <c r="B287" s="14"/>
      <c r="C287" s="267"/>
      <c r="D287" s="268"/>
      <c r="E287" s="269"/>
      <c r="F287" s="269"/>
      <c r="G287" s="269"/>
      <c r="H287" s="269"/>
      <c r="I287" s="269"/>
      <c r="J287" s="269"/>
      <c r="K287" s="269"/>
      <c r="L287" s="269"/>
      <c r="M287" s="269"/>
      <c r="N287" s="269"/>
      <c r="O287" s="269"/>
      <c r="P287" s="269"/>
      <c r="Q287" s="269"/>
      <c r="R287" s="269"/>
      <c r="S287" s="269"/>
      <c r="T287" s="269"/>
      <c r="U287" s="269"/>
      <c r="V287" s="269"/>
      <c r="W287" s="286"/>
      <c r="X287" s="286"/>
      <c r="Y287" s="286"/>
      <c r="Z287" s="287"/>
      <c r="AA287" s="267"/>
      <c r="AB287" s="486"/>
      <c r="AC287" s="13"/>
      <c r="AD287" s="13"/>
      <c r="AE287" s="13"/>
      <c r="AF287" s="13"/>
      <c r="AG287" s="13"/>
    </row>
    <row r="288" spans="1:33" ht="15.75" customHeight="1" x14ac:dyDescent="0.25">
      <c r="A288" s="13"/>
      <c r="B288" s="14"/>
      <c r="C288" s="267"/>
      <c r="D288" s="268"/>
      <c r="E288" s="269"/>
      <c r="F288" s="269"/>
      <c r="G288" s="269"/>
      <c r="H288" s="269"/>
      <c r="I288" s="269"/>
      <c r="J288" s="269"/>
      <c r="K288" s="269"/>
      <c r="L288" s="269"/>
      <c r="M288" s="269"/>
      <c r="N288" s="269"/>
      <c r="O288" s="269"/>
      <c r="P288" s="269"/>
      <c r="Q288" s="269"/>
      <c r="R288" s="269"/>
      <c r="S288" s="269"/>
      <c r="T288" s="269"/>
      <c r="U288" s="269"/>
      <c r="V288" s="269"/>
      <c r="W288" s="286"/>
      <c r="X288" s="286"/>
      <c r="Y288" s="286"/>
      <c r="Z288" s="287"/>
      <c r="AA288" s="267"/>
      <c r="AB288" s="486"/>
      <c r="AC288" s="13"/>
      <c r="AD288" s="13"/>
      <c r="AE288" s="13"/>
      <c r="AF288" s="13"/>
      <c r="AG288" s="13"/>
    </row>
    <row r="289" spans="1:33" ht="15.75" customHeight="1" x14ac:dyDescent="0.25">
      <c r="A289" s="13"/>
      <c r="B289" s="14"/>
      <c r="C289" s="267"/>
      <c r="D289" s="268"/>
      <c r="E289" s="269"/>
      <c r="F289" s="269"/>
      <c r="G289" s="269"/>
      <c r="H289" s="269"/>
      <c r="I289" s="269"/>
      <c r="J289" s="269"/>
      <c r="K289" s="269"/>
      <c r="L289" s="269"/>
      <c r="M289" s="269"/>
      <c r="N289" s="269"/>
      <c r="O289" s="269"/>
      <c r="P289" s="269"/>
      <c r="Q289" s="269"/>
      <c r="R289" s="269"/>
      <c r="S289" s="269"/>
      <c r="T289" s="269"/>
      <c r="U289" s="269"/>
      <c r="V289" s="269"/>
      <c r="W289" s="286"/>
      <c r="X289" s="286"/>
      <c r="Y289" s="286"/>
      <c r="Z289" s="287"/>
      <c r="AA289" s="267"/>
      <c r="AB289" s="486"/>
      <c r="AC289" s="13"/>
      <c r="AD289" s="13"/>
      <c r="AE289" s="13"/>
      <c r="AF289" s="13"/>
      <c r="AG289" s="13"/>
    </row>
    <row r="290" spans="1:33" ht="15.75" customHeight="1" x14ac:dyDescent="0.25">
      <c r="A290" s="13"/>
      <c r="B290" s="14"/>
      <c r="C290" s="267"/>
      <c r="D290" s="268"/>
      <c r="E290" s="269"/>
      <c r="F290" s="269"/>
      <c r="G290" s="269"/>
      <c r="H290" s="269"/>
      <c r="I290" s="269"/>
      <c r="J290" s="269"/>
      <c r="K290" s="269"/>
      <c r="L290" s="269"/>
      <c r="M290" s="269"/>
      <c r="N290" s="269"/>
      <c r="O290" s="269"/>
      <c r="P290" s="269"/>
      <c r="Q290" s="269"/>
      <c r="R290" s="269"/>
      <c r="S290" s="269"/>
      <c r="T290" s="269"/>
      <c r="U290" s="269"/>
      <c r="V290" s="269"/>
      <c r="W290" s="286"/>
      <c r="X290" s="286"/>
      <c r="Y290" s="286"/>
      <c r="Z290" s="287"/>
      <c r="AA290" s="267"/>
      <c r="AB290" s="486"/>
      <c r="AC290" s="13"/>
      <c r="AD290" s="13"/>
      <c r="AE290" s="13"/>
      <c r="AF290" s="13"/>
      <c r="AG290" s="13"/>
    </row>
    <row r="291" spans="1:33" ht="15.75" customHeight="1" x14ac:dyDescent="0.25">
      <c r="A291" s="13"/>
      <c r="B291" s="14"/>
      <c r="C291" s="267"/>
      <c r="D291" s="268"/>
      <c r="E291" s="269"/>
      <c r="F291" s="269"/>
      <c r="G291" s="269"/>
      <c r="H291" s="269"/>
      <c r="I291" s="269"/>
      <c r="J291" s="269"/>
      <c r="K291" s="269"/>
      <c r="L291" s="269"/>
      <c r="M291" s="269"/>
      <c r="N291" s="269"/>
      <c r="O291" s="269"/>
      <c r="P291" s="269"/>
      <c r="Q291" s="269"/>
      <c r="R291" s="269"/>
      <c r="S291" s="269"/>
      <c r="T291" s="269"/>
      <c r="U291" s="269"/>
      <c r="V291" s="269"/>
      <c r="W291" s="286"/>
      <c r="X291" s="286"/>
      <c r="Y291" s="286"/>
      <c r="Z291" s="287"/>
      <c r="AA291" s="267"/>
      <c r="AB291" s="486"/>
      <c r="AC291" s="13"/>
      <c r="AD291" s="13"/>
      <c r="AE291" s="13"/>
      <c r="AF291" s="13"/>
      <c r="AG291" s="13"/>
    </row>
    <row r="292" spans="1:33" ht="15.75" customHeight="1" x14ac:dyDescent="0.25">
      <c r="A292" s="13"/>
      <c r="B292" s="14"/>
      <c r="C292" s="267"/>
      <c r="D292" s="268"/>
      <c r="E292" s="269"/>
      <c r="F292" s="269"/>
      <c r="G292" s="269"/>
      <c r="H292" s="269"/>
      <c r="I292" s="269"/>
      <c r="J292" s="269"/>
      <c r="K292" s="269"/>
      <c r="L292" s="269"/>
      <c r="M292" s="269"/>
      <c r="N292" s="269"/>
      <c r="O292" s="269"/>
      <c r="P292" s="269"/>
      <c r="Q292" s="269"/>
      <c r="R292" s="269"/>
      <c r="S292" s="269"/>
      <c r="T292" s="269"/>
      <c r="U292" s="269"/>
      <c r="V292" s="269"/>
      <c r="W292" s="286"/>
      <c r="X292" s="286"/>
      <c r="Y292" s="286"/>
      <c r="Z292" s="287"/>
      <c r="AA292" s="267"/>
      <c r="AB292" s="486"/>
      <c r="AC292" s="13"/>
      <c r="AD292" s="13"/>
      <c r="AE292" s="13"/>
      <c r="AF292" s="13"/>
      <c r="AG292" s="13"/>
    </row>
    <row r="293" spans="1:33" ht="15.75" customHeight="1" x14ac:dyDescent="0.25">
      <c r="A293" s="13"/>
      <c r="B293" s="14"/>
      <c r="C293" s="267"/>
      <c r="D293" s="268"/>
      <c r="E293" s="269"/>
      <c r="F293" s="269"/>
      <c r="G293" s="269"/>
      <c r="H293" s="269"/>
      <c r="I293" s="269"/>
      <c r="J293" s="269"/>
      <c r="K293" s="269"/>
      <c r="L293" s="269"/>
      <c r="M293" s="269"/>
      <c r="N293" s="269"/>
      <c r="O293" s="269"/>
      <c r="P293" s="269"/>
      <c r="Q293" s="269"/>
      <c r="R293" s="269"/>
      <c r="S293" s="269"/>
      <c r="T293" s="269"/>
      <c r="U293" s="269"/>
      <c r="V293" s="269"/>
      <c r="W293" s="286"/>
      <c r="X293" s="286"/>
      <c r="Y293" s="286"/>
      <c r="Z293" s="287"/>
      <c r="AA293" s="267"/>
      <c r="AB293" s="486"/>
      <c r="AC293" s="13"/>
      <c r="AD293" s="13"/>
      <c r="AE293" s="13"/>
      <c r="AF293" s="13"/>
      <c r="AG293" s="13"/>
    </row>
    <row r="294" spans="1:33" ht="15.75" customHeight="1" x14ac:dyDescent="0.25">
      <c r="A294" s="13"/>
      <c r="B294" s="14"/>
      <c r="C294" s="267"/>
      <c r="D294" s="268"/>
      <c r="E294" s="269"/>
      <c r="F294" s="269"/>
      <c r="G294" s="269"/>
      <c r="H294" s="269"/>
      <c r="I294" s="269"/>
      <c r="J294" s="269"/>
      <c r="K294" s="269"/>
      <c r="L294" s="269"/>
      <c r="M294" s="269"/>
      <c r="N294" s="269"/>
      <c r="O294" s="269"/>
      <c r="P294" s="269"/>
      <c r="Q294" s="269"/>
      <c r="R294" s="269"/>
      <c r="S294" s="269"/>
      <c r="T294" s="269"/>
      <c r="U294" s="269"/>
      <c r="V294" s="269"/>
      <c r="W294" s="286"/>
      <c r="X294" s="286"/>
      <c r="Y294" s="286"/>
      <c r="Z294" s="287"/>
      <c r="AA294" s="267"/>
      <c r="AB294" s="486"/>
      <c r="AC294" s="13"/>
      <c r="AD294" s="13"/>
      <c r="AE294" s="13"/>
      <c r="AF294" s="13"/>
      <c r="AG294" s="13"/>
    </row>
    <row r="295" spans="1:33" ht="15.75" customHeight="1" x14ac:dyDescent="0.25">
      <c r="A295" s="13"/>
      <c r="B295" s="14"/>
      <c r="C295" s="267"/>
      <c r="D295" s="268"/>
      <c r="E295" s="269"/>
      <c r="F295" s="269"/>
      <c r="G295" s="269"/>
      <c r="H295" s="269"/>
      <c r="I295" s="269"/>
      <c r="J295" s="269"/>
      <c r="K295" s="269"/>
      <c r="L295" s="269"/>
      <c r="M295" s="269"/>
      <c r="N295" s="269"/>
      <c r="O295" s="269"/>
      <c r="P295" s="269"/>
      <c r="Q295" s="269"/>
      <c r="R295" s="269"/>
      <c r="S295" s="269"/>
      <c r="T295" s="269"/>
      <c r="U295" s="269"/>
      <c r="V295" s="269"/>
      <c r="W295" s="286"/>
      <c r="X295" s="286"/>
      <c r="Y295" s="286"/>
      <c r="Z295" s="287"/>
      <c r="AA295" s="267"/>
      <c r="AB295" s="486"/>
      <c r="AC295" s="13"/>
      <c r="AD295" s="13"/>
      <c r="AE295" s="13"/>
      <c r="AF295" s="13"/>
      <c r="AG295" s="13"/>
    </row>
    <row r="296" spans="1:33" ht="15.75" customHeight="1" x14ac:dyDescent="0.25">
      <c r="A296" s="13"/>
      <c r="B296" s="14"/>
      <c r="C296" s="267"/>
      <c r="D296" s="268"/>
      <c r="E296" s="269"/>
      <c r="F296" s="269"/>
      <c r="G296" s="269"/>
      <c r="H296" s="269"/>
      <c r="I296" s="269"/>
      <c r="J296" s="269"/>
      <c r="K296" s="269"/>
      <c r="L296" s="269"/>
      <c r="M296" s="269"/>
      <c r="N296" s="269"/>
      <c r="O296" s="269"/>
      <c r="P296" s="269"/>
      <c r="Q296" s="269"/>
      <c r="R296" s="269"/>
      <c r="S296" s="269"/>
      <c r="T296" s="269"/>
      <c r="U296" s="269"/>
      <c r="V296" s="269"/>
      <c r="W296" s="286"/>
      <c r="X296" s="286"/>
      <c r="Y296" s="286"/>
      <c r="Z296" s="287"/>
      <c r="AA296" s="267"/>
      <c r="AB296" s="486"/>
      <c r="AC296" s="13"/>
      <c r="AD296" s="13"/>
      <c r="AE296" s="13"/>
      <c r="AF296" s="13"/>
      <c r="AG296" s="13"/>
    </row>
    <row r="297" spans="1:33" ht="15.75" customHeight="1" x14ac:dyDescent="0.25">
      <c r="A297" s="13"/>
      <c r="B297" s="14"/>
      <c r="C297" s="267"/>
      <c r="D297" s="268"/>
      <c r="E297" s="269"/>
      <c r="F297" s="269"/>
      <c r="G297" s="269"/>
      <c r="H297" s="269"/>
      <c r="I297" s="269"/>
      <c r="J297" s="269"/>
      <c r="K297" s="269"/>
      <c r="L297" s="269"/>
      <c r="M297" s="269"/>
      <c r="N297" s="269"/>
      <c r="O297" s="269"/>
      <c r="P297" s="269"/>
      <c r="Q297" s="269"/>
      <c r="R297" s="269"/>
      <c r="S297" s="269"/>
      <c r="T297" s="269"/>
      <c r="U297" s="269"/>
      <c r="V297" s="269"/>
      <c r="W297" s="286"/>
      <c r="X297" s="286"/>
      <c r="Y297" s="286"/>
      <c r="Z297" s="287"/>
      <c r="AA297" s="267"/>
      <c r="AB297" s="486"/>
      <c r="AC297" s="13"/>
      <c r="AD297" s="13"/>
      <c r="AE297" s="13"/>
      <c r="AF297" s="13"/>
      <c r="AG297" s="13"/>
    </row>
    <row r="298" spans="1:33" ht="15.75" customHeight="1" x14ac:dyDescent="0.25">
      <c r="A298" s="13"/>
      <c r="B298" s="14"/>
      <c r="C298" s="267"/>
      <c r="D298" s="268"/>
      <c r="E298" s="269"/>
      <c r="F298" s="269"/>
      <c r="G298" s="269"/>
      <c r="H298" s="269"/>
      <c r="I298" s="269"/>
      <c r="J298" s="269"/>
      <c r="K298" s="269"/>
      <c r="L298" s="269"/>
      <c r="M298" s="269"/>
      <c r="N298" s="269"/>
      <c r="O298" s="269"/>
      <c r="P298" s="269"/>
      <c r="Q298" s="269"/>
      <c r="R298" s="269"/>
      <c r="S298" s="269"/>
      <c r="T298" s="269"/>
      <c r="U298" s="269"/>
      <c r="V298" s="269"/>
      <c r="W298" s="286"/>
      <c r="X298" s="286"/>
      <c r="Y298" s="286"/>
      <c r="Z298" s="287"/>
      <c r="AA298" s="267"/>
      <c r="AB298" s="486"/>
      <c r="AC298" s="13"/>
      <c r="AD298" s="13"/>
      <c r="AE298" s="13"/>
      <c r="AF298" s="13"/>
      <c r="AG298" s="13"/>
    </row>
    <row r="299" spans="1:33" ht="15.75" customHeight="1" x14ac:dyDescent="0.25">
      <c r="A299" s="13"/>
      <c r="B299" s="14"/>
      <c r="C299" s="267"/>
      <c r="D299" s="268"/>
      <c r="E299" s="269"/>
      <c r="F299" s="269"/>
      <c r="G299" s="269"/>
      <c r="H299" s="269"/>
      <c r="I299" s="269"/>
      <c r="J299" s="269"/>
      <c r="K299" s="269"/>
      <c r="L299" s="269"/>
      <c r="M299" s="269"/>
      <c r="N299" s="269"/>
      <c r="O299" s="269"/>
      <c r="P299" s="269"/>
      <c r="Q299" s="269"/>
      <c r="R299" s="269"/>
      <c r="S299" s="269"/>
      <c r="T299" s="269"/>
      <c r="U299" s="269"/>
      <c r="V299" s="269"/>
      <c r="W299" s="286"/>
      <c r="X299" s="286"/>
      <c r="Y299" s="286"/>
      <c r="Z299" s="287"/>
      <c r="AA299" s="267"/>
      <c r="AB299" s="486"/>
      <c r="AC299" s="13"/>
      <c r="AD299" s="13"/>
      <c r="AE299" s="13"/>
      <c r="AF299" s="13"/>
      <c r="AG299" s="13"/>
    </row>
    <row r="300" spans="1:33" ht="15.75" customHeight="1" x14ac:dyDescent="0.25">
      <c r="A300" s="13"/>
      <c r="B300" s="14"/>
      <c r="C300" s="267"/>
      <c r="D300" s="268"/>
      <c r="E300" s="269"/>
      <c r="F300" s="269"/>
      <c r="G300" s="269"/>
      <c r="H300" s="269"/>
      <c r="I300" s="269"/>
      <c r="J300" s="269"/>
      <c r="K300" s="269"/>
      <c r="L300" s="269"/>
      <c r="M300" s="269"/>
      <c r="N300" s="269"/>
      <c r="O300" s="269"/>
      <c r="P300" s="269"/>
      <c r="Q300" s="269"/>
      <c r="R300" s="269"/>
      <c r="S300" s="269"/>
      <c r="T300" s="269"/>
      <c r="U300" s="269"/>
      <c r="V300" s="269"/>
      <c r="W300" s="286"/>
      <c r="X300" s="286"/>
      <c r="Y300" s="286"/>
      <c r="Z300" s="287"/>
      <c r="AA300" s="267"/>
      <c r="AB300" s="486"/>
      <c r="AC300" s="13"/>
      <c r="AD300" s="13"/>
      <c r="AE300" s="13"/>
      <c r="AF300" s="13"/>
      <c r="AG300" s="13"/>
    </row>
    <row r="301" spans="1:33" ht="15.75" customHeight="1" x14ac:dyDescent="0.25">
      <c r="A301" s="13"/>
      <c r="B301" s="14"/>
      <c r="C301" s="267"/>
      <c r="D301" s="268"/>
      <c r="E301" s="269"/>
      <c r="F301" s="269"/>
      <c r="G301" s="269"/>
      <c r="H301" s="269"/>
      <c r="I301" s="269"/>
      <c r="J301" s="269"/>
      <c r="K301" s="269"/>
      <c r="L301" s="269"/>
      <c r="M301" s="269"/>
      <c r="N301" s="269"/>
      <c r="O301" s="269"/>
      <c r="P301" s="269"/>
      <c r="Q301" s="269"/>
      <c r="R301" s="269"/>
      <c r="S301" s="269"/>
      <c r="T301" s="269"/>
      <c r="U301" s="269"/>
      <c r="V301" s="269"/>
      <c r="W301" s="286"/>
      <c r="X301" s="286"/>
      <c r="Y301" s="286"/>
      <c r="Z301" s="287"/>
      <c r="AA301" s="267"/>
      <c r="AB301" s="486"/>
      <c r="AC301" s="13"/>
      <c r="AD301" s="13"/>
      <c r="AE301" s="13"/>
      <c r="AF301" s="13"/>
      <c r="AG301" s="13"/>
    </row>
    <row r="302" spans="1:33" ht="15.75" customHeight="1" x14ac:dyDescent="0.25">
      <c r="A302" s="13"/>
      <c r="B302" s="14"/>
      <c r="C302" s="267"/>
      <c r="D302" s="268"/>
      <c r="E302" s="269"/>
      <c r="F302" s="269"/>
      <c r="G302" s="269"/>
      <c r="H302" s="269"/>
      <c r="I302" s="269"/>
      <c r="J302" s="269"/>
      <c r="K302" s="269"/>
      <c r="L302" s="269"/>
      <c r="M302" s="269"/>
      <c r="N302" s="269"/>
      <c r="O302" s="269"/>
      <c r="P302" s="269"/>
      <c r="Q302" s="269"/>
      <c r="R302" s="269"/>
      <c r="S302" s="269"/>
      <c r="T302" s="269"/>
      <c r="U302" s="269"/>
      <c r="V302" s="269"/>
      <c r="W302" s="286"/>
      <c r="X302" s="286"/>
      <c r="Y302" s="286"/>
      <c r="Z302" s="287"/>
      <c r="AA302" s="267"/>
      <c r="AB302" s="486"/>
      <c r="AC302" s="13"/>
      <c r="AD302" s="13"/>
      <c r="AE302" s="13"/>
      <c r="AF302" s="13"/>
      <c r="AG302" s="13"/>
    </row>
    <row r="303" spans="1:33" ht="15.75" customHeight="1" x14ac:dyDescent="0.25">
      <c r="A303" s="13"/>
      <c r="B303" s="14"/>
      <c r="C303" s="267"/>
      <c r="D303" s="268"/>
      <c r="E303" s="269"/>
      <c r="F303" s="269"/>
      <c r="G303" s="269"/>
      <c r="H303" s="269"/>
      <c r="I303" s="269"/>
      <c r="J303" s="269"/>
      <c r="K303" s="269"/>
      <c r="L303" s="269"/>
      <c r="M303" s="269"/>
      <c r="N303" s="269"/>
      <c r="O303" s="269"/>
      <c r="P303" s="269"/>
      <c r="Q303" s="269"/>
      <c r="R303" s="269"/>
      <c r="S303" s="269"/>
      <c r="T303" s="269"/>
      <c r="U303" s="269"/>
      <c r="V303" s="269"/>
      <c r="W303" s="286"/>
      <c r="X303" s="286"/>
      <c r="Y303" s="286"/>
      <c r="Z303" s="287"/>
      <c r="AA303" s="267"/>
      <c r="AB303" s="486"/>
      <c r="AC303" s="13"/>
      <c r="AD303" s="13"/>
      <c r="AE303" s="13"/>
      <c r="AF303" s="13"/>
      <c r="AG303" s="13"/>
    </row>
    <row r="304" spans="1:33" ht="15.75" customHeight="1" x14ac:dyDescent="0.25">
      <c r="A304" s="13"/>
      <c r="B304" s="14"/>
      <c r="C304" s="267"/>
      <c r="D304" s="268"/>
      <c r="E304" s="269"/>
      <c r="F304" s="269"/>
      <c r="G304" s="269"/>
      <c r="H304" s="269"/>
      <c r="I304" s="269"/>
      <c r="J304" s="269"/>
      <c r="K304" s="269"/>
      <c r="L304" s="269"/>
      <c r="M304" s="269"/>
      <c r="N304" s="269"/>
      <c r="O304" s="269"/>
      <c r="P304" s="269"/>
      <c r="Q304" s="269"/>
      <c r="R304" s="269"/>
      <c r="S304" s="269"/>
      <c r="T304" s="269"/>
      <c r="U304" s="269"/>
      <c r="V304" s="269"/>
      <c r="W304" s="286"/>
      <c r="X304" s="286"/>
      <c r="Y304" s="286"/>
      <c r="Z304" s="287"/>
      <c r="AA304" s="267"/>
      <c r="AB304" s="486"/>
      <c r="AC304" s="13"/>
      <c r="AD304" s="13"/>
      <c r="AE304" s="13"/>
      <c r="AF304" s="13"/>
      <c r="AG304" s="13"/>
    </row>
    <row r="305" spans="1:33" ht="15.75" customHeight="1" x14ac:dyDescent="0.25">
      <c r="A305" s="13"/>
      <c r="B305" s="14"/>
      <c r="C305" s="267"/>
      <c r="D305" s="268"/>
      <c r="E305" s="269"/>
      <c r="F305" s="269"/>
      <c r="G305" s="269"/>
      <c r="H305" s="269"/>
      <c r="I305" s="269"/>
      <c r="J305" s="269"/>
      <c r="K305" s="269"/>
      <c r="L305" s="269"/>
      <c r="M305" s="269"/>
      <c r="N305" s="269"/>
      <c r="O305" s="269"/>
      <c r="P305" s="269"/>
      <c r="Q305" s="269"/>
      <c r="R305" s="269"/>
      <c r="S305" s="269"/>
      <c r="T305" s="269"/>
      <c r="U305" s="269"/>
      <c r="V305" s="269"/>
      <c r="W305" s="286"/>
      <c r="X305" s="286"/>
      <c r="Y305" s="286"/>
      <c r="Z305" s="287"/>
      <c r="AA305" s="267"/>
      <c r="AB305" s="486"/>
      <c r="AC305" s="13"/>
      <c r="AD305" s="13"/>
      <c r="AE305" s="13"/>
      <c r="AF305" s="13"/>
      <c r="AG305" s="13"/>
    </row>
    <row r="306" spans="1:33" ht="15.75" customHeight="1" x14ac:dyDescent="0.25">
      <c r="A306" s="13"/>
      <c r="B306" s="14"/>
      <c r="C306" s="267"/>
      <c r="D306" s="268"/>
      <c r="E306" s="269"/>
      <c r="F306" s="269"/>
      <c r="G306" s="269"/>
      <c r="H306" s="269"/>
      <c r="I306" s="269"/>
      <c r="J306" s="269"/>
      <c r="K306" s="269"/>
      <c r="L306" s="269"/>
      <c r="M306" s="269"/>
      <c r="N306" s="269"/>
      <c r="O306" s="269"/>
      <c r="P306" s="269"/>
      <c r="Q306" s="269"/>
      <c r="R306" s="269"/>
      <c r="S306" s="269"/>
      <c r="T306" s="269"/>
      <c r="U306" s="269"/>
      <c r="V306" s="269"/>
      <c r="W306" s="286"/>
      <c r="X306" s="286"/>
      <c r="Y306" s="286"/>
      <c r="Z306" s="287"/>
      <c r="AA306" s="267"/>
      <c r="AB306" s="486"/>
      <c r="AC306" s="13"/>
      <c r="AD306" s="13"/>
      <c r="AE306" s="13"/>
      <c r="AF306" s="13"/>
      <c r="AG306" s="13"/>
    </row>
    <row r="307" spans="1:33" ht="15.75" customHeight="1" x14ac:dyDescent="0.25">
      <c r="A307" s="13"/>
      <c r="B307" s="14"/>
      <c r="C307" s="267"/>
      <c r="D307" s="268"/>
      <c r="E307" s="269"/>
      <c r="F307" s="269"/>
      <c r="G307" s="269"/>
      <c r="H307" s="269"/>
      <c r="I307" s="269"/>
      <c r="J307" s="269"/>
      <c r="K307" s="269"/>
      <c r="L307" s="269"/>
      <c r="M307" s="269"/>
      <c r="N307" s="269"/>
      <c r="O307" s="269"/>
      <c r="P307" s="269"/>
      <c r="Q307" s="269"/>
      <c r="R307" s="269"/>
      <c r="S307" s="269"/>
      <c r="T307" s="269"/>
      <c r="U307" s="269"/>
      <c r="V307" s="269"/>
      <c r="W307" s="286"/>
      <c r="X307" s="286"/>
      <c r="Y307" s="286"/>
      <c r="Z307" s="287"/>
      <c r="AA307" s="267"/>
      <c r="AB307" s="486"/>
      <c r="AC307" s="13"/>
      <c r="AD307" s="13"/>
      <c r="AE307" s="13"/>
      <c r="AF307" s="13"/>
      <c r="AG307" s="13"/>
    </row>
    <row r="308" spans="1:33" ht="15.75" customHeight="1" x14ac:dyDescent="0.25">
      <c r="A308" s="13"/>
      <c r="B308" s="14"/>
      <c r="C308" s="267"/>
      <c r="D308" s="268"/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86"/>
      <c r="X308" s="286"/>
      <c r="Y308" s="286"/>
      <c r="Z308" s="287"/>
      <c r="AA308" s="267"/>
      <c r="AB308" s="486"/>
      <c r="AC308" s="13"/>
      <c r="AD308" s="13"/>
      <c r="AE308" s="13"/>
      <c r="AF308" s="13"/>
      <c r="AG308" s="13"/>
    </row>
    <row r="309" spans="1:33" ht="15.75" customHeight="1" x14ac:dyDescent="0.25">
      <c r="A309" s="13"/>
      <c r="B309" s="14"/>
      <c r="C309" s="267"/>
      <c r="D309" s="268"/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86"/>
      <c r="X309" s="286"/>
      <c r="Y309" s="286"/>
      <c r="Z309" s="287"/>
      <c r="AA309" s="267"/>
      <c r="AB309" s="486"/>
      <c r="AC309" s="13"/>
      <c r="AD309" s="13"/>
      <c r="AE309" s="13"/>
      <c r="AF309" s="13"/>
      <c r="AG309" s="13"/>
    </row>
    <row r="310" spans="1:33" ht="15.75" customHeight="1" x14ac:dyDescent="0.25">
      <c r="A310" s="13"/>
      <c r="B310" s="14"/>
      <c r="C310" s="267"/>
      <c r="D310" s="268"/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86"/>
      <c r="X310" s="286"/>
      <c r="Y310" s="286"/>
      <c r="Z310" s="287"/>
      <c r="AA310" s="267"/>
      <c r="AB310" s="486"/>
      <c r="AC310" s="13"/>
      <c r="AD310" s="13"/>
      <c r="AE310" s="13"/>
      <c r="AF310" s="13"/>
      <c r="AG310" s="13"/>
    </row>
    <row r="311" spans="1:33" ht="15.75" customHeight="1" x14ac:dyDescent="0.25">
      <c r="A311" s="13"/>
      <c r="B311" s="14"/>
      <c r="C311" s="267"/>
      <c r="D311" s="268"/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86"/>
      <c r="X311" s="286"/>
      <c r="Y311" s="286"/>
      <c r="Z311" s="287"/>
      <c r="AA311" s="267"/>
      <c r="AB311" s="486"/>
      <c r="AC311" s="13"/>
      <c r="AD311" s="13"/>
      <c r="AE311" s="13"/>
      <c r="AF311" s="13"/>
      <c r="AG311" s="13"/>
    </row>
    <row r="312" spans="1:33" ht="15.75" customHeight="1" x14ac:dyDescent="0.25">
      <c r="A312" s="13"/>
      <c r="B312" s="14"/>
      <c r="C312" s="267"/>
      <c r="D312" s="268"/>
      <c r="E312" s="269"/>
      <c r="F312" s="269"/>
      <c r="G312" s="269"/>
      <c r="H312" s="269"/>
      <c r="I312" s="269"/>
      <c r="J312" s="269"/>
      <c r="K312" s="269"/>
      <c r="L312" s="269"/>
      <c r="M312" s="269"/>
      <c r="N312" s="269"/>
      <c r="O312" s="269"/>
      <c r="P312" s="269"/>
      <c r="Q312" s="269"/>
      <c r="R312" s="269"/>
      <c r="S312" s="269"/>
      <c r="T312" s="269"/>
      <c r="U312" s="269"/>
      <c r="V312" s="269"/>
      <c r="W312" s="286"/>
      <c r="X312" s="286"/>
      <c r="Y312" s="286"/>
      <c r="Z312" s="287"/>
      <c r="AA312" s="267"/>
      <c r="AB312" s="486"/>
      <c r="AC312" s="13"/>
      <c r="AD312" s="13"/>
      <c r="AE312" s="13"/>
      <c r="AF312" s="13"/>
      <c r="AG312" s="13"/>
    </row>
    <row r="313" spans="1:33" ht="15.75" customHeight="1" x14ac:dyDescent="0.25">
      <c r="A313" s="13"/>
      <c r="B313" s="14"/>
      <c r="C313" s="267"/>
      <c r="D313" s="268"/>
      <c r="E313" s="269"/>
      <c r="F313" s="269"/>
      <c r="G313" s="269"/>
      <c r="H313" s="269"/>
      <c r="I313" s="269"/>
      <c r="J313" s="269"/>
      <c r="K313" s="269"/>
      <c r="L313" s="269"/>
      <c r="M313" s="269"/>
      <c r="N313" s="269"/>
      <c r="O313" s="269"/>
      <c r="P313" s="269"/>
      <c r="Q313" s="269"/>
      <c r="R313" s="269"/>
      <c r="S313" s="269"/>
      <c r="T313" s="269"/>
      <c r="U313" s="269"/>
      <c r="V313" s="269"/>
      <c r="W313" s="286"/>
      <c r="X313" s="286"/>
      <c r="Y313" s="286"/>
      <c r="Z313" s="287"/>
      <c r="AA313" s="267"/>
      <c r="AB313" s="486"/>
      <c r="AC313" s="13"/>
      <c r="AD313" s="13"/>
      <c r="AE313" s="13"/>
      <c r="AF313" s="13"/>
      <c r="AG313" s="13"/>
    </row>
    <row r="314" spans="1:33" ht="15.75" customHeight="1" x14ac:dyDescent="0.25">
      <c r="A314" s="13"/>
      <c r="B314" s="14"/>
      <c r="C314" s="267"/>
      <c r="D314" s="268"/>
      <c r="E314" s="269"/>
      <c r="F314" s="269"/>
      <c r="G314" s="269"/>
      <c r="H314" s="269"/>
      <c r="I314" s="269"/>
      <c r="J314" s="269"/>
      <c r="K314" s="269"/>
      <c r="L314" s="269"/>
      <c r="M314" s="269"/>
      <c r="N314" s="269"/>
      <c r="O314" s="269"/>
      <c r="P314" s="269"/>
      <c r="Q314" s="269"/>
      <c r="R314" s="269"/>
      <c r="S314" s="269"/>
      <c r="T314" s="269"/>
      <c r="U314" s="269"/>
      <c r="V314" s="269"/>
      <c r="W314" s="286"/>
      <c r="X314" s="286"/>
      <c r="Y314" s="286"/>
      <c r="Z314" s="287"/>
      <c r="AA314" s="267"/>
      <c r="AB314" s="486"/>
      <c r="AC314" s="13"/>
      <c r="AD314" s="13"/>
      <c r="AE314" s="13"/>
      <c r="AF314" s="13"/>
      <c r="AG314" s="13"/>
    </row>
    <row r="315" spans="1:33" ht="15.75" customHeight="1" x14ac:dyDescent="0.25">
      <c r="A315" s="13"/>
      <c r="B315" s="14"/>
      <c r="C315" s="267"/>
      <c r="D315" s="268"/>
      <c r="E315" s="269"/>
      <c r="F315" s="269"/>
      <c r="G315" s="269"/>
      <c r="H315" s="269"/>
      <c r="I315" s="269"/>
      <c r="J315" s="269"/>
      <c r="K315" s="269"/>
      <c r="L315" s="269"/>
      <c r="M315" s="269"/>
      <c r="N315" s="269"/>
      <c r="O315" s="269"/>
      <c r="P315" s="269"/>
      <c r="Q315" s="269"/>
      <c r="R315" s="269"/>
      <c r="S315" s="269"/>
      <c r="T315" s="269"/>
      <c r="U315" s="269"/>
      <c r="V315" s="269"/>
      <c r="W315" s="286"/>
      <c r="X315" s="286"/>
      <c r="Y315" s="286"/>
      <c r="Z315" s="287"/>
      <c r="AA315" s="267"/>
      <c r="AB315" s="486"/>
      <c r="AC315" s="13"/>
      <c r="AD315" s="13"/>
      <c r="AE315" s="13"/>
      <c r="AF315" s="13"/>
      <c r="AG315" s="13"/>
    </row>
    <row r="316" spans="1:33" ht="15.75" customHeight="1" x14ac:dyDescent="0.25">
      <c r="A316" s="13"/>
      <c r="B316" s="14"/>
      <c r="C316" s="267"/>
      <c r="D316" s="268"/>
      <c r="E316" s="269"/>
      <c r="F316" s="269"/>
      <c r="G316" s="269"/>
      <c r="H316" s="269"/>
      <c r="I316" s="269"/>
      <c r="J316" s="269"/>
      <c r="K316" s="269"/>
      <c r="L316" s="269"/>
      <c r="M316" s="269"/>
      <c r="N316" s="269"/>
      <c r="O316" s="269"/>
      <c r="P316" s="269"/>
      <c r="Q316" s="269"/>
      <c r="R316" s="269"/>
      <c r="S316" s="269"/>
      <c r="T316" s="269"/>
      <c r="U316" s="269"/>
      <c r="V316" s="269"/>
      <c r="W316" s="286"/>
      <c r="X316" s="286"/>
      <c r="Y316" s="286"/>
      <c r="Z316" s="287"/>
      <c r="AA316" s="267"/>
      <c r="AB316" s="486"/>
      <c r="AC316" s="13"/>
      <c r="AD316" s="13"/>
      <c r="AE316" s="13"/>
      <c r="AF316" s="13"/>
      <c r="AG316" s="13"/>
    </row>
    <row r="317" spans="1:33" ht="15.75" customHeight="1" x14ac:dyDescent="0.25">
      <c r="A317" s="13"/>
      <c r="B317" s="14"/>
      <c r="C317" s="267"/>
      <c r="D317" s="268"/>
      <c r="E317" s="269"/>
      <c r="F317" s="269"/>
      <c r="G317" s="269"/>
      <c r="H317" s="269"/>
      <c r="I317" s="269"/>
      <c r="J317" s="269"/>
      <c r="K317" s="269"/>
      <c r="L317" s="269"/>
      <c r="M317" s="269"/>
      <c r="N317" s="269"/>
      <c r="O317" s="269"/>
      <c r="P317" s="269"/>
      <c r="Q317" s="269"/>
      <c r="R317" s="269"/>
      <c r="S317" s="269"/>
      <c r="T317" s="269"/>
      <c r="U317" s="269"/>
      <c r="V317" s="269"/>
      <c r="W317" s="286"/>
      <c r="X317" s="286"/>
      <c r="Y317" s="286"/>
      <c r="Z317" s="287"/>
      <c r="AA317" s="267"/>
      <c r="AB317" s="486"/>
      <c r="AC317" s="13"/>
      <c r="AD317" s="13"/>
      <c r="AE317" s="13"/>
      <c r="AF317" s="13"/>
      <c r="AG317" s="13"/>
    </row>
    <row r="318" spans="1:33" ht="15.75" customHeight="1" x14ac:dyDescent="0.25">
      <c r="A318" s="13"/>
      <c r="B318" s="14"/>
      <c r="C318" s="267"/>
      <c r="D318" s="268"/>
      <c r="E318" s="269"/>
      <c r="F318" s="269"/>
      <c r="G318" s="269"/>
      <c r="H318" s="269"/>
      <c r="I318" s="269"/>
      <c r="J318" s="269"/>
      <c r="K318" s="269"/>
      <c r="L318" s="269"/>
      <c r="M318" s="269"/>
      <c r="N318" s="269"/>
      <c r="O318" s="269"/>
      <c r="P318" s="269"/>
      <c r="Q318" s="269"/>
      <c r="R318" s="269"/>
      <c r="S318" s="269"/>
      <c r="T318" s="269"/>
      <c r="U318" s="269"/>
      <c r="V318" s="269"/>
      <c r="W318" s="286"/>
      <c r="X318" s="286"/>
      <c r="Y318" s="286"/>
      <c r="Z318" s="287"/>
      <c r="AA318" s="267"/>
      <c r="AB318" s="486"/>
      <c r="AC318" s="13"/>
      <c r="AD318" s="13"/>
      <c r="AE318" s="13"/>
      <c r="AF318" s="13"/>
      <c r="AG318" s="13"/>
    </row>
    <row r="319" spans="1:33" ht="15.75" customHeight="1" x14ac:dyDescent="0.25">
      <c r="A319" s="13"/>
      <c r="B319" s="14"/>
      <c r="C319" s="267"/>
      <c r="D319" s="268"/>
      <c r="E319" s="269"/>
      <c r="F319" s="269"/>
      <c r="G319" s="269"/>
      <c r="H319" s="269"/>
      <c r="I319" s="269"/>
      <c r="J319" s="269"/>
      <c r="K319" s="269"/>
      <c r="L319" s="269"/>
      <c r="M319" s="269"/>
      <c r="N319" s="269"/>
      <c r="O319" s="269"/>
      <c r="P319" s="269"/>
      <c r="Q319" s="269"/>
      <c r="R319" s="269"/>
      <c r="S319" s="269"/>
      <c r="T319" s="269"/>
      <c r="U319" s="269"/>
      <c r="V319" s="269"/>
      <c r="W319" s="286"/>
      <c r="X319" s="286"/>
      <c r="Y319" s="286"/>
      <c r="Z319" s="287"/>
      <c r="AA319" s="267"/>
      <c r="AB319" s="486"/>
      <c r="AC319" s="13"/>
      <c r="AD319" s="13"/>
      <c r="AE319" s="13"/>
      <c r="AF319" s="13"/>
      <c r="AG319" s="13"/>
    </row>
    <row r="320" spans="1:33" ht="15.75" customHeight="1" x14ac:dyDescent="0.25">
      <c r="A320" s="13"/>
      <c r="B320" s="14"/>
      <c r="C320" s="267"/>
      <c r="D320" s="268"/>
      <c r="E320" s="269"/>
      <c r="F320" s="269"/>
      <c r="G320" s="269"/>
      <c r="H320" s="269"/>
      <c r="I320" s="269"/>
      <c r="J320" s="269"/>
      <c r="K320" s="269"/>
      <c r="L320" s="269"/>
      <c r="M320" s="269"/>
      <c r="N320" s="269"/>
      <c r="O320" s="269"/>
      <c r="P320" s="269"/>
      <c r="Q320" s="269"/>
      <c r="R320" s="269"/>
      <c r="S320" s="269"/>
      <c r="T320" s="269"/>
      <c r="U320" s="269"/>
      <c r="V320" s="269"/>
      <c r="W320" s="286"/>
      <c r="X320" s="286"/>
      <c r="Y320" s="286"/>
      <c r="Z320" s="287"/>
      <c r="AA320" s="267"/>
      <c r="AB320" s="486"/>
      <c r="AC320" s="13"/>
      <c r="AD320" s="13"/>
      <c r="AE320" s="13"/>
      <c r="AF320" s="13"/>
      <c r="AG320" s="13"/>
    </row>
    <row r="321" spans="1:33" ht="15.75" customHeight="1" x14ac:dyDescent="0.25">
      <c r="A321" s="13"/>
      <c r="B321" s="14"/>
      <c r="C321" s="267"/>
      <c r="D321" s="268"/>
      <c r="E321" s="269"/>
      <c r="F321" s="269"/>
      <c r="G321" s="269"/>
      <c r="H321" s="269"/>
      <c r="I321" s="269"/>
      <c r="J321" s="269"/>
      <c r="K321" s="269"/>
      <c r="L321" s="269"/>
      <c r="M321" s="269"/>
      <c r="N321" s="269"/>
      <c r="O321" s="269"/>
      <c r="P321" s="269"/>
      <c r="Q321" s="269"/>
      <c r="R321" s="269"/>
      <c r="S321" s="269"/>
      <c r="T321" s="269"/>
      <c r="U321" s="269"/>
      <c r="V321" s="269"/>
      <c r="W321" s="286"/>
      <c r="X321" s="286"/>
      <c r="Y321" s="286"/>
      <c r="Z321" s="287"/>
      <c r="AA321" s="267"/>
      <c r="AB321" s="486"/>
      <c r="AC321" s="13"/>
      <c r="AD321" s="13"/>
      <c r="AE321" s="13"/>
      <c r="AF321" s="13"/>
      <c r="AG321" s="13"/>
    </row>
    <row r="322" spans="1:33" ht="15.75" customHeight="1" x14ac:dyDescent="0.25">
      <c r="A322" s="13"/>
      <c r="B322" s="14"/>
      <c r="C322" s="267"/>
      <c r="D322" s="268"/>
      <c r="E322" s="269"/>
      <c r="F322" s="269"/>
      <c r="G322" s="269"/>
      <c r="H322" s="269"/>
      <c r="I322" s="269"/>
      <c r="J322" s="269"/>
      <c r="K322" s="269"/>
      <c r="L322" s="269"/>
      <c r="M322" s="269"/>
      <c r="N322" s="269"/>
      <c r="O322" s="269"/>
      <c r="P322" s="269"/>
      <c r="Q322" s="269"/>
      <c r="R322" s="269"/>
      <c r="S322" s="269"/>
      <c r="T322" s="269"/>
      <c r="U322" s="269"/>
      <c r="V322" s="269"/>
      <c r="W322" s="286"/>
      <c r="X322" s="286"/>
      <c r="Y322" s="286"/>
      <c r="Z322" s="287"/>
      <c r="AA322" s="267"/>
      <c r="AB322" s="486"/>
      <c r="AC322" s="13"/>
      <c r="AD322" s="13"/>
      <c r="AE322" s="13"/>
      <c r="AF322" s="13"/>
      <c r="AG322" s="13"/>
    </row>
    <row r="323" spans="1:33" ht="15.75" customHeight="1" x14ac:dyDescent="0.25">
      <c r="A323" s="13"/>
      <c r="B323" s="14"/>
      <c r="C323" s="267"/>
      <c r="D323" s="268"/>
      <c r="E323" s="269"/>
      <c r="F323" s="269"/>
      <c r="G323" s="269"/>
      <c r="H323" s="269"/>
      <c r="I323" s="269"/>
      <c r="J323" s="269"/>
      <c r="K323" s="269"/>
      <c r="L323" s="269"/>
      <c r="M323" s="269"/>
      <c r="N323" s="269"/>
      <c r="O323" s="269"/>
      <c r="P323" s="269"/>
      <c r="Q323" s="269"/>
      <c r="R323" s="269"/>
      <c r="S323" s="269"/>
      <c r="T323" s="269"/>
      <c r="U323" s="269"/>
      <c r="V323" s="269"/>
      <c r="W323" s="286"/>
      <c r="X323" s="286"/>
      <c r="Y323" s="286"/>
      <c r="Z323" s="287"/>
      <c r="AA323" s="267"/>
      <c r="AB323" s="486"/>
      <c r="AC323" s="13"/>
      <c r="AD323" s="13"/>
      <c r="AE323" s="13"/>
      <c r="AF323" s="13"/>
      <c r="AG323" s="13"/>
    </row>
    <row r="324" spans="1:33" ht="15.75" customHeight="1" x14ac:dyDescent="0.25">
      <c r="A324" s="13"/>
      <c r="B324" s="14"/>
      <c r="C324" s="267"/>
      <c r="D324" s="268"/>
      <c r="E324" s="269"/>
      <c r="F324" s="269"/>
      <c r="G324" s="269"/>
      <c r="H324" s="269"/>
      <c r="I324" s="269"/>
      <c r="J324" s="269"/>
      <c r="K324" s="269"/>
      <c r="L324" s="269"/>
      <c r="M324" s="269"/>
      <c r="N324" s="269"/>
      <c r="O324" s="269"/>
      <c r="P324" s="269"/>
      <c r="Q324" s="269"/>
      <c r="R324" s="269"/>
      <c r="S324" s="269"/>
      <c r="T324" s="269"/>
      <c r="U324" s="269"/>
      <c r="V324" s="269"/>
      <c r="W324" s="286"/>
      <c r="X324" s="286"/>
      <c r="Y324" s="286"/>
      <c r="Z324" s="287"/>
      <c r="AA324" s="267"/>
      <c r="AB324" s="486"/>
      <c r="AC324" s="13"/>
      <c r="AD324" s="13"/>
      <c r="AE324" s="13"/>
      <c r="AF324" s="13"/>
      <c r="AG324" s="13"/>
    </row>
    <row r="325" spans="1:33" ht="15.75" customHeight="1" x14ac:dyDescent="0.25">
      <c r="A325" s="13"/>
      <c r="B325" s="14"/>
      <c r="C325" s="267"/>
      <c r="D325" s="268"/>
      <c r="E325" s="269"/>
      <c r="F325" s="269"/>
      <c r="G325" s="269"/>
      <c r="H325" s="269"/>
      <c r="I325" s="269"/>
      <c r="J325" s="269"/>
      <c r="K325" s="269"/>
      <c r="L325" s="269"/>
      <c r="M325" s="269"/>
      <c r="N325" s="269"/>
      <c r="O325" s="269"/>
      <c r="P325" s="269"/>
      <c r="Q325" s="269"/>
      <c r="R325" s="269"/>
      <c r="S325" s="269"/>
      <c r="T325" s="269"/>
      <c r="U325" s="269"/>
      <c r="V325" s="269"/>
      <c r="W325" s="286"/>
      <c r="X325" s="286"/>
      <c r="Y325" s="286"/>
      <c r="Z325" s="287"/>
      <c r="AA325" s="267"/>
      <c r="AB325" s="486"/>
      <c r="AC325" s="13"/>
      <c r="AD325" s="13"/>
      <c r="AE325" s="13"/>
      <c r="AF325" s="13"/>
      <c r="AG325" s="13"/>
    </row>
    <row r="326" spans="1:33" ht="15.75" customHeight="1" x14ac:dyDescent="0.25">
      <c r="A326" s="13"/>
      <c r="B326" s="14"/>
      <c r="C326" s="267"/>
      <c r="D326" s="268"/>
      <c r="E326" s="269"/>
      <c r="F326" s="269"/>
      <c r="G326" s="269"/>
      <c r="H326" s="269"/>
      <c r="I326" s="269"/>
      <c r="J326" s="269"/>
      <c r="K326" s="269"/>
      <c r="L326" s="269"/>
      <c r="M326" s="269"/>
      <c r="N326" s="269"/>
      <c r="O326" s="269"/>
      <c r="P326" s="269"/>
      <c r="Q326" s="269"/>
      <c r="R326" s="269"/>
      <c r="S326" s="269"/>
      <c r="T326" s="269"/>
      <c r="U326" s="269"/>
      <c r="V326" s="269"/>
      <c r="W326" s="286"/>
      <c r="X326" s="286"/>
      <c r="Y326" s="286"/>
      <c r="Z326" s="287"/>
      <c r="AA326" s="267"/>
      <c r="AB326" s="486"/>
      <c r="AC326" s="13"/>
      <c r="AD326" s="13"/>
      <c r="AE326" s="13"/>
      <c r="AF326" s="13"/>
      <c r="AG326" s="13"/>
    </row>
    <row r="327" spans="1:33" ht="15.75" customHeight="1" x14ac:dyDescent="0.25">
      <c r="A327" s="13"/>
      <c r="B327" s="14"/>
      <c r="C327" s="267"/>
      <c r="D327" s="268"/>
      <c r="E327" s="269"/>
      <c r="F327" s="269"/>
      <c r="G327" s="269"/>
      <c r="H327" s="269"/>
      <c r="I327" s="269"/>
      <c r="J327" s="269"/>
      <c r="K327" s="269"/>
      <c r="L327" s="269"/>
      <c r="M327" s="269"/>
      <c r="N327" s="269"/>
      <c r="O327" s="269"/>
      <c r="P327" s="269"/>
      <c r="Q327" s="269"/>
      <c r="R327" s="269"/>
      <c r="S327" s="269"/>
      <c r="T327" s="269"/>
      <c r="U327" s="269"/>
      <c r="V327" s="269"/>
      <c r="W327" s="286"/>
      <c r="X327" s="286"/>
      <c r="Y327" s="286"/>
      <c r="Z327" s="287"/>
      <c r="AA327" s="267"/>
      <c r="AB327" s="486"/>
      <c r="AC327" s="13"/>
      <c r="AD327" s="13"/>
      <c r="AE327" s="13"/>
      <c r="AF327" s="13"/>
      <c r="AG327" s="13"/>
    </row>
    <row r="328" spans="1:33" ht="15.75" customHeight="1" x14ac:dyDescent="0.25">
      <c r="A328" s="13"/>
      <c r="B328" s="14"/>
      <c r="C328" s="267"/>
      <c r="D328" s="268"/>
      <c r="E328" s="269"/>
      <c r="F328" s="269"/>
      <c r="G328" s="269"/>
      <c r="H328" s="269"/>
      <c r="I328" s="269"/>
      <c r="J328" s="269"/>
      <c r="K328" s="269"/>
      <c r="L328" s="269"/>
      <c r="M328" s="269"/>
      <c r="N328" s="269"/>
      <c r="O328" s="269"/>
      <c r="P328" s="269"/>
      <c r="Q328" s="269"/>
      <c r="R328" s="269"/>
      <c r="S328" s="269"/>
      <c r="T328" s="269"/>
      <c r="U328" s="269"/>
      <c r="V328" s="269"/>
      <c r="W328" s="286"/>
      <c r="X328" s="286"/>
      <c r="Y328" s="286"/>
      <c r="Z328" s="287"/>
      <c r="AA328" s="267"/>
      <c r="AB328" s="486"/>
      <c r="AC328" s="13"/>
      <c r="AD328" s="13"/>
      <c r="AE328" s="13"/>
      <c r="AF328" s="13"/>
      <c r="AG328" s="13"/>
    </row>
    <row r="329" spans="1:33" ht="15.75" customHeight="1" x14ac:dyDescent="0.25">
      <c r="A329" s="13"/>
      <c r="B329" s="14"/>
      <c r="C329" s="267"/>
      <c r="D329" s="268"/>
      <c r="E329" s="269"/>
      <c r="F329" s="269"/>
      <c r="G329" s="269"/>
      <c r="H329" s="269"/>
      <c r="I329" s="269"/>
      <c r="J329" s="269"/>
      <c r="K329" s="269"/>
      <c r="L329" s="269"/>
      <c r="M329" s="269"/>
      <c r="N329" s="269"/>
      <c r="O329" s="269"/>
      <c r="P329" s="269"/>
      <c r="Q329" s="269"/>
      <c r="R329" s="269"/>
      <c r="S329" s="269"/>
      <c r="T329" s="269"/>
      <c r="U329" s="269"/>
      <c r="V329" s="269"/>
      <c r="W329" s="286"/>
      <c r="X329" s="286"/>
      <c r="Y329" s="286"/>
      <c r="Z329" s="287"/>
      <c r="AA329" s="267"/>
      <c r="AB329" s="486"/>
      <c r="AC329" s="13"/>
      <c r="AD329" s="13"/>
      <c r="AE329" s="13"/>
      <c r="AF329" s="13"/>
      <c r="AG329" s="13"/>
    </row>
    <row r="330" spans="1:33" ht="15.75" customHeight="1" x14ac:dyDescent="0.25">
      <c r="A330" s="13"/>
      <c r="B330" s="14"/>
      <c r="C330" s="267"/>
      <c r="D330" s="268"/>
      <c r="E330" s="269"/>
      <c r="F330" s="269"/>
      <c r="G330" s="269"/>
      <c r="H330" s="269"/>
      <c r="I330" s="269"/>
      <c r="J330" s="269"/>
      <c r="K330" s="269"/>
      <c r="L330" s="269"/>
      <c r="M330" s="269"/>
      <c r="N330" s="269"/>
      <c r="O330" s="269"/>
      <c r="P330" s="269"/>
      <c r="Q330" s="269"/>
      <c r="R330" s="269"/>
      <c r="S330" s="269"/>
      <c r="T330" s="269"/>
      <c r="U330" s="269"/>
      <c r="V330" s="269"/>
      <c r="W330" s="286"/>
      <c r="X330" s="286"/>
      <c r="Y330" s="286"/>
      <c r="Z330" s="287"/>
      <c r="AA330" s="267"/>
      <c r="AB330" s="486"/>
      <c r="AC330" s="13"/>
      <c r="AD330" s="13"/>
      <c r="AE330" s="13"/>
      <c r="AF330" s="13"/>
      <c r="AG330" s="13"/>
    </row>
    <row r="331" spans="1:33" ht="15.75" customHeight="1" x14ac:dyDescent="0.25">
      <c r="A331" s="13"/>
      <c r="B331" s="14"/>
      <c r="C331" s="267"/>
      <c r="D331" s="268"/>
      <c r="E331" s="269"/>
      <c r="F331" s="269"/>
      <c r="G331" s="269"/>
      <c r="H331" s="269"/>
      <c r="I331" s="269"/>
      <c r="J331" s="269"/>
      <c r="K331" s="269"/>
      <c r="L331" s="269"/>
      <c r="M331" s="269"/>
      <c r="N331" s="269"/>
      <c r="O331" s="269"/>
      <c r="P331" s="269"/>
      <c r="Q331" s="269"/>
      <c r="R331" s="269"/>
      <c r="S331" s="269"/>
      <c r="T331" s="269"/>
      <c r="U331" s="269"/>
      <c r="V331" s="269"/>
      <c r="W331" s="286"/>
      <c r="X331" s="286"/>
      <c r="Y331" s="286"/>
      <c r="Z331" s="287"/>
      <c r="AA331" s="267"/>
      <c r="AB331" s="486"/>
      <c r="AC331" s="13"/>
      <c r="AD331" s="13"/>
      <c r="AE331" s="13"/>
      <c r="AF331" s="13"/>
      <c r="AG331" s="13"/>
    </row>
    <row r="332" spans="1:33" ht="15.75" customHeight="1" x14ac:dyDescent="0.25">
      <c r="A332" s="13"/>
      <c r="B332" s="14"/>
      <c r="C332" s="267"/>
      <c r="D332" s="268"/>
      <c r="E332" s="269"/>
      <c r="F332" s="269"/>
      <c r="G332" s="269"/>
      <c r="H332" s="269"/>
      <c r="I332" s="269"/>
      <c r="J332" s="269"/>
      <c r="K332" s="269"/>
      <c r="L332" s="269"/>
      <c r="M332" s="269"/>
      <c r="N332" s="269"/>
      <c r="O332" s="269"/>
      <c r="P332" s="269"/>
      <c r="Q332" s="269"/>
      <c r="R332" s="269"/>
      <c r="S332" s="269"/>
      <c r="T332" s="269"/>
      <c r="U332" s="269"/>
      <c r="V332" s="269"/>
      <c r="W332" s="286"/>
      <c r="X332" s="286"/>
      <c r="Y332" s="286"/>
      <c r="Z332" s="287"/>
      <c r="AA332" s="267"/>
      <c r="AB332" s="486"/>
      <c r="AC332" s="13"/>
      <c r="AD332" s="13"/>
      <c r="AE332" s="13"/>
      <c r="AF332" s="13"/>
      <c r="AG332" s="13"/>
    </row>
    <row r="333" spans="1:33" ht="15.75" customHeight="1" x14ac:dyDescent="0.25">
      <c r="A333" s="13"/>
      <c r="B333" s="14"/>
      <c r="C333" s="267"/>
      <c r="D333" s="268"/>
      <c r="E333" s="269"/>
      <c r="F333" s="269"/>
      <c r="G333" s="269"/>
      <c r="H333" s="269"/>
      <c r="I333" s="269"/>
      <c r="J333" s="269"/>
      <c r="K333" s="269"/>
      <c r="L333" s="269"/>
      <c r="M333" s="269"/>
      <c r="N333" s="269"/>
      <c r="O333" s="269"/>
      <c r="P333" s="269"/>
      <c r="Q333" s="269"/>
      <c r="R333" s="269"/>
      <c r="S333" s="269"/>
      <c r="T333" s="269"/>
      <c r="U333" s="269"/>
      <c r="V333" s="269"/>
      <c r="W333" s="286"/>
      <c r="X333" s="286"/>
      <c r="Y333" s="286"/>
      <c r="Z333" s="287"/>
      <c r="AA333" s="267"/>
      <c r="AB333" s="486"/>
      <c r="AC333" s="13"/>
      <c r="AD333" s="13"/>
      <c r="AE333" s="13"/>
      <c r="AF333" s="13"/>
      <c r="AG333" s="13"/>
    </row>
    <row r="334" spans="1:33" ht="15.75" customHeight="1" x14ac:dyDescent="0.25">
      <c r="A334" s="13"/>
      <c r="B334" s="14"/>
      <c r="C334" s="267"/>
      <c r="D334" s="268"/>
      <c r="E334" s="269"/>
      <c r="F334" s="269"/>
      <c r="G334" s="269"/>
      <c r="H334" s="269"/>
      <c r="I334" s="269"/>
      <c r="J334" s="269"/>
      <c r="K334" s="269"/>
      <c r="L334" s="269"/>
      <c r="M334" s="269"/>
      <c r="N334" s="269"/>
      <c r="O334" s="269"/>
      <c r="P334" s="269"/>
      <c r="Q334" s="269"/>
      <c r="R334" s="269"/>
      <c r="S334" s="269"/>
      <c r="T334" s="269"/>
      <c r="U334" s="269"/>
      <c r="V334" s="269"/>
      <c r="W334" s="286"/>
      <c r="X334" s="286"/>
      <c r="Y334" s="286"/>
      <c r="Z334" s="287"/>
      <c r="AA334" s="267"/>
      <c r="AB334" s="486"/>
      <c r="AC334" s="13"/>
      <c r="AD334" s="13"/>
      <c r="AE334" s="13"/>
      <c r="AF334" s="13"/>
      <c r="AG334" s="13"/>
    </row>
    <row r="335" spans="1:33" ht="15.75" customHeight="1" x14ac:dyDescent="0.25">
      <c r="A335" s="13"/>
      <c r="B335" s="14"/>
      <c r="C335" s="267"/>
      <c r="D335" s="268"/>
      <c r="E335" s="269"/>
      <c r="F335" s="269"/>
      <c r="G335" s="269"/>
      <c r="H335" s="269"/>
      <c r="I335" s="269"/>
      <c r="J335" s="269"/>
      <c r="K335" s="269"/>
      <c r="L335" s="269"/>
      <c r="M335" s="269"/>
      <c r="N335" s="269"/>
      <c r="O335" s="269"/>
      <c r="P335" s="269"/>
      <c r="Q335" s="269"/>
      <c r="R335" s="269"/>
      <c r="S335" s="269"/>
      <c r="T335" s="269"/>
      <c r="U335" s="269"/>
      <c r="V335" s="269"/>
      <c r="W335" s="286"/>
      <c r="X335" s="286"/>
      <c r="Y335" s="286"/>
      <c r="Z335" s="287"/>
      <c r="AA335" s="267"/>
      <c r="AB335" s="486"/>
      <c r="AC335" s="13"/>
      <c r="AD335" s="13"/>
      <c r="AE335" s="13"/>
      <c r="AF335" s="13"/>
      <c r="AG335" s="13"/>
    </row>
    <row r="336" spans="1:33" ht="15.75" customHeight="1" x14ac:dyDescent="0.25">
      <c r="A336" s="13"/>
      <c r="B336" s="14"/>
      <c r="C336" s="267"/>
      <c r="D336" s="268"/>
      <c r="E336" s="269"/>
      <c r="F336" s="269"/>
      <c r="G336" s="269"/>
      <c r="H336" s="269"/>
      <c r="I336" s="269"/>
      <c r="J336" s="269"/>
      <c r="K336" s="269"/>
      <c r="L336" s="269"/>
      <c r="M336" s="269"/>
      <c r="N336" s="269"/>
      <c r="O336" s="269"/>
      <c r="P336" s="269"/>
      <c r="Q336" s="269"/>
      <c r="R336" s="269"/>
      <c r="S336" s="269"/>
      <c r="T336" s="269"/>
      <c r="U336" s="269"/>
      <c r="V336" s="269"/>
      <c r="W336" s="286"/>
      <c r="X336" s="286"/>
      <c r="Y336" s="286"/>
      <c r="Z336" s="287"/>
      <c r="AA336" s="267"/>
      <c r="AB336" s="486"/>
      <c r="AC336" s="13"/>
      <c r="AD336" s="13"/>
      <c r="AE336" s="13"/>
      <c r="AF336" s="13"/>
      <c r="AG336" s="13"/>
    </row>
    <row r="337" spans="1:33" ht="15.75" customHeight="1" x14ac:dyDescent="0.25">
      <c r="A337" s="13"/>
      <c r="B337" s="14"/>
      <c r="C337" s="267"/>
      <c r="D337" s="268"/>
      <c r="E337" s="269"/>
      <c r="F337" s="269"/>
      <c r="G337" s="269"/>
      <c r="H337" s="269"/>
      <c r="I337" s="269"/>
      <c r="J337" s="269"/>
      <c r="K337" s="269"/>
      <c r="L337" s="269"/>
      <c r="M337" s="269"/>
      <c r="N337" s="269"/>
      <c r="O337" s="269"/>
      <c r="P337" s="269"/>
      <c r="Q337" s="269"/>
      <c r="R337" s="269"/>
      <c r="S337" s="269"/>
      <c r="T337" s="269"/>
      <c r="U337" s="269"/>
      <c r="V337" s="269"/>
      <c r="W337" s="286"/>
      <c r="X337" s="286"/>
      <c r="Y337" s="286"/>
      <c r="Z337" s="287"/>
      <c r="AA337" s="267"/>
      <c r="AB337" s="486"/>
      <c r="AC337" s="13"/>
      <c r="AD337" s="13"/>
      <c r="AE337" s="13"/>
      <c r="AF337" s="13"/>
      <c r="AG337" s="13"/>
    </row>
    <row r="338" spans="1:33" ht="15.75" customHeight="1" x14ac:dyDescent="0.25">
      <c r="A338" s="13"/>
      <c r="B338" s="14"/>
      <c r="C338" s="267"/>
      <c r="D338" s="268"/>
      <c r="E338" s="269"/>
      <c r="F338" s="269"/>
      <c r="G338" s="269"/>
      <c r="H338" s="269"/>
      <c r="I338" s="269"/>
      <c r="J338" s="269"/>
      <c r="K338" s="269"/>
      <c r="L338" s="269"/>
      <c r="M338" s="269"/>
      <c r="N338" s="269"/>
      <c r="O338" s="269"/>
      <c r="P338" s="269"/>
      <c r="Q338" s="269"/>
      <c r="R338" s="269"/>
      <c r="S338" s="269"/>
      <c r="T338" s="269"/>
      <c r="U338" s="269"/>
      <c r="V338" s="269"/>
      <c r="W338" s="286"/>
      <c r="X338" s="286"/>
      <c r="Y338" s="286"/>
      <c r="Z338" s="287"/>
      <c r="AA338" s="267"/>
      <c r="AB338" s="486"/>
      <c r="AC338" s="13"/>
      <c r="AD338" s="13"/>
      <c r="AE338" s="13"/>
      <c r="AF338" s="13"/>
      <c r="AG338" s="13"/>
    </row>
    <row r="339" spans="1:33" ht="15.75" customHeight="1" x14ac:dyDescent="0.25">
      <c r="A339" s="13"/>
      <c r="B339" s="14"/>
      <c r="C339" s="267"/>
      <c r="D339" s="268"/>
      <c r="E339" s="269"/>
      <c r="F339" s="269"/>
      <c r="G339" s="269"/>
      <c r="H339" s="269"/>
      <c r="I339" s="269"/>
      <c r="J339" s="269"/>
      <c r="K339" s="269"/>
      <c r="L339" s="269"/>
      <c r="M339" s="269"/>
      <c r="N339" s="269"/>
      <c r="O339" s="269"/>
      <c r="P339" s="269"/>
      <c r="Q339" s="269"/>
      <c r="R339" s="269"/>
      <c r="S339" s="269"/>
      <c r="T339" s="269"/>
      <c r="U339" s="269"/>
      <c r="V339" s="269"/>
      <c r="W339" s="286"/>
      <c r="X339" s="286"/>
      <c r="Y339" s="286"/>
      <c r="Z339" s="287"/>
      <c r="AA339" s="267"/>
      <c r="AB339" s="486"/>
      <c r="AC339" s="13"/>
      <c r="AD339" s="13"/>
      <c r="AE339" s="13"/>
      <c r="AF339" s="13"/>
      <c r="AG339" s="13"/>
    </row>
    <row r="340" spans="1:33" ht="15.75" customHeight="1" x14ac:dyDescent="0.25">
      <c r="A340" s="13"/>
      <c r="B340" s="14"/>
      <c r="C340" s="267"/>
      <c r="D340" s="268"/>
      <c r="E340" s="269"/>
      <c r="F340" s="269"/>
      <c r="G340" s="269"/>
      <c r="H340" s="269"/>
      <c r="I340" s="269"/>
      <c r="J340" s="269"/>
      <c r="K340" s="269"/>
      <c r="L340" s="269"/>
      <c r="M340" s="269"/>
      <c r="N340" s="269"/>
      <c r="O340" s="269"/>
      <c r="P340" s="269"/>
      <c r="Q340" s="269"/>
      <c r="R340" s="269"/>
      <c r="S340" s="269"/>
      <c r="T340" s="269"/>
      <c r="U340" s="269"/>
      <c r="V340" s="269"/>
      <c r="W340" s="286"/>
      <c r="X340" s="286"/>
      <c r="Y340" s="286"/>
      <c r="Z340" s="287"/>
      <c r="AA340" s="267"/>
      <c r="AB340" s="486"/>
      <c r="AC340" s="13"/>
      <c r="AD340" s="13"/>
      <c r="AE340" s="13"/>
      <c r="AF340" s="13"/>
      <c r="AG340" s="13"/>
    </row>
    <row r="341" spans="1:33" ht="15.75" customHeight="1" x14ac:dyDescent="0.25">
      <c r="A341" s="13"/>
      <c r="B341" s="14"/>
      <c r="C341" s="267"/>
      <c r="D341" s="268"/>
      <c r="E341" s="269"/>
      <c r="F341" s="269"/>
      <c r="G341" s="269"/>
      <c r="H341" s="269"/>
      <c r="I341" s="269"/>
      <c r="J341" s="269"/>
      <c r="K341" s="269"/>
      <c r="L341" s="269"/>
      <c r="M341" s="269"/>
      <c r="N341" s="269"/>
      <c r="O341" s="269"/>
      <c r="P341" s="269"/>
      <c r="Q341" s="269"/>
      <c r="R341" s="269"/>
      <c r="S341" s="269"/>
      <c r="T341" s="269"/>
      <c r="U341" s="269"/>
      <c r="V341" s="269"/>
      <c r="W341" s="286"/>
      <c r="X341" s="286"/>
      <c r="Y341" s="286"/>
      <c r="Z341" s="287"/>
      <c r="AA341" s="267"/>
      <c r="AB341" s="486"/>
      <c r="AC341" s="13"/>
      <c r="AD341" s="13"/>
      <c r="AE341" s="13"/>
      <c r="AF341" s="13"/>
      <c r="AG341" s="13"/>
    </row>
    <row r="342" spans="1:33" ht="15.75" customHeight="1" x14ac:dyDescent="0.25">
      <c r="A342" s="13"/>
      <c r="B342" s="14"/>
      <c r="C342" s="267"/>
      <c r="D342" s="268"/>
      <c r="E342" s="269"/>
      <c r="F342" s="269"/>
      <c r="G342" s="269"/>
      <c r="H342" s="269"/>
      <c r="I342" s="269"/>
      <c r="J342" s="269"/>
      <c r="K342" s="269"/>
      <c r="L342" s="269"/>
      <c r="M342" s="269"/>
      <c r="N342" s="269"/>
      <c r="O342" s="269"/>
      <c r="P342" s="269"/>
      <c r="Q342" s="269"/>
      <c r="R342" s="269"/>
      <c r="S342" s="269"/>
      <c r="T342" s="269"/>
      <c r="U342" s="269"/>
      <c r="V342" s="269"/>
      <c r="W342" s="286"/>
      <c r="X342" s="286"/>
      <c r="Y342" s="286"/>
      <c r="Z342" s="287"/>
      <c r="AA342" s="267"/>
      <c r="AB342" s="486"/>
      <c r="AC342" s="13"/>
      <c r="AD342" s="13"/>
      <c r="AE342" s="13"/>
      <c r="AF342" s="13"/>
      <c r="AG342" s="13"/>
    </row>
    <row r="343" spans="1:33" ht="15.75" customHeight="1" x14ac:dyDescent="0.25">
      <c r="A343" s="13"/>
      <c r="B343" s="14"/>
      <c r="C343" s="267"/>
      <c r="D343" s="268"/>
      <c r="E343" s="269"/>
      <c r="F343" s="269"/>
      <c r="G343" s="269"/>
      <c r="H343" s="269"/>
      <c r="I343" s="269"/>
      <c r="J343" s="269"/>
      <c r="K343" s="269"/>
      <c r="L343" s="269"/>
      <c r="M343" s="269"/>
      <c r="N343" s="269"/>
      <c r="O343" s="269"/>
      <c r="P343" s="269"/>
      <c r="Q343" s="269"/>
      <c r="R343" s="269"/>
      <c r="S343" s="269"/>
      <c r="T343" s="269"/>
      <c r="U343" s="269"/>
      <c r="V343" s="269"/>
      <c r="W343" s="286"/>
      <c r="X343" s="286"/>
      <c r="Y343" s="286"/>
      <c r="Z343" s="287"/>
      <c r="AA343" s="267"/>
      <c r="AB343" s="486"/>
      <c r="AC343" s="13"/>
      <c r="AD343" s="13"/>
      <c r="AE343" s="13"/>
      <c r="AF343" s="13"/>
      <c r="AG343" s="13"/>
    </row>
    <row r="344" spans="1:33" ht="15.75" customHeight="1" x14ac:dyDescent="0.25">
      <c r="A344" s="13"/>
      <c r="B344" s="13"/>
      <c r="C344" s="267"/>
      <c r="D344" s="268"/>
      <c r="E344" s="269"/>
      <c r="F344" s="269"/>
      <c r="G344" s="269"/>
      <c r="H344" s="269"/>
      <c r="I344" s="269"/>
      <c r="J344" s="269"/>
      <c r="K344" s="269"/>
      <c r="L344" s="269"/>
      <c r="M344" s="269"/>
      <c r="N344" s="269"/>
      <c r="O344" s="269"/>
      <c r="P344" s="269"/>
      <c r="Q344" s="269"/>
      <c r="R344" s="269"/>
      <c r="S344" s="269"/>
      <c r="T344" s="269"/>
      <c r="U344" s="269"/>
      <c r="V344" s="269"/>
      <c r="W344" s="286"/>
      <c r="X344" s="286"/>
      <c r="Y344" s="286"/>
      <c r="Z344" s="287"/>
      <c r="AA344" s="267"/>
      <c r="AB344" s="486"/>
      <c r="AC344" s="13"/>
      <c r="AD344" s="13"/>
      <c r="AE344" s="13"/>
      <c r="AF344" s="13"/>
      <c r="AG344" s="13"/>
    </row>
    <row r="345" spans="1:33" ht="15.75" customHeight="1" x14ac:dyDescent="0.25">
      <c r="A345" s="13"/>
      <c r="B345" s="13"/>
      <c r="C345" s="267"/>
      <c r="D345" s="268"/>
      <c r="E345" s="269"/>
      <c r="F345" s="269"/>
      <c r="G345" s="269"/>
      <c r="H345" s="269"/>
      <c r="I345" s="269"/>
      <c r="J345" s="269"/>
      <c r="K345" s="269"/>
      <c r="L345" s="269"/>
      <c r="M345" s="269"/>
      <c r="N345" s="269"/>
      <c r="O345" s="269"/>
      <c r="P345" s="269"/>
      <c r="Q345" s="269"/>
      <c r="R345" s="269"/>
      <c r="S345" s="269"/>
      <c r="T345" s="269"/>
      <c r="U345" s="269"/>
      <c r="V345" s="269"/>
      <c r="W345" s="286"/>
      <c r="X345" s="286"/>
      <c r="Y345" s="286"/>
      <c r="Z345" s="287"/>
      <c r="AA345" s="267"/>
      <c r="AB345" s="486"/>
      <c r="AC345" s="13"/>
      <c r="AD345" s="13"/>
      <c r="AE345" s="13"/>
      <c r="AF345" s="13"/>
      <c r="AG345" s="13"/>
    </row>
    <row r="346" spans="1:33" ht="15.75" customHeight="1" x14ac:dyDescent="0.25">
      <c r="A346" s="13"/>
      <c r="B346" s="13"/>
      <c r="C346" s="267"/>
      <c r="D346" s="268"/>
      <c r="E346" s="269"/>
      <c r="F346" s="269"/>
      <c r="G346" s="269"/>
      <c r="H346" s="269"/>
      <c r="I346" s="269"/>
      <c r="J346" s="269"/>
      <c r="K346" s="269"/>
      <c r="L346" s="269"/>
      <c r="M346" s="269"/>
      <c r="N346" s="269"/>
      <c r="O346" s="269"/>
      <c r="P346" s="269"/>
      <c r="Q346" s="269"/>
      <c r="R346" s="269"/>
      <c r="S346" s="269"/>
      <c r="T346" s="269"/>
      <c r="U346" s="269"/>
      <c r="V346" s="269"/>
      <c r="W346" s="286"/>
      <c r="X346" s="286"/>
      <c r="Y346" s="286"/>
      <c r="Z346" s="287"/>
      <c r="AA346" s="267"/>
      <c r="AB346" s="486"/>
      <c r="AC346" s="13"/>
      <c r="AD346" s="13"/>
      <c r="AE346" s="13"/>
      <c r="AF346" s="13"/>
      <c r="AG346" s="13"/>
    </row>
    <row r="347" spans="1:33" ht="15.75" customHeight="1" x14ac:dyDescent="0.25">
      <c r="A347" s="13"/>
      <c r="B347" s="13"/>
      <c r="C347" s="267"/>
      <c r="D347" s="268"/>
      <c r="E347" s="269"/>
      <c r="F347" s="269"/>
      <c r="G347" s="269"/>
      <c r="H347" s="269"/>
      <c r="I347" s="269"/>
      <c r="J347" s="269"/>
      <c r="K347" s="269"/>
      <c r="L347" s="269"/>
      <c r="M347" s="269"/>
      <c r="N347" s="269"/>
      <c r="O347" s="269"/>
      <c r="P347" s="269"/>
      <c r="Q347" s="269"/>
      <c r="R347" s="269"/>
      <c r="S347" s="269"/>
      <c r="T347" s="269"/>
      <c r="U347" s="269"/>
      <c r="V347" s="269"/>
      <c r="W347" s="286"/>
      <c r="X347" s="286"/>
      <c r="Y347" s="286"/>
      <c r="Z347" s="287"/>
      <c r="AA347" s="267"/>
      <c r="AB347" s="486"/>
      <c r="AC347" s="13"/>
      <c r="AD347" s="13"/>
      <c r="AE347" s="13"/>
      <c r="AF347" s="13"/>
      <c r="AG347" s="13"/>
    </row>
    <row r="348" spans="1:33" ht="15.75" customHeight="1" x14ac:dyDescent="0.25">
      <c r="A348" s="13"/>
      <c r="B348" s="13"/>
      <c r="C348" s="267"/>
      <c r="D348" s="268"/>
      <c r="E348" s="269"/>
      <c r="F348" s="269"/>
      <c r="G348" s="269"/>
      <c r="H348" s="269"/>
      <c r="I348" s="269"/>
      <c r="J348" s="269"/>
      <c r="K348" s="269"/>
      <c r="L348" s="269"/>
      <c r="M348" s="269"/>
      <c r="N348" s="269"/>
      <c r="O348" s="269"/>
      <c r="P348" s="269"/>
      <c r="Q348" s="269"/>
      <c r="R348" s="269"/>
      <c r="S348" s="269"/>
      <c r="T348" s="269"/>
      <c r="U348" s="269"/>
      <c r="V348" s="269"/>
      <c r="W348" s="286"/>
      <c r="X348" s="286"/>
      <c r="Y348" s="286"/>
      <c r="Z348" s="287"/>
      <c r="AA348" s="267"/>
      <c r="AB348" s="486"/>
      <c r="AC348" s="13"/>
      <c r="AD348" s="13"/>
      <c r="AE348" s="13"/>
      <c r="AF348" s="13"/>
      <c r="AG348" s="13"/>
    </row>
    <row r="349" spans="1:33" ht="15.75" customHeight="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486"/>
      <c r="AC349" s="13"/>
      <c r="AD349" s="13"/>
      <c r="AE349" s="13"/>
      <c r="AF349" s="13"/>
      <c r="AG349" s="13"/>
    </row>
    <row r="350" spans="1:33" ht="15.75" customHeight="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486"/>
      <c r="AC350" s="13"/>
      <c r="AD350" s="13"/>
      <c r="AE350" s="13"/>
      <c r="AF350" s="13"/>
      <c r="AG350" s="13"/>
    </row>
    <row r="351" spans="1:33" ht="15.75" customHeight="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486"/>
      <c r="AC351" s="13"/>
      <c r="AD351" s="13"/>
      <c r="AE351" s="13"/>
      <c r="AF351" s="13"/>
      <c r="AG351" s="13"/>
    </row>
    <row r="352" spans="1:33" ht="15.75" customHeight="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486"/>
      <c r="AC352" s="13"/>
      <c r="AD352" s="13"/>
      <c r="AE352" s="13"/>
      <c r="AF352" s="13"/>
      <c r="AG352" s="13"/>
    </row>
    <row r="353" spans="1:33" ht="15.75" customHeight="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486"/>
      <c r="AC353" s="13"/>
      <c r="AD353" s="13"/>
      <c r="AE353" s="13"/>
      <c r="AF353" s="13"/>
      <c r="AG353" s="13"/>
    </row>
    <row r="354" spans="1:33" ht="15.75" customHeight="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486"/>
      <c r="AC354" s="13"/>
      <c r="AD354" s="13"/>
      <c r="AE354" s="13"/>
      <c r="AF354" s="13"/>
      <c r="AG354" s="13"/>
    </row>
    <row r="355" spans="1:33" ht="15.75" customHeight="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486"/>
      <c r="AC355" s="13"/>
      <c r="AD355" s="13"/>
      <c r="AE355" s="13"/>
      <c r="AF355" s="13"/>
      <c r="AG355" s="13"/>
    </row>
    <row r="356" spans="1:33" ht="15.75" customHeight="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486"/>
      <c r="AC356" s="13"/>
      <c r="AD356" s="13"/>
      <c r="AE356" s="13"/>
      <c r="AF356" s="13"/>
      <c r="AG356" s="13"/>
    </row>
    <row r="357" spans="1:33" ht="15.75" customHeight="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486"/>
      <c r="AC357" s="13"/>
      <c r="AD357" s="13"/>
      <c r="AE357" s="13"/>
      <c r="AF357" s="13"/>
      <c r="AG357" s="13"/>
    </row>
    <row r="358" spans="1:33" ht="15.75" customHeight="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486"/>
      <c r="AC358" s="13"/>
      <c r="AD358" s="13"/>
      <c r="AE358" s="13"/>
      <c r="AF358" s="13"/>
      <c r="AG358" s="13"/>
    </row>
    <row r="359" spans="1:33" ht="15.75" customHeight="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486"/>
      <c r="AC359" s="13"/>
      <c r="AD359" s="13"/>
      <c r="AE359" s="13"/>
      <c r="AF359" s="13"/>
      <c r="AG359" s="13"/>
    </row>
    <row r="360" spans="1:33" ht="15.75" customHeight="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486"/>
      <c r="AC360" s="13"/>
      <c r="AD360" s="13"/>
      <c r="AE360" s="13"/>
      <c r="AF360" s="13"/>
      <c r="AG360" s="13"/>
    </row>
    <row r="361" spans="1:33" ht="15.75" customHeight="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486"/>
      <c r="AC361" s="13"/>
      <c r="AD361" s="13"/>
      <c r="AE361" s="13"/>
      <c r="AF361" s="13"/>
      <c r="AG361" s="13"/>
    </row>
    <row r="362" spans="1:33" ht="15.75" customHeight="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486"/>
      <c r="AC362" s="13"/>
      <c r="AD362" s="13"/>
      <c r="AE362" s="13"/>
      <c r="AF362" s="13"/>
      <c r="AG362" s="13"/>
    </row>
    <row r="363" spans="1:33" ht="15.75" customHeight="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486"/>
      <c r="AC363" s="13"/>
      <c r="AD363" s="13"/>
      <c r="AE363" s="13"/>
      <c r="AF363" s="13"/>
      <c r="AG363" s="13"/>
    </row>
    <row r="364" spans="1:33" ht="15.75" customHeight="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486"/>
      <c r="AC364" s="13"/>
      <c r="AD364" s="13"/>
      <c r="AE364" s="13"/>
      <c r="AF364" s="13"/>
      <c r="AG364" s="13"/>
    </row>
    <row r="365" spans="1:33" ht="15.75" customHeight="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486"/>
      <c r="AC365" s="13"/>
      <c r="AD365" s="13"/>
      <c r="AE365" s="13"/>
      <c r="AF365" s="13"/>
      <c r="AG365" s="13"/>
    </row>
    <row r="366" spans="1:33" ht="15.75" customHeight="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486"/>
      <c r="AC366" s="13"/>
      <c r="AD366" s="13"/>
      <c r="AE366" s="13"/>
      <c r="AF366" s="13"/>
      <c r="AG366" s="13"/>
    </row>
    <row r="367" spans="1:33" ht="15.75" customHeight="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486"/>
      <c r="AC367" s="13"/>
      <c r="AD367" s="13"/>
      <c r="AE367" s="13"/>
      <c r="AF367" s="13"/>
      <c r="AG367" s="13"/>
    </row>
    <row r="368" spans="1:33" ht="15.75" customHeight="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486"/>
      <c r="AC368" s="13"/>
      <c r="AD368" s="13"/>
      <c r="AE368" s="13"/>
      <c r="AF368" s="13"/>
      <c r="AG368" s="13"/>
    </row>
    <row r="369" spans="1:33" ht="15.75" customHeight="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486"/>
      <c r="AC369" s="13"/>
      <c r="AD369" s="13"/>
      <c r="AE369" s="13"/>
      <c r="AF369" s="13"/>
      <c r="AG369" s="13"/>
    </row>
    <row r="370" spans="1:33" ht="15.75" customHeight="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486"/>
      <c r="AC370" s="13"/>
      <c r="AD370" s="13"/>
      <c r="AE370" s="13"/>
      <c r="AF370" s="13"/>
      <c r="AG370" s="13"/>
    </row>
    <row r="371" spans="1:33" ht="15.75" customHeight="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486"/>
      <c r="AC371" s="13"/>
      <c r="AD371" s="13"/>
      <c r="AE371" s="13"/>
      <c r="AF371" s="13"/>
      <c r="AG371" s="13"/>
    </row>
    <row r="372" spans="1:33" ht="15.75" customHeight="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486"/>
      <c r="AC372" s="13"/>
      <c r="AD372" s="13"/>
      <c r="AE372" s="13"/>
      <c r="AF372" s="13"/>
      <c r="AG372" s="13"/>
    </row>
    <row r="373" spans="1:33" ht="15.75" customHeight="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486"/>
      <c r="AC373" s="13"/>
      <c r="AD373" s="13"/>
      <c r="AE373" s="13"/>
      <c r="AF373" s="13"/>
      <c r="AG373" s="13"/>
    </row>
    <row r="374" spans="1:33" ht="15.75" customHeight="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486"/>
      <c r="AC374" s="13"/>
      <c r="AD374" s="13"/>
      <c r="AE374" s="13"/>
      <c r="AF374" s="13"/>
      <c r="AG374" s="13"/>
    </row>
    <row r="375" spans="1:33" ht="15.75" customHeight="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486"/>
      <c r="AC375" s="13"/>
      <c r="AD375" s="13"/>
      <c r="AE375" s="13"/>
      <c r="AF375" s="13"/>
      <c r="AG375" s="13"/>
    </row>
    <row r="376" spans="1:33" ht="15.75" customHeight="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486"/>
      <c r="AC376" s="13"/>
      <c r="AD376" s="13"/>
      <c r="AE376" s="13"/>
      <c r="AF376" s="13"/>
      <c r="AG376" s="13"/>
    </row>
    <row r="377" spans="1:33" ht="15.75" customHeight="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486"/>
      <c r="AC377" s="13"/>
      <c r="AD377" s="13"/>
      <c r="AE377" s="13"/>
      <c r="AF377" s="13"/>
      <c r="AG377" s="13"/>
    </row>
    <row r="378" spans="1:33" ht="15.75" customHeight="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486"/>
      <c r="AC378" s="13"/>
      <c r="AD378" s="13"/>
      <c r="AE378" s="13"/>
      <c r="AF378" s="13"/>
      <c r="AG378" s="13"/>
    </row>
    <row r="379" spans="1:33" ht="15.75" customHeight="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486"/>
      <c r="AC379" s="13"/>
      <c r="AD379" s="13"/>
      <c r="AE379" s="13"/>
      <c r="AF379" s="13"/>
      <c r="AG379" s="13"/>
    </row>
    <row r="380" spans="1:33" ht="15.75" customHeight="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486"/>
      <c r="AC380" s="13"/>
      <c r="AD380" s="13"/>
      <c r="AE380" s="13"/>
      <c r="AF380" s="13"/>
      <c r="AG380" s="13"/>
    </row>
    <row r="381" spans="1:33" ht="15.75" customHeight="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486"/>
      <c r="AC381" s="13"/>
      <c r="AD381" s="13"/>
      <c r="AE381" s="13"/>
      <c r="AF381" s="13"/>
      <c r="AG381" s="13"/>
    </row>
    <row r="382" spans="1:33" ht="15.75" customHeight="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486"/>
      <c r="AC382" s="13"/>
      <c r="AD382" s="13"/>
      <c r="AE382" s="13"/>
      <c r="AF382" s="13"/>
      <c r="AG382" s="13"/>
    </row>
    <row r="383" spans="1:33" ht="15.75" customHeight="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486"/>
      <c r="AC383" s="13"/>
      <c r="AD383" s="13"/>
      <c r="AE383" s="13"/>
      <c r="AF383" s="13"/>
      <c r="AG383" s="13"/>
    </row>
    <row r="384" spans="1:33" ht="15.75" customHeight="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486"/>
      <c r="AC384" s="13"/>
      <c r="AD384" s="13"/>
      <c r="AE384" s="13"/>
      <c r="AF384" s="13"/>
      <c r="AG384" s="13"/>
    </row>
    <row r="385" spans="1:33" ht="15.75" customHeight="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486"/>
      <c r="AC385" s="13"/>
      <c r="AD385" s="13"/>
      <c r="AE385" s="13"/>
      <c r="AF385" s="13"/>
      <c r="AG385" s="13"/>
    </row>
    <row r="386" spans="1:33" ht="15.75" customHeight="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486"/>
      <c r="AC386" s="13"/>
      <c r="AD386" s="13"/>
      <c r="AE386" s="13"/>
      <c r="AF386" s="13"/>
      <c r="AG386" s="13"/>
    </row>
    <row r="387" spans="1:33" ht="15.75" customHeight="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486"/>
      <c r="AC387" s="13"/>
      <c r="AD387" s="13"/>
      <c r="AE387" s="13"/>
      <c r="AF387" s="13"/>
      <c r="AG387" s="13"/>
    </row>
    <row r="388" spans="1:33" ht="15.75" customHeight="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486"/>
      <c r="AC388" s="13"/>
      <c r="AD388" s="13"/>
      <c r="AE388" s="13"/>
      <c r="AF388" s="13"/>
      <c r="AG388" s="13"/>
    </row>
    <row r="389" spans="1:33" ht="15.75" customHeight="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486"/>
      <c r="AC389" s="13"/>
      <c r="AD389" s="13"/>
      <c r="AE389" s="13"/>
      <c r="AF389" s="13"/>
      <c r="AG389" s="13"/>
    </row>
    <row r="390" spans="1:33" ht="15.75" customHeight="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486"/>
      <c r="AC390" s="13"/>
      <c r="AD390" s="13"/>
      <c r="AE390" s="13"/>
      <c r="AF390" s="13"/>
      <c r="AG390" s="13"/>
    </row>
    <row r="391" spans="1:33" ht="15.75" customHeight="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486"/>
      <c r="AC391" s="13"/>
      <c r="AD391" s="13"/>
      <c r="AE391" s="13"/>
      <c r="AF391" s="13"/>
      <c r="AG391" s="13"/>
    </row>
    <row r="392" spans="1:33" ht="15.75" customHeight="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486"/>
      <c r="AC392" s="13"/>
      <c r="AD392" s="13"/>
      <c r="AE392" s="13"/>
      <c r="AF392" s="13"/>
      <c r="AG392" s="13"/>
    </row>
    <row r="393" spans="1:33" ht="15.75" customHeight="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486"/>
      <c r="AC393" s="13"/>
      <c r="AD393" s="13"/>
      <c r="AE393" s="13"/>
      <c r="AF393" s="13"/>
      <c r="AG393" s="13"/>
    </row>
    <row r="394" spans="1:33" ht="15.75" customHeight="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486"/>
      <c r="AC394" s="13"/>
      <c r="AD394" s="13"/>
      <c r="AE394" s="13"/>
      <c r="AF394" s="13"/>
      <c r="AG394" s="13"/>
    </row>
    <row r="395" spans="1:33" ht="15.75" customHeight="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486"/>
      <c r="AC395" s="13"/>
      <c r="AD395" s="13"/>
      <c r="AE395" s="13"/>
      <c r="AF395" s="13"/>
      <c r="AG395" s="13"/>
    </row>
    <row r="396" spans="1:33" ht="15.75" customHeight="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486"/>
      <c r="AC396" s="13"/>
      <c r="AD396" s="13"/>
      <c r="AE396" s="13"/>
      <c r="AF396" s="13"/>
      <c r="AG396" s="13"/>
    </row>
    <row r="397" spans="1:33" ht="15.75" customHeight="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486"/>
      <c r="AC397" s="13"/>
      <c r="AD397" s="13"/>
      <c r="AE397" s="13"/>
      <c r="AF397" s="13"/>
      <c r="AG397" s="13"/>
    </row>
    <row r="398" spans="1:33" ht="15.75" customHeight="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486"/>
      <c r="AC398" s="13"/>
      <c r="AD398" s="13"/>
      <c r="AE398" s="13"/>
      <c r="AF398" s="13"/>
      <c r="AG398" s="13"/>
    </row>
    <row r="399" spans="1:33" ht="15.75" customHeight="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486"/>
      <c r="AC399" s="13"/>
      <c r="AD399" s="13"/>
      <c r="AE399" s="13"/>
      <c r="AF399" s="13"/>
      <c r="AG399" s="13"/>
    </row>
    <row r="400" spans="1:33" ht="15.75" customHeight="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486"/>
      <c r="AC400" s="13"/>
      <c r="AD400" s="13"/>
      <c r="AE400" s="13"/>
      <c r="AF400" s="13"/>
      <c r="AG400" s="13"/>
    </row>
    <row r="401" spans="1:33" ht="15.75" customHeight="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486"/>
      <c r="AC401" s="13"/>
      <c r="AD401" s="13"/>
      <c r="AE401" s="13"/>
      <c r="AF401" s="13"/>
      <c r="AG401" s="13"/>
    </row>
    <row r="402" spans="1:33" ht="15.75" customHeight="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486"/>
      <c r="AC402" s="13"/>
      <c r="AD402" s="13"/>
      <c r="AE402" s="13"/>
      <c r="AF402" s="13"/>
      <c r="AG402" s="13"/>
    </row>
    <row r="403" spans="1:33" ht="15.75" customHeight="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486"/>
      <c r="AC403" s="13"/>
      <c r="AD403" s="13"/>
      <c r="AE403" s="13"/>
      <c r="AF403" s="13"/>
      <c r="AG403" s="13"/>
    </row>
    <row r="404" spans="1:33" ht="15.75" customHeight="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486"/>
      <c r="AC404" s="13"/>
      <c r="AD404" s="13"/>
      <c r="AE404" s="13"/>
      <c r="AF404" s="13"/>
      <c r="AG404" s="13"/>
    </row>
    <row r="405" spans="1:33" ht="15.75" customHeight="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486"/>
      <c r="AC405" s="13"/>
      <c r="AD405" s="13"/>
      <c r="AE405" s="13"/>
      <c r="AF405" s="13"/>
      <c r="AG405" s="13"/>
    </row>
    <row r="406" spans="1:33" ht="15.75" customHeight="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486"/>
      <c r="AC406" s="13"/>
      <c r="AD406" s="13"/>
      <c r="AE406" s="13"/>
      <c r="AF406" s="13"/>
      <c r="AG406" s="13"/>
    </row>
    <row r="407" spans="1:33" ht="15.75" customHeight="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486"/>
      <c r="AC407" s="13"/>
      <c r="AD407" s="13"/>
      <c r="AE407" s="13"/>
      <c r="AF407" s="13"/>
      <c r="AG407" s="13"/>
    </row>
    <row r="408" spans="1:33" ht="15.75" customHeight="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486"/>
      <c r="AC408" s="13"/>
      <c r="AD408" s="13"/>
      <c r="AE408" s="13"/>
      <c r="AF408" s="13"/>
      <c r="AG408" s="13"/>
    </row>
    <row r="409" spans="1:33" ht="15.75" customHeight="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486"/>
      <c r="AC409" s="13"/>
      <c r="AD409" s="13"/>
      <c r="AE409" s="13"/>
      <c r="AF409" s="13"/>
      <c r="AG409" s="13"/>
    </row>
    <row r="410" spans="1:33" ht="15.75" customHeight="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486"/>
      <c r="AC410" s="13"/>
      <c r="AD410" s="13"/>
      <c r="AE410" s="13"/>
      <c r="AF410" s="13"/>
      <c r="AG410" s="13"/>
    </row>
    <row r="411" spans="1:33" ht="15.75" customHeight="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486"/>
      <c r="AC411" s="13"/>
      <c r="AD411" s="13"/>
      <c r="AE411" s="13"/>
      <c r="AF411" s="13"/>
      <c r="AG411" s="13"/>
    </row>
    <row r="412" spans="1:33" ht="15.75" customHeight="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486"/>
      <c r="AC412" s="13"/>
      <c r="AD412" s="13"/>
      <c r="AE412" s="13"/>
      <c r="AF412" s="13"/>
      <c r="AG412" s="13"/>
    </row>
    <row r="413" spans="1:33" ht="15.75" customHeight="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486"/>
      <c r="AC413" s="13"/>
      <c r="AD413" s="13"/>
      <c r="AE413" s="13"/>
      <c r="AF413" s="13"/>
      <c r="AG413" s="13"/>
    </row>
    <row r="414" spans="1:33" ht="15.75" customHeight="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486"/>
      <c r="AC414" s="13"/>
      <c r="AD414" s="13"/>
      <c r="AE414" s="13"/>
      <c r="AF414" s="13"/>
      <c r="AG414" s="13"/>
    </row>
    <row r="415" spans="1:33" ht="15.75" customHeight="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486"/>
      <c r="AC415" s="13"/>
      <c r="AD415" s="13"/>
      <c r="AE415" s="13"/>
      <c r="AF415" s="13"/>
      <c r="AG415" s="13"/>
    </row>
    <row r="416" spans="1:33" ht="15.75" customHeight="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486"/>
      <c r="AC416" s="13"/>
      <c r="AD416" s="13"/>
      <c r="AE416" s="13"/>
      <c r="AF416" s="13"/>
      <c r="AG416" s="13"/>
    </row>
    <row r="417" spans="1:33" ht="15.75" customHeight="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486"/>
      <c r="AC417" s="13"/>
      <c r="AD417" s="13"/>
      <c r="AE417" s="13"/>
      <c r="AF417" s="13"/>
      <c r="AG417" s="13"/>
    </row>
    <row r="418" spans="1:33" ht="15.75" customHeight="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486"/>
      <c r="AC418" s="13"/>
      <c r="AD418" s="13"/>
      <c r="AE418" s="13"/>
      <c r="AF418" s="13"/>
      <c r="AG418" s="13"/>
    </row>
    <row r="419" spans="1:33" ht="15.75" customHeight="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486"/>
      <c r="AC419" s="13"/>
      <c r="AD419" s="13"/>
      <c r="AE419" s="13"/>
      <c r="AF419" s="13"/>
      <c r="AG419" s="13"/>
    </row>
    <row r="420" spans="1:33" ht="15.75" customHeight="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486"/>
      <c r="AC420" s="13"/>
      <c r="AD420" s="13"/>
      <c r="AE420" s="13"/>
      <c r="AF420" s="13"/>
      <c r="AG420" s="13"/>
    </row>
    <row r="421" spans="1:33" ht="15.75" customHeight="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486"/>
      <c r="AC421" s="13"/>
      <c r="AD421" s="13"/>
      <c r="AE421" s="13"/>
      <c r="AF421" s="13"/>
      <c r="AG421" s="13"/>
    </row>
    <row r="422" spans="1:33" ht="15.75" customHeight="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486"/>
      <c r="AC422" s="13"/>
      <c r="AD422" s="13"/>
      <c r="AE422" s="13"/>
      <c r="AF422" s="13"/>
      <c r="AG422" s="13"/>
    </row>
    <row r="423" spans="1:33" ht="15.75" customHeight="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486"/>
      <c r="AC423" s="13"/>
      <c r="AD423" s="13"/>
      <c r="AE423" s="13"/>
      <c r="AF423" s="13"/>
      <c r="AG423" s="13"/>
    </row>
    <row r="424" spans="1:33" ht="15.75" customHeight="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486"/>
      <c r="AC424" s="13"/>
      <c r="AD424" s="13"/>
      <c r="AE424" s="13"/>
      <c r="AF424" s="13"/>
      <c r="AG424" s="13"/>
    </row>
    <row r="425" spans="1:33" ht="15.75" customHeight="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486"/>
      <c r="AC425" s="13"/>
      <c r="AD425" s="13"/>
      <c r="AE425" s="13"/>
      <c r="AF425" s="13"/>
      <c r="AG425" s="13"/>
    </row>
    <row r="426" spans="1:33" ht="15.75" customHeight="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486"/>
      <c r="AC426" s="13"/>
      <c r="AD426" s="13"/>
      <c r="AE426" s="13"/>
      <c r="AF426" s="13"/>
      <c r="AG426" s="13"/>
    </row>
    <row r="427" spans="1:33" ht="15.75" customHeight="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486"/>
      <c r="AC427" s="13"/>
      <c r="AD427" s="13"/>
      <c r="AE427" s="13"/>
      <c r="AF427" s="13"/>
      <c r="AG427" s="13"/>
    </row>
    <row r="428" spans="1:33" ht="15.75" customHeight="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486"/>
      <c r="AC428" s="13"/>
      <c r="AD428" s="13"/>
      <c r="AE428" s="13"/>
      <c r="AF428" s="13"/>
      <c r="AG428" s="13"/>
    </row>
    <row r="429" spans="1:33" ht="15.75" customHeight="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486"/>
      <c r="AC429" s="13"/>
      <c r="AD429" s="13"/>
      <c r="AE429" s="13"/>
      <c r="AF429" s="13"/>
      <c r="AG429" s="13"/>
    </row>
    <row r="430" spans="1:33" ht="15.75" customHeight="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486"/>
      <c r="AC430" s="13"/>
      <c r="AD430" s="13"/>
      <c r="AE430" s="13"/>
      <c r="AF430" s="13"/>
      <c r="AG430" s="13"/>
    </row>
    <row r="431" spans="1:33" ht="15.75" customHeight="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486"/>
      <c r="AC431" s="13"/>
      <c r="AD431" s="13"/>
      <c r="AE431" s="13"/>
      <c r="AF431" s="13"/>
      <c r="AG431" s="13"/>
    </row>
    <row r="432" spans="1:33" ht="15.75" customHeight="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486"/>
      <c r="AC432" s="13"/>
      <c r="AD432" s="13"/>
      <c r="AE432" s="13"/>
      <c r="AF432" s="13"/>
      <c r="AG432" s="13"/>
    </row>
    <row r="433" spans="1:33" ht="15.75" customHeight="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486"/>
      <c r="AC433" s="13"/>
      <c r="AD433" s="13"/>
      <c r="AE433" s="13"/>
      <c r="AF433" s="13"/>
      <c r="AG433" s="13"/>
    </row>
    <row r="434" spans="1:33" ht="15.75" customHeight="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486"/>
      <c r="AC434" s="13"/>
      <c r="AD434" s="13"/>
      <c r="AE434" s="13"/>
      <c r="AF434" s="13"/>
      <c r="AG434" s="13"/>
    </row>
    <row r="435" spans="1:33" ht="15.75" customHeight="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486"/>
      <c r="AC435" s="13"/>
      <c r="AD435" s="13"/>
      <c r="AE435" s="13"/>
      <c r="AF435" s="13"/>
      <c r="AG435" s="13"/>
    </row>
    <row r="436" spans="1:33" ht="15.75" customHeight="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486"/>
      <c r="AC436" s="13"/>
      <c r="AD436" s="13"/>
      <c r="AE436" s="13"/>
      <c r="AF436" s="13"/>
      <c r="AG436" s="13"/>
    </row>
    <row r="437" spans="1:33" ht="15.75" customHeight="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486"/>
      <c r="AC437" s="13"/>
      <c r="AD437" s="13"/>
      <c r="AE437" s="13"/>
      <c r="AF437" s="13"/>
      <c r="AG437" s="13"/>
    </row>
    <row r="438" spans="1:33" ht="15.75" customHeight="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486"/>
      <c r="AC438" s="13"/>
      <c r="AD438" s="13"/>
      <c r="AE438" s="13"/>
      <c r="AF438" s="13"/>
      <c r="AG438" s="13"/>
    </row>
    <row r="439" spans="1:33" ht="15.75" customHeight="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486"/>
      <c r="AC439" s="13"/>
      <c r="AD439" s="13"/>
      <c r="AE439" s="13"/>
      <c r="AF439" s="13"/>
      <c r="AG439" s="13"/>
    </row>
    <row r="440" spans="1:33" ht="15.75" customHeight="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486"/>
      <c r="AC440" s="13"/>
      <c r="AD440" s="13"/>
      <c r="AE440" s="13"/>
      <c r="AF440" s="13"/>
      <c r="AG440" s="13"/>
    </row>
    <row r="441" spans="1:33" ht="15.75" customHeight="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486"/>
      <c r="AC441" s="13"/>
      <c r="AD441" s="13"/>
      <c r="AE441" s="13"/>
      <c r="AF441" s="13"/>
      <c r="AG441" s="13"/>
    </row>
    <row r="442" spans="1:33" ht="15.75" customHeight="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486"/>
      <c r="AC442" s="13"/>
      <c r="AD442" s="13"/>
      <c r="AE442" s="13"/>
      <c r="AF442" s="13"/>
      <c r="AG442" s="13"/>
    </row>
    <row r="443" spans="1:33" ht="15.75" customHeight="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486"/>
      <c r="AC443" s="13"/>
      <c r="AD443" s="13"/>
      <c r="AE443" s="13"/>
      <c r="AF443" s="13"/>
      <c r="AG443" s="13"/>
    </row>
    <row r="444" spans="1:33" ht="15.75" customHeight="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486"/>
      <c r="AC444" s="13"/>
      <c r="AD444" s="13"/>
      <c r="AE444" s="13"/>
      <c r="AF444" s="13"/>
      <c r="AG444" s="13"/>
    </row>
    <row r="445" spans="1:33" ht="15.75" customHeight="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486"/>
      <c r="AC445" s="13"/>
      <c r="AD445" s="13"/>
      <c r="AE445" s="13"/>
      <c r="AF445" s="13"/>
      <c r="AG445" s="13"/>
    </row>
    <row r="446" spans="1:33" ht="15.75" customHeight="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486"/>
      <c r="AC446" s="13"/>
      <c r="AD446" s="13"/>
      <c r="AE446" s="13"/>
      <c r="AF446" s="13"/>
      <c r="AG446" s="13"/>
    </row>
    <row r="447" spans="1:33" ht="15.75" customHeight="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486"/>
      <c r="AC447" s="13"/>
      <c r="AD447" s="13"/>
      <c r="AE447" s="13"/>
      <c r="AF447" s="13"/>
      <c r="AG447" s="13"/>
    </row>
    <row r="448" spans="1:33" ht="15.75" customHeight="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486"/>
      <c r="AC448" s="13"/>
      <c r="AD448" s="13"/>
      <c r="AE448" s="13"/>
      <c r="AF448" s="13"/>
      <c r="AG448" s="13"/>
    </row>
    <row r="449" spans="1:33" ht="15.75" customHeight="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486"/>
      <c r="AC449" s="13"/>
      <c r="AD449" s="13"/>
      <c r="AE449" s="13"/>
      <c r="AF449" s="13"/>
      <c r="AG449" s="13"/>
    </row>
    <row r="450" spans="1:33" ht="15.75" customHeight="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486"/>
      <c r="AC450" s="13"/>
      <c r="AD450" s="13"/>
      <c r="AE450" s="13"/>
      <c r="AF450" s="13"/>
      <c r="AG450" s="13"/>
    </row>
    <row r="451" spans="1:33" ht="15.75" customHeight="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486"/>
      <c r="AC451" s="13"/>
      <c r="AD451" s="13"/>
      <c r="AE451" s="13"/>
      <c r="AF451" s="13"/>
      <c r="AG451" s="13"/>
    </row>
    <row r="452" spans="1:33" ht="15.75" customHeight="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486"/>
      <c r="AC452" s="13"/>
      <c r="AD452" s="13"/>
      <c r="AE452" s="13"/>
      <c r="AF452" s="13"/>
      <c r="AG452" s="13"/>
    </row>
    <row r="453" spans="1:33" ht="15.75" customHeight="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486"/>
      <c r="AC453" s="13"/>
      <c r="AD453" s="13"/>
      <c r="AE453" s="13"/>
      <c r="AF453" s="13"/>
      <c r="AG453" s="13"/>
    </row>
    <row r="454" spans="1:33" ht="15.75" customHeight="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486"/>
      <c r="AC454" s="13"/>
      <c r="AD454" s="13"/>
      <c r="AE454" s="13"/>
      <c r="AF454" s="13"/>
      <c r="AG454" s="13"/>
    </row>
    <row r="455" spans="1:33" ht="15.75" customHeight="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486"/>
      <c r="AC455" s="13"/>
      <c r="AD455" s="13"/>
      <c r="AE455" s="13"/>
      <c r="AF455" s="13"/>
      <c r="AG455" s="13"/>
    </row>
    <row r="456" spans="1:33" ht="15.75" customHeight="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486"/>
      <c r="AC456" s="13"/>
      <c r="AD456" s="13"/>
      <c r="AE456" s="13"/>
      <c r="AF456" s="13"/>
      <c r="AG456" s="13"/>
    </row>
    <row r="457" spans="1:33" ht="15.75" customHeight="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486"/>
      <c r="AC457" s="13"/>
      <c r="AD457" s="13"/>
      <c r="AE457" s="13"/>
      <c r="AF457" s="13"/>
      <c r="AG457" s="13"/>
    </row>
    <row r="458" spans="1:33" ht="15.75" customHeight="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486"/>
      <c r="AC458" s="13"/>
      <c r="AD458" s="13"/>
      <c r="AE458" s="13"/>
      <c r="AF458" s="13"/>
      <c r="AG458" s="13"/>
    </row>
    <row r="459" spans="1:33" ht="15.75" customHeight="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486"/>
      <c r="AC459" s="13"/>
      <c r="AD459" s="13"/>
      <c r="AE459" s="13"/>
      <c r="AF459" s="13"/>
      <c r="AG459" s="13"/>
    </row>
    <row r="460" spans="1:33" ht="15.75" customHeight="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486"/>
      <c r="AC460" s="13"/>
      <c r="AD460" s="13"/>
      <c r="AE460" s="13"/>
      <c r="AF460" s="13"/>
      <c r="AG460" s="13"/>
    </row>
    <row r="461" spans="1:33" ht="15.75" customHeight="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486"/>
      <c r="AC461" s="13"/>
      <c r="AD461" s="13"/>
      <c r="AE461" s="13"/>
      <c r="AF461" s="13"/>
      <c r="AG461" s="13"/>
    </row>
    <row r="462" spans="1:33" ht="15.75" customHeight="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486"/>
      <c r="AC462" s="13"/>
      <c r="AD462" s="13"/>
      <c r="AE462" s="13"/>
      <c r="AF462" s="13"/>
      <c r="AG462" s="13"/>
    </row>
    <row r="463" spans="1:33" ht="15.75" customHeight="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486"/>
      <c r="AC463" s="13"/>
      <c r="AD463" s="13"/>
      <c r="AE463" s="13"/>
      <c r="AF463" s="13"/>
      <c r="AG463" s="13"/>
    </row>
    <row r="464" spans="1:33" ht="15.75" customHeight="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486"/>
      <c r="AC464" s="13"/>
      <c r="AD464" s="13"/>
      <c r="AE464" s="13"/>
      <c r="AF464" s="13"/>
      <c r="AG464" s="13"/>
    </row>
    <row r="465" spans="1:33" ht="15.75" customHeight="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486"/>
      <c r="AC465" s="13"/>
      <c r="AD465" s="13"/>
      <c r="AE465" s="13"/>
      <c r="AF465" s="13"/>
      <c r="AG465" s="13"/>
    </row>
    <row r="466" spans="1:33" ht="15.75" customHeight="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486"/>
      <c r="AC466" s="13"/>
      <c r="AD466" s="13"/>
      <c r="AE466" s="13"/>
      <c r="AF466" s="13"/>
      <c r="AG466" s="13"/>
    </row>
    <row r="467" spans="1:33" ht="15.75" customHeight="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486"/>
      <c r="AC467" s="13"/>
      <c r="AD467" s="13"/>
      <c r="AE467" s="13"/>
      <c r="AF467" s="13"/>
      <c r="AG467" s="13"/>
    </row>
    <row r="468" spans="1:33" ht="15.75" customHeight="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486"/>
      <c r="AC468" s="13"/>
      <c r="AD468" s="13"/>
      <c r="AE468" s="13"/>
      <c r="AF468" s="13"/>
      <c r="AG468" s="13"/>
    </row>
    <row r="469" spans="1:33" ht="15.75" customHeight="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486"/>
      <c r="AC469" s="13"/>
      <c r="AD469" s="13"/>
      <c r="AE469" s="13"/>
      <c r="AF469" s="13"/>
      <c r="AG469" s="13"/>
    </row>
    <row r="470" spans="1:33" ht="15.75" customHeight="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486"/>
      <c r="AC470" s="13"/>
      <c r="AD470" s="13"/>
      <c r="AE470" s="13"/>
      <c r="AF470" s="13"/>
      <c r="AG470" s="13"/>
    </row>
    <row r="471" spans="1:33" ht="15.75" customHeight="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486"/>
      <c r="AC471" s="13"/>
      <c r="AD471" s="13"/>
      <c r="AE471" s="13"/>
      <c r="AF471" s="13"/>
      <c r="AG471" s="13"/>
    </row>
    <row r="472" spans="1:33" ht="15.75" customHeight="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486"/>
      <c r="AC472" s="13"/>
      <c r="AD472" s="13"/>
      <c r="AE472" s="13"/>
      <c r="AF472" s="13"/>
      <c r="AG472" s="13"/>
    </row>
    <row r="473" spans="1:33" ht="15.75" customHeight="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486"/>
      <c r="AC473" s="13"/>
      <c r="AD473" s="13"/>
      <c r="AE473" s="13"/>
      <c r="AF473" s="13"/>
      <c r="AG473" s="13"/>
    </row>
    <row r="474" spans="1:33" ht="15.75" customHeight="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486"/>
      <c r="AC474" s="13"/>
      <c r="AD474" s="13"/>
      <c r="AE474" s="13"/>
      <c r="AF474" s="13"/>
      <c r="AG474" s="13"/>
    </row>
    <row r="475" spans="1:33" ht="15.75" customHeight="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486"/>
      <c r="AC475" s="13"/>
      <c r="AD475" s="13"/>
      <c r="AE475" s="13"/>
      <c r="AF475" s="13"/>
      <c r="AG475" s="13"/>
    </row>
    <row r="476" spans="1:33" ht="15.75" customHeight="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486"/>
      <c r="AC476" s="13"/>
      <c r="AD476" s="13"/>
      <c r="AE476" s="13"/>
      <c r="AF476" s="13"/>
      <c r="AG476" s="13"/>
    </row>
    <row r="477" spans="1:33" ht="15.75" customHeight="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486"/>
      <c r="AC477" s="13"/>
      <c r="AD477" s="13"/>
      <c r="AE477" s="13"/>
      <c r="AF477" s="13"/>
      <c r="AG477" s="13"/>
    </row>
    <row r="478" spans="1:33" ht="15.75" customHeight="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486"/>
      <c r="AC478" s="13"/>
      <c r="AD478" s="13"/>
      <c r="AE478" s="13"/>
      <c r="AF478" s="13"/>
      <c r="AG478" s="13"/>
    </row>
    <row r="479" spans="1:33" ht="15.75" customHeight="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486"/>
      <c r="AC479" s="13"/>
      <c r="AD479" s="13"/>
      <c r="AE479" s="13"/>
      <c r="AF479" s="13"/>
      <c r="AG479" s="13"/>
    </row>
    <row r="480" spans="1:33" ht="15.75" customHeight="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486"/>
      <c r="AC480" s="13"/>
      <c r="AD480" s="13"/>
      <c r="AE480" s="13"/>
      <c r="AF480" s="13"/>
      <c r="AG480" s="13"/>
    </row>
    <row r="481" spans="1:33" ht="15.75" customHeight="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486"/>
      <c r="AC481" s="13"/>
      <c r="AD481" s="13"/>
      <c r="AE481" s="13"/>
      <c r="AF481" s="13"/>
      <c r="AG481" s="13"/>
    </row>
    <row r="482" spans="1:33" ht="15.75" customHeight="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486"/>
      <c r="AC482" s="13"/>
      <c r="AD482" s="13"/>
      <c r="AE482" s="13"/>
      <c r="AF482" s="13"/>
      <c r="AG482" s="13"/>
    </row>
    <row r="483" spans="1:33" ht="15.75" customHeight="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486"/>
      <c r="AC483" s="13"/>
      <c r="AD483" s="13"/>
      <c r="AE483" s="13"/>
      <c r="AF483" s="13"/>
      <c r="AG483" s="13"/>
    </row>
    <row r="484" spans="1:33" ht="15.75" customHeight="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486"/>
      <c r="AC484" s="13"/>
      <c r="AD484" s="13"/>
      <c r="AE484" s="13"/>
      <c r="AF484" s="13"/>
      <c r="AG484" s="13"/>
    </row>
    <row r="485" spans="1:33" ht="15.75" customHeight="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486"/>
      <c r="AC485" s="13"/>
      <c r="AD485" s="13"/>
      <c r="AE485" s="13"/>
      <c r="AF485" s="13"/>
      <c r="AG485" s="13"/>
    </row>
    <row r="486" spans="1:33" ht="15.75" customHeight="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486"/>
      <c r="AC486" s="13"/>
      <c r="AD486" s="13"/>
      <c r="AE486" s="13"/>
      <c r="AF486" s="13"/>
      <c r="AG486" s="13"/>
    </row>
    <row r="487" spans="1:33" ht="15.75" customHeight="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486"/>
      <c r="AC487" s="13"/>
      <c r="AD487" s="13"/>
      <c r="AE487" s="13"/>
      <c r="AF487" s="13"/>
      <c r="AG487" s="13"/>
    </row>
    <row r="488" spans="1:33" ht="15.75" customHeight="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486"/>
      <c r="AC488" s="13"/>
      <c r="AD488" s="13"/>
      <c r="AE488" s="13"/>
      <c r="AF488" s="13"/>
      <c r="AG488" s="13"/>
    </row>
    <row r="489" spans="1:33" ht="15.75" customHeight="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486"/>
      <c r="AC489" s="13"/>
      <c r="AD489" s="13"/>
      <c r="AE489" s="13"/>
      <c r="AF489" s="13"/>
      <c r="AG489" s="13"/>
    </row>
    <row r="490" spans="1:33" ht="15.75" customHeight="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486"/>
      <c r="AC490" s="13"/>
      <c r="AD490" s="13"/>
      <c r="AE490" s="13"/>
      <c r="AF490" s="13"/>
      <c r="AG490" s="13"/>
    </row>
    <row r="491" spans="1:33" ht="15.75" customHeight="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486"/>
      <c r="AC491" s="13"/>
      <c r="AD491" s="13"/>
      <c r="AE491" s="13"/>
      <c r="AF491" s="13"/>
      <c r="AG491" s="13"/>
    </row>
    <row r="492" spans="1:33" ht="15.75" customHeight="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486"/>
      <c r="AC492" s="13"/>
      <c r="AD492" s="13"/>
      <c r="AE492" s="13"/>
      <c r="AF492" s="13"/>
      <c r="AG492" s="13"/>
    </row>
    <row r="493" spans="1:33" ht="15.75" customHeight="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486"/>
      <c r="AC493" s="13"/>
      <c r="AD493" s="13"/>
      <c r="AE493" s="13"/>
      <c r="AF493" s="13"/>
      <c r="AG493" s="13"/>
    </row>
    <row r="494" spans="1:33" ht="15.75" customHeight="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486"/>
      <c r="AC494" s="13"/>
      <c r="AD494" s="13"/>
      <c r="AE494" s="13"/>
      <c r="AF494" s="13"/>
      <c r="AG494" s="13"/>
    </row>
    <row r="495" spans="1:33" ht="15.75" customHeight="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486"/>
      <c r="AC495" s="13"/>
      <c r="AD495" s="13"/>
      <c r="AE495" s="13"/>
      <c r="AF495" s="13"/>
      <c r="AG495" s="13"/>
    </row>
    <row r="496" spans="1:33" ht="15.75" customHeight="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486"/>
      <c r="AC496" s="13"/>
      <c r="AD496" s="13"/>
      <c r="AE496" s="13"/>
      <c r="AF496" s="13"/>
      <c r="AG496" s="13"/>
    </row>
    <row r="497" spans="1:33" ht="15.75" customHeight="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486"/>
      <c r="AC497" s="13"/>
      <c r="AD497" s="13"/>
      <c r="AE497" s="13"/>
      <c r="AF497" s="13"/>
      <c r="AG497" s="13"/>
    </row>
    <row r="498" spans="1:33" ht="15.75" customHeight="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486"/>
      <c r="AC498" s="13"/>
      <c r="AD498" s="13"/>
      <c r="AE498" s="13"/>
      <c r="AF498" s="13"/>
      <c r="AG498" s="13"/>
    </row>
    <row r="499" spans="1:33" ht="15.75" customHeight="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486"/>
      <c r="AC499" s="13"/>
      <c r="AD499" s="13"/>
      <c r="AE499" s="13"/>
      <c r="AF499" s="13"/>
      <c r="AG499" s="13"/>
    </row>
    <row r="500" spans="1:33" ht="15.75" customHeight="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486"/>
      <c r="AC500" s="13"/>
      <c r="AD500" s="13"/>
      <c r="AE500" s="13"/>
      <c r="AF500" s="13"/>
      <c r="AG500" s="13"/>
    </row>
    <row r="501" spans="1:33" ht="15.75" customHeight="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486"/>
      <c r="AC501" s="13"/>
      <c r="AD501" s="13"/>
      <c r="AE501" s="13"/>
      <c r="AF501" s="13"/>
      <c r="AG501" s="13"/>
    </row>
    <row r="502" spans="1:33" ht="15.75" customHeight="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486"/>
      <c r="AC502" s="13"/>
      <c r="AD502" s="13"/>
      <c r="AE502" s="13"/>
      <c r="AF502" s="13"/>
      <c r="AG502" s="13"/>
    </row>
    <row r="503" spans="1:33" ht="15.75" customHeight="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486"/>
      <c r="AC503" s="13"/>
      <c r="AD503" s="13"/>
      <c r="AE503" s="13"/>
      <c r="AF503" s="13"/>
      <c r="AG503" s="13"/>
    </row>
    <row r="504" spans="1:33" ht="15.75" customHeight="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486"/>
      <c r="AC504" s="13"/>
      <c r="AD504" s="13"/>
      <c r="AE504" s="13"/>
      <c r="AF504" s="13"/>
      <c r="AG504" s="13"/>
    </row>
    <row r="505" spans="1:33" ht="15.75" customHeight="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486"/>
      <c r="AC505" s="13"/>
      <c r="AD505" s="13"/>
      <c r="AE505" s="13"/>
      <c r="AF505" s="13"/>
      <c r="AG505" s="13"/>
    </row>
    <row r="506" spans="1:33" ht="15.75" customHeight="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486"/>
      <c r="AC506" s="13"/>
      <c r="AD506" s="13"/>
      <c r="AE506" s="13"/>
      <c r="AF506" s="13"/>
      <c r="AG506" s="13"/>
    </row>
    <row r="507" spans="1:33" ht="15.75" customHeight="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486"/>
      <c r="AC507" s="13"/>
      <c r="AD507" s="13"/>
      <c r="AE507" s="13"/>
      <c r="AF507" s="13"/>
      <c r="AG507" s="13"/>
    </row>
    <row r="508" spans="1:33" ht="15.75" customHeight="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486"/>
      <c r="AC508" s="13"/>
      <c r="AD508" s="13"/>
      <c r="AE508" s="13"/>
      <c r="AF508" s="13"/>
      <c r="AG508" s="13"/>
    </row>
    <row r="509" spans="1:33" ht="15.75" customHeight="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486"/>
      <c r="AC509" s="13"/>
      <c r="AD509" s="13"/>
      <c r="AE509" s="13"/>
      <c r="AF509" s="13"/>
      <c r="AG509" s="13"/>
    </row>
    <row r="510" spans="1:33" ht="15.75" customHeight="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486"/>
      <c r="AC510" s="13"/>
      <c r="AD510" s="13"/>
      <c r="AE510" s="13"/>
      <c r="AF510" s="13"/>
      <c r="AG510" s="13"/>
    </row>
    <row r="511" spans="1:33" ht="15.75" customHeight="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486"/>
      <c r="AC511" s="13"/>
      <c r="AD511" s="13"/>
      <c r="AE511" s="13"/>
      <c r="AF511" s="13"/>
      <c r="AG511" s="13"/>
    </row>
    <row r="512" spans="1:33" ht="15.75" customHeight="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486"/>
      <c r="AC512" s="13"/>
      <c r="AD512" s="13"/>
      <c r="AE512" s="13"/>
      <c r="AF512" s="13"/>
      <c r="AG512" s="13"/>
    </row>
    <row r="513" spans="1:33" ht="15.75" customHeight="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486"/>
      <c r="AC513" s="13"/>
      <c r="AD513" s="13"/>
      <c r="AE513" s="13"/>
      <c r="AF513" s="13"/>
      <c r="AG513" s="13"/>
    </row>
    <row r="514" spans="1:33" ht="15.75" customHeight="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486"/>
      <c r="AC514" s="13"/>
      <c r="AD514" s="13"/>
      <c r="AE514" s="13"/>
      <c r="AF514" s="13"/>
      <c r="AG514" s="13"/>
    </row>
    <row r="515" spans="1:33" ht="15.75" customHeight="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486"/>
      <c r="AC515" s="13"/>
      <c r="AD515" s="13"/>
      <c r="AE515" s="13"/>
      <c r="AF515" s="13"/>
      <c r="AG515" s="13"/>
    </row>
    <row r="516" spans="1:33" ht="15.75" customHeight="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486"/>
      <c r="AC516" s="13"/>
      <c r="AD516" s="13"/>
      <c r="AE516" s="13"/>
      <c r="AF516" s="13"/>
      <c r="AG516" s="13"/>
    </row>
    <row r="517" spans="1:33" ht="15.75" customHeight="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486"/>
      <c r="AC517" s="13"/>
      <c r="AD517" s="13"/>
      <c r="AE517" s="13"/>
      <c r="AF517" s="13"/>
      <c r="AG517" s="13"/>
    </row>
    <row r="518" spans="1:33" ht="15.75" customHeight="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486"/>
      <c r="AC518" s="13"/>
      <c r="AD518" s="13"/>
      <c r="AE518" s="13"/>
      <c r="AF518" s="13"/>
      <c r="AG518" s="13"/>
    </row>
    <row r="519" spans="1:33" ht="15.75" customHeight="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486"/>
      <c r="AC519" s="13"/>
      <c r="AD519" s="13"/>
      <c r="AE519" s="13"/>
      <c r="AF519" s="13"/>
      <c r="AG519" s="13"/>
    </row>
    <row r="520" spans="1:33" ht="15.75" customHeight="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486"/>
      <c r="AC520" s="13"/>
      <c r="AD520" s="13"/>
      <c r="AE520" s="13"/>
      <c r="AF520" s="13"/>
      <c r="AG520" s="13"/>
    </row>
    <row r="521" spans="1:33" ht="15.75" customHeight="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486"/>
      <c r="AC521" s="13"/>
      <c r="AD521" s="13"/>
      <c r="AE521" s="13"/>
      <c r="AF521" s="13"/>
      <c r="AG521" s="13"/>
    </row>
    <row r="522" spans="1:33" ht="15.75" customHeight="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486"/>
      <c r="AC522" s="13"/>
      <c r="AD522" s="13"/>
      <c r="AE522" s="13"/>
      <c r="AF522" s="13"/>
      <c r="AG522" s="13"/>
    </row>
    <row r="523" spans="1:33" ht="15.75" customHeight="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486"/>
      <c r="AC523" s="13"/>
      <c r="AD523" s="13"/>
      <c r="AE523" s="13"/>
      <c r="AF523" s="13"/>
      <c r="AG523" s="13"/>
    </row>
    <row r="524" spans="1:33" ht="15.75" customHeight="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486"/>
      <c r="AC524" s="13"/>
      <c r="AD524" s="13"/>
      <c r="AE524" s="13"/>
      <c r="AF524" s="13"/>
      <c r="AG524" s="13"/>
    </row>
    <row r="525" spans="1:33" ht="15.75" customHeight="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486"/>
      <c r="AC525" s="13"/>
      <c r="AD525" s="13"/>
      <c r="AE525" s="13"/>
      <c r="AF525" s="13"/>
      <c r="AG525" s="13"/>
    </row>
    <row r="526" spans="1:33" ht="15.75" customHeight="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486"/>
      <c r="AC526" s="13"/>
      <c r="AD526" s="13"/>
      <c r="AE526" s="13"/>
      <c r="AF526" s="13"/>
      <c r="AG526" s="13"/>
    </row>
    <row r="527" spans="1:33" ht="15.75" customHeight="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486"/>
      <c r="AC527" s="13"/>
      <c r="AD527" s="13"/>
      <c r="AE527" s="13"/>
      <c r="AF527" s="13"/>
      <c r="AG527" s="13"/>
    </row>
    <row r="528" spans="1:33" ht="15.75" customHeight="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486"/>
      <c r="AC528" s="13"/>
      <c r="AD528" s="13"/>
      <c r="AE528" s="13"/>
      <c r="AF528" s="13"/>
      <c r="AG528" s="13"/>
    </row>
    <row r="529" spans="1:33" ht="15.75" customHeight="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486"/>
      <c r="AC529" s="13"/>
      <c r="AD529" s="13"/>
      <c r="AE529" s="13"/>
      <c r="AF529" s="13"/>
      <c r="AG529" s="13"/>
    </row>
    <row r="530" spans="1:33" ht="15.75" customHeight="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486"/>
      <c r="AC530" s="13"/>
      <c r="AD530" s="13"/>
      <c r="AE530" s="13"/>
      <c r="AF530" s="13"/>
      <c r="AG530" s="13"/>
    </row>
    <row r="531" spans="1:33" ht="15.75" customHeight="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486"/>
      <c r="AC531" s="13"/>
      <c r="AD531" s="13"/>
      <c r="AE531" s="13"/>
      <c r="AF531" s="13"/>
      <c r="AG531" s="13"/>
    </row>
    <row r="532" spans="1:33" ht="15.75" customHeight="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486"/>
      <c r="AC532" s="13"/>
      <c r="AD532" s="13"/>
      <c r="AE532" s="13"/>
      <c r="AF532" s="13"/>
      <c r="AG532" s="13"/>
    </row>
    <row r="533" spans="1:33" ht="15.75" customHeight="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486"/>
      <c r="AC533" s="13"/>
      <c r="AD533" s="13"/>
      <c r="AE533" s="13"/>
      <c r="AF533" s="13"/>
      <c r="AG533" s="13"/>
    </row>
    <row r="534" spans="1:33" ht="15.75" customHeight="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486"/>
      <c r="AC534" s="13"/>
      <c r="AD534" s="13"/>
      <c r="AE534" s="13"/>
      <c r="AF534" s="13"/>
      <c r="AG534" s="13"/>
    </row>
    <row r="535" spans="1:33" ht="15.75" customHeight="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486"/>
      <c r="AC535" s="13"/>
      <c r="AD535" s="13"/>
      <c r="AE535" s="13"/>
      <c r="AF535" s="13"/>
      <c r="AG535" s="13"/>
    </row>
    <row r="536" spans="1:33" ht="15.75" customHeight="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486"/>
      <c r="AC536" s="13"/>
      <c r="AD536" s="13"/>
      <c r="AE536" s="13"/>
      <c r="AF536" s="13"/>
      <c r="AG536" s="13"/>
    </row>
    <row r="537" spans="1:33" ht="15.75" customHeight="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486"/>
      <c r="AC537" s="13"/>
      <c r="AD537" s="13"/>
      <c r="AE537" s="13"/>
      <c r="AF537" s="13"/>
      <c r="AG537" s="13"/>
    </row>
    <row r="538" spans="1:33" ht="15.75" customHeight="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486"/>
      <c r="AC538" s="13"/>
      <c r="AD538" s="13"/>
      <c r="AE538" s="13"/>
      <c r="AF538" s="13"/>
      <c r="AG538" s="13"/>
    </row>
    <row r="539" spans="1:33" ht="15.75" customHeight="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486"/>
      <c r="AC539" s="13"/>
      <c r="AD539" s="13"/>
      <c r="AE539" s="13"/>
      <c r="AF539" s="13"/>
      <c r="AG539" s="13"/>
    </row>
    <row r="540" spans="1:33" ht="15.75" customHeight="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486"/>
      <c r="AC540" s="13"/>
      <c r="AD540" s="13"/>
      <c r="AE540" s="13"/>
      <c r="AF540" s="13"/>
      <c r="AG540" s="13"/>
    </row>
    <row r="541" spans="1:33" ht="15.75" customHeight="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486"/>
      <c r="AC541" s="13"/>
      <c r="AD541" s="13"/>
      <c r="AE541" s="13"/>
      <c r="AF541" s="13"/>
      <c r="AG541" s="13"/>
    </row>
    <row r="542" spans="1:33" ht="15.75" customHeight="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486"/>
      <c r="AC542" s="13"/>
      <c r="AD542" s="13"/>
      <c r="AE542" s="13"/>
      <c r="AF542" s="13"/>
      <c r="AG542" s="13"/>
    </row>
    <row r="543" spans="1:33" ht="15.75" customHeight="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486"/>
      <c r="AC543" s="13"/>
      <c r="AD543" s="13"/>
      <c r="AE543" s="13"/>
      <c r="AF543" s="13"/>
      <c r="AG543" s="13"/>
    </row>
    <row r="544" spans="1:33" ht="15.75" customHeight="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486"/>
      <c r="AC544" s="13"/>
      <c r="AD544" s="13"/>
      <c r="AE544" s="13"/>
      <c r="AF544" s="13"/>
      <c r="AG544" s="13"/>
    </row>
    <row r="545" spans="1:33" ht="15.75" customHeight="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486"/>
      <c r="AC545" s="13"/>
      <c r="AD545" s="13"/>
      <c r="AE545" s="13"/>
      <c r="AF545" s="13"/>
      <c r="AG545" s="13"/>
    </row>
    <row r="546" spans="1:33" ht="15.75" customHeight="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486"/>
      <c r="AC546" s="13"/>
      <c r="AD546" s="13"/>
      <c r="AE546" s="13"/>
      <c r="AF546" s="13"/>
      <c r="AG546" s="13"/>
    </row>
    <row r="547" spans="1:33" ht="15.75" customHeight="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486"/>
      <c r="AC547" s="13"/>
      <c r="AD547" s="13"/>
      <c r="AE547" s="13"/>
      <c r="AF547" s="13"/>
      <c r="AG547" s="13"/>
    </row>
    <row r="548" spans="1:33" ht="15.75" customHeight="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486"/>
      <c r="AC548" s="13"/>
      <c r="AD548" s="13"/>
      <c r="AE548" s="13"/>
      <c r="AF548" s="13"/>
      <c r="AG548" s="13"/>
    </row>
    <row r="549" spans="1:33" ht="15.75" customHeight="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486"/>
      <c r="AC549" s="13"/>
      <c r="AD549" s="13"/>
      <c r="AE549" s="13"/>
      <c r="AF549" s="13"/>
      <c r="AG549" s="13"/>
    </row>
    <row r="550" spans="1:33" ht="15.75" customHeight="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486"/>
      <c r="AC550" s="13"/>
      <c r="AD550" s="13"/>
      <c r="AE550" s="13"/>
      <c r="AF550" s="13"/>
      <c r="AG550" s="13"/>
    </row>
    <row r="551" spans="1:33" ht="15.75" customHeight="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486"/>
      <c r="AC551" s="13"/>
      <c r="AD551" s="13"/>
      <c r="AE551" s="13"/>
      <c r="AF551" s="13"/>
      <c r="AG551" s="13"/>
    </row>
    <row r="552" spans="1:33" ht="15.75" customHeight="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486"/>
      <c r="AC552" s="13"/>
      <c r="AD552" s="13"/>
      <c r="AE552" s="13"/>
      <c r="AF552" s="13"/>
      <c r="AG552" s="13"/>
    </row>
    <row r="553" spans="1:33" ht="15.75" customHeight="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486"/>
      <c r="AC553" s="13"/>
      <c r="AD553" s="13"/>
      <c r="AE553" s="13"/>
      <c r="AF553" s="13"/>
      <c r="AG553" s="13"/>
    </row>
    <row r="554" spans="1:33" ht="15.75" customHeight="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486"/>
      <c r="AC554" s="13"/>
      <c r="AD554" s="13"/>
      <c r="AE554" s="13"/>
      <c r="AF554" s="13"/>
      <c r="AG554" s="13"/>
    </row>
    <row r="555" spans="1:33" ht="15.75" customHeight="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486"/>
      <c r="AC555" s="13"/>
      <c r="AD555" s="13"/>
      <c r="AE555" s="13"/>
      <c r="AF555" s="13"/>
      <c r="AG555" s="13"/>
    </row>
    <row r="556" spans="1:33" ht="15.75" customHeight="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486"/>
      <c r="AC556" s="13"/>
      <c r="AD556" s="13"/>
      <c r="AE556" s="13"/>
      <c r="AF556" s="13"/>
      <c r="AG556" s="13"/>
    </row>
    <row r="557" spans="1:33" ht="15.75" customHeight="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486"/>
      <c r="AC557" s="13"/>
      <c r="AD557" s="13"/>
      <c r="AE557" s="13"/>
      <c r="AF557" s="13"/>
      <c r="AG557" s="13"/>
    </row>
    <row r="558" spans="1:33" ht="15.75" customHeight="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486"/>
      <c r="AC558" s="13"/>
      <c r="AD558" s="13"/>
      <c r="AE558" s="13"/>
      <c r="AF558" s="13"/>
      <c r="AG558" s="13"/>
    </row>
    <row r="559" spans="1:33" ht="15.75" customHeight="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486"/>
      <c r="AC559" s="13"/>
      <c r="AD559" s="13"/>
      <c r="AE559" s="13"/>
      <c r="AF559" s="13"/>
      <c r="AG559" s="13"/>
    </row>
    <row r="560" spans="1:33" ht="15.75" customHeight="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486"/>
      <c r="AC560" s="13"/>
      <c r="AD560" s="13"/>
      <c r="AE560" s="13"/>
      <c r="AF560" s="13"/>
      <c r="AG560" s="13"/>
    </row>
    <row r="561" spans="1:33" ht="15.75" customHeight="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486"/>
      <c r="AC561" s="13"/>
      <c r="AD561" s="13"/>
      <c r="AE561" s="13"/>
      <c r="AF561" s="13"/>
      <c r="AG561" s="13"/>
    </row>
    <row r="562" spans="1:33" ht="15.75" customHeight="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486"/>
      <c r="AC562" s="13"/>
      <c r="AD562" s="13"/>
      <c r="AE562" s="13"/>
      <c r="AF562" s="13"/>
      <c r="AG562" s="13"/>
    </row>
    <row r="563" spans="1:33" ht="15.75" customHeight="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486"/>
      <c r="AC563" s="13"/>
      <c r="AD563" s="13"/>
      <c r="AE563" s="13"/>
      <c r="AF563" s="13"/>
      <c r="AG563" s="13"/>
    </row>
    <row r="564" spans="1:33" ht="15.75" customHeight="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486"/>
      <c r="AC564" s="13"/>
      <c r="AD564" s="13"/>
      <c r="AE564" s="13"/>
      <c r="AF564" s="13"/>
      <c r="AG564" s="13"/>
    </row>
    <row r="565" spans="1:33" ht="15.75" customHeight="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486"/>
      <c r="AC565" s="13"/>
      <c r="AD565" s="13"/>
      <c r="AE565" s="13"/>
      <c r="AF565" s="13"/>
      <c r="AG565" s="13"/>
    </row>
    <row r="566" spans="1:33" ht="15.75" customHeight="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486"/>
      <c r="AC566" s="13"/>
      <c r="AD566" s="13"/>
      <c r="AE566" s="13"/>
      <c r="AF566" s="13"/>
      <c r="AG566" s="13"/>
    </row>
    <row r="567" spans="1:33" ht="15.75" customHeight="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486"/>
      <c r="AC567" s="13"/>
      <c r="AD567" s="13"/>
      <c r="AE567" s="13"/>
      <c r="AF567" s="13"/>
      <c r="AG567" s="13"/>
    </row>
    <row r="568" spans="1:33" ht="15.75" customHeight="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486"/>
      <c r="AC568" s="13"/>
      <c r="AD568" s="13"/>
      <c r="AE568" s="13"/>
      <c r="AF568" s="13"/>
      <c r="AG568" s="13"/>
    </row>
    <row r="569" spans="1:33" ht="15.75" customHeight="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486"/>
      <c r="AC569" s="13"/>
      <c r="AD569" s="13"/>
      <c r="AE569" s="13"/>
      <c r="AF569" s="13"/>
      <c r="AG569" s="13"/>
    </row>
    <row r="570" spans="1:33" ht="15.75" customHeight="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486"/>
      <c r="AC570" s="13"/>
      <c r="AD570" s="13"/>
      <c r="AE570" s="13"/>
      <c r="AF570" s="13"/>
      <c r="AG570" s="13"/>
    </row>
    <row r="571" spans="1:33" ht="15.75" customHeight="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486"/>
      <c r="AC571" s="13"/>
      <c r="AD571" s="13"/>
      <c r="AE571" s="13"/>
      <c r="AF571" s="13"/>
      <c r="AG571" s="13"/>
    </row>
    <row r="572" spans="1:33" ht="15.75" customHeight="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486"/>
      <c r="AC572" s="13"/>
      <c r="AD572" s="13"/>
      <c r="AE572" s="13"/>
      <c r="AF572" s="13"/>
      <c r="AG572" s="13"/>
    </row>
    <row r="573" spans="1:33" ht="15.75" customHeight="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486"/>
      <c r="AC573" s="13"/>
      <c r="AD573" s="13"/>
      <c r="AE573" s="13"/>
      <c r="AF573" s="13"/>
      <c r="AG573" s="13"/>
    </row>
    <row r="574" spans="1:33" ht="15.75" customHeight="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486"/>
      <c r="AC574" s="13"/>
      <c r="AD574" s="13"/>
      <c r="AE574" s="13"/>
      <c r="AF574" s="13"/>
      <c r="AG574" s="13"/>
    </row>
    <row r="575" spans="1:33" ht="15.75" customHeight="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486"/>
      <c r="AC575" s="13"/>
      <c r="AD575" s="13"/>
      <c r="AE575" s="13"/>
      <c r="AF575" s="13"/>
      <c r="AG575" s="13"/>
    </row>
    <row r="576" spans="1:33" ht="15.75" customHeight="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486"/>
      <c r="AC576" s="13"/>
      <c r="AD576" s="13"/>
      <c r="AE576" s="13"/>
      <c r="AF576" s="13"/>
      <c r="AG576" s="13"/>
    </row>
    <row r="577" spans="1:33" ht="15.75" customHeight="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486"/>
      <c r="AC577" s="13"/>
      <c r="AD577" s="13"/>
      <c r="AE577" s="13"/>
      <c r="AF577" s="13"/>
      <c r="AG577" s="13"/>
    </row>
    <row r="578" spans="1:33" ht="15.75" customHeight="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486"/>
      <c r="AC578" s="13"/>
      <c r="AD578" s="13"/>
      <c r="AE578" s="13"/>
      <c r="AF578" s="13"/>
      <c r="AG578" s="13"/>
    </row>
    <row r="579" spans="1:33" ht="15.75" customHeight="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486"/>
      <c r="AC579" s="13"/>
      <c r="AD579" s="13"/>
      <c r="AE579" s="13"/>
      <c r="AF579" s="13"/>
      <c r="AG579" s="13"/>
    </row>
    <row r="580" spans="1:33" ht="15.75" customHeight="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486"/>
      <c r="AC580" s="13"/>
      <c r="AD580" s="13"/>
      <c r="AE580" s="13"/>
      <c r="AF580" s="13"/>
      <c r="AG580" s="13"/>
    </row>
    <row r="581" spans="1:33" ht="15.75" customHeight="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486"/>
      <c r="AC581" s="13"/>
      <c r="AD581" s="13"/>
      <c r="AE581" s="13"/>
      <c r="AF581" s="13"/>
      <c r="AG581" s="13"/>
    </row>
    <row r="582" spans="1:33" ht="15.75" customHeight="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486"/>
      <c r="AC582" s="13"/>
      <c r="AD582" s="13"/>
      <c r="AE582" s="13"/>
      <c r="AF582" s="13"/>
      <c r="AG582" s="13"/>
    </row>
    <row r="583" spans="1:33" ht="15.75" customHeight="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486"/>
      <c r="AC583" s="13"/>
      <c r="AD583" s="13"/>
      <c r="AE583" s="13"/>
      <c r="AF583" s="13"/>
      <c r="AG583" s="13"/>
    </row>
    <row r="584" spans="1:33" ht="15.75" customHeight="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486"/>
      <c r="AC584" s="13"/>
      <c r="AD584" s="13"/>
      <c r="AE584" s="13"/>
      <c r="AF584" s="13"/>
      <c r="AG584" s="13"/>
    </row>
    <row r="585" spans="1:33" ht="15.75" customHeight="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486"/>
      <c r="AC585" s="13"/>
      <c r="AD585" s="13"/>
      <c r="AE585" s="13"/>
      <c r="AF585" s="13"/>
      <c r="AG585" s="13"/>
    </row>
    <row r="586" spans="1:33" ht="15.75" customHeight="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486"/>
      <c r="AC586" s="13"/>
      <c r="AD586" s="13"/>
      <c r="AE586" s="13"/>
      <c r="AF586" s="13"/>
      <c r="AG586" s="13"/>
    </row>
    <row r="587" spans="1:33" ht="15.75" customHeight="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486"/>
      <c r="AC587" s="13"/>
      <c r="AD587" s="13"/>
      <c r="AE587" s="13"/>
      <c r="AF587" s="13"/>
      <c r="AG587" s="13"/>
    </row>
    <row r="588" spans="1:33" ht="15.75" customHeight="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486"/>
      <c r="AC588" s="13"/>
      <c r="AD588" s="13"/>
      <c r="AE588" s="13"/>
      <c r="AF588" s="13"/>
      <c r="AG588" s="13"/>
    </row>
    <row r="589" spans="1:33" ht="15.75" customHeight="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486"/>
      <c r="AC589" s="13"/>
      <c r="AD589" s="13"/>
      <c r="AE589" s="13"/>
      <c r="AF589" s="13"/>
      <c r="AG589" s="13"/>
    </row>
    <row r="590" spans="1:33" ht="15.75" customHeight="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486"/>
      <c r="AC590" s="13"/>
      <c r="AD590" s="13"/>
      <c r="AE590" s="13"/>
      <c r="AF590" s="13"/>
      <c r="AG590" s="13"/>
    </row>
    <row r="591" spans="1:33" ht="15.75" customHeight="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486"/>
      <c r="AC591" s="13"/>
      <c r="AD591" s="13"/>
      <c r="AE591" s="13"/>
      <c r="AF591" s="13"/>
      <c r="AG591" s="13"/>
    </row>
    <row r="592" spans="1:33" ht="15.75" customHeight="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486"/>
      <c r="AC592" s="13"/>
      <c r="AD592" s="13"/>
      <c r="AE592" s="13"/>
      <c r="AF592" s="13"/>
      <c r="AG592" s="13"/>
    </row>
    <row r="593" spans="1:33" ht="15.75" customHeight="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486"/>
      <c r="AC593" s="13"/>
      <c r="AD593" s="13"/>
      <c r="AE593" s="13"/>
      <c r="AF593" s="13"/>
      <c r="AG593" s="13"/>
    </row>
    <row r="594" spans="1:33" ht="15.75" customHeight="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486"/>
      <c r="AC594" s="13"/>
      <c r="AD594" s="13"/>
      <c r="AE594" s="13"/>
      <c r="AF594" s="13"/>
      <c r="AG594" s="13"/>
    </row>
    <row r="595" spans="1:33" ht="15.75" customHeight="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486"/>
      <c r="AC595" s="13"/>
      <c r="AD595" s="13"/>
      <c r="AE595" s="13"/>
      <c r="AF595" s="13"/>
      <c r="AG595" s="13"/>
    </row>
    <row r="596" spans="1:33" ht="15.75" customHeight="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486"/>
      <c r="AC596" s="13"/>
      <c r="AD596" s="13"/>
      <c r="AE596" s="13"/>
      <c r="AF596" s="13"/>
      <c r="AG596" s="13"/>
    </row>
    <row r="597" spans="1:33" ht="15.75" customHeight="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486"/>
      <c r="AC597" s="13"/>
      <c r="AD597" s="13"/>
      <c r="AE597" s="13"/>
      <c r="AF597" s="13"/>
      <c r="AG597" s="13"/>
    </row>
    <row r="598" spans="1:33" ht="15.75" customHeight="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486"/>
      <c r="AC598" s="13"/>
      <c r="AD598" s="13"/>
      <c r="AE598" s="13"/>
      <c r="AF598" s="13"/>
      <c r="AG598" s="13"/>
    </row>
    <row r="599" spans="1:33" ht="15.75" customHeight="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486"/>
      <c r="AC599" s="13"/>
      <c r="AD599" s="13"/>
      <c r="AE599" s="13"/>
      <c r="AF599" s="13"/>
      <c r="AG599" s="13"/>
    </row>
    <row r="600" spans="1:33" ht="15.75" customHeight="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486"/>
      <c r="AC600" s="13"/>
      <c r="AD600" s="13"/>
      <c r="AE600" s="13"/>
      <c r="AF600" s="13"/>
      <c r="AG600" s="13"/>
    </row>
    <row r="601" spans="1:33" ht="15.75" customHeight="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486"/>
      <c r="AC601" s="13"/>
      <c r="AD601" s="13"/>
      <c r="AE601" s="13"/>
      <c r="AF601" s="13"/>
      <c r="AG601" s="13"/>
    </row>
    <row r="602" spans="1:33" ht="15.75" customHeight="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486"/>
      <c r="AC602" s="13"/>
      <c r="AD602" s="13"/>
      <c r="AE602" s="13"/>
      <c r="AF602" s="13"/>
      <c r="AG602" s="13"/>
    </row>
    <row r="603" spans="1:33" ht="15.75" customHeight="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486"/>
      <c r="AC603" s="13"/>
      <c r="AD603" s="13"/>
      <c r="AE603" s="13"/>
      <c r="AF603" s="13"/>
      <c r="AG603" s="13"/>
    </row>
    <row r="604" spans="1:33" ht="15.75" customHeight="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486"/>
      <c r="AC604" s="13"/>
      <c r="AD604" s="13"/>
      <c r="AE604" s="13"/>
      <c r="AF604" s="13"/>
      <c r="AG604" s="13"/>
    </row>
    <row r="605" spans="1:33" ht="15.75" customHeight="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486"/>
      <c r="AC605" s="13"/>
      <c r="AD605" s="13"/>
      <c r="AE605" s="13"/>
      <c r="AF605" s="13"/>
      <c r="AG605" s="13"/>
    </row>
    <row r="606" spans="1:33" ht="15.75" customHeight="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486"/>
      <c r="AC606" s="13"/>
      <c r="AD606" s="13"/>
      <c r="AE606" s="13"/>
      <c r="AF606" s="13"/>
      <c r="AG606" s="13"/>
    </row>
    <row r="607" spans="1:33" ht="15.75" customHeight="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486"/>
      <c r="AC607" s="13"/>
      <c r="AD607" s="13"/>
      <c r="AE607" s="13"/>
      <c r="AF607" s="13"/>
      <c r="AG607" s="13"/>
    </row>
    <row r="608" spans="1:33" ht="15.75" customHeight="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486"/>
      <c r="AC608" s="13"/>
      <c r="AD608" s="13"/>
      <c r="AE608" s="13"/>
      <c r="AF608" s="13"/>
      <c r="AG608" s="13"/>
    </row>
    <row r="609" spans="1:33" ht="15.75" customHeight="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486"/>
      <c r="AC609" s="13"/>
      <c r="AD609" s="13"/>
      <c r="AE609" s="13"/>
      <c r="AF609" s="13"/>
      <c r="AG609" s="13"/>
    </row>
    <row r="610" spans="1:33" ht="15.75" customHeight="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486"/>
      <c r="AC610" s="13"/>
      <c r="AD610" s="13"/>
      <c r="AE610" s="13"/>
      <c r="AF610" s="13"/>
      <c r="AG610" s="13"/>
    </row>
    <row r="611" spans="1:33" ht="15.75" customHeight="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486"/>
      <c r="AC611" s="13"/>
      <c r="AD611" s="13"/>
      <c r="AE611" s="13"/>
      <c r="AF611" s="13"/>
      <c r="AG611" s="13"/>
    </row>
    <row r="612" spans="1:33" ht="15.75" customHeight="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486"/>
      <c r="AC612" s="13"/>
      <c r="AD612" s="13"/>
      <c r="AE612" s="13"/>
      <c r="AF612" s="13"/>
      <c r="AG612" s="13"/>
    </row>
    <row r="613" spans="1:33" ht="15.75" customHeight="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486"/>
      <c r="AC613" s="13"/>
      <c r="AD613" s="13"/>
      <c r="AE613" s="13"/>
      <c r="AF613" s="13"/>
      <c r="AG613" s="13"/>
    </row>
    <row r="614" spans="1:33" ht="15.75" customHeight="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486"/>
      <c r="AC614" s="13"/>
      <c r="AD614" s="13"/>
      <c r="AE614" s="13"/>
      <c r="AF614" s="13"/>
      <c r="AG614" s="13"/>
    </row>
    <row r="615" spans="1:33" ht="15.75" customHeight="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486"/>
      <c r="AC615" s="13"/>
      <c r="AD615" s="13"/>
      <c r="AE615" s="13"/>
      <c r="AF615" s="13"/>
      <c r="AG615" s="13"/>
    </row>
    <row r="616" spans="1:33" ht="15.75" customHeight="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486"/>
      <c r="AC616" s="13"/>
      <c r="AD616" s="13"/>
      <c r="AE616" s="13"/>
      <c r="AF616" s="13"/>
      <c r="AG616" s="13"/>
    </row>
    <row r="617" spans="1:33" ht="15.75" customHeight="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486"/>
      <c r="AC617" s="13"/>
      <c r="AD617" s="13"/>
      <c r="AE617" s="13"/>
      <c r="AF617" s="13"/>
      <c r="AG617" s="13"/>
    </row>
    <row r="618" spans="1:33" ht="15.75" customHeight="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486"/>
      <c r="AC618" s="13"/>
      <c r="AD618" s="13"/>
      <c r="AE618" s="13"/>
      <c r="AF618" s="13"/>
      <c r="AG618" s="13"/>
    </row>
    <row r="619" spans="1:33" ht="15.75" customHeight="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486"/>
      <c r="AC619" s="13"/>
      <c r="AD619" s="13"/>
      <c r="AE619" s="13"/>
      <c r="AF619" s="13"/>
      <c r="AG619" s="13"/>
    </row>
    <row r="620" spans="1:33" ht="15.75" customHeight="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486"/>
      <c r="AC620" s="13"/>
      <c r="AD620" s="13"/>
      <c r="AE620" s="13"/>
      <c r="AF620" s="13"/>
      <c r="AG620" s="13"/>
    </row>
    <row r="621" spans="1:33" ht="15.75" customHeight="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486"/>
      <c r="AC621" s="13"/>
      <c r="AD621" s="13"/>
      <c r="AE621" s="13"/>
      <c r="AF621" s="13"/>
      <c r="AG621" s="13"/>
    </row>
    <row r="622" spans="1:33" ht="15.75" customHeight="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486"/>
      <c r="AC622" s="13"/>
      <c r="AD622" s="13"/>
      <c r="AE622" s="13"/>
      <c r="AF622" s="13"/>
      <c r="AG622" s="13"/>
    </row>
    <row r="623" spans="1:33" ht="15.75" customHeight="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486"/>
      <c r="AC623" s="13"/>
      <c r="AD623" s="13"/>
      <c r="AE623" s="13"/>
      <c r="AF623" s="13"/>
      <c r="AG623" s="13"/>
    </row>
    <row r="624" spans="1:33" ht="15.75" customHeight="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486"/>
      <c r="AC624" s="13"/>
      <c r="AD624" s="13"/>
      <c r="AE624" s="13"/>
      <c r="AF624" s="13"/>
      <c r="AG624" s="13"/>
    </row>
    <row r="625" spans="1:33" ht="15.75" customHeight="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486"/>
      <c r="AC625" s="13"/>
      <c r="AD625" s="13"/>
      <c r="AE625" s="13"/>
      <c r="AF625" s="13"/>
      <c r="AG625" s="13"/>
    </row>
    <row r="626" spans="1:33" ht="15.75" customHeight="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486"/>
      <c r="AC626" s="13"/>
      <c r="AD626" s="13"/>
      <c r="AE626" s="13"/>
      <c r="AF626" s="13"/>
      <c r="AG626" s="13"/>
    </row>
    <row r="627" spans="1:33" ht="15.75" customHeight="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486"/>
      <c r="AC627" s="13"/>
      <c r="AD627" s="13"/>
      <c r="AE627" s="13"/>
      <c r="AF627" s="13"/>
      <c r="AG627" s="13"/>
    </row>
    <row r="628" spans="1:33" ht="15.75" customHeight="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486"/>
      <c r="AC628" s="13"/>
      <c r="AD628" s="13"/>
      <c r="AE628" s="13"/>
      <c r="AF628" s="13"/>
      <c r="AG628" s="13"/>
    </row>
    <row r="629" spans="1:33" ht="15.75" customHeight="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486"/>
      <c r="AC629" s="13"/>
      <c r="AD629" s="13"/>
      <c r="AE629" s="13"/>
      <c r="AF629" s="13"/>
      <c r="AG629" s="13"/>
    </row>
    <row r="630" spans="1:33" ht="15.75" customHeight="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486"/>
      <c r="AC630" s="13"/>
      <c r="AD630" s="13"/>
      <c r="AE630" s="13"/>
      <c r="AF630" s="13"/>
      <c r="AG630" s="13"/>
    </row>
    <row r="631" spans="1:33" ht="15.75" customHeight="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486"/>
      <c r="AC631" s="13"/>
      <c r="AD631" s="13"/>
      <c r="AE631" s="13"/>
      <c r="AF631" s="13"/>
      <c r="AG631" s="13"/>
    </row>
    <row r="632" spans="1:33" ht="15.75" customHeight="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486"/>
      <c r="AC632" s="13"/>
      <c r="AD632" s="13"/>
      <c r="AE632" s="13"/>
      <c r="AF632" s="13"/>
      <c r="AG632" s="13"/>
    </row>
    <row r="633" spans="1:33" ht="15.75" customHeight="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486"/>
      <c r="AC633" s="13"/>
      <c r="AD633" s="13"/>
      <c r="AE633" s="13"/>
      <c r="AF633" s="13"/>
      <c r="AG633" s="13"/>
    </row>
    <row r="634" spans="1:33" ht="15.75" customHeight="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486"/>
      <c r="AC634" s="13"/>
      <c r="AD634" s="13"/>
      <c r="AE634" s="13"/>
      <c r="AF634" s="13"/>
      <c r="AG634" s="13"/>
    </row>
    <row r="635" spans="1:33" ht="15.75" customHeight="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486"/>
      <c r="AC635" s="13"/>
      <c r="AD635" s="13"/>
      <c r="AE635" s="13"/>
      <c r="AF635" s="13"/>
      <c r="AG635" s="13"/>
    </row>
    <row r="636" spans="1:33" ht="15.75" customHeight="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486"/>
      <c r="AC636" s="13"/>
      <c r="AD636" s="13"/>
      <c r="AE636" s="13"/>
      <c r="AF636" s="13"/>
      <c r="AG636" s="13"/>
    </row>
    <row r="637" spans="1:33" ht="15.75" customHeight="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486"/>
      <c r="AC637" s="13"/>
      <c r="AD637" s="13"/>
      <c r="AE637" s="13"/>
      <c r="AF637" s="13"/>
      <c r="AG637" s="13"/>
    </row>
    <row r="638" spans="1:33" ht="15.75" customHeight="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486"/>
      <c r="AC638" s="13"/>
      <c r="AD638" s="13"/>
      <c r="AE638" s="13"/>
      <c r="AF638" s="13"/>
      <c r="AG638" s="13"/>
    </row>
    <row r="639" spans="1:33" ht="15.75" customHeight="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486"/>
      <c r="AC639" s="13"/>
      <c r="AD639" s="13"/>
      <c r="AE639" s="13"/>
      <c r="AF639" s="13"/>
      <c r="AG639" s="13"/>
    </row>
    <row r="640" spans="1:33" ht="15.75" customHeight="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486"/>
      <c r="AC640" s="13"/>
      <c r="AD640" s="13"/>
      <c r="AE640" s="13"/>
      <c r="AF640" s="13"/>
      <c r="AG640" s="13"/>
    </row>
    <row r="641" spans="1:33" ht="15.75" customHeight="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486"/>
      <c r="AC641" s="13"/>
      <c r="AD641" s="13"/>
      <c r="AE641" s="13"/>
      <c r="AF641" s="13"/>
      <c r="AG641" s="13"/>
    </row>
    <row r="642" spans="1:33" ht="15.75" customHeight="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486"/>
      <c r="AC642" s="13"/>
      <c r="AD642" s="13"/>
      <c r="AE642" s="13"/>
      <c r="AF642" s="13"/>
      <c r="AG642" s="13"/>
    </row>
    <row r="643" spans="1:33" ht="15.75" customHeight="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486"/>
      <c r="AC643" s="13"/>
      <c r="AD643" s="13"/>
      <c r="AE643" s="13"/>
      <c r="AF643" s="13"/>
      <c r="AG643" s="13"/>
    </row>
    <row r="644" spans="1:33" ht="15.75" customHeight="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486"/>
      <c r="AC644" s="13"/>
      <c r="AD644" s="13"/>
      <c r="AE644" s="13"/>
      <c r="AF644" s="13"/>
      <c r="AG644" s="13"/>
    </row>
    <row r="645" spans="1:33" ht="15.75" customHeight="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486"/>
      <c r="AC645" s="13"/>
      <c r="AD645" s="13"/>
      <c r="AE645" s="13"/>
      <c r="AF645" s="13"/>
      <c r="AG645" s="13"/>
    </row>
    <row r="646" spans="1:33" ht="15.75" customHeight="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486"/>
      <c r="AC646" s="13"/>
      <c r="AD646" s="13"/>
      <c r="AE646" s="13"/>
      <c r="AF646" s="13"/>
      <c r="AG646" s="13"/>
    </row>
    <row r="647" spans="1:33" ht="15.75" customHeight="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486"/>
      <c r="AC647" s="13"/>
      <c r="AD647" s="13"/>
      <c r="AE647" s="13"/>
      <c r="AF647" s="13"/>
      <c r="AG647" s="13"/>
    </row>
    <row r="648" spans="1:33" ht="15.75" customHeight="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486"/>
      <c r="AC648" s="13"/>
      <c r="AD648" s="13"/>
      <c r="AE648" s="13"/>
      <c r="AF648" s="13"/>
      <c r="AG648" s="13"/>
    </row>
    <row r="649" spans="1:33" ht="15.75" customHeight="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486"/>
      <c r="AC649" s="13"/>
      <c r="AD649" s="13"/>
      <c r="AE649" s="13"/>
      <c r="AF649" s="13"/>
      <c r="AG649" s="13"/>
    </row>
    <row r="650" spans="1:33" ht="15.75" customHeight="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486"/>
      <c r="AC650" s="13"/>
      <c r="AD650" s="13"/>
      <c r="AE650" s="13"/>
      <c r="AF650" s="13"/>
      <c r="AG650" s="13"/>
    </row>
    <row r="651" spans="1:33" ht="15.75" customHeight="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486"/>
      <c r="AC651" s="13"/>
      <c r="AD651" s="13"/>
      <c r="AE651" s="13"/>
      <c r="AF651" s="13"/>
      <c r="AG651" s="13"/>
    </row>
    <row r="652" spans="1:33" ht="15.75" customHeight="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486"/>
      <c r="AC652" s="13"/>
      <c r="AD652" s="13"/>
      <c r="AE652" s="13"/>
      <c r="AF652" s="13"/>
      <c r="AG652" s="13"/>
    </row>
    <row r="653" spans="1:33" ht="15.75" customHeight="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486"/>
      <c r="AC653" s="13"/>
      <c r="AD653" s="13"/>
      <c r="AE653" s="13"/>
      <c r="AF653" s="13"/>
      <c r="AG653" s="13"/>
    </row>
    <row r="654" spans="1:33" ht="15.75" customHeight="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486"/>
      <c r="AC654" s="13"/>
      <c r="AD654" s="13"/>
      <c r="AE654" s="13"/>
      <c r="AF654" s="13"/>
      <c r="AG654" s="13"/>
    </row>
    <row r="655" spans="1:33" ht="15.75" customHeight="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486"/>
      <c r="AC655" s="13"/>
      <c r="AD655" s="13"/>
      <c r="AE655" s="13"/>
      <c r="AF655" s="13"/>
      <c r="AG655" s="13"/>
    </row>
    <row r="656" spans="1:33" ht="15.75" customHeight="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486"/>
      <c r="AC656" s="13"/>
      <c r="AD656" s="13"/>
      <c r="AE656" s="13"/>
      <c r="AF656" s="13"/>
      <c r="AG656" s="13"/>
    </row>
    <row r="657" spans="1:33" ht="15.75" customHeight="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486"/>
      <c r="AC657" s="13"/>
      <c r="AD657" s="13"/>
      <c r="AE657" s="13"/>
      <c r="AF657" s="13"/>
      <c r="AG657" s="13"/>
    </row>
    <row r="658" spans="1:33" ht="15.75" customHeight="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486"/>
      <c r="AC658" s="13"/>
      <c r="AD658" s="13"/>
      <c r="AE658" s="13"/>
      <c r="AF658" s="13"/>
      <c r="AG658" s="13"/>
    </row>
    <row r="659" spans="1:33" ht="15.75" customHeight="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486"/>
      <c r="AC659" s="13"/>
      <c r="AD659" s="13"/>
      <c r="AE659" s="13"/>
      <c r="AF659" s="13"/>
      <c r="AG659" s="13"/>
    </row>
    <row r="660" spans="1:33" ht="15.75" customHeight="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486"/>
      <c r="AC660" s="13"/>
      <c r="AD660" s="13"/>
      <c r="AE660" s="13"/>
      <c r="AF660" s="13"/>
      <c r="AG660" s="13"/>
    </row>
    <row r="661" spans="1:33" ht="15.75" customHeight="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486"/>
      <c r="AC661" s="13"/>
      <c r="AD661" s="13"/>
      <c r="AE661" s="13"/>
      <c r="AF661" s="13"/>
      <c r="AG661" s="13"/>
    </row>
    <row r="662" spans="1:33" ht="15.75" customHeight="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486"/>
      <c r="AC662" s="13"/>
      <c r="AD662" s="13"/>
      <c r="AE662" s="13"/>
      <c r="AF662" s="13"/>
      <c r="AG662" s="13"/>
    </row>
    <row r="663" spans="1:33" ht="15.75" customHeight="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486"/>
      <c r="AC663" s="13"/>
      <c r="AD663" s="13"/>
      <c r="AE663" s="13"/>
      <c r="AF663" s="13"/>
      <c r="AG663" s="13"/>
    </row>
    <row r="664" spans="1:33" ht="15.75" customHeight="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486"/>
      <c r="AC664" s="13"/>
      <c r="AD664" s="13"/>
      <c r="AE664" s="13"/>
      <c r="AF664" s="13"/>
      <c r="AG664" s="13"/>
    </row>
    <row r="665" spans="1:33" ht="15.75" customHeight="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486"/>
      <c r="AC665" s="13"/>
      <c r="AD665" s="13"/>
      <c r="AE665" s="13"/>
      <c r="AF665" s="13"/>
      <c r="AG665" s="13"/>
    </row>
    <row r="666" spans="1:33" ht="15.75" customHeight="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486"/>
      <c r="AC666" s="13"/>
      <c r="AD666" s="13"/>
      <c r="AE666" s="13"/>
      <c r="AF666" s="13"/>
      <c r="AG666" s="13"/>
    </row>
    <row r="667" spans="1:33" ht="15.75" customHeight="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486"/>
      <c r="AC667" s="13"/>
      <c r="AD667" s="13"/>
      <c r="AE667" s="13"/>
      <c r="AF667" s="13"/>
      <c r="AG667" s="13"/>
    </row>
    <row r="668" spans="1:33" ht="15.75" customHeight="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486"/>
      <c r="AC668" s="13"/>
      <c r="AD668" s="13"/>
      <c r="AE668" s="13"/>
      <c r="AF668" s="13"/>
      <c r="AG668" s="13"/>
    </row>
    <row r="669" spans="1:33" ht="15.75" customHeight="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486"/>
      <c r="AC669" s="13"/>
      <c r="AD669" s="13"/>
      <c r="AE669" s="13"/>
      <c r="AF669" s="13"/>
      <c r="AG669" s="13"/>
    </row>
    <row r="670" spans="1:33" ht="15.75" customHeight="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486"/>
      <c r="AC670" s="13"/>
      <c r="AD670" s="13"/>
      <c r="AE670" s="13"/>
      <c r="AF670" s="13"/>
      <c r="AG670" s="13"/>
    </row>
    <row r="671" spans="1:33" ht="15.75" customHeight="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486"/>
      <c r="AC671" s="13"/>
      <c r="AD671" s="13"/>
      <c r="AE671" s="13"/>
      <c r="AF671" s="13"/>
      <c r="AG671" s="13"/>
    </row>
    <row r="672" spans="1:33" ht="15.75" customHeight="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486"/>
      <c r="AC672" s="13"/>
      <c r="AD672" s="13"/>
      <c r="AE672" s="13"/>
      <c r="AF672" s="13"/>
      <c r="AG672" s="13"/>
    </row>
    <row r="673" spans="1:33" ht="15.75" customHeight="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486"/>
      <c r="AC673" s="13"/>
      <c r="AD673" s="13"/>
      <c r="AE673" s="13"/>
      <c r="AF673" s="13"/>
      <c r="AG673" s="13"/>
    </row>
    <row r="674" spans="1:33" ht="15.75" customHeight="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486"/>
      <c r="AC674" s="13"/>
      <c r="AD674" s="13"/>
      <c r="AE674" s="13"/>
      <c r="AF674" s="13"/>
      <c r="AG674" s="13"/>
    </row>
    <row r="675" spans="1:33" ht="15.75" customHeight="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486"/>
      <c r="AC675" s="13"/>
      <c r="AD675" s="13"/>
      <c r="AE675" s="13"/>
      <c r="AF675" s="13"/>
      <c r="AG675" s="13"/>
    </row>
    <row r="676" spans="1:33" ht="15.75" customHeight="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486"/>
      <c r="AC676" s="13"/>
      <c r="AD676" s="13"/>
      <c r="AE676" s="13"/>
      <c r="AF676" s="13"/>
      <c r="AG676" s="13"/>
    </row>
    <row r="677" spans="1:33" ht="15.75" customHeight="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486"/>
      <c r="AC677" s="13"/>
      <c r="AD677" s="13"/>
      <c r="AE677" s="13"/>
      <c r="AF677" s="13"/>
      <c r="AG677" s="13"/>
    </row>
    <row r="678" spans="1:33" ht="15.75" customHeight="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486"/>
      <c r="AC678" s="13"/>
      <c r="AD678" s="13"/>
      <c r="AE678" s="13"/>
      <c r="AF678" s="13"/>
      <c r="AG678" s="13"/>
    </row>
    <row r="679" spans="1:33" ht="15.75" customHeight="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486"/>
      <c r="AC679" s="13"/>
      <c r="AD679" s="13"/>
      <c r="AE679" s="13"/>
      <c r="AF679" s="13"/>
      <c r="AG679" s="13"/>
    </row>
    <row r="680" spans="1:33" ht="15.75" customHeight="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486"/>
      <c r="AC680" s="13"/>
      <c r="AD680" s="13"/>
      <c r="AE680" s="13"/>
      <c r="AF680" s="13"/>
      <c r="AG680" s="13"/>
    </row>
    <row r="681" spans="1:33" ht="15.75" customHeight="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486"/>
      <c r="AC681" s="13"/>
      <c r="AD681" s="13"/>
      <c r="AE681" s="13"/>
      <c r="AF681" s="13"/>
      <c r="AG681" s="13"/>
    </row>
    <row r="682" spans="1:33" ht="15.75" customHeight="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486"/>
      <c r="AC682" s="13"/>
      <c r="AD682" s="13"/>
      <c r="AE682" s="13"/>
      <c r="AF682" s="13"/>
      <c r="AG682" s="13"/>
    </row>
    <row r="683" spans="1:33" ht="15.75" customHeight="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486"/>
      <c r="AC683" s="13"/>
      <c r="AD683" s="13"/>
      <c r="AE683" s="13"/>
      <c r="AF683" s="13"/>
      <c r="AG683" s="13"/>
    </row>
    <row r="684" spans="1:33" ht="15.75" customHeight="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486"/>
      <c r="AC684" s="13"/>
      <c r="AD684" s="13"/>
      <c r="AE684" s="13"/>
      <c r="AF684" s="13"/>
      <c r="AG684" s="13"/>
    </row>
    <row r="685" spans="1:33" ht="15.75" customHeight="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486"/>
      <c r="AC685" s="13"/>
      <c r="AD685" s="13"/>
      <c r="AE685" s="13"/>
      <c r="AF685" s="13"/>
      <c r="AG685" s="13"/>
    </row>
    <row r="686" spans="1:33" ht="15.75" customHeight="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486"/>
      <c r="AC686" s="13"/>
      <c r="AD686" s="13"/>
      <c r="AE686" s="13"/>
      <c r="AF686" s="13"/>
      <c r="AG686" s="13"/>
    </row>
    <row r="687" spans="1:33" ht="15.75" customHeight="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486"/>
      <c r="AC687" s="13"/>
      <c r="AD687" s="13"/>
      <c r="AE687" s="13"/>
      <c r="AF687" s="13"/>
      <c r="AG687" s="13"/>
    </row>
    <row r="688" spans="1:33" ht="15.75" customHeight="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486"/>
      <c r="AC688" s="13"/>
      <c r="AD688" s="13"/>
      <c r="AE688" s="13"/>
      <c r="AF688" s="13"/>
      <c r="AG688" s="13"/>
    </row>
    <row r="689" spans="1:33" ht="15.75" customHeight="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486"/>
      <c r="AC689" s="13"/>
      <c r="AD689" s="13"/>
      <c r="AE689" s="13"/>
      <c r="AF689" s="13"/>
      <c r="AG689" s="13"/>
    </row>
    <row r="690" spans="1:33" ht="15.75" customHeight="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486"/>
      <c r="AC690" s="13"/>
      <c r="AD690" s="13"/>
      <c r="AE690" s="13"/>
      <c r="AF690" s="13"/>
      <c r="AG690" s="13"/>
    </row>
    <row r="691" spans="1:33" ht="15.75" customHeight="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486"/>
      <c r="AC691" s="13"/>
      <c r="AD691" s="13"/>
      <c r="AE691" s="13"/>
      <c r="AF691" s="13"/>
      <c r="AG691" s="13"/>
    </row>
    <row r="692" spans="1:33" ht="15.75" customHeight="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486"/>
      <c r="AC692" s="13"/>
      <c r="AD692" s="13"/>
      <c r="AE692" s="13"/>
      <c r="AF692" s="13"/>
      <c r="AG692" s="13"/>
    </row>
    <row r="693" spans="1:33" ht="15.75" customHeight="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486"/>
      <c r="AC693" s="13"/>
      <c r="AD693" s="13"/>
      <c r="AE693" s="13"/>
      <c r="AF693" s="13"/>
      <c r="AG693" s="13"/>
    </row>
    <row r="694" spans="1:33" ht="15.75" customHeight="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486"/>
      <c r="AC694" s="13"/>
      <c r="AD694" s="13"/>
      <c r="AE694" s="13"/>
      <c r="AF694" s="13"/>
      <c r="AG694" s="13"/>
    </row>
    <row r="695" spans="1:33" ht="15.75" customHeight="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486"/>
      <c r="AC695" s="13"/>
      <c r="AD695" s="13"/>
      <c r="AE695" s="13"/>
      <c r="AF695" s="13"/>
      <c r="AG695" s="13"/>
    </row>
    <row r="696" spans="1:33" ht="15.75" customHeight="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486"/>
      <c r="AC696" s="13"/>
      <c r="AD696" s="13"/>
      <c r="AE696" s="13"/>
      <c r="AF696" s="13"/>
      <c r="AG696" s="13"/>
    </row>
    <row r="697" spans="1:33" ht="15.75" customHeight="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486"/>
      <c r="AC697" s="13"/>
      <c r="AD697" s="13"/>
      <c r="AE697" s="13"/>
      <c r="AF697" s="13"/>
      <c r="AG697" s="13"/>
    </row>
    <row r="698" spans="1:33" ht="15.75" customHeight="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486"/>
      <c r="AC698" s="13"/>
      <c r="AD698" s="13"/>
      <c r="AE698" s="13"/>
      <c r="AF698" s="13"/>
      <c r="AG698" s="13"/>
    </row>
    <row r="699" spans="1:33" ht="15.75" customHeight="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486"/>
      <c r="AC699" s="13"/>
      <c r="AD699" s="13"/>
      <c r="AE699" s="13"/>
      <c r="AF699" s="13"/>
      <c r="AG699" s="13"/>
    </row>
    <row r="700" spans="1:33" ht="15.75" customHeight="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486"/>
      <c r="AC700" s="13"/>
      <c r="AD700" s="13"/>
      <c r="AE700" s="13"/>
      <c r="AF700" s="13"/>
      <c r="AG700" s="13"/>
    </row>
    <row r="701" spans="1:33" ht="15.75" customHeight="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486"/>
      <c r="AC701" s="13"/>
      <c r="AD701" s="13"/>
      <c r="AE701" s="13"/>
      <c r="AF701" s="13"/>
      <c r="AG701" s="13"/>
    </row>
    <row r="702" spans="1:33" ht="15.75" customHeight="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486"/>
      <c r="AC702" s="13"/>
      <c r="AD702" s="13"/>
      <c r="AE702" s="13"/>
      <c r="AF702" s="13"/>
      <c r="AG702" s="13"/>
    </row>
    <row r="703" spans="1:33" ht="15.75" customHeight="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486"/>
      <c r="AC703" s="13"/>
      <c r="AD703" s="13"/>
      <c r="AE703" s="13"/>
      <c r="AF703" s="13"/>
      <c r="AG703" s="13"/>
    </row>
    <row r="704" spans="1:33" ht="15.75" customHeight="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486"/>
      <c r="AC704" s="13"/>
      <c r="AD704" s="13"/>
      <c r="AE704" s="13"/>
      <c r="AF704" s="13"/>
      <c r="AG704" s="13"/>
    </row>
    <row r="705" spans="1:33" ht="15.75" customHeight="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486"/>
      <c r="AC705" s="13"/>
      <c r="AD705" s="13"/>
      <c r="AE705" s="13"/>
      <c r="AF705" s="13"/>
      <c r="AG705" s="13"/>
    </row>
    <row r="706" spans="1:33" ht="15.75" customHeight="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486"/>
      <c r="AC706" s="13"/>
      <c r="AD706" s="13"/>
      <c r="AE706" s="13"/>
      <c r="AF706" s="13"/>
      <c r="AG706" s="13"/>
    </row>
    <row r="707" spans="1:33" ht="15.75" customHeight="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486"/>
      <c r="AC707" s="13"/>
      <c r="AD707" s="13"/>
      <c r="AE707" s="13"/>
      <c r="AF707" s="13"/>
      <c r="AG707" s="13"/>
    </row>
    <row r="708" spans="1:33" ht="15.75" customHeight="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486"/>
      <c r="AC708" s="13"/>
      <c r="AD708" s="13"/>
      <c r="AE708" s="13"/>
      <c r="AF708" s="13"/>
      <c r="AG708" s="13"/>
    </row>
    <row r="709" spans="1:33" ht="15.75" customHeight="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486"/>
      <c r="AC709" s="13"/>
      <c r="AD709" s="13"/>
      <c r="AE709" s="13"/>
      <c r="AF709" s="13"/>
      <c r="AG709" s="13"/>
    </row>
    <row r="710" spans="1:33" ht="15.75" customHeight="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486"/>
      <c r="AC710" s="13"/>
      <c r="AD710" s="13"/>
      <c r="AE710" s="13"/>
      <c r="AF710" s="13"/>
      <c r="AG710" s="13"/>
    </row>
    <row r="711" spans="1:33" ht="15.75" customHeight="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486"/>
      <c r="AC711" s="13"/>
      <c r="AD711" s="13"/>
      <c r="AE711" s="13"/>
      <c r="AF711" s="13"/>
      <c r="AG711" s="13"/>
    </row>
    <row r="712" spans="1:33" ht="15.75" customHeight="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486"/>
      <c r="AC712" s="13"/>
      <c r="AD712" s="13"/>
      <c r="AE712" s="13"/>
      <c r="AF712" s="13"/>
      <c r="AG712" s="13"/>
    </row>
    <row r="713" spans="1:33" ht="15.75" customHeight="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486"/>
      <c r="AC713" s="13"/>
      <c r="AD713" s="13"/>
      <c r="AE713" s="13"/>
      <c r="AF713" s="13"/>
      <c r="AG713" s="13"/>
    </row>
    <row r="714" spans="1:33" ht="15.75" customHeight="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486"/>
      <c r="AC714" s="13"/>
      <c r="AD714" s="13"/>
      <c r="AE714" s="13"/>
      <c r="AF714" s="13"/>
      <c r="AG714" s="13"/>
    </row>
    <row r="715" spans="1:33" ht="15.75" customHeight="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486"/>
      <c r="AC715" s="13"/>
      <c r="AD715" s="13"/>
      <c r="AE715" s="13"/>
      <c r="AF715" s="13"/>
      <c r="AG715" s="13"/>
    </row>
    <row r="716" spans="1:33" ht="15.75" customHeight="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486"/>
      <c r="AC716" s="13"/>
      <c r="AD716" s="13"/>
      <c r="AE716" s="13"/>
      <c r="AF716" s="13"/>
      <c r="AG716" s="13"/>
    </row>
    <row r="717" spans="1:33" ht="15.75" customHeight="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486"/>
      <c r="AC717" s="13"/>
      <c r="AD717" s="13"/>
      <c r="AE717" s="13"/>
      <c r="AF717" s="13"/>
      <c r="AG717" s="13"/>
    </row>
    <row r="718" spans="1:33" ht="15.75" customHeight="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486"/>
      <c r="AC718" s="13"/>
      <c r="AD718" s="13"/>
      <c r="AE718" s="13"/>
      <c r="AF718" s="13"/>
      <c r="AG718" s="13"/>
    </row>
    <row r="719" spans="1:33" ht="15.75" customHeight="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486"/>
      <c r="AC719" s="13"/>
      <c r="AD719" s="13"/>
      <c r="AE719" s="13"/>
      <c r="AF719" s="13"/>
      <c r="AG719" s="13"/>
    </row>
    <row r="720" spans="1:33" ht="15.75" customHeight="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486"/>
      <c r="AC720" s="13"/>
      <c r="AD720" s="13"/>
      <c r="AE720" s="13"/>
      <c r="AF720" s="13"/>
      <c r="AG720" s="13"/>
    </row>
    <row r="721" spans="1:33" ht="15.75" customHeight="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486"/>
      <c r="AC721" s="13"/>
      <c r="AD721" s="13"/>
      <c r="AE721" s="13"/>
      <c r="AF721" s="13"/>
      <c r="AG721" s="13"/>
    </row>
    <row r="722" spans="1:33" ht="15.75" customHeight="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486"/>
      <c r="AC722" s="13"/>
      <c r="AD722" s="13"/>
      <c r="AE722" s="13"/>
      <c r="AF722" s="13"/>
      <c r="AG722" s="13"/>
    </row>
    <row r="723" spans="1:33" ht="15.75" customHeight="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486"/>
      <c r="AC723" s="13"/>
      <c r="AD723" s="13"/>
      <c r="AE723" s="13"/>
      <c r="AF723" s="13"/>
      <c r="AG723" s="13"/>
    </row>
    <row r="724" spans="1:33" ht="15.75" customHeight="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486"/>
      <c r="AC724" s="13"/>
      <c r="AD724" s="13"/>
      <c r="AE724" s="13"/>
      <c r="AF724" s="13"/>
      <c r="AG724" s="13"/>
    </row>
    <row r="725" spans="1:33" ht="15.75" customHeight="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486"/>
      <c r="AC725" s="13"/>
      <c r="AD725" s="13"/>
      <c r="AE725" s="13"/>
      <c r="AF725" s="13"/>
      <c r="AG725" s="13"/>
    </row>
    <row r="726" spans="1:33" ht="15.75" customHeight="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486"/>
      <c r="AC726" s="13"/>
      <c r="AD726" s="13"/>
      <c r="AE726" s="13"/>
      <c r="AF726" s="13"/>
      <c r="AG726" s="13"/>
    </row>
    <row r="727" spans="1:33" ht="15.75" customHeight="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486"/>
      <c r="AC727" s="13"/>
      <c r="AD727" s="13"/>
      <c r="AE727" s="13"/>
      <c r="AF727" s="13"/>
      <c r="AG727" s="13"/>
    </row>
    <row r="728" spans="1:33" ht="15.75" customHeight="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486"/>
      <c r="AC728" s="13"/>
      <c r="AD728" s="13"/>
      <c r="AE728" s="13"/>
      <c r="AF728" s="13"/>
      <c r="AG728" s="13"/>
    </row>
    <row r="729" spans="1:33" ht="15.75" customHeight="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486"/>
      <c r="AC729" s="13"/>
      <c r="AD729" s="13"/>
      <c r="AE729" s="13"/>
      <c r="AF729" s="13"/>
      <c r="AG729" s="13"/>
    </row>
    <row r="730" spans="1:33" ht="15.75" customHeight="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486"/>
      <c r="AC730" s="13"/>
      <c r="AD730" s="13"/>
      <c r="AE730" s="13"/>
      <c r="AF730" s="13"/>
      <c r="AG730" s="13"/>
    </row>
    <row r="731" spans="1:33" ht="15.75" customHeight="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486"/>
      <c r="AC731" s="13"/>
      <c r="AD731" s="13"/>
      <c r="AE731" s="13"/>
      <c r="AF731" s="13"/>
      <c r="AG731" s="13"/>
    </row>
    <row r="732" spans="1:33" ht="15.75" customHeight="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486"/>
      <c r="AC732" s="13"/>
      <c r="AD732" s="13"/>
      <c r="AE732" s="13"/>
      <c r="AF732" s="13"/>
      <c r="AG732" s="13"/>
    </row>
    <row r="733" spans="1:33" ht="15.75" customHeight="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486"/>
      <c r="AC733" s="13"/>
      <c r="AD733" s="13"/>
      <c r="AE733" s="13"/>
      <c r="AF733" s="13"/>
      <c r="AG733" s="13"/>
    </row>
    <row r="734" spans="1:33" ht="15.75" customHeight="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486"/>
      <c r="AC734" s="13"/>
      <c r="AD734" s="13"/>
      <c r="AE734" s="13"/>
      <c r="AF734" s="13"/>
      <c r="AG734" s="13"/>
    </row>
    <row r="735" spans="1:33" ht="15.75" customHeight="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486"/>
      <c r="AC735" s="13"/>
      <c r="AD735" s="13"/>
      <c r="AE735" s="13"/>
      <c r="AF735" s="13"/>
      <c r="AG735" s="13"/>
    </row>
    <row r="736" spans="1:33" ht="15.75" customHeight="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486"/>
      <c r="AC736" s="13"/>
      <c r="AD736" s="13"/>
      <c r="AE736" s="13"/>
      <c r="AF736" s="13"/>
      <c r="AG736" s="13"/>
    </row>
    <row r="737" spans="1:33" ht="15.75" customHeight="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486"/>
      <c r="AC737" s="13"/>
      <c r="AD737" s="13"/>
      <c r="AE737" s="13"/>
      <c r="AF737" s="13"/>
      <c r="AG737" s="13"/>
    </row>
    <row r="738" spans="1:33" ht="15.75" customHeight="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486"/>
      <c r="AC738" s="13"/>
      <c r="AD738" s="13"/>
      <c r="AE738" s="13"/>
      <c r="AF738" s="13"/>
      <c r="AG738" s="13"/>
    </row>
    <row r="739" spans="1:33" ht="15.75" customHeight="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486"/>
      <c r="AC739" s="13"/>
      <c r="AD739" s="13"/>
      <c r="AE739" s="13"/>
      <c r="AF739" s="13"/>
      <c r="AG739" s="13"/>
    </row>
    <row r="740" spans="1:33" ht="15.75" customHeight="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486"/>
      <c r="AC740" s="13"/>
      <c r="AD740" s="13"/>
      <c r="AE740" s="13"/>
      <c r="AF740" s="13"/>
      <c r="AG740" s="13"/>
    </row>
    <row r="741" spans="1:33" ht="15.75" customHeight="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486"/>
      <c r="AC741" s="13"/>
      <c r="AD741" s="13"/>
      <c r="AE741" s="13"/>
      <c r="AF741" s="13"/>
      <c r="AG741" s="13"/>
    </row>
    <row r="742" spans="1:33" ht="15.75" customHeight="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486"/>
      <c r="AC742" s="13"/>
      <c r="AD742" s="13"/>
      <c r="AE742" s="13"/>
      <c r="AF742" s="13"/>
      <c r="AG742" s="13"/>
    </row>
    <row r="743" spans="1:33" ht="15.75" customHeight="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486"/>
      <c r="AC743" s="13"/>
      <c r="AD743" s="13"/>
      <c r="AE743" s="13"/>
      <c r="AF743" s="13"/>
      <c r="AG743" s="13"/>
    </row>
    <row r="744" spans="1:33" ht="15.75" customHeight="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486"/>
      <c r="AC744" s="13"/>
      <c r="AD744" s="13"/>
      <c r="AE744" s="13"/>
      <c r="AF744" s="13"/>
      <c r="AG744" s="13"/>
    </row>
    <row r="745" spans="1:33" ht="15.75" customHeight="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486"/>
      <c r="AC745" s="13"/>
      <c r="AD745" s="13"/>
      <c r="AE745" s="13"/>
      <c r="AF745" s="13"/>
      <c r="AG745" s="13"/>
    </row>
    <row r="746" spans="1:33" ht="15.75" customHeight="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486"/>
      <c r="AC746" s="13"/>
      <c r="AD746" s="13"/>
      <c r="AE746" s="13"/>
      <c r="AF746" s="13"/>
      <c r="AG746" s="13"/>
    </row>
    <row r="747" spans="1:33" ht="15.75" customHeight="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486"/>
      <c r="AC747" s="13"/>
      <c r="AD747" s="13"/>
      <c r="AE747" s="13"/>
      <c r="AF747" s="13"/>
      <c r="AG747" s="13"/>
    </row>
    <row r="748" spans="1:33" ht="15.75" customHeight="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486"/>
      <c r="AC748" s="13"/>
      <c r="AD748" s="13"/>
      <c r="AE748" s="13"/>
      <c r="AF748" s="13"/>
      <c r="AG748" s="13"/>
    </row>
    <row r="749" spans="1:33" ht="15.75" customHeight="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486"/>
      <c r="AC749" s="13"/>
      <c r="AD749" s="13"/>
      <c r="AE749" s="13"/>
      <c r="AF749" s="13"/>
      <c r="AG749" s="13"/>
    </row>
    <row r="750" spans="1:33" ht="15.75" customHeight="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486"/>
      <c r="AC750" s="13"/>
      <c r="AD750" s="13"/>
      <c r="AE750" s="13"/>
      <c r="AF750" s="13"/>
      <c r="AG750" s="13"/>
    </row>
    <row r="751" spans="1:33" ht="15.75" customHeight="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486"/>
      <c r="AC751" s="13"/>
      <c r="AD751" s="13"/>
      <c r="AE751" s="13"/>
      <c r="AF751" s="13"/>
      <c r="AG751" s="13"/>
    </row>
    <row r="752" spans="1:33" ht="15.75" customHeight="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486"/>
      <c r="AC752" s="13"/>
      <c r="AD752" s="13"/>
      <c r="AE752" s="13"/>
      <c r="AF752" s="13"/>
      <c r="AG752" s="13"/>
    </row>
    <row r="753" spans="1:33" ht="15.75" customHeight="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486"/>
      <c r="AC753" s="13"/>
      <c r="AD753" s="13"/>
      <c r="AE753" s="13"/>
      <c r="AF753" s="13"/>
      <c r="AG753" s="13"/>
    </row>
    <row r="754" spans="1:33" ht="15.75" customHeight="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486"/>
      <c r="AC754" s="13"/>
      <c r="AD754" s="13"/>
      <c r="AE754" s="13"/>
      <c r="AF754" s="13"/>
      <c r="AG754" s="13"/>
    </row>
    <row r="755" spans="1:33" ht="15.75" customHeight="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486"/>
      <c r="AC755" s="13"/>
      <c r="AD755" s="13"/>
      <c r="AE755" s="13"/>
      <c r="AF755" s="13"/>
      <c r="AG755" s="13"/>
    </row>
    <row r="756" spans="1:33" ht="15.75" customHeight="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486"/>
      <c r="AC756" s="13"/>
      <c r="AD756" s="13"/>
      <c r="AE756" s="13"/>
      <c r="AF756" s="13"/>
      <c r="AG756" s="13"/>
    </row>
    <row r="757" spans="1:33" ht="15.75" customHeight="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486"/>
      <c r="AC757" s="13"/>
      <c r="AD757" s="13"/>
      <c r="AE757" s="13"/>
      <c r="AF757" s="13"/>
      <c r="AG757" s="13"/>
    </row>
    <row r="758" spans="1:33" ht="15.75" customHeight="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486"/>
      <c r="AC758" s="13"/>
      <c r="AD758" s="13"/>
      <c r="AE758" s="13"/>
      <c r="AF758" s="13"/>
      <c r="AG758" s="13"/>
    </row>
    <row r="759" spans="1:33" ht="15.75" customHeight="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486"/>
      <c r="AC759" s="13"/>
      <c r="AD759" s="13"/>
      <c r="AE759" s="13"/>
      <c r="AF759" s="13"/>
      <c r="AG759" s="13"/>
    </row>
    <row r="760" spans="1:33" ht="15.75" customHeight="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486"/>
      <c r="AC760" s="13"/>
      <c r="AD760" s="13"/>
      <c r="AE760" s="13"/>
      <c r="AF760" s="13"/>
      <c r="AG760" s="13"/>
    </row>
    <row r="761" spans="1:33" ht="15.75" customHeight="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486"/>
      <c r="AC761" s="13"/>
      <c r="AD761" s="13"/>
      <c r="AE761" s="13"/>
      <c r="AF761" s="13"/>
      <c r="AG761" s="13"/>
    </row>
    <row r="762" spans="1:33" ht="15.75" customHeight="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486"/>
      <c r="AC762" s="13"/>
      <c r="AD762" s="13"/>
      <c r="AE762" s="13"/>
      <c r="AF762" s="13"/>
      <c r="AG762" s="13"/>
    </row>
    <row r="763" spans="1:33" ht="15.75" customHeight="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486"/>
      <c r="AC763" s="13"/>
      <c r="AD763" s="13"/>
      <c r="AE763" s="13"/>
      <c r="AF763" s="13"/>
      <c r="AG763" s="13"/>
    </row>
    <row r="764" spans="1:33" ht="15.75" customHeight="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486"/>
      <c r="AC764" s="13"/>
      <c r="AD764" s="13"/>
      <c r="AE764" s="13"/>
      <c r="AF764" s="13"/>
      <c r="AG764" s="13"/>
    </row>
    <row r="765" spans="1:33" ht="15.75" customHeight="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486"/>
      <c r="AC765" s="13"/>
      <c r="AD765" s="13"/>
      <c r="AE765" s="13"/>
      <c r="AF765" s="13"/>
      <c r="AG765" s="13"/>
    </row>
    <row r="766" spans="1:33" ht="15.75" customHeight="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486"/>
      <c r="AC766" s="13"/>
      <c r="AD766" s="13"/>
      <c r="AE766" s="13"/>
      <c r="AF766" s="13"/>
      <c r="AG766" s="13"/>
    </row>
    <row r="767" spans="1:33" ht="15.75" customHeight="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486"/>
      <c r="AC767" s="13"/>
      <c r="AD767" s="13"/>
      <c r="AE767" s="13"/>
      <c r="AF767" s="13"/>
      <c r="AG767" s="13"/>
    </row>
    <row r="768" spans="1:33" ht="15.75" customHeight="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486"/>
      <c r="AC768" s="13"/>
      <c r="AD768" s="13"/>
      <c r="AE768" s="13"/>
      <c r="AF768" s="13"/>
      <c r="AG768" s="13"/>
    </row>
    <row r="769" spans="1:33" ht="15.75" customHeight="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486"/>
      <c r="AC769" s="13"/>
      <c r="AD769" s="13"/>
      <c r="AE769" s="13"/>
      <c r="AF769" s="13"/>
      <c r="AG769" s="13"/>
    </row>
    <row r="770" spans="1:33" ht="15.75" customHeight="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486"/>
      <c r="AC770" s="13"/>
      <c r="AD770" s="13"/>
      <c r="AE770" s="13"/>
      <c r="AF770" s="13"/>
      <c r="AG770" s="13"/>
    </row>
    <row r="771" spans="1:33" ht="15.75" customHeight="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486"/>
      <c r="AC771" s="13"/>
      <c r="AD771" s="13"/>
      <c r="AE771" s="13"/>
      <c r="AF771" s="13"/>
      <c r="AG771" s="13"/>
    </row>
    <row r="772" spans="1:33" ht="15.75" customHeight="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486"/>
      <c r="AC772" s="13"/>
      <c r="AD772" s="13"/>
      <c r="AE772" s="13"/>
      <c r="AF772" s="13"/>
      <c r="AG772" s="13"/>
    </row>
    <row r="773" spans="1:33" ht="15.75" customHeight="1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486"/>
      <c r="AC773" s="13"/>
      <c r="AD773" s="13"/>
      <c r="AE773" s="13"/>
      <c r="AF773" s="13"/>
      <c r="AG773" s="13"/>
    </row>
    <row r="774" spans="1:33" ht="15.75" customHeight="1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486"/>
      <c r="AC774" s="13"/>
      <c r="AD774" s="13"/>
      <c r="AE774" s="13"/>
      <c r="AF774" s="13"/>
      <c r="AG774" s="13"/>
    </row>
    <row r="775" spans="1:33" ht="15.75" customHeight="1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486"/>
      <c r="AC775" s="13"/>
      <c r="AD775" s="13"/>
      <c r="AE775" s="13"/>
      <c r="AF775" s="13"/>
      <c r="AG775" s="13"/>
    </row>
    <row r="776" spans="1:33" ht="15.75" customHeight="1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486"/>
      <c r="AC776" s="13"/>
      <c r="AD776" s="13"/>
      <c r="AE776" s="13"/>
      <c r="AF776" s="13"/>
      <c r="AG776" s="13"/>
    </row>
    <row r="777" spans="1:33" ht="15.75" customHeight="1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486"/>
      <c r="AC777" s="13"/>
      <c r="AD777" s="13"/>
      <c r="AE777" s="13"/>
      <c r="AF777" s="13"/>
      <c r="AG777" s="13"/>
    </row>
    <row r="778" spans="1:33" ht="15.75" customHeight="1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486"/>
      <c r="AC778" s="13"/>
      <c r="AD778" s="13"/>
      <c r="AE778" s="13"/>
      <c r="AF778" s="13"/>
      <c r="AG778" s="13"/>
    </row>
    <row r="779" spans="1:33" ht="15.75" customHeight="1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486"/>
      <c r="AC779" s="13"/>
      <c r="AD779" s="13"/>
      <c r="AE779" s="13"/>
      <c r="AF779" s="13"/>
      <c r="AG779" s="13"/>
    </row>
    <row r="780" spans="1:33" ht="15.75" customHeight="1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486"/>
      <c r="AC780" s="13"/>
      <c r="AD780" s="13"/>
      <c r="AE780" s="13"/>
      <c r="AF780" s="13"/>
      <c r="AG780" s="13"/>
    </row>
    <row r="781" spans="1:33" ht="15.75" customHeight="1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486"/>
      <c r="AC781" s="13"/>
      <c r="AD781" s="13"/>
      <c r="AE781" s="13"/>
      <c r="AF781" s="13"/>
      <c r="AG781" s="13"/>
    </row>
    <row r="782" spans="1:33" ht="15.75" customHeight="1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486"/>
      <c r="AC782" s="13"/>
      <c r="AD782" s="13"/>
      <c r="AE782" s="13"/>
      <c r="AF782" s="13"/>
      <c r="AG782" s="13"/>
    </row>
    <row r="783" spans="1:33" ht="15.75" customHeight="1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486"/>
      <c r="AC783" s="13"/>
      <c r="AD783" s="13"/>
      <c r="AE783" s="13"/>
      <c r="AF783" s="13"/>
      <c r="AG783" s="13"/>
    </row>
    <row r="784" spans="1:33" ht="15.75" customHeight="1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486"/>
      <c r="AC784" s="13"/>
      <c r="AD784" s="13"/>
      <c r="AE784" s="13"/>
      <c r="AF784" s="13"/>
      <c r="AG784" s="13"/>
    </row>
    <row r="785" spans="1:33" ht="15.75" customHeight="1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486"/>
      <c r="AC785" s="13"/>
      <c r="AD785" s="13"/>
      <c r="AE785" s="13"/>
      <c r="AF785" s="13"/>
      <c r="AG785" s="13"/>
    </row>
    <row r="786" spans="1:33" ht="15.75" customHeight="1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486"/>
      <c r="AC786" s="13"/>
      <c r="AD786" s="13"/>
      <c r="AE786" s="13"/>
      <c r="AF786" s="13"/>
      <c r="AG786" s="13"/>
    </row>
    <row r="787" spans="1:33" ht="15.75" customHeight="1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486"/>
      <c r="AC787" s="13"/>
      <c r="AD787" s="13"/>
      <c r="AE787" s="13"/>
      <c r="AF787" s="13"/>
      <c r="AG787" s="13"/>
    </row>
    <row r="788" spans="1:33" ht="15.75" customHeight="1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486"/>
      <c r="AC788" s="13"/>
      <c r="AD788" s="13"/>
      <c r="AE788" s="13"/>
      <c r="AF788" s="13"/>
      <c r="AG788" s="13"/>
    </row>
    <row r="789" spans="1:33" ht="15.75" customHeight="1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486"/>
      <c r="AC789" s="13"/>
      <c r="AD789" s="13"/>
      <c r="AE789" s="13"/>
      <c r="AF789" s="13"/>
      <c r="AG789" s="13"/>
    </row>
    <row r="790" spans="1:33" ht="15.75" customHeight="1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486"/>
      <c r="AC790" s="13"/>
      <c r="AD790" s="13"/>
      <c r="AE790" s="13"/>
      <c r="AF790" s="13"/>
      <c r="AG790" s="13"/>
    </row>
    <row r="791" spans="1:33" ht="15.75" customHeight="1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486"/>
      <c r="AC791" s="13"/>
      <c r="AD791" s="13"/>
      <c r="AE791" s="13"/>
      <c r="AF791" s="13"/>
      <c r="AG791" s="13"/>
    </row>
    <row r="792" spans="1:33" ht="15.75" customHeight="1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486"/>
      <c r="AC792" s="13"/>
      <c r="AD792" s="13"/>
      <c r="AE792" s="13"/>
      <c r="AF792" s="13"/>
      <c r="AG792" s="13"/>
    </row>
    <row r="793" spans="1:33" ht="15.75" customHeight="1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486"/>
      <c r="AC793" s="13"/>
      <c r="AD793" s="13"/>
      <c r="AE793" s="13"/>
      <c r="AF793" s="13"/>
      <c r="AG793" s="13"/>
    </row>
    <row r="794" spans="1:33" ht="15.75" customHeight="1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486"/>
      <c r="AC794" s="13"/>
      <c r="AD794" s="13"/>
      <c r="AE794" s="13"/>
      <c r="AF794" s="13"/>
      <c r="AG794" s="13"/>
    </row>
    <row r="795" spans="1:33" ht="15.75" customHeight="1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486"/>
      <c r="AC795" s="13"/>
      <c r="AD795" s="13"/>
      <c r="AE795" s="13"/>
      <c r="AF795" s="13"/>
      <c r="AG795" s="13"/>
    </row>
    <row r="796" spans="1:33" ht="15.75" customHeight="1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486"/>
      <c r="AC796" s="13"/>
      <c r="AD796" s="13"/>
      <c r="AE796" s="13"/>
      <c r="AF796" s="13"/>
      <c r="AG796" s="13"/>
    </row>
    <row r="797" spans="1:33" ht="15.75" customHeight="1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486"/>
      <c r="AC797" s="13"/>
      <c r="AD797" s="13"/>
      <c r="AE797" s="13"/>
      <c r="AF797" s="13"/>
      <c r="AG797" s="13"/>
    </row>
    <row r="798" spans="1:33" ht="15.75" customHeight="1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486"/>
      <c r="AC798" s="13"/>
      <c r="AD798" s="13"/>
      <c r="AE798" s="13"/>
      <c r="AF798" s="13"/>
      <c r="AG798" s="13"/>
    </row>
    <row r="799" spans="1:33" ht="15.75" customHeight="1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486"/>
      <c r="AC799" s="13"/>
      <c r="AD799" s="13"/>
      <c r="AE799" s="13"/>
      <c r="AF799" s="13"/>
      <c r="AG799" s="13"/>
    </row>
    <row r="800" spans="1:33" ht="15.75" customHeight="1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486"/>
      <c r="AC800" s="13"/>
      <c r="AD800" s="13"/>
      <c r="AE800" s="13"/>
      <c r="AF800" s="13"/>
      <c r="AG800" s="13"/>
    </row>
    <row r="801" spans="1:33" ht="15.75" customHeight="1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486"/>
      <c r="AC801" s="13"/>
      <c r="AD801" s="13"/>
      <c r="AE801" s="13"/>
      <c r="AF801" s="13"/>
      <c r="AG801" s="13"/>
    </row>
    <row r="802" spans="1:33" ht="15.75" customHeight="1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486"/>
      <c r="AC802" s="13"/>
      <c r="AD802" s="13"/>
      <c r="AE802" s="13"/>
      <c r="AF802" s="13"/>
      <c r="AG802" s="13"/>
    </row>
    <row r="803" spans="1:33" ht="15.75" customHeight="1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486"/>
      <c r="AC803" s="13"/>
      <c r="AD803" s="13"/>
      <c r="AE803" s="13"/>
      <c r="AF803" s="13"/>
      <c r="AG803" s="13"/>
    </row>
    <row r="804" spans="1:33" ht="15.75" customHeight="1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486"/>
      <c r="AC804" s="13"/>
      <c r="AD804" s="13"/>
      <c r="AE804" s="13"/>
      <c r="AF804" s="13"/>
      <c r="AG804" s="13"/>
    </row>
    <row r="805" spans="1:33" ht="15.75" customHeight="1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486"/>
      <c r="AC805" s="13"/>
      <c r="AD805" s="13"/>
      <c r="AE805" s="13"/>
      <c r="AF805" s="13"/>
      <c r="AG805" s="13"/>
    </row>
    <row r="806" spans="1:33" ht="15.75" customHeight="1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486"/>
      <c r="AC806" s="13"/>
      <c r="AD806" s="13"/>
      <c r="AE806" s="13"/>
      <c r="AF806" s="13"/>
      <c r="AG806" s="13"/>
    </row>
    <row r="807" spans="1:33" ht="15.75" customHeight="1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486"/>
      <c r="AC807" s="13"/>
      <c r="AD807" s="13"/>
      <c r="AE807" s="13"/>
      <c r="AF807" s="13"/>
      <c r="AG807" s="13"/>
    </row>
    <row r="808" spans="1:33" ht="15.75" customHeight="1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486"/>
      <c r="AC808" s="13"/>
      <c r="AD808" s="13"/>
      <c r="AE808" s="13"/>
      <c r="AF808" s="13"/>
      <c r="AG808" s="13"/>
    </row>
    <row r="809" spans="1:33" ht="15.75" customHeight="1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486"/>
      <c r="AC809" s="13"/>
      <c r="AD809" s="13"/>
      <c r="AE809" s="13"/>
      <c r="AF809" s="13"/>
      <c r="AG809" s="13"/>
    </row>
    <row r="810" spans="1:33" ht="15.75" customHeight="1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486"/>
      <c r="AC810" s="13"/>
      <c r="AD810" s="13"/>
      <c r="AE810" s="13"/>
      <c r="AF810" s="13"/>
      <c r="AG810" s="13"/>
    </row>
    <row r="811" spans="1:33" ht="15.75" customHeight="1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486"/>
      <c r="AC811" s="13"/>
      <c r="AD811" s="13"/>
      <c r="AE811" s="13"/>
      <c r="AF811" s="13"/>
      <c r="AG811" s="13"/>
    </row>
    <row r="812" spans="1:33" ht="15.75" customHeight="1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486"/>
      <c r="AC812" s="13"/>
      <c r="AD812" s="13"/>
      <c r="AE812" s="13"/>
      <c r="AF812" s="13"/>
      <c r="AG812" s="13"/>
    </row>
    <row r="813" spans="1:33" ht="15.75" customHeight="1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486"/>
      <c r="AC813" s="13"/>
      <c r="AD813" s="13"/>
      <c r="AE813" s="13"/>
      <c r="AF813" s="13"/>
      <c r="AG813" s="13"/>
    </row>
    <row r="814" spans="1:33" ht="15.75" customHeight="1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486"/>
      <c r="AC814" s="13"/>
      <c r="AD814" s="13"/>
      <c r="AE814" s="13"/>
      <c r="AF814" s="13"/>
      <c r="AG814" s="13"/>
    </row>
    <row r="815" spans="1:33" ht="15.75" customHeight="1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486"/>
      <c r="AC815" s="13"/>
      <c r="AD815" s="13"/>
      <c r="AE815" s="13"/>
      <c r="AF815" s="13"/>
      <c r="AG815" s="13"/>
    </row>
    <row r="816" spans="1:33" ht="15.75" customHeight="1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486"/>
      <c r="AC816" s="13"/>
      <c r="AD816" s="13"/>
      <c r="AE816" s="13"/>
      <c r="AF816" s="13"/>
      <c r="AG816" s="13"/>
    </row>
    <row r="817" spans="1:33" ht="15.75" customHeight="1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486"/>
      <c r="AC817" s="13"/>
      <c r="AD817" s="13"/>
      <c r="AE817" s="13"/>
      <c r="AF817" s="13"/>
      <c r="AG817" s="13"/>
    </row>
    <row r="818" spans="1:33" ht="15.75" customHeight="1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486"/>
      <c r="AC818" s="13"/>
      <c r="AD818" s="13"/>
      <c r="AE818" s="13"/>
      <c r="AF818" s="13"/>
      <c r="AG818" s="13"/>
    </row>
    <row r="819" spans="1:33" ht="15.75" customHeight="1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486"/>
      <c r="AC819" s="13"/>
      <c r="AD819" s="13"/>
      <c r="AE819" s="13"/>
      <c r="AF819" s="13"/>
      <c r="AG819" s="13"/>
    </row>
    <row r="820" spans="1:33" ht="15.75" customHeight="1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486"/>
      <c r="AC820" s="13"/>
      <c r="AD820" s="13"/>
      <c r="AE820" s="13"/>
      <c r="AF820" s="13"/>
      <c r="AG820" s="13"/>
    </row>
    <row r="821" spans="1:33" ht="15.75" customHeight="1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486"/>
      <c r="AC821" s="13"/>
      <c r="AD821" s="13"/>
      <c r="AE821" s="13"/>
      <c r="AF821" s="13"/>
      <c r="AG821" s="13"/>
    </row>
    <row r="822" spans="1:33" ht="15.75" customHeight="1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486"/>
      <c r="AC822" s="13"/>
      <c r="AD822" s="13"/>
      <c r="AE822" s="13"/>
      <c r="AF822" s="13"/>
      <c r="AG822" s="13"/>
    </row>
    <row r="823" spans="1:33" ht="15.75" customHeight="1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486"/>
      <c r="AC823" s="13"/>
      <c r="AD823" s="13"/>
      <c r="AE823" s="13"/>
      <c r="AF823" s="13"/>
      <c r="AG823" s="13"/>
    </row>
    <row r="824" spans="1:33" ht="15.75" customHeight="1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486"/>
      <c r="AC824" s="13"/>
      <c r="AD824" s="13"/>
      <c r="AE824" s="13"/>
      <c r="AF824" s="13"/>
      <c r="AG824" s="13"/>
    </row>
    <row r="825" spans="1:33" ht="15.75" customHeight="1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486"/>
      <c r="AC825" s="13"/>
      <c r="AD825" s="13"/>
      <c r="AE825" s="13"/>
      <c r="AF825" s="13"/>
      <c r="AG825" s="13"/>
    </row>
    <row r="826" spans="1:33" ht="15.75" customHeight="1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486"/>
      <c r="AC826" s="13"/>
      <c r="AD826" s="13"/>
      <c r="AE826" s="13"/>
      <c r="AF826" s="13"/>
      <c r="AG826" s="13"/>
    </row>
    <row r="827" spans="1:33" ht="15.75" customHeight="1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486"/>
      <c r="AC827" s="13"/>
      <c r="AD827" s="13"/>
      <c r="AE827" s="13"/>
      <c r="AF827" s="13"/>
      <c r="AG827" s="13"/>
    </row>
    <row r="828" spans="1:33" ht="15.75" customHeight="1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486"/>
      <c r="AC828" s="13"/>
      <c r="AD828" s="13"/>
      <c r="AE828" s="13"/>
      <c r="AF828" s="13"/>
      <c r="AG828" s="13"/>
    </row>
    <row r="829" spans="1:33" ht="15.75" customHeight="1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486"/>
      <c r="AC829" s="13"/>
      <c r="AD829" s="13"/>
      <c r="AE829" s="13"/>
      <c r="AF829" s="13"/>
      <c r="AG829" s="13"/>
    </row>
    <row r="830" spans="1:33" ht="15.75" customHeight="1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486"/>
      <c r="AC830" s="13"/>
      <c r="AD830" s="13"/>
      <c r="AE830" s="13"/>
      <c r="AF830" s="13"/>
      <c r="AG830" s="13"/>
    </row>
    <row r="831" spans="1:33" ht="15.75" customHeight="1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486"/>
      <c r="AC831" s="13"/>
      <c r="AD831" s="13"/>
      <c r="AE831" s="13"/>
      <c r="AF831" s="13"/>
      <c r="AG831" s="13"/>
    </row>
    <row r="832" spans="1:33" ht="15.75" customHeight="1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486"/>
      <c r="AC832" s="13"/>
      <c r="AD832" s="13"/>
      <c r="AE832" s="13"/>
      <c r="AF832" s="13"/>
      <c r="AG832" s="13"/>
    </row>
    <row r="833" spans="1:33" ht="15.75" customHeight="1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486"/>
      <c r="AC833" s="13"/>
      <c r="AD833" s="13"/>
      <c r="AE833" s="13"/>
      <c r="AF833" s="13"/>
      <c r="AG833" s="13"/>
    </row>
    <row r="834" spans="1:33" ht="15.75" customHeight="1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486"/>
      <c r="AC834" s="13"/>
      <c r="AD834" s="13"/>
      <c r="AE834" s="13"/>
      <c r="AF834" s="13"/>
      <c r="AG834" s="13"/>
    </row>
    <row r="835" spans="1:33" ht="15.75" customHeight="1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486"/>
      <c r="AC835" s="13"/>
      <c r="AD835" s="13"/>
      <c r="AE835" s="13"/>
      <c r="AF835" s="13"/>
      <c r="AG835" s="13"/>
    </row>
    <row r="836" spans="1:33" ht="15.75" customHeight="1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486"/>
      <c r="AC836" s="13"/>
      <c r="AD836" s="13"/>
      <c r="AE836" s="13"/>
      <c r="AF836" s="13"/>
      <c r="AG836" s="13"/>
    </row>
    <row r="837" spans="1:33" ht="15.75" customHeight="1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486"/>
      <c r="AC837" s="13"/>
      <c r="AD837" s="13"/>
      <c r="AE837" s="13"/>
      <c r="AF837" s="13"/>
      <c r="AG837" s="13"/>
    </row>
    <row r="838" spans="1:33" ht="15.75" customHeight="1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486"/>
      <c r="AC838" s="13"/>
      <c r="AD838" s="13"/>
      <c r="AE838" s="13"/>
      <c r="AF838" s="13"/>
      <c r="AG838" s="13"/>
    </row>
    <row r="839" spans="1:33" ht="15.75" customHeight="1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486"/>
      <c r="AC839" s="13"/>
      <c r="AD839" s="13"/>
      <c r="AE839" s="13"/>
      <c r="AF839" s="13"/>
      <c r="AG839" s="13"/>
    </row>
    <row r="840" spans="1:33" ht="15.75" customHeight="1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486"/>
      <c r="AC840" s="13"/>
      <c r="AD840" s="13"/>
      <c r="AE840" s="13"/>
      <c r="AF840" s="13"/>
      <c r="AG840" s="13"/>
    </row>
    <row r="841" spans="1:33" ht="15.75" customHeight="1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486"/>
      <c r="AC841" s="13"/>
      <c r="AD841" s="13"/>
      <c r="AE841" s="13"/>
      <c r="AF841" s="13"/>
      <c r="AG841" s="13"/>
    </row>
    <row r="842" spans="1:33" ht="15.75" customHeight="1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486"/>
      <c r="AC842" s="13"/>
      <c r="AD842" s="13"/>
      <c r="AE842" s="13"/>
      <c r="AF842" s="13"/>
      <c r="AG842" s="13"/>
    </row>
    <row r="843" spans="1:33" ht="15.75" customHeight="1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486"/>
      <c r="AC843" s="13"/>
      <c r="AD843" s="13"/>
      <c r="AE843" s="13"/>
      <c r="AF843" s="13"/>
      <c r="AG843" s="13"/>
    </row>
    <row r="844" spans="1:33" ht="15.75" customHeight="1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486"/>
      <c r="AC844" s="13"/>
      <c r="AD844" s="13"/>
      <c r="AE844" s="13"/>
      <c r="AF844" s="13"/>
      <c r="AG844" s="13"/>
    </row>
    <row r="845" spans="1:33" ht="15.75" customHeight="1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486"/>
      <c r="AC845" s="13"/>
      <c r="AD845" s="13"/>
      <c r="AE845" s="13"/>
      <c r="AF845" s="13"/>
      <c r="AG845" s="13"/>
    </row>
    <row r="846" spans="1:33" ht="15.75" customHeight="1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486"/>
      <c r="AC846" s="13"/>
      <c r="AD846" s="13"/>
      <c r="AE846" s="13"/>
      <c r="AF846" s="13"/>
      <c r="AG846" s="13"/>
    </row>
    <row r="847" spans="1:33" ht="15.75" customHeight="1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486"/>
      <c r="AC847" s="13"/>
      <c r="AD847" s="13"/>
      <c r="AE847" s="13"/>
      <c r="AF847" s="13"/>
      <c r="AG847" s="13"/>
    </row>
    <row r="848" spans="1:33" ht="15.75" customHeight="1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486"/>
      <c r="AC848" s="13"/>
      <c r="AD848" s="13"/>
      <c r="AE848" s="13"/>
      <c r="AF848" s="13"/>
      <c r="AG848" s="13"/>
    </row>
    <row r="849" spans="1:33" ht="15.75" customHeight="1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486"/>
      <c r="AC849" s="13"/>
      <c r="AD849" s="13"/>
      <c r="AE849" s="13"/>
      <c r="AF849" s="13"/>
      <c r="AG849" s="13"/>
    </row>
    <row r="850" spans="1:33" ht="15.75" customHeight="1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486"/>
      <c r="AC850" s="13"/>
      <c r="AD850" s="13"/>
      <c r="AE850" s="13"/>
      <c r="AF850" s="13"/>
      <c r="AG850" s="13"/>
    </row>
    <row r="851" spans="1:33" ht="15.75" customHeight="1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486"/>
      <c r="AC851" s="13"/>
      <c r="AD851" s="13"/>
      <c r="AE851" s="13"/>
      <c r="AF851" s="13"/>
      <c r="AG851" s="13"/>
    </row>
    <row r="852" spans="1:33" ht="15.75" customHeight="1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486"/>
      <c r="AC852" s="13"/>
      <c r="AD852" s="13"/>
      <c r="AE852" s="13"/>
      <c r="AF852" s="13"/>
      <c r="AG852" s="13"/>
    </row>
    <row r="853" spans="1:33" ht="15.75" customHeight="1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486"/>
      <c r="AC853" s="13"/>
      <c r="AD853" s="13"/>
      <c r="AE853" s="13"/>
      <c r="AF853" s="13"/>
      <c r="AG853" s="13"/>
    </row>
    <row r="854" spans="1:33" ht="15.75" customHeight="1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486"/>
      <c r="AC854" s="13"/>
      <c r="AD854" s="13"/>
      <c r="AE854" s="13"/>
      <c r="AF854" s="13"/>
      <c r="AG854" s="13"/>
    </row>
    <row r="855" spans="1:33" ht="15.75" customHeight="1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486"/>
      <c r="AC855" s="13"/>
      <c r="AD855" s="13"/>
      <c r="AE855" s="13"/>
      <c r="AF855" s="13"/>
      <c r="AG855" s="13"/>
    </row>
    <row r="856" spans="1:33" ht="15.75" customHeight="1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486"/>
      <c r="AC856" s="13"/>
      <c r="AD856" s="13"/>
      <c r="AE856" s="13"/>
      <c r="AF856" s="13"/>
      <c r="AG856" s="13"/>
    </row>
    <row r="857" spans="1:33" ht="15.75" customHeight="1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486"/>
      <c r="AC857" s="13"/>
      <c r="AD857" s="13"/>
      <c r="AE857" s="13"/>
      <c r="AF857" s="13"/>
      <c r="AG857" s="13"/>
    </row>
    <row r="858" spans="1:33" ht="15.75" customHeight="1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486"/>
      <c r="AC858" s="13"/>
      <c r="AD858" s="13"/>
      <c r="AE858" s="13"/>
      <c r="AF858" s="13"/>
      <c r="AG858" s="13"/>
    </row>
    <row r="859" spans="1:33" ht="15.75" customHeight="1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486"/>
      <c r="AC859" s="13"/>
      <c r="AD859" s="13"/>
      <c r="AE859" s="13"/>
      <c r="AF859" s="13"/>
      <c r="AG859" s="13"/>
    </row>
    <row r="860" spans="1:33" ht="15.75" customHeight="1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486"/>
      <c r="AC860" s="13"/>
      <c r="AD860" s="13"/>
      <c r="AE860" s="13"/>
      <c r="AF860" s="13"/>
      <c r="AG860" s="13"/>
    </row>
    <row r="861" spans="1:33" ht="15.75" customHeight="1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486"/>
      <c r="AC861" s="13"/>
      <c r="AD861" s="13"/>
      <c r="AE861" s="13"/>
      <c r="AF861" s="13"/>
      <c r="AG861" s="13"/>
    </row>
    <row r="862" spans="1:33" ht="15.75" customHeight="1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486"/>
      <c r="AC862" s="13"/>
      <c r="AD862" s="13"/>
      <c r="AE862" s="13"/>
      <c r="AF862" s="13"/>
      <c r="AG862" s="13"/>
    </row>
    <row r="863" spans="1:33" ht="15.75" customHeight="1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486"/>
      <c r="AC863" s="13"/>
      <c r="AD863" s="13"/>
      <c r="AE863" s="13"/>
      <c r="AF863" s="13"/>
      <c r="AG863" s="13"/>
    </row>
    <row r="864" spans="1:33" ht="15.75" customHeight="1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486"/>
      <c r="AC864" s="13"/>
      <c r="AD864" s="13"/>
      <c r="AE864" s="13"/>
      <c r="AF864" s="13"/>
      <c r="AG864" s="13"/>
    </row>
    <row r="865" spans="1:33" ht="15.75" customHeight="1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486"/>
      <c r="AC865" s="13"/>
      <c r="AD865" s="13"/>
      <c r="AE865" s="13"/>
      <c r="AF865" s="13"/>
      <c r="AG865" s="13"/>
    </row>
    <row r="866" spans="1:33" ht="15.75" customHeight="1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486"/>
      <c r="AC866" s="13"/>
      <c r="AD866" s="13"/>
      <c r="AE866" s="13"/>
      <c r="AF866" s="13"/>
      <c r="AG866" s="13"/>
    </row>
    <row r="867" spans="1:33" ht="15.75" customHeight="1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486"/>
      <c r="AC867" s="13"/>
      <c r="AD867" s="13"/>
      <c r="AE867" s="13"/>
      <c r="AF867" s="13"/>
      <c r="AG867" s="13"/>
    </row>
    <row r="868" spans="1:33" ht="15.75" customHeight="1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486"/>
      <c r="AC868" s="13"/>
      <c r="AD868" s="13"/>
      <c r="AE868" s="13"/>
      <c r="AF868" s="13"/>
      <c r="AG868" s="13"/>
    </row>
    <row r="869" spans="1:33" ht="15.75" customHeight="1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486"/>
      <c r="AC869" s="13"/>
      <c r="AD869" s="13"/>
      <c r="AE869" s="13"/>
      <c r="AF869" s="13"/>
      <c r="AG869" s="13"/>
    </row>
    <row r="870" spans="1:33" ht="15.75" customHeight="1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486"/>
      <c r="AC870" s="13"/>
      <c r="AD870" s="13"/>
      <c r="AE870" s="13"/>
      <c r="AF870" s="13"/>
      <c r="AG870" s="13"/>
    </row>
    <row r="871" spans="1:33" ht="15.75" customHeight="1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486"/>
      <c r="AC871" s="13"/>
      <c r="AD871" s="13"/>
      <c r="AE871" s="13"/>
      <c r="AF871" s="13"/>
      <c r="AG871" s="13"/>
    </row>
    <row r="872" spans="1:33" ht="15.75" customHeight="1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486"/>
      <c r="AC872" s="13"/>
      <c r="AD872" s="13"/>
      <c r="AE872" s="13"/>
      <c r="AF872" s="13"/>
      <c r="AG872" s="13"/>
    </row>
    <row r="873" spans="1:33" ht="15.75" customHeight="1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486"/>
      <c r="AC873" s="13"/>
      <c r="AD873" s="13"/>
      <c r="AE873" s="13"/>
      <c r="AF873" s="13"/>
      <c r="AG873" s="13"/>
    </row>
    <row r="874" spans="1:33" ht="15.75" customHeight="1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486"/>
      <c r="AC874" s="13"/>
      <c r="AD874" s="13"/>
      <c r="AE874" s="13"/>
      <c r="AF874" s="13"/>
      <c r="AG874" s="13"/>
    </row>
    <row r="875" spans="1:33" ht="15.75" customHeight="1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486"/>
      <c r="AC875" s="13"/>
      <c r="AD875" s="13"/>
      <c r="AE875" s="13"/>
      <c r="AF875" s="13"/>
      <c r="AG875" s="13"/>
    </row>
    <row r="876" spans="1:33" ht="15.75" customHeight="1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486"/>
      <c r="AC876" s="13"/>
      <c r="AD876" s="13"/>
      <c r="AE876" s="13"/>
      <c r="AF876" s="13"/>
      <c r="AG876" s="13"/>
    </row>
    <row r="877" spans="1:33" ht="15.75" customHeight="1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486"/>
      <c r="AC877" s="13"/>
      <c r="AD877" s="13"/>
      <c r="AE877" s="13"/>
      <c r="AF877" s="13"/>
      <c r="AG877" s="13"/>
    </row>
    <row r="878" spans="1:33" ht="15.75" customHeight="1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486"/>
      <c r="AC878" s="13"/>
      <c r="AD878" s="13"/>
      <c r="AE878" s="13"/>
      <c r="AF878" s="13"/>
      <c r="AG878" s="13"/>
    </row>
    <row r="879" spans="1:33" ht="15.75" customHeight="1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486"/>
      <c r="AC879" s="13"/>
      <c r="AD879" s="13"/>
      <c r="AE879" s="13"/>
      <c r="AF879" s="13"/>
      <c r="AG879" s="13"/>
    </row>
    <row r="880" spans="1:33" ht="15.75" customHeight="1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486"/>
      <c r="AC880" s="13"/>
      <c r="AD880" s="13"/>
      <c r="AE880" s="13"/>
      <c r="AF880" s="13"/>
      <c r="AG880" s="13"/>
    </row>
    <row r="881" spans="1:33" ht="15.75" customHeight="1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486"/>
      <c r="AC881" s="13"/>
      <c r="AD881" s="13"/>
      <c r="AE881" s="13"/>
      <c r="AF881" s="13"/>
      <c r="AG881" s="13"/>
    </row>
    <row r="882" spans="1:33" ht="15.75" customHeight="1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486"/>
      <c r="AC882" s="13"/>
      <c r="AD882" s="13"/>
      <c r="AE882" s="13"/>
      <c r="AF882" s="13"/>
      <c r="AG882" s="13"/>
    </row>
    <row r="883" spans="1:33" ht="15.75" customHeight="1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486"/>
      <c r="AC883" s="13"/>
      <c r="AD883" s="13"/>
      <c r="AE883" s="13"/>
      <c r="AF883" s="13"/>
      <c r="AG883" s="13"/>
    </row>
    <row r="884" spans="1:33" ht="15.75" customHeight="1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486"/>
      <c r="AC884" s="13"/>
      <c r="AD884" s="13"/>
      <c r="AE884" s="13"/>
      <c r="AF884" s="13"/>
      <c r="AG884" s="13"/>
    </row>
    <row r="885" spans="1:33" ht="15.75" customHeight="1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486"/>
      <c r="AC885" s="13"/>
      <c r="AD885" s="13"/>
      <c r="AE885" s="13"/>
      <c r="AF885" s="13"/>
      <c r="AG885" s="13"/>
    </row>
    <row r="886" spans="1:33" ht="15.75" customHeight="1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486"/>
      <c r="AC886" s="13"/>
      <c r="AD886" s="13"/>
      <c r="AE886" s="13"/>
      <c r="AF886" s="13"/>
      <c r="AG886" s="13"/>
    </row>
    <row r="887" spans="1:33" ht="15.75" customHeight="1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486"/>
      <c r="AC887" s="13"/>
      <c r="AD887" s="13"/>
      <c r="AE887" s="13"/>
      <c r="AF887" s="13"/>
      <c r="AG887" s="13"/>
    </row>
    <row r="888" spans="1:33" ht="15.75" customHeight="1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486"/>
      <c r="AC888" s="13"/>
      <c r="AD888" s="13"/>
      <c r="AE888" s="13"/>
      <c r="AF888" s="13"/>
      <c r="AG888" s="13"/>
    </row>
    <row r="889" spans="1:33" ht="15.75" customHeight="1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486"/>
      <c r="AC889" s="13"/>
      <c r="AD889" s="13"/>
      <c r="AE889" s="13"/>
      <c r="AF889" s="13"/>
      <c r="AG889" s="13"/>
    </row>
    <row r="890" spans="1:33" ht="15.75" customHeight="1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486"/>
      <c r="AC890" s="13"/>
      <c r="AD890" s="13"/>
      <c r="AE890" s="13"/>
      <c r="AF890" s="13"/>
      <c r="AG890" s="13"/>
    </row>
    <row r="891" spans="1:33" ht="15.75" customHeight="1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486"/>
      <c r="AC891" s="13"/>
      <c r="AD891" s="13"/>
      <c r="AE891" s="13"/>
      <c r="AF891" s="13"/>
      <c r="AG891" s="13"/>
    </row>
    <row r="892" spans="1:33" ht="15.75" customHeight="1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486"/>
      <c r="AC892" s="13"/>
      <c r="AD892" s="13"/>
      <c r="AE892" s="13"/>
      <c r="AF892" s="13"/>
      <c r="AG892" s="13"/>
    </row>
    <row r="893" spans="1:33" ht="15.75" customHeight="1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486"/>
      <c r="AC893" s="13"/>
      <c r="AD893" s="13"/>
      <c r="AE893" s="13"/>
      <c r="AF893" s="13"/>
      <c r="AG893" s="13"/>
    </row>
    <row r="894" spans="1:33" ht="15.75" customHeight="1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486"/>
      <c r="AC894" s="13"/>
      <c r="AD894" s="13"/>
      <c r="AE894" s="13"/>
      <c r="AF894" s="13"/>
      <c r="AG894" s="13"/>
    </row>
    <row r="895" spans="1:33" ht="15.75" customHeight="1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486"/>
      <c r="AC895" s="13"/>
      <c r="AD895" s="13"/>
      <c r="AE895" s="13"/>
      <c r="AF895" s="13"/>
      <c r="AG895" s="13"/>
    </row>
    <row r="896" spans="1:33" ht="15.75" customHeight="1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486"/>
      <c r="AC896" s="13"/>
      <c r="AD896" s="13"/>
      <c r="AE896" s="13"/>
      <c r="AF896" s="13"/>
      <c r="AG896" s="13"/>
    </row>
    <row r="897" spans="1:33" ht="15.75" customHeight="1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486"/>
      <c r="AC897" s="13"/>
      <c r="AD897" s="13"/>
      <c r="AE897" s="13"/>
      <c r="AF897" s="13"/>
      <c r="AG897" s="13"/>
    </row>
    <row r="898" spans="1:33" ht="15.75" customHeight="1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486"/>
      <c r="AC898" s="13"/>
      <c r="AD898" s="13"/>
      <c r="AE898" s="13"/>
      <c r="AF898" s="13"/>
      <c r="AG898" s="13"/>
    </row>
    <row r="899" spans="1:33" ht="15.75" customHeight="1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486"/>
      <c r="AC899" s="13"/>
      <c r="AD899" s="13"/>
      <c r="AE899" s="13"/>
      <c r="AF899" s="13"/>
      <c r="AG899" s="13"/>
    </row>
    <row r="900" spans="1:33" ht="15.75" customHeight="1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486"/>
      <c r="AC900" s="13"/>
      <c r="AD900" s="13"/>
      <c r="AE900" s="13"/>
      <c r="AF900" s="13"/>
      <c r="AG900" s="13"/>
    </row>
    <row r="901" spans="1:33" ht="15.75" customHeight="1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486"/>
      <c r="AC901" s="13"/>
      <c r="AD901" s="13"/>
      <c r="AE901" s="13"/>
      <c r="AF901" s="13"/>
      <c r="AG901" s="13"/>
    </row>
    <row r="902" spans="1:33" ht="15.75" customHeight="1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486"/>
      <c r="AC902" s="13"/>
      <c r="AD902" s="13"/>
      <c r="AE902" s="13"/>
      <c r="AF902" s="13"/>
      <c r="AG902" s="13"/>
    </row>
    <row r="903" spans="1:33" ht="15.75" customHeight="1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486"/>
      <c r="AC903" s="13"/>
      <c r="AD903" s="13"/>
      <c r="AE903" s="13"/>
      <c r="AF903" s="13"/>
      <c r="AG903" s="13"/>
    </row>
    <row r="904" spans="1:33" ht="15.75" customHeight="1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486"/>
      <c r="AC904" s="13"/>
      <c r="AD904" s="13"/>
      <c r="AE904" s="13"/>
      <c r="AF904" s="13"/>
      <c r="AG904" s="13"/>
    </row>
    <row r="905" spans="1:33" ht="15.75" customHeight="1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486"/>
      <c r="AC905" s="13"/>
      <c r="AD905" s="13"/>
      <c r="AE905" s="13"/>
      <c r="AF905" s="13"/>
      <c r="AG905" s="13"/>
    </row>
    <row r="906" spans="1:33" ht="15.75" customHeight="1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486"/>
      <c r="AC906" s="13"/>
      <c r="AD906" s="13"/>
      <c r="AE906" s="13"/>
      <c r="AF906" s="13"/>
      <c r="AG906" s="13"/>
    </row>
    <row r="907" spans="1:33" ht="15.75" customHeight="1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486"/>
      <c r="AC907" s="13"/>
      <c r="AD907" s="13"/>
      <c r="AE907" s="13"/>
      <c r="AF907" s="13"/>
      <c r="AG907" s="13"/>
    </row>
    <row r="908" spans="1:33" ht="15.75" customHeight="1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486"/>
      <c r="AC908" s="13"/>
      <c r="AD908" s="13"/>
      <c r="AE908" s="13"/>
      <c r="AF908" s="13"/>
      <c r="AG908" s="13"/>
    </row>
    <row r="909" spans="1:33" ht="15.75" customHeight="1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486"/>
      <c r="AC909" s="13"/>
      <c r="AD909" s="13"/>
      <c r="AE909" s="13"/>
      <c r="AF909" s="13"/>
      <c r="AG909" s="13"/>
    </row>
    <row r="910" spans="1:33" ht="15.75" customHeight="1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486"/>
      <c r="AC910" s="13"/>
      <c r="AD910" s="13"/>
      <c r="AE910" s="13"/>
      <c r="AF910" s="13"/>
      <c r="AG910" s="13"/>
    </row>
    <row r="911" spans="1:33" ht="15.75" customHeight="1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486"/>
      <c r="AC911" s="13"/>
      <c r="AD911" s="13"/>
      <c r="AE911" s="13"/>
      <c r="AF911" s="13"/>
      <c r="AG911" s="13"/>
    </row>
    <row r="912" spans="1:33" ht="15.75" customHeight="1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486"/>
      <c r="AC912" s="13"/>
      <c r="AD912" s="13"/>
      <c r="AE912" s="13"/>
      <c r="AF912" s="13"/>
      <c r="AG912" s="13"/>
    </row>
    <row r="913" spans="1:33" ht="15.75" customHeight="1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486"/>
      <c r="AC913" s="13"/>
      <c r="AD913" s="13"/>
      <c r="AE913" s="13"/>
      <c r="AF913" s="13"/>
      <c r="AG913" s="13"/>
    </row>
    <row r="914" spans="1:33" ht="15.75" customHeight="1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486"/>
      <c r="AC914" s="13"/>
      <c r="AD914" s="13"/>
      <c r="AE914" s="13"/>
      <c r="AF914" s="13"/>
      <c r="AG914" s="13"/>
    </row>
    <row r="915" spans="1:33" ht="15.75" customHeight="1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486"/>
      <c r="AC915" s="13"/>
      <c r="AD915" s="13"/>
      <c r="AE915" s="13"/>
      <c r="AF915" s="13"/>
      <c r="AG915" s="13"/>
    </row>
    <row r="916" spans="1:33" ht="15.75" customHeight="1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486"/>
      <c r="AC916" s="13"/>
      <c r="AD916" s="13"/>
      <c r="AE916" s="13"/>
      <c r="AF916" s="13"/>
      <c r="AG916" s="13"/>
    </row>
    <row r="917" spans="1:33" ht="15.75" customHeight="1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486"/>
      <c r="AC917" s="13"/>
      <c r="AD917" s="13"/>
      <c r="AE917" s="13"/>
      <c r="AF917" s="13"/>
      <c r="AG917" s="13"/>
    </row>
    <row r="918" spans="1:33" ht="15.75" customHeight="1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486"/>
      <c r="AC918" s="13"/>
      <c r="AD918" s="13"/>
      <c r="AE918" s="13"/>
      <c r="AF918" s="13"/>
      <c r="AG918" s="13"/>
    </row>
    <row r="919" spans="1:33" ht="15.75" customHeight="1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486"/>
      <c r="AC919" s="13"/>
      <c r="AD919" s="13"/>
      <c r="AE919" s="13"/>
      <c r="AF919" s="13"/>
      <c r="AG919" s="13"/>
    </row>
    <row r="920" spans="1:33" ht="15.75" customHeight="1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486"/>
      <c r="AC920" s="13"/>
      <c r="AD920" s="13"/>
      <c r="AE920" s="13"/>
      <c r="AF920" s="13"/>
      <c r="AG920" s="13"/>
    </row>
    <row r="921" spans="1:33" ht="15.75" customHeight="1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486"/>
      <c r="AC921" s="13"/>
      <c r="AD921" s="13"/>
      <c r="AE921" s="13"/>
      <c r="AF921" s="13"/>
      <c r="AG921" s="13"/>
    </row>
    <row r="922" spans="1:33" ht="15.75" customHeight="1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486"/>
      <c r="AC922" s="13"/>
      <c r="AD922" s="13"/>
      <c r="AE922" s="13"/>
      <c r="AF922" s="13"/>
      <c r="AG922" s="13"/>
    </row>
    <row r="923" spans="1:33" ht="15.75" customHeight="1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486"/>
      <c r="AC923" s="13"/>
      <c r="AD923" s="13"/>
      <c r="AE923" s="13"/>
      <c r="AF923" s="13"/>
      <c r="AG923" s="13"/>
    </row>
    <row r="924" spans="1:33" ht="15.75" customHeight="1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486"/>
      <c r="AC924" s="13"/>
      <c r="AD924" s="13"/>
      <c r="AE924" s="13"/>
      <c r="AF924" s="13"/>
      <c r="AG924" s="13"/>
    </row>
    <row r="925" spans="1:33" ht="15.75" customHeight="1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486"/>
      <c r="AC925" s="13"/>
      <c r="AD925" s="13"/>
      <c r="AE925" s="13"/>
      <c r="AF925" s="13"/>
      <c r="AG925" s="13"/>
    </row>
    <row r="926" spans="1:33" ht="15.75" customHeight="1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486"/>
      <c r="AC926" s="13"/>
      <c r="AD926" s="13"/>
      <c r="AE926" s="13"/>
      <c r="AF926" s="13"/>
      <c r="AG926" s="13"/>
    </row>
    <row r="927" spans="1:33" ht="15.75" customHeight="1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486"/>
      <c r="AC927" s="13"/>
      <c r="AD927" s="13"/>
      <c r="AE927" s="13"/>
      <c r="AF927" s="13"/>
      <c r="AG927" s="13"/>
    </row>
    <row r="928" spans="1:33" ht="15.75" customHeight="1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486"/>
      <c r="AC928" s="13"/>
      <c r="AD928" s="13"/>
      <c r="AE928" s="13"/>
      <c r="AF928" s="13"/>
      <c r="AG928" s="13"/>
    </row>
    <row r="929" spans="1:33" ht="15.75" customHeight="1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486"/>
      <c r="AC929" s="13"/>
      <c r="AD929" s="13"/>
      <c r="AE929" s="13"/>
      <c r="AF929" s="13"/>
      <c r="AG929" s="13"/>
    </row>
    <row r="930" spans="1:33" ht="15.75" customHeight="1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486"/>
      <c r="AC930" s="13"/>
      <c r="AD930" s="13"/>
      <c r="AE930" s="13"/>
      <c r="AF930" s="13"/>
      <c r="AG930" s="13"/>
    </row>
    <row r="931" spans="1:33" ht="15.75" customHeight="1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486"/>
      <c r="AC931" s="13"/>
      <c r="AD931" s="13"/>
      <c r="AE931" s="13"/>
      <c r="AF931" s="13"/>
      <c r="AG931" s="13"/>
    </row>
    <row r="932" spans="1:33" ht="15.75" customHeight="1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486"/>
      <c r="AC932" s="13"/>
      <c r="AD932" s="13"/>
      <c r="AE932" s="13"/>
      <c r="AF932" s="13"/>
      <c r="AG932" s="13"/>
    </row>
    <row r="933" spans="1:33" ht="15.75" customHeight="1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486"/>
      <c r="AC933" s="13"/>
      <c r="AD933" s="13"/>
      <c r="AE933" s="13"/>
      <c r="AF933" s="13"/>
      <c r="AG933" s="13"/>
    </row>
    <row r="934" spans="1:33" ht="15.75" customHeight="1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486"/>
      <c r="AC934" s="13"/>
      <c r="AD934" s="13"/>
      <c r="AE934" s="13"/>
      <c r="AF934" s="13"/>
      <c r="AG934" s="13"/>
    </row>
    <row r="935" spans="1:33" ht="15.75" customHeight="1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486"/>
      <c r="AC935" s="13"/>
      <c r="AD935" s="13"/>
      <c r="AE935" s="13"/>
      <c r="AF935" s="13"/>
      <c r="AG935" s="13"/>
    </row>
    <row r="936" spans="1:33" ht="15.75" customHeight="1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486"/>
      <c r="AC936" s="13"/>
      <c r="AD936" s="13"/>
      <c r="AE936" s="13"/>
      <c r="AF936" s="13"/>
      <c r="AG936" s="13"/>
    </row>
    <row r="937" spans="1:33" ht="15.75" customHeight="1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486"/>
      <c r="AC937" s="13"/>
      <c r="AD937" s="13"/>
      <c r="AE937" s="13"/>
      <c r="AF937" s="13"/>
      <c r="AG937" s="13"/>
    </row>
    <row r="938" spans="1:33" ht="15.75" customHeight="1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486"/>
      <c r="AC938" s="13"/>
      <c r="AD938" s="13"/>
      <c r="AE938" s="13"/>
      <c r="AF938" s="13"/>
      <c r="AG938" s="13"/>
    </row>
    <row r="939" spans="1:33" ht="15.75" customHeight="1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486"/>
      <c r="AC939" s="13"/>
      <c r="AD939" s="13"/>
      <c r="AE939" s="13"/>
      <c r="AF939" s="13"/>
      <c r="AG939" s="13"/>
    </row>
    <row r="940" spans="1:33" ht="15.75" customHeight="1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486"/>
      <c r="AC940" s="13"/>
      <c r="AD940" s="13"/>
      <c r="AE940" s="13"/>
      <c r="AF940" s="13"/>
      <c r="AG940" s="13"/>
    </row>
    <row r="941" spans="1:33" ht="15.75" customHeight="1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486"/>
      <c r="AC941" s="13"/>
      <c r="AD941" s="13"/>
      <c r="AE941" s="13"/>
      <c r="AF941" s="13"/>
      <c r="AG941" s="13"/>
    </row>
    <row r="942" spans="1:33" ht="15.75" customHeight="1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486"/>
      <c r="AC942" s="13"/>
      <c r="AD942" s="13"/>
      <c r="AE942" s="13"/>
      <c r="AF942" s="13"/>
      <c r="AG942" s="13"/>
    </row>
    <row r="943" spans="1:33" ht="15.75" customHeight="1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486"/>
      <c r="AC943" s="13"/>
      <c r="AD943" s="13"/>
      <c r="AE943" s="13"/>
      <c r="AF943" s="13"/>
      <c r="AG943" s="13"/>
    </row>
    <row r="944" spans="1:33" ht="15.75" customHeight="1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486"/>
      <c r="AC944" s="13"/>
      <c r="AD944" s="13"/>
      <c r="AE944" s="13"/>
      <c r="AF944" s="13"/>
      <c r="AG944" s="13"/>
    </row>
    <row r="945" spans="1:33" ht="15.75" customHeight="1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486"/>
      <c r="AC945" s="13"/>
      <c r="AD945" s="13"/>
      <c r="AE945" s="13"/>
      <c r="AF945" s="13"/>
      <c r="AG945" s="13"/>
    </row>
    <row r="946" spans="1:33" ht="15.75" customHeight="1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486"/>
      <c r="AC946" s="13"/>
      <c r="AD946" s="13"/>
      <c r="AE946" s="13"/>
      <c r="AF946" s="13"/>
      <c r="AG946" s="13"/>
    </row>
    <row r="947" spans="1:33" ht="15.75" customHeight="1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486"/>
      <c r="AC947" s="13"/>
      <c r="AD947" s="13"/>
      <c r="AE947" s="13"/>
      <c r="AF947" s="13"/>
      <c r="AG947" s="13"/>
    </row>
    <row r="948" spans="1:33" ht="15.75" customHeight="1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486"/>
      <c r="AC948" s="13"/>
      <c r="AD948" s="13"/>
      <c r="AE948" s="13"/>
      <c r="AF948" s="13"/>
      <c r="AG948" s="13"/>
    </row>
    <row r="949" spans="1:33" ht="15.75" customHeight="1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486"/>
      <c r="AC949" s="13"/>
      <c r="AD949" s="13"/>
      <c r="AE949" s="13"/>
      <c r="AF949" s="13"/>
      <c r="AG949" s="13"/>
    </row>
    <row r="950" spans="1:33" ht="15.75" customHeight="1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486"/>
      <c r="AC950" s="13"/>
      <c r="AD950" s="13"/>
      <c r="AE950" s="13"/>
      <c r="AF950" s="13"/>
      <c r="AG950" s="13"/>
    </row>
    <row r="951" spans="1:33" ht="15.75" customHeight="1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486"/>
      <c r="AC951" s="13"/>
      <c r="AD951" s="13"/>
      <c r="AE951" s="13"/>
      <c r="AF951" s="13"/>
      <c r="AG951" s="13"/>
    </row>
    <row r="952" spans="1:33" ht="15.75" customHeight="1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486"/>
      <c r="AC952" s="13"/>
      <c r="AD952" s="13"/>
      <c r="AE952" s="13"/>
      <c r="AF952" s="13"/>
      <c r="AG952" s="13"/>
    </row>
    <row r="953" spans="1:33" ht="15.75" customHeight="1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486"/>
      <c r="AC953" s="13"/>
      <c r="AD953" s="13"/>
      <c r="AE953" s="13"/>
      <c r="AF953" s="13"/>
      <c r="AG953" s="13"/>
    </row>
    <row r="954" spans="1:33" ht="15.75" customHeight="1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486"/>
      <c r="AC954" s="13"/>
      <c r="AD954" s="13"/>
      <c r="AE954" s="13"/>
      <c r="AF954" s="13"/>
      <c r="AG954" s="13"/>
    </row>
    <row r="955" spans="1:33" ht="15.75" customHeight="1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486"/>
      <c r="AC955" s="13"/>
      <c r="AD955" s="13"/>
      <c r="AE955" s="13"/>
      <c r="AF955" s="13"/>
      <c r="AG955" s="13"/>
    </row>
    <row r="956" spans="1:33" ht="15.75" customHeight="1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486"/>
      <c r="AC956" s="13"/>
      <c r="AD956" s="13"/>
      <c r="AE956" s="13"/>
      <c r="AF956" s="13"/>
      <c r="AG956" s="13"/>
    </row>
    <row r="957" spans="1:33" ht="15.75" customHeight="1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486"/>
      <c r="AC957" s="13"/>
      <c r="AD957" s="13"/>
      <c r="AE957" s="13"/>
      <c r="AF957" s="13"/>
      <c r="AG957" s="13"/>
    </row>
    <row r="958" spans="1:33" ht="15.75" customHeight="1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486"/>
      <c r="AC958" s="13"/>
      <c r="AD958" s="13"/>
      <c r="AE958" s="13"/>
      <c r="AF958" s="13"/>
      <c r="AG958" s="13"/>
    </row>
    <row r="959" spans="1:33" ht="15.75" customHeight="1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486"/>
      <c r="AC959" s="13"/>
      <c r="AD959" s="13"/>
      <c r="AE959" s="13"/>
      <c r="AF959" s="13"/>
      <c r="AG959" s="13"/>
    </row>
    <row r="960" spans="1:33" ht="15.75" customHeight="1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486"/>
      <c r="AC960" s="13"/>
      <c r="AD960" s="13"/>
      <c r="AE960" s="13"/>
      <c r="AF960" s="13"/>
      <c r="AG960" s="13"/>
    </row>
    <row r="961" spans="1:33" ht="15.75" customHeight="1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486"/>
      <c r="AC961" s="13"/>
      <c r="AD961" s="13"/>
      <c r="AE961" s="13"/>
      <c r="AF961" s="13"/>
      <c r="AG961" s="13"/>
    </row>
    <row r="962" spans="1:33" ht="15.75" customHeight="1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486"/>
      <c r="AC962" s="13"/>
      <c r="AD962" s="13"/>
      <c r="AE962" s="13"/>
      <c r="AF962" s="13"/>
      <c r="AG962" s="13"/>
    </row>
  </sheetData>
  <mergeCells count="26">
    <mergeCell ref="AA78:AA82"/>
    <mergeCell ref="A112:D112"/>
    <mergeCell ref="A142:C142"/>
    <mergeCell ref="A143:C143"/>
    <mergeCell ref="K8:M8"/>
    <mergeCell ref="N8:P8"/>
    <mergeCell ref="E8:G8"/>
    <mergeCell ref="H8:J8"/>
    <mergeCell ref="E46:G48"/>
    <mergeCell ref="H46:J48"/>
    <mergeCell ref="A75:C75"/>
    <mergeCell ref="AA18:AA22"/>
    <mergeCell ref="Q8:S8"/>
    <mergeCell ref="T8:V8"/>
    <mergeCell ref="A7:A9"/>
    <mergeCell ref="B7:B9"/>
    <mergeCell ref="C7:C9"/>
    <mergeCell ref="D7:D9"/>
    <mergeCell ref="E7:J7"/>
    <mergeCell ref="K7:P7"/>
    <mergeCell ref="Q7:V7"/>
    <mergeCell ref="W7:Z7"/>
    <mergeCell ref="AA7:AA9"/>
    <mergeCell ref="W8:W9"/>
    <mergeCell ref="X8:X9"/>
    <mergeCell ref="Y8:Z8"/>
  </mergeCells>
  <pageMargins left="0" right="0" top="0.35433070866141736" bottom="0.35433070866141736" header="0" footer="0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B1" zoomScale="80" zoomScaleNormal="80" workbookViewId="0">
      <selection activeCell="B11" sqref="A11:XFD15"/>
    </sheetView>
  </sheetViews>
  <sheetFormatPr defaultColWidth="12.59765625" defaultRowHeight="15" customHeight="1" x14ac:dyDescent="0.25"/>
  <cols>
    <col min="1" max="1" width="14.69921875" hidden="1" customWidth="1"/>
    <col min="2" max="2" width="13" customWidth="1"/>
    <col min="3" max="3" width="24.296875" customWidth="1"/>
    <col min="4" max="4" width="10.8984375" customWidth="1"/>
    <col min="5" max="5" width="17" customWidth="1"/>
    <col min="6" max="6" width="10.69921875" customWidth="1"/>
    <col min="7" max="7" width="24.3984375" customWidth="1"/>
    <col min="8" max="8" width="21" customWidth="1"/>
    <col min="9" max="9" width="12" customWidth="1"/>
    <col min="10" max="10" width="57.69921875" customWidth="1"/>
    <col min="11" max="26" width="7.8984375" customWidth="1"/>
  </cols>
  <sheetData>
    <row r="1" spans="1:26" ht="13.5" customHeight="1" x14ac:dyDescent="0.3">
      <c r="A1" s="288"/>
      <c r="B1" s="288"/>
      <c r="C1" s="288"/>
      <c r="D1" s="4"/>
      <c r="E1" s="288"/>
      <c r="F1" s="4"/>
      <c r="G1" s="288"/>
      <c r="H1" s="288"/>
      <c r="I1" s="1"/>
      <c r="J1" s="289" t="s">
        <v>238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3">
      <c r="A2" s="288"/>
      <c r="B2" s="288"/>
      <c r="C2" s="288"/>
      <c r="D2" s="4"/>
      <c r="E2" s="288"/>
      <c r="F2" s="4"/>
      <c r="G2" s="288"/>
      <c r="H2" s="554" t="s">
        <v>239</v>
      </c>
      <c r="I2" s="501"/>
      <c r="J2" s="50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288"/>
      <c r="B3" s="288"/>
      <c r="C3" s="288"/>
      <c r="D3" s="4"/>
      <c r="E3" s="288"/>
      <c r="F3" s="4"/>
      <c r="G3" s="288"/>
      <c r="H3" s="28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5">
      <c r="A4" s="288"/>
      <c r="B4" s="555" t="s">
        <v>240</v>
      </c>
      <c r="C4" s="501"/>
      <c r="D4" s="501"/>
      <c r="E4" s="501"/>
      <c r="F4" s="501"/>
      <c r="G4" s="501"/>
      <c r="H4" s="501"/>
      <c r="I4" s="501"/>
      <c r="J4" s="50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35">
      <c r="A5" s="288"/>
      <c r="B5" s="555" t="s">
        <v>241</v>
      </c>
      <c r="C5" s="501"/>
      <c r="D5" s="501"/>
      <c r="E5" s="501"/>
      <c r="F5" s="501"/>
      <c r="G5" s="501"/>
      <c r="H5" s="501"/>
      <c r="I5" s="501"/>
      <c r="J5" s="50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35">
      <c r="A6" s="288"/>
      <c r="B6" s="556" t="s">
        <v>242</v>
      </c>
      <c r="C6" s="501"/>
      <c r="D6" s="501"/>
      <c r="E6" s="501"/>
      <c r="F6" s="501"/>
      <c r="G6" s="501"/>
      <c r="H6" s="501"/>
      <c r="I6" s="501"/>
      <c r="J6" s="50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35">
      <c r="A7" s="288"/>
      <c r="B7" s="555" t="s">
        <v>243</v>
      </c>
      <c r="C7" s="501"/>
      <c r="D7" s="501"/>
      <c r="E7" s="501"/>
      <c r="F7" s="501"/>
      <c r="G7" s="501"/>
      <c r="H7" s="501"/>
      <c r="I7" s="501"/>
      <c r="J7" s="50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5">
      <c r="A8" s="288"/>
      <c r="B8" s="288"/>
      <c r="C8" s="288"/>
      <c r="D8" s="4"/>
      <c r="E8" s="288"/>
      <c r="F8" s="4"/>
      <c r="G8" s="288"/>
      <c r="H8" s="28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600000000000001" customHeight="1" x14ac:dyDescent="0.25">
      <c r="A9" s="290"/>
      <c r="B9" s="557" t="s">
        <v>244</v>
      </c>
      <c r="C9" s="553"/>
      <c r="D9" s="558"/>
      <c r="E9" s="559" t="s">
        <v>245</v>
      </c>
      <c r="F9" s="553"/>
      <c r="G9" s="553"/>
      <c r="H9" s="553"/>
      <c r="I9" s="553"/>
      <c r="J9" s="558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</row>
    <row r="10" spans="1:26" ht="69.599999999999994" customHeight="1" x14ac:dyDescent="0.25">
      <c r="A10" s="291" t="s">
        <v>246</v>
      </c>
      <c r="B10" s="313" t="s">
        <v>247</v>
      </c>
      <c r="C10" s="313" t="s">
        <v>45</v>
      </c>
      <c r="D10" s="292" t="s">
        <v>248</v>
      </c>
      <c r="E10" s="291" t="s">
        <v>249</v>
      </c>
      <c r="F10" s="292" t="s">
        <v>248</v>
      </c>
      <c r="G10" s="291" t="s">
        <v>250</v>
      </c>
      <c r="H10" s="291" t="s">
        <v>251</v>
      </c>
      <c r="I10" s="291" t="s">
        <v>252</v>
      </c>
      <c r="J10" s="291" t="s">
        <v>253</v>
      </c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</row>
    <row r="11" spans="1:26" s="319" customFormat="1" ht="15.6" customHeight="1" x14ac:dyDescent="0.25">
      <c r="A11" s="316"/>
      <c r="B11" s="293" t="s">
        <v>73</v>
      </c>
      <c r="C11" s="315"/>
      <c r="D11" s="317"/>
      <c r="E11" s="305"/>
      <c r="F11" s="321"/>
      <c r="G11" s="322"/>
      <c r="H11" s="322"/>
      <c r="I11" s="318"/>
      <c r="J11" s="305"/>
    </row>
    <row r="12" spans="1:26" s="308" customFormat="1" ht="15.6" customHeight="1" x14ac:dyDescent="0.25">
      <c r="A12" s="304"/>
      <c r="B12" s="293" t="s">
        <v>100</v>
      </c>
      <c r="C12" s="314"/>
      <c r="D12" s="306"/>
      <c r="E12" s="307"/>
      <c r="F12" s="306"/>
      <c r="G12" s="307"/>
      <c r="H12" s="307"/>
      <c r="I12" s="306"/>
      <c r="J12" s="307"/>
    </row>
    <row r="13" spans="1:26" s="308" customFormat="1" ht="15.6" customHeight="1" x14ac:dyDescent="0.25">
      <c r="A13" s="304"/>
      <c r="B13" s="293" t="s">
        <v>105</v>
      </c>
      <c r="C13" s="307"/>
      <c r="D13" s="306"/>
      <c r="E13" s="307"/>
      <c r="F13" s="306"/>
      <c r="G13" s="307"/>
      <c r="H13" s="307"/>
      <c r="I13" s="306"/>
      <c r="J13" s="307"/>
    </row>
    <row r="14" spans="1:26" s="308" customFormat="1" ht="15.6" customHeight="1" x14ac:dyDescent="0.25">
      <c r="A14" s="304"/>
      <c r="B14" s="293" t="s">
        <v>116</v>
      </c>
      <c r="C14" s="307"/>
      <c r="D14" s="306"/>
      <c r="E14" s="307"/>
      <c r="F14" s="306"/>
      <c r="G14" s="307"/>
      <c r="H14" s="307"/>
      <c r="I14" s="306"/>
      <c r="J14" s="307"/>
    </row>
    <row r="15" spans="1:26" s="308" customFormat="1" ht="15.6" customHeight="1" x14ac:dyDescent="0.25">
      <c r="A15" s="304"/>
      <c r="B15" s="293" t="s">
        <v>133</v>
      </c>
      <c r="C15" s="307"/>
      <c r="D15" s="306"/>
      <c r="E15" s="307"/>
      <c r="F15" s="306"/>
      <c r="G15" s="307"/>
      <c r="H15" s="307"/>
      <c r="I15" s="306"/>
      <c r="J15" s="307"/>
    </row>
    <row r="16" spans="1:26" s="308" customFormat="1" ht="13.5" customHeight="1" x14ac:dyDescent="0.25">
      <c r="A16" s="304"/>
      <c r="B16" s="304"/>
      <c r="C16" s="307"/>
      <c r="D16" s="306"/>
      <c r="E16" s="307"/>
      <c r="F16" s="306"/>
      <c r="G16" s="307"/>
      <c r="H16" s="307"/>
      <c r="I16" s="306"/>
      <c r="J16" s="307"/>
    </row>
    <row r="17" spans="1:26" s="308" customFormat="1" ht="13.5" customHeight="1" x14ac:dyDescent="0.25">
      <c r="A17" s="309"/>
      <c r="B17" s="560" t="s">
        <v>254</v>
      </c>
      <c r="C17" s="561"/>
      <c r="D17" s="310"/>
      <c r="E17" s="310"/>
      <c r="F17" s="310"/>
      <c r="G17" s="310"/>
      <c r="H17" s="310"/>
      <c r="I17" s="311"/>
      <c r="J17" s="310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</row>
    <row r="18" spans="1:26" ht="13.5" customHeight="1" x14ac:dyDescent="0.25">
      <c r="A18" s="288"/>
      <c r="B18" s="288"/>
      <c r="C18" s="288"/>
      <c r="D18" s="4"/>
      <c r="E18" s="288"/>
      <c r="F18" s="4"/>
      <c r="G18" s="288"/>
      <c r="H18" s="28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290"/>
      <c r="B19" s="557" t="s">
        <v>255</v>
      </c>
      <c r="C19" s="553"/>
      <c r="D19" s="558"/>
      <c r="E19" s="559" t="s">
        <v>245</v>
      </c>
      <c r="F19" s="553"/>
      <c r="G19" s="553"/>
      <c r="H19" s="553"/>
      <c r="I19" s="553"/>
      <c r="J19" s="558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</row>
    <row r="20" spans="1:26" ht="13.5" customHeight="1" x14ac:dyDescent="0.25">
      <c r="A20" s="291" t="s">
        <v>246</v>
      </c>
      <c r="B20" s="291" t="s">
        <v>247</v>
      </c>
      <c r="C20" s="291" t="s">
        <v>45</v>
      </c>
      <c r="D20" s="292" t="s">
        <v>248</v>
      </c>
      <c r="E20" s="291" t="s">
        <v>249</v>
      </c>
      <c r="F20" s="292" t="s">
        <v>248</v>
      </c>
      <c r="G20" s="291" t="s">
        <v>250</v>
      </c>
      <c r="H20" s="291" t="s">
        <v>251</v>
      </c>
      <c r="I20" s="291" t="s">
        <v>252</v>
      </c>
      <c r="J20" s="291" t="s">
        <v>253</v>
      </c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</row>
    <row r="21" spans="1:26" ht="13.5" customHeight="1" x14ac:dyDescent="0.25">
      <c r="A21" s="293"/>
      <c r="B21" s="293" t="s">
        <v>73</v>
      </c>
      <c r="C21" s="294"/>
      <c r="D21" s="295"/>
      <c r="E21" s="294"/>
      <c r="F21" s="295"/>
      <c r="G21" s="294"/>
      <c r="H21" s="294"/>
      <c r="I21" s="295"/>
      <c r="J21" s="29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293"/>
      <c r="B22" s="293" t="s">
        <v>100</v>
      </c>
      <c r="C22" s="294"/>
      <c r="D22" s="295"/>
      <c r="E22" s="294"/>
      <c r="F22" s="295"/>
      <c r="G22" s="294"/>
      <c r="H22" s="294"/>
      <c r="I22" s="295"/>
      <c r="J22" s="29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293"/>
      <c r="B23" s="293" t="s">
        <v>105</v>
      </c>
      <c r="C23" s="294"/>
      <c r="D23" s="295"/>
      <c r="E23" s="294"/>
      <c r="F23" s="295"/>
      <c r="G23" s="294"/>
      <c r="H23" s="294"/>
      <c r="I23" s="295"/>
      <c r="J23" s="29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5">
      <c r="A24" s="293"/>
      <c r="B24" s="293" t="s">
        <v>116</v>
      </c>
      <c r="C24" s="294"/>
      <c r="D24" s="295"/>
      <c r="E24" s="294"/>
      <c r="F24" s="295"/>
      <c r="G24" s="294"/>
      <c r="H24" s="294"/>
      <c r="I24" s="295"/>
      <c r="J24" s="29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5">
      <c r="A25" s="293"/>
      <c r="B25" s="293" t="s">
        <v>133</v>
      </c>
      <c r="C25" s="294"/>
      <c r="D25" s="295"/>
      <c r="E25" s="294"/>
      <c r="F25" s="295"/>
      <c r="G25" s="294"/>
      <c r="H25" s="294"/>
      <c r="I25" s="295"/>
      <c r="J25" s="29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5">
      <c r="A26" s="293"/>
      <c r="B26" s="293"/>
      <c r="C26" s="294"/>
      <c r="D26" s="295"/>
      <c r="E26" s="294"/>
      <c r="F26" s="295"/>
      <c r="G26" s="294"/>
      <c r="H26" s="294"/>
      <c r="I26" s="295"/>
      <c r="J26" s="29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3">
      <c r="A27" s="296"/>
      <c r="B27" s="552" t="s">
        <v>254</v>
      </c>
      <c r="C27" s="553"/>
      <c r="D27" s="297"/>
      <c r="E27" s="297"/>
      <c r="F27" s="297"/>
      <c r="G27" s="297"/>
      <c r="H27" s="297"/>
      <c r="I27" s="298"/>
      <c r="J27" s="297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</row>
    <row r="28" spans="1:26" ht="13.5" customHeight="1" x14ac:dyDescent="0.25">
      <c r="A28" s="288"/>
      <c r="B28" s="288"/>
      <c r="C28" s="288"/>
      <c r="D28" s="4"/>
      <c r="E28" s="288"/>
      <c r="F28" s="4"/>
      <c r="G28" s="288"/>
      <c r="H28" s="28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290"/>
      <c r="B29" s="557" t="s">
        <v>256</v>
      </c>
      <c r="C29" s="553"/>
      <c r="D29" s="558"/>
      <c r="E29" s="559" t="s">
        <v>245</v>
      </c>
      <c r="F29" s="553"/>
      <c r="G29" s="553"/>
      <c r="H29" s="553"/>
      <c r="I29" s="553"/>
      <c r="J29" s="558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</row>
    <row r="30" spans="1:26" ht="13.5" customHeight="1" x14ac:dyDescent="0.25">
      <c r="A30" s="291" t="s">
        <v>246</v>
      </c>
      <c r="B30" s="291" t="s">
        <v>247</v>
      </c>
      <c r="C30" s="291" t="s">
        <v>45</v>
      </c>
      <c r="D30" s="292" t="s">
        <v>248</v>
      </c>
      <c r="E30" s="291" t="s">
        <v>249</v>
      </c>
      <c r="F30" s="292" t="s">
        <v>248</v>
      </c>
      <c r="G30" s="291" t="s">
        <v>250</v>
      </c>
      <c r="H30" s="291" t="s">
        <v>251</v>
      </c>
      <c r="I30" s="291" t="s">
        <v>252</v>
      </c>
      <c r="J30" s="291" t="s">
        <v>253</v>
      </c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</row>
    <row r="31" spans="1:26" ht="13.5" customHeight="1" x14ac:dyDescent="0.25">
      <c r="A31" s="293"/>
      <c r="B31" s="293" t="s">
        <v>73</v>
      </c>
      <c r="C31" s="294"/>
      <c r="D31" s="295"/>
      <c r="E31" s="294"/>
      <c r="F31" s="295"/>
      <c r="G31" s="294"/>
      <c r="H31" s="294"/>
      <c r="I31" s="295"/>
      <c r="J31" s="29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293"/>
      <c r="B32" s="293" t="s">
        <v>100</v>
      </c>
      <c r="C32" s="294"/>
      <c r="D32" s="295"/>
      <c r="E32" s="294"/>
      <c r="F32" s="295"/>
      <c r="G32" s="294"/>
      <c r="H32" s="294"/>
      <c r="I32" s="295"/>
      <c r="J32" s="29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293"/>
      <c r="B33" s="293" t="s">
        <v>105</v>
      </c>
      <c r="C33" s="294"/>
      <c r="D33" s="295"/>
      <c r="E33" s="294"/>
      <c r="F33" s="295"/>
      <c r="G33" s="294"/>
      <c r="H33" s="294"/>
      <c r="I33" s="295"/>
      <c r="J33" s="29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293"/>
      <c r="B34" s="293" t="s">
        <v>116</v>
      </c>
      <c r="C34" s="294"/>
      <c r="D34" s="295"/>
      <c r="E34" s="294"/>
      <c r="F34" s="295"/>
      <c r="G34" s="294"/>
      <c r="H34" s="294"/>
      <c r="I34" s="295"/>
      <c r="J34" s="29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293"/>
      <c r="B35" s="293" t="s">
        <v>133</v>
      </c>
      <c r="C35" s="294"/>
      <c r="D35" s="295"/>
      <c r="E35" s="294"/>
      <c r="F35" s="295"/>
      <c r="G35" s="294"/>
      <c r="H35" s="294"/>
      <c r="I35" s="295"/>
      <c r="J35" s="29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293"/>
      <c r="B36" s="293"/>
      <c r="C36" s="294"/>
      <c r="D36" s="295"/>
      <c r="E36" s="294"/>
      <c r="F36" s="295"/>
      <c r="G36" s="294"/>
      <c r="H36" s="294"/>
      <c r="I36" s="295"/>
      <c r="J36" s="29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3">
      <c r="A37" s="296"/>
      <c r="B37" s="552" t="s">
        <v>254</v>
      </c>
      <c r="C37" s="553"/>
      <c r="D37" s="297"/>
      <c r="E37" s="297"/>
      <c r="F37" s="297"/>
      <c r="G37" s="297"/>
      <c r="H37" s="297"/>
      <c r="I37" s="298"/>
      <c r="J37" s="297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</row>
    <row r="38" spans="1:26" ht="13.5" customHeight="1" x14ac:dyDescent="0.25">
      <c r="A38" s="288"/>
      <c r="B38" s="288"/>
      <c r="C38" s="288"/>
      <c r="D38" s="4"/>
      <c r="E38" s="288"/>
      <c r="F38" s="4"/>
      <c r="G38" s="288"/>
      <c r="H38" s="28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3">
      <c r="A39" s="300"/>
      <c r="B39" s="300" t="s">
        <v>257</v>
      </c>
      <c r="C39" s="300"/>
      <c r="D39" s="301"/>
      <c r="E39" s="300"/>
      <c r="F39" s="301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</row>
    <row r="40" spans="1:26" ht="13.5" customHeight="1" x14ac:dyDescent="0.25">
      <c r="A40" s="288"/>
      <c r="B40" s="288"/>
      <c r="C40" s="288"/>
      <c r="D40" s="4"/>
      <c r="E40" s="288"/>
      <c r="F40" s="4"/>
      <c r="G40" s="288"/>
      <c r="H40" s="28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288"/>
      <c r="B41" s="288"/>
      <c r="C41" s="288"/>
      <c r="D41" s="4"/>
      <c r="E41" s="288"/>
      <c r="F41" s="4"/>
      <c r="G41" s="288"/>
      <c r="H41" s="28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288"/>
      <c r="B42" s="288"/>
      <c r="C42" s="288"/>
      <c r="D42" s="4"/>
      <c r="E42" s="288"/>
      <c r="F42" s="4"/>
      <c r="G42" s="288"/>
      <c r="H42" s="28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288"/>
      <c r="B43" s="288"/>
      <c r="C43" s="288"/>
      <c r="D43" s="4"/>
      <c r="E43" s="288"/>
      <c r="F43" s="4"/>
      <c r="G43" s="288"/>
      <c r="H43" s="28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288"/>
      <c r="B44" s="288"/>
      <c r="C44" s="288"/>
      <c r="D44" s="4"/>
      <c r="E44" s="288"/>
      <c r="F44" s="4"/>
      <c r="G44" s="288"/>
      <c r="H44" s="28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288"/>
      <c r="B45" s="288"/>
      <c r="C45" s="288"/>
      <c r="D45" s="4"/>
      <c r="E45" s="288"/>
      <c r="F45" s="4"/>
      <c r="G45" s="288"/>
      <c r="H45" s="28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288"/>
      <c r="B46" s="288"/>
      <c r="C46" s="288"/>
      <c r="D46" s="4"/>
      <c r="E46" s="288"/>
      <c r="F46" s="4"/>
      <c r="G46" s="288"/>
      <c r="H46" s="28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288"/>
      <c r="B47" s="288"/>
      <c r="C47" s="288"/>
      <c r="D47" s="4"/>
      <c r="E47" s="288"/>
      <c r="F47" s="4"/>
      <c r="G47" s="288"/>
      <c r="H47" s="28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288"/>
      <c r="B48" s="288"/>
      <c r="C48" s="288"/>
      <c r="D48" s="4"/>
      <c r="E48" s="288"/>
      <c r="F48" s="4"/>
      <c r="G48" s="288"/>
      <c r="H48" s="28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288"/>
      <c r="B49" s="288"/>
      <c r="C49" s="288"/>
      <c r="D49" s="4"/>
      <c r="E49" s="288"/>
      <c r="F49" s="4"/>
      <c r="G49" s="288"/>
      <c r="H49" s="28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288"/>
      <c r="B50" s="288"/>
      <c r="C50" s="288"/>
      <c r="D50" s="4"/>
      <c r="E50" s="288"/>
      <c r="F50" s="4"/>
      <c r="G50" s="288"/>
      <c r="H50" s="28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288"/>
      <c r="B51" s="288"/>
      <c r="C51" s="288"/>
      <c r="D51" s="4"/>
      <c r="E51" s="288"/>
      <c r="F51" s="4"/>
      <c r="G51" s="288"/>
      <c r="H51" s="28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288"/>
      <c r="B52" s="288"/>
      <c r="C52" s="288"/>
      <c r="D52" s="4"/>
      <c r="E52" s="288"/>
      <c r="F52" s="4"/>
      <c r="G52" s="288"/>
      <c r="H52" s="28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288"/>
      <c r="B53" s="288"/>
      <c r="C53" s="288"/>
      <c r="D53" s="4"/>
      <c r="E53" s="288"/>
      <c r="F53" s="4"/>
      <c r="G53" s="288"/>
      <c r="H53" s="28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288"/>
      <c r="B54" s="288"/>
      <c r="C54" s="288"/>
      <c r="D54" s="4"/>
      <c r="E54" s="288"/>
      <c r="F54" s="4"/>
      <c r="G54" s="288"/>
      <c r="H54" s="28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288"/>
      <c r="B55" s="288"/>
      <c r="C55" s="288"/>
      <c r="D55" s="4"/>
      <c r="E55" s="288"/>
      <c r="F55" s="4"/>
      <c r="G55" s="288"/>
      <c r="H55" s="28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288"/>
      <c r="B56" s="288"/>
      <c r="C56" s="288"/>
      <c r="D56" s="4"/>
      <c r="E56" s="288"/>
      <c r="F56" s="4"/>
      <c r="G56" s="288"/>
      <c r="H56" s="28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288"/>
      <c r="B57" s="288"/>
      <c r="C57" s="288"/>
      <c r="D57" s="4"/>
      <c r="E57" s="288"/>
      <c r="F57" s="4"/>
      <c r="G57" s="288"/>
      <c r="H57" s="28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288"/>
      <c r="B58" s="288"/>
      <c r="C58" s="288"/>
      <c r="D58" s="4"/>
      <c r="E58" s="288"/>
      <c r="F58" s="4"/>
      <c r="G58" s="288"/>
      <c r="H58" s="28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288"/>
      <c r="B59" s="288"/>
      <c r="C59" s="288"/>
      <c r="D59" s="4"/>
      <c r="E59" s="288"/>
      <c r="F59" s="4"/>
      <c r="G59" s="288"/>
      <c r="H59" s="28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288"/>
      <c r="B60" s="288"/>
      <c r="C60" s="288"/>
      <c r="D60" s="4"/>
      <c r="E60" s="288"/>
      <c r="F60" s="4"/>
      <c r="G60" s="288"/>
      <c r="H60" s="28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288"/>
      <c r="B61" s="288"/>
      <c r="C61" s="288"/>
      <c r="D61" s="4"/>
      <c r="E61" s="288"/>
      <c r="F61" s="4"/>
      <c r="G61" s="288"/>
      <c r="H61" s="28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288"/>
      <c r="B62" s="288"/>
      <c r="C62" s="288"/>
      <c r="D62" s="4"/>
      <c r="E62" s="288"/>
      <c r="F62" s="4"/>
      <c r="G62" s="288"/>
      <c r="H62" s="28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288"/>
      <c r="B63" s="288"/>
      <c r="C63" s="288"/>
      <c r="D63" s="4"/>
      <c r="E63" s="288"/>
      <c r="F63" s="4"/>
      <c r="G63" s="288"/>
      <c r="H63" s="28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288"/>
      <c r="B64" s="288"/>
      <c r="C64" s="288"/>
      <c r="D64" s="4"/>
      <c r="E64" s="288"/>
      <c r="F64" s="4"/>
      <c r="G64" s="288"/>
      <c r="H64" s="28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288"/>
      <c r="B65" s="288"/>
      <c r="C65" s="288"/>
      <c r="D65" s="4"/>
      <c r="E65" s="288"/>
      <c r="F65" s="4"/>
      <c r="G65" s="288"/>
      <c r="H65" s="28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288"/>
      <c r="B66" s="288"/>
      <c r="C66" s="288"/>
      <c r="D66" s="4"/>
      <c r="E66" s="288"/>
      <c r="F66" s="4"/>
      <c r="G66" s="288"/>
      <c r="H66" s="28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288"/>
      <c r="B67" s="288"/>
      <c r="C67" s="288"/>
      <c r="D67" s="4"/>
      <c r="E67" s="288"/>
      <c r="F67" s="4"/>
      <c r="G67" s="288"/>
      <c r="H67" s="28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288"/>
      <c r="B68" s="288"/>
      <c r="C68" s="288"/>
      <c r="D68" s="4"/>
      <c r="E68" s="288"/>
      <c r="F68" s="4"/>
      <c r="G68" s="288"/>
      <c r="H68" s="28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288"/>
      <c r="B69" s="288"/>
      <c r="C69" s="288"/>
      <c r="D69" s="4"/>
      <c r="E69" s="288"/>
      <c r="F69" s="4"/>
      <c r="G69" s="288"/>
      <c r="H69" s="28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288"/>
      <c r="B70" s="288"/>
      <c r="C70" s="288"/>
      <c r="D70" s="4"/>
      <c r="E70" s="288"/>
      <c r="F70" s="4"/>
      <c r="G70" s="288"/>
      <c r="H70" s="28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288"/>
      <c r="B71" s="288"/>
      <c r="C71" s="288"/>
      <c r="D71" s="4"/>
      <c r="E71" s="288"/>
      <c r="F71" s="4"/>
      <c r="G71" s="288"/>
      <c r="H71" s="28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288"/>
      <c r="B72" s="288"/>
      <c r="C72" s="288"/>
      <c r="D72" s="4"/>
      <c r="E72" s="288"/>
      <c r="F72" s="4"/>
      <c r="G72" s="288"/>
      <c r="H72" s="28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288"/>
      <c r="B73" s="288"/>
      <c r="C73" s="288"/>
      <c r="D73" s="4"/>
      <c r="E73" s="288"/>
      <c r="F73" s="4"/>
      <c r="G73" s="288"/>
      <c r="H73" s="28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288"/>
      <c r="B74" s="288"/>
      <c r="C74" s="288"/>
      <c r="D74" s="4"/>
      <c r="E74" s="288"/>
      <c r="F74" s="4"/>
      <c r="G74" s="288"/>
      <c r="H74" s="28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288"/>
      <c r="B75" s="288"/>
      <c r="C75" s="288"/>
      <c r="D75" s="4"/>
      <c r="E75" s="288"/>
      <c r="F75" s="4"/>
      <c r="G75" s="288"/>
      <c r="H75" s="28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288"/>
      <c r="B76" s="288"/>
      <c r="C76" s="288"/>
      <c r="D76" s="4"/>
      <c r="E76" s="288"/>
      <c r="F76" s="4"/>
      <c r="G76" s="288"/>
      <c r="H76" s="28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288"/>
      <c r="B77" s="288"/>
      <c r="C77" s="288"/>
      <c r="D77" s="4"/>
      <c r="E77" s="288"/>
      <c r="F77" s="4"/>
      <c r="G77" s="288"/>
      <c r="H77" s="28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288"/>
      <c r="B78" s="288"/>
      <c r="C78" s="288"/>
      <c r="D78" s="4"/>
      <c r="E78" s="288"/>
      <c r="F78" s="4"/>
      <c r="G78" s="288"/>
      <c r="H78" s="28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288"/>
      <c r="B79" s="288"/>
      <c r="C79" s="288"/>
      <c r="D79" s="4"/>
      <c r="E79" s="288"/>
      <c r="F79" s="4"/>
      <c r="G79" s="288"/>
      <c r="H79" s="28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288"/>
      <c r="B80" s="288"/>
      <c r="C80" s="288"/>
      <c r="D80" s="4"/>
      <c r="E80" s="288"/>
      <c r="F80" s="4"/>
      <c r="G80" s="288"/>
      <c r="H80" s="288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288"/>
      <c r="B81" s="288"/>
      <c r="C81" s="288"/>
      <c r="D81" s="4"/>
      <c r="E81" s="288"/>
      <c r="F81" s="4"/>
      <c r="G81" s="288"/>
      <c r="H81" s="28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288"/>
      <c r="B82" s="288"/>
      <c r="C82" s="288"/>
      <c r="D82" s="4"/>
      <c r="E82" s="288"/>
      <c r="F82" s="4"/>
      <c r="G82" s="288"/>
      <c r="H82" s="288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288"/>
      <c r="B83" s="288"/>
      <c r="C83" s="288"/>
      <c r="D83" s="4"/>
      <c r="E83" s="288"/>
      <c r="F83" s="4"/>
      <c r="G83" s="288"/>
      <c r="H83" s="288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288"/>
      <c r="B84" s="288"/>
      <c r="C84" s="288"/>
      <c r="D84" s="4"/>
      <c r="E84" s="288"/>
      <c r="F84" s="4"/>
      <c r="G84" s="288"/>
      <c r="H84" s="28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288"/>
      <c r="B85" s="288"/>
      <c r="C85" s="288"/>
      <c r="D85" s="4"/>
      <c r="E85" s="288"/>
      <c r="F85" s="4"/>
      <c r="G85" s="288"/>
      <c r="H85" s="28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288"/>
      <c r="B86" s="288"/>
      <c r="C86" s="288"/>
      <c r="D86" s="4"/>
      <c r="E86" s="288"/>
      <c r="F86" s="4"/>
      <c r="G86" s="288"/>
      <c r="H86" s="288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288"/>
      <c r="B87" s="288"/>
      <c r="C87" s="288"/>
      <c r="D87" s="4"/>
      <c r="E87" s="288"/>
      <c r="F87" s="4"/>
      <c r="G87" s="288"/>
      <c r="H87" s="28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288"/>
      <c r="B88" s="288"/>
      <c r="C88" s="288"/>
      <c r="D88" s="4"/>
      <c r="E88" s="288"/>
      <c r="F88" s="4"/>
      <c r="G88" s="288"/>
      <c r="H88" s="288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288"/>
      <c r="B89" s="288"/>
      <c r="C89" s="288"/>
      <c r="D89" s="4"/>
      <c r="E89" s="288"/>
      <c r="F89" s="4"/>
      <c r="G89" s="288"/>
      <c r="H89" s="288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288"/>
      <c r="B90" s="288"/>
      <c r="C90" s="288"/>
      <c r="D90" s="4"/>
      <c r="E90" s="288"/>
      <c r="F90" s="4"/>
      <c r="G90" s="288"/>
      <c r="H90" s="288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288"/>
      <c r="B91" s="288"/>
      <c r="C91" s="288"/>
      <c r="D91" s="4"/>
      <c r="E91" s="288"/>
      <c r="F91" s="4"/>
      <c r="G91" s="288"/>
      <c r="H91" s="28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288"/>
      <c r="B92" s="288"/>
      <c r="C92" s="288"/>
      <c r="D92" s="4"/>
      <c r="E92" s="288"/>
      <c r="F92" s="4"/>
      <c r="G92" s="288"/>
      <c r="H92" s="288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288"/>
      <c r="B93" s="288"/>
      <c r="C93" s="288"/>
      <c r="D93" s="4"/>
      <c r="E93" s="288"/>
      <c r="F93" s="4"/>
      <c r="G93" s="288"/>
      <c r="H93" s="288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288"/>
      <c r="B94" s="288"/>
      <c r="C94" s="288"/>
      <c r="D94" s="4"/>
      <c r="E94" s="288"/>
      <c r="F94" s="4"/>
      <c r="G94" s="288"/>
      <c r="H94" s="288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288"/>
      <c r="B95" s="288"/>
      <c r="C95" s="288"/>
      <c r="D95" s="4"/>
      <c r="E95" s="288"/>
      <c r="F95" s="4"/>
      <c r="G95" s="288"/>
      <c r="H95" s="288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288"/>
      <c r="B96" s="288"/>
      <c r="C96" s="288"/>
      <c r="D96" s="4"/>
      <c r="E96" s="288"/>
      <c r="F96" s="4"/>
      <c r="G96" s="288"/>
      <c r="H96" s="288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288"/>
      <c r="B97" s="288"/>
      <c r="C97" s="288"/>
      <c r="D97" s="4"/>
      <c r="E97" s="288"/>
      <c r="F97" s="4"/>
      <c r="G97" s="288"/>
      <c r="H97" s="28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288"/>
      <c r="B98" s="288"/>
      <c r="C98" s="288"/>
      <c r="D98" s="4"/>
      <c r="E98" s="288"/>
      <c r="F98" s="4"/>
      <c r="G98" s="288"/>
      <c r="H98" s="288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288"/>
      <c r="B99" s="288"/>
      <c r="C99" s="288"/>
      <c r="D99" s="4"/>
      <c r="E99" s="288"/>
      <c r="F99" s="4"/>
      <c r="G99" s="288"/>
      <c r="H99" s="288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288"/>
      <c r="B100" s="288"/>
      <c r="C100" s="288"/>
      <c r="D100" s="4"/>
      <c r="E100" s="288"/>
      <c r="F100" s="4"/>
      <c r="G100" s="288"/>
      <c r="H100" s="288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288"/>
      <c r="B101" s="288"/>
      <c r="C101" s="288"/>
      <c r="D101" s="4"/>
      <c r="E101" s="288"/>
      <c r="F101" s="4"/>
      <c r="G101" s="288"/>
      <c r="H101" s="288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288"/>
      <c r="B102" s="288"/>
      <c r="C102" s="288"/>
      <c r="D102" s="4"/>
      <c r="E102" s="288"/>
      <c r="F102" s="4"/>
      <c r="G102" s="288"/>
      <c r="H102" s="28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288"/>
      <c r="B103" s="288"/>
      <c r="C103" s="288"/>
      <c r="D103" s="4"/>
      <c r="E103" s="288"/>
      <c r="F103" s="4"/>
      <c r="G103" s="288"/>
      <c r="H103" s="28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288"/>
      <c r="B104" s="288"/>
      <c r="C104" s="288"/>
      <c r="D104" s="4"/>
      <c r="E104" s="288"/>
      <c r="F104" s="4"/>
      <c r="G104" s="288"/>
      <c r="H104" s="288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288"/>
      <c r="B105" s="288"/>
      <c r="C105" s="288"/>
      <c r="D105" s="4"/>
      <c r="E105" s="288"/>
      <c r="F105" s="4"/>
      <c r="G105" s="288"/>
      <c r="H105" s="288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288"/>
      <c r="B106" s="288"/>
      <c r="C106" s="288"/>
      <c r="D106" s="4"/>
      <c r="E106" s="288"/>
      <c r="F106" s="4"/>
      <c r="G106" s="288"/>
      <c r="H106" s="288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288"/>
      <c r="B107" s="288"/>
      <c r="C107" s="288"/>
      <c r="D107" s="4"/>
      <c r="E107" s="288"/>
      <c r="F107" s="4"/>
      <c r="G107" s="288"/>
      <c r="H107" s="28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288"/>
      <c r="B108" s="288"/>
      <c r="C108" s="288"/>
      <c r="D108" s="4"/>
      <c r="E108" s="288"/>
      <c r="F108" s="4"/>
      <c r="G108" s="288"/>
      <c r="H108" s="288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288"/>
      <c r="B109" s="288"/>
      <c r="C109" s="288"/>
      <c r="D109" s="4"/>
      <c r="E109" s="288"/>
      <c r="F109" s="4"/>
      <c r="G109" s="288"/>
      <c r="H109" s="288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288"/>
      <c r="B110" s="288"/>
      <c r="C110" s="288"/>
      <c r="D110" s="4"/>
      <c r="E110" s="288"/>
      <c r="F110" s="4"/>
      <c r="G110" s="288"/>
      <c r="H110" s="288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288"/>
      <c r="B111" s="288"/>
      <c r="C111" s="288"/>
      <c r="D111" s="4"/>
      <c r="E111" s="288"/>
      <c r="F111" s="4"/>
      <c r="G111" s="288"/>
      <c r="H111" s="288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288"/>
      <c r="B112" s="288"/>
      <c r="C112" s="288"/>
      <c r="D112" s="4"/>
      <c r="E112" s="288"/>
      <c r="F112" s="4"/>
      <c r="G112" s="288"/>
      <c r="H112" s="288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288"/>
      <c r="B113" s="288"/>
      <c r="C113" s="288"/>
      <c r="D113" s="4"/>
      <c r="E113" s="288"/>
      <c r="F113" s="4"/>
      <c r="G113" s="288"/>
      <c r="H113" s="288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288"/>
      <c r="B114" s="288"/>
      <c r="C114" s="288"/>
      <c r="D114" s="4"/>
      <c r="E114" s="288"/>
      <c r="F114" s="4"/>
      <c r="G114" s="288"/>
      <c r="H114" s="288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288"/>
      <c r="B115" s="288"/>
      <c r="C115" s="288"/>
      <c r="D115" s="4"/>
      <c r="E115" s="288"/>
      <c r="F115" s="4"/>
      <c r="G115" s="288"/>
      <c r="H115" s="288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288"/>
      <c r="B116" s="288"/>
      <c r="C116" s="288"/>
      <c r="D116" s="4"/>
      <c r="E116" s="288"/>
      <c r="F116" s="4"/>
      <c r="G116" s="288"/>
      <c r="H116" s="288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288"/>
      <c r="B117" s="288"/>
      <c r="C117" s="288"/>
      <c r="D117" s="4"/>
      <c r="E117" s="288"/>
      <c r="F117" s="4"/>
      <c r="G117" s="288"/>
      <c r="H117" s="288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288"/>
      <c r="B118" s="288"/>
      <c r="C118" s="288"/>
      <c r="D118" s="4"/>
      <c r="E118" s="288"/>
      <c r="F118" s="4"/>
      <c r="G118" s="288"/>
      <c r="H118" s="288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288"/>
      <c r="B119" s="288"/>
      <c r="C119" s="288"/>
      <c r="D119" s="4"/>
      <c r="E119" s="288"/>
      <c r="F119" s="4"/>
      <c r="G119" s="288"/>
      <c r="H119" s="288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288"/>
      <c r="B120" s="288"/>
      <c r="C120" s="288"/>
      <c r="D120" s="4"/>
      <c r="E120" s="288"/>
      <c r="F120" s="4"/>
      <c r="G120" s="288"/>
      <c r="H120" s="288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288"/>
      <c r="B121" s="288"/>
      <c r="C121" s="288"/>
      <c r="D121" s="4"/>
      <c r="E121" s="288"/>
      <c r="F121" s="4"/>
      <c r="G121" s="288"/>
      <c r="H121" s="288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288"/>
      <c r="B122" s="288"/>
      <c r="C122" s="288"/>
      <c r="D122" s="4"/>
      <c r="E122" s="288"/>
      <c r="F122" s="4"/>
      <c r="G122" s="288"/>
      <c r="H122" s="288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288"/>
      <c r="B123" s="288"/>
      <c r="C123" s="288"/>
      <c r="D123" s="4"/>
      <c r="E123" s="288"/>
      <c r="F123" s="4"/>
      <c r="G123" s="288"/>
      <c r="H123" s="288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288"/>
      <c r="B124" s="288"/>
      <c r="C124" s="288"/>
      <c r="D124" s="4"/>
      <c r="E124" s="288"/>
      <c r="F124" s="4"/>
      <c r="G124" s="288"/>
      <c r="H124" s="288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288"/>
      <c r="B125" s="288"/>
      <c r="C125" s="288"/>
      <c r="D125" s="4"/>
      <c r="E125" s="288"/>
      <c r="F125" s="4"/>
      <c r="G125" s="288"/>
      <c r="H125" s="28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288"/>
      <c r="B126" s="288"/>
      <c r="C126" s="288"/>
      <c r="D126" s="4"/>
      <c r="E126" s="288"/>
      <c r="F126" s="4"/>
      <c r="G126" s="288"/>
      <c r="H126" s="288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288"/>
      <c r="B127" s="288"/>
      <c r="C127" s="288"/>
      <c r="D127" s="4"/>
      <c r="E127" s="288"/>
      <c r="F127" s="4"/>
      <c r="G127" s="288"/>
      <c r="H127" s="288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288"/>
      <c r="B128" s="288"/>
      <c r="C128" s="288"/>
      <c r="D128" s="4"/>
      <c r="E128" s="288"/>
      <c r="F128" s="4"/>
      <c r="G128" s="288"/>
      <c r="H128" s="288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288"/>
      <c r="B129" s="288"/>
      <c r="C129" s="288"/>
      <c r="D129" s="4"/>
      <c r="E129" s="288"/>
      <c r="F129" s="4"/>
      <c r="G129" s="288"/>
      <c r="H129" s="288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288"/>
      <c r="B130" s="288"/>
      <c r="C130" s="288"/>
      <c r="D130" s="4"/>
      <c r="E130" s="288"/>
      <c r="F130" s="4"/>
      <c r="G130" s="288"/>
      <c r="H130" s="288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288"/>
      <c r="B131" s="288"/>
      <c r="C131" s="288"/>
      <c r="D131" s="4"/>
      <c r="E131" s="288"/>
      <c r="F131" s="4"/>
      <c r="G131" s="288"/>
      <c r="H131" s="288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288"/>
      <c r="B132" s="288"/>
      <c r="C132" s="288"/>
      <c r="D132" s="4"/>
      <c r="E132" s="288"/>
      <c r="F132" s="4"/>
      <c r="G132" s="288"/>
      <c r="H132" s="288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288"/>
      <c r="B133" s="288"/>
      <c r="C133" s="288"/>
      <c r="D133" s="4"/>
      <c r="E133" s="288"/>
      <c r="F133" s="4"/>
      <c r="G133" s="288"/>
      <c r="H133" s="288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288"/>
      <c r="B134" s="288"/>
      <c r="C134" s="288"/>
      <c r="D134" s="4"/>
      <c r="E134" s="288"/>
      <c r="F134" s="4"/>
      <c r="G134" s="288"/>
      <c r="H134" s="288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288"/>
      <c r="B135" s="288"/>
      <c r="C135" s="288"/>
      <c r="D135" s="4"/>
      <c r="E135" s="288"/>
      <c r="F135" s="4"/>
      <c r="G135" s="288"/>
      <c r="H135" s="288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288"/>
      <c r="B136" s="288"/>
      <c r="C136" s="288"/>
      <c r="D136" s="4"/>
      <c r="E136" s="288"/>
      <c r="F136" s="4"/>
      <c r="G136" s="288"/>
      <c r="H136" s="288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288"/>
      <c r="B137" s="288"/>
      <c r="C137" s="288"/>
      <c r="D137" s="4"/>
      <c r="E137" s="288"/>
      <c r="F137" s="4"/>
      <c r="G137" s="288"/>
      <c r="H137" s="288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288"/>
      <c r="B138" s="288"/>
      <c r="C138" s="288"/>
      <c r="D138" s="4"/>
      <c r="E138" s="288"/>
      <c r="F138" s="4"/>
      <c r="G138" s="288"/>
      <c r="H138" s="288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288"/>
      <c r="B139" s="288"/>
      <c r="C139" s="288"/>
      <c r="D139" s="4"/>
      <c r="E139" s="288"/>
      <c r="F139" s="4"/>
      <c r="G139" s="288"/>
      <c r="H139" s="288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288"/>
      <c r="B140" s="288"/>
      <c r="C140" s="288"/>
      <c r="D140" s="4"/>
      <c r="E140" s="288"/>
      <c r="F140" s="4"/>
      <c r="G140" s="288"/>
      <c r="H140" s="288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288"/>
      <c r="B141" s="288"/>
      <c r="C141" s="288"/>
      <c r="D141" s="4"/>
      <c r="E141" s="288"/>
      <c r="F141" s="4"/>
      <c r="G141" s="288"/>
      <c r="H141" s="288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288"/>
      <c r="B142" s="288"/>
      <c r="C142" s="288"/>
      <c r="D142" s="4"/>
      <c r="E142" s="288"/>
      <c r="F142" s="4"/>
      <c r="G142" s="288"/>
      <c r="H142" s="288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288"/>
      <c r="B143" s="288"/>
      <c r="C143" s="288"/>
      <c r="D143" s="4"/>
      <c r="E143" s="288"/>
      <c r="F143" s="4"/>
      <c r="G143" s="288"/>
      <c r="H143" s="288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288"/>
      <c r="B144" s="288"/>
      <c r="C144" s="288"/>
      <c r="D144" s="4"/>
      <c r="E144" s="288"/>
      <c r="F144" s="4"/>
      <c r="G144" s="288"/>
      <c r="H144" s="288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288"/>
      <c r="B145" s="288"/>
      <c r="C145" s="288"/>
      <c r="D145" s="4"/>
      <c r="E145" s="288"/>
      <c r="F145" s="4"/>
      <c r="G145" s="288"/>
      <c r="H145" s="288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288"/>
      <c r="B146" s="288"/>
      <c r="C146" s="288"/>
      <c r="D146" s="4"/>
      <c r="E146" s="288"/>
      <c r="F146" s="4"/>
      <c r="G146" s="288"/>
      <c r="H146" s="288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288"/>
      <c r="B147" s="288"/>
      <c r="C147" s="288"/>
      <c r="D147" s="4"/>
      <c r="E147" s="288"/>
      <c r="F147" s="4"/>
      <c r="G147" s="288"/>
      <c r="H147" s="288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288"/>
      <c r="B148" s="288"/>
      <c r="C148" s="288"/>
      <c r="D148" s="4"/>
      <c r="E148" s="288"/>
      <c r="F148" s="4"/>
      <c r="G148" s="288"/>
      <c r="H148" s="288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288"/>
      <c r="B149" s="288"/>
      <c r="C149" s="288"/>
      <c r="D149" s="4"/>
      <c r="E149" s="288"/>
      <c r="F149" s="4"/>
      <c r="G149" s="288"/>
      <c r="H149" s="288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288"/>
      <c r="B150" s="288"/>
      <c r="C150" s="288"/>
      <c r="D150" s="4"/>
      <c r="E150" s="288"/>
      <c r="F150" s="4"/>
      <c r="G150" s="288"/>
      <c r="H150" s="288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288"/>
      <c r="B151" s="288"/>
      <c r="C151" s="288"/>
      <c r="D151" s="4"/>
      <c r="E151" s="288"/>
      <c r="F151" s="4"/>
      <c r="G151" s="288"/>
      <c r="H151" s="288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288"/>
      <c r="B152" s="288"/>
      <c r="C152" s="288"/>
      <c r="D152" s="4"/>
      <c r="E152" s="288"/>
      <c r="F152" s="4"/>
      <c r="G152" s="288"/>
      <c r="H152" s="288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288"/>
      <c r="B153" s="288"/>
      <c r="C153" s="288"/>
      <c r="D153" s="4"/>
      <c r="E153" s="288"/>
      <c r="F153" s="4"/>
      <c r="G153" s="288"/>
      <c r="H153" s="288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288"/>
      <c r="B154" s="288"/>
      <c r="C154" s="288"/>
      <c r="D154" s="4"/>
      <c r="E154" s="288"/>
      <c r="F154" s="4"/>
      <c r="G154" s="288"/>
      <c r="H154" s="288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288"/>
      <c r="B155" s="288"/>
      <c r="C155" s="288"/>
      <c r="D155" s="4"/>
      <c r="E155" s="288"/>
      <c r="F155" s="4"/>
      <c r="G155" s="288"/>
      <c r="H155" s="288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288"/>
      <c r="B156" s="288"/>
      <c r="C156" s="288"/>
      <c r="D156" s="4"/>
      <c r="E156" s="288"/>
      <c r="F156" s="4"/>
      <c r="G156" s="288"/>
      <c r="H156" s="288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288"/>
      <c r="B157" s="288"/>
      <c r="C157" s="288"/>
      <c r="D157" s="4"/>
      <c r="E157" s="288"/>
      <c r="F157" s="4"/>
      <c r="G157" s="288"/>
      <c r="H157" s="288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288"/>
      <c r="B158" s="288"/>
      <c r="C158" s="288"/>
      <c r="D158" s="4"/>
      <c r="E158" s="288"/>
      <c r="F158" s="4"/>
      <c r="G158" s="288"/>
      <c r="H158" s="288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288"/>
      <c r="B159" s="288"/>
      <c r="C159" s="288"/>
      <c r="D159" s="4"/>
      <c r="E159" s="288"/>
      <c r="F159" s="4"/>
      <c r="G159" s="288"/>
      <c r="H159" s="288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288"/>
      <c r="B160" s="288"/>
      <c r="C160" s="288"/>
      <c r="D160" s="4"/>
      <c r="E160" s="288"/>
      <c r="F160" s="4"/>
      <c r="G160" s="288"/>
      <c r="H160" s="288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288"/>
      <c r="B161" s="288"/>
      <c r="C161" s="288"/>
      <c r="D161" s="4"/>
      <c r="E161" s="288"/>
      <c r="F161" s="4"/>
      <c r="G161" s="288"/>
      <c r="H161" s="288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288"/>
      <c r="B162" s="288"/>
      <c r="C162" s="288"/>
      <c r="D162" s="4"/>
      <c r="E162" s="288"/>
      <c r="F162" s="4"/>
      <c r="G162" s="288"/>
      <c r="H162" s="288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288"/>
      <c r="B163" s="288"/>
      <c r="C163" s="288"/>
      <c r="D163" s="4"/>
      <c r="E163" s="288"/>
      <c r="F163" s="4"/>
      <c r="G163" s="288"/>
      <c r="H163" s="288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288"/>
      <c r="B164" s="288"/>
      <c r="C164" s="288"/>
      <c r="D164" s="4"/>
      <c r="E164" s="288"/>
      <c r="F164" s="4"/>
      <c r="G164" s="288"/>
      <c r="H164" s="288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288"/>
      <c r="B165" s="288"/>
      <c r="C165" s="288"/>
      <c r="D165" s="4"/>
      <c r="E165" s="288"/>
      <c r="F165" s="4"/>
      <c r="G165" s="288"/>
      <c r="H165" s="288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288"/>
      <c r="B166" s="288"/>
      <c r="C166" s="288"/>
      <c r="D166" s="4"/>
      <c r="E166" s="288"/>
      <c r="F166" s="4"/>
      <c r="G166" s="288"/>
      <c r="H166" s="288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288"/>
      <c r="B167" s="288"/>
      <c r="C167" s="288"/>
      <c r="D167" s="4"/>
      <c r="E167" s="288"/>
      <c r="F167" s="4"/>
      <c r="G167" s="288"/>
      <c r="H167" s="288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288"/>
      <c r="B168" s="288"/>
      <c r="C168" s="288"/>
      <c r="D168" s="4"/>
      <c r="E168" s="288"/>
      <c r="F168" s="4"/>
      <c r="G168" s="288"/>
      <c r="H168" s="288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288"/>
      <c r="B169" s="288"/>
      <c r="C169" s="288"/>
      <c r="D169" s="4"/>
      <c r="E169" s="288"/>
      <c r="F169" s="4"/>
      <c r="G169" s="288"/>
      <c r="H169" s="288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288"/>
      <c r="B170" s="288"/>
      <c r="C170" s="288"/>
      <c r="D170" s="4"/>
      <c r="E170" s="288"/>
      <c r="F170" s="4"/>
      <c r="G170" s="288"/>
      <c r="H170" s="28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288"/>
      <c r="B171" s="288"/>
      <c r="C171" s="288"/>
      <c r="D171" s="4"/>
      <c r="E171" s="288"/>
      <c r="F171" s="4"/>
      <c r="G171" s="288"/>
      <c r="H171" s="28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288"/>
      <c r="B172" s="288"/>
      <c r="C172" s="288"/>
      <c r="D172" s="4"/>
      <c r="E172" s="288"/>
      <c r="F172" s="4"/>
      <c r="G172" s="288"/>
      <c r="H172" s="28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288"/>
      <c r="B173" s="288"/>
      <c r="C173" s="288"/>
      <c r="D173" s="4"/>
      <c r="E173" s="288"/>
      <c r="F173" s="4"/>
      <c r="G173" s="288"/>
      <c r="H173" s="288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288"/>
      <c r="B174" s="288"/>
      <c r="C174" s="288"/>
      <c r="D174" s="4"/>
      <c r="E174" s="288"/>
      <c r="F174" s="4"/>
      <c r="G174" s="288"/>
      <c r="H174" s="288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288"/>
      <c r="B175" s="288"/>
      <c r="C175" s="288"/>
      <c r="D175" s="4"/>
      <c r="E175" s="288"/>
      <c r="F175" s="4"/>
      <c r="G175" s="288"/>
      <c r="H175" s="288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288"/>
      <c r="B176" s="288"/>
      <c r="C176" s="288"/>
      <c r="D176" s="4"/>
      <c r="E176" s="288"/>
      <c r="F176" s="4"/>
      <c r="G176" s="288"/>
      <c r="H176" s="288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288"/>
      <c r="B177" s="288"/>
      <c r="C177" s="288"/>
      <c r="D177" s="4"/>
      <c r="E177" s="288"/>
      <c r="F177" s="4"/>
      <c r="G177" s="288"/>
      <c r="H177" s="288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288"/>
      <c r="B178" s="288"/>
      <c r="C178" s="288"/>
      <c r="D178" s="4"/>
      <c r="E178" s="288"/>
      <c r="F178" s="4"/>
      <c r="G178" s="288"/>
      <c r="H178" s="288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288"/>
      <c r="B179" s="288"/>
      <c r="C179" s="288"/>
      <c r="D179" s="4"/>
      <c r="E179" s="288"/>
      <c r="F179" s="4"/>
      <c r="G179" s="288"/>
      <c r="H179" s="288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288"/>
      <c r="B180" s="288"/>
      <c r="C180" s="288"/>
      <c r="D180" s="4"/>
      <c r="E180" s="288"/>
      <c r="F180" s="4"/>
      <c r="G180" s="288"/>
      <c r="H180" s="288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288"/>
      <c r="B181" s="288"/>
      <c r="C181" s="288"/>
      <c r="D181" s="4"/>
      <c r="E181" s="288"/>
      <c r="F181" s="4"/>
      <c r="G181" s="288"/>
      <c r="H181" s="288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288"/>
      <c r="B182" s="288"/>
      <c r="C182" s="288"/>
      <c r="D182" s="4"/>
      <c r="E182" s="288"/>
      <c r="F182" s="4"/>
      <c r="G182" s="288"/>
      <c r="H182" s="288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288"/>
      <c r="B183" s="288"/>
      <c r="C183" s="288"/>
      <c r="D183" s="4"/>
      <c r="E183" s="288"/>
      <c r="F183" s="4"/>
      <c r="G183" s="288"/>
      <c r="H183" s="288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288"/>
      <c r="B184" s="288"/>
      <c r="C184" s="288"/>
      <c r="D184" s="4"/>
      <c r="E184" s="288"/>
      <c r="F184" s="4"/>
      <c r="G184" s="288"/>
      <c r="H184" s="288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288"/>
      <c r="B185" s="288"/>
      <c r="C185" s="288"/>
      <c r="D185" s="4"/>
      <c r="E185" s="288"/>
      <c r="F185" s="4"/>
      <c r="G185" s="288"/>
      <c r="H185" s="288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288"/>
      <c r="B186" s="288"/>
      <c r="C186" s="288"/>
      <c r="D186" s="4"/>
      <c r="E186" s="288"/>
      <c r="F186" s="4"/>
      <c r="G186" s="288"/>
      <c r="H186" s="288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288"/>
      <c r="B187" s="288"/>
      <c r="C187" s="288"/>
      <c r="D187" s="4"/>
      <c r="E187" s="288"/>
      <c r="F187" s="4"/>
      <c r="G187" s="288"/>
      <c r="H187" s="288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288"/>
      <c r="B188" s="288"/>
      <c r="C188" s="288"/>
      <c r="D188" s="4"/>
      <c r="E188" s="288"/>
      <c r="F188" s="4"/>
      <c r="G188" s="288"/>
      <c r="H188" s="288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288"/>
      <c r="B189" s="288"/>
      <c r="C189" s="288"/>
      <c r="D189" s="4"/>
      <c r="E189" s="288"/>
      <c r="F189" s="4"/>
      <c r="G189" s="288"/>
      <c r="H189" s="288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288"/>
      <c r="B190" s="288"/>
      <c r="C190" s="288"/>
      <c r="D190" s="4"/>
      <c r="E190" s="288"/>
      <c r="F190" s="4"/>
      <c r="G190" s="288"/>
      <c r="H190" s="288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288"/>
      <c r="B191" s="288"/>
      <c r="C191" s="288"/>
      <c r="D191" s="4"/>
      <c r="E191" s="288"/>
      <c r="F191" s="4"/>
      <c r="G191" s="288"/>
      <c r="H191" s="288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288"/>
      <c r="B192" s="288"/>
      <c r="C192" s="288"/>
      <c r="D192" s="4"/>
      <c r="E192" s="288"/>
      <c r="F192" s="4"/>
      <c r="G192" s="288"/>
      <c r="H192" s="288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288"/>
      <c r="B193" s="288"/>
      <c r="C193" s="288"/>
      <c r="D193" s="4"/>
      <c r="E193" s="288"/>
      <c r="F193" s="4"/>
      <c r="G193" s="288"/>
      <c r="H193" s="288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288"/>
      <c r="B194" s="288"/>
      <c r="C194" s="288"/>
      <c r="D194" s="4"/>
      <c r="E194" s="288"/>
      <c r="F194" s="4"/>
      <c r="G194" s="288"/>
      <c r="H194" s="288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288"/>
      <c r="B195" s="288"/>
      <c r="C195" s="288"/>
      <c r="D195" s="4"/>
      <c r="E195" s="288"/>
      <c r="F195" s="4"/>
      <c r="G195" s="288"/>
      <c r="H195" s="288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288"/>
      <c r="B196" s="288"/>
      <c r="C196" s="288"/>
      <c r="D196" s="4"/>
      <c r="E196" s="288"/>
      <c r="F196" s="4"/>
      <c r="G196" s="288"/>
      <c r="H196" s="288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288"/>
      <c r="B197" s="288"/>
      <c r="C197" s="288"/>
      <c r="D197" s="4"/>
      <c r="E197" s="288"/>
      <c r="F197" s="4"/>
      <c r="G197" s="288"/>
      <c r="H197" s="288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288"/>
      <c r="B198" s="288"/>
      <c r="C198" s="288"/>
      <c r="D198" s="4"/>
      <c r="E198" s="288"/>
      <c r="F198" s="4"/>
      <c r="G198" s="288"/>
      <c r="H198" s="288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288"/>
      <c r="B199" s="288"/>
      <c r="C199" s="288"/>
      <c r="D199" s="4"/>
      <c r="E199" s="288"/>
      <c r="F199" s="4"/>
      <c r="G199" s="288"/>
      <c r="H199" s="288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288"/>
      <c r="B200" s="288"/>
      <c r="C200" s="288"/>
      <c r="D200" s="4"/>
      <c r="E200" s="288"/>
      <c r="F200" s="4"/>
      <c r="G200" s="288"/>
      <c r="H200" s="288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288"/>
      <c r="B201" s="288"/>
      <c r="C201" s="288"/>
      <c r="D201" s="4"/>
      <c r="E201" s="288"/>
      <c r="F201" s="4"/>
      <c r="G201" s="288"/>
      <c r="H201" s="288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288"/>
      <c r="B202" s="288"/>
      <c r="C202" s="288"/>
      <c r="D202" s="4"/>
      <c r="E202" s="288"/>
      <c r="F202" s="4"/>
      <c r="G202" s="288"/>
      <c r="H202" s="288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288"/>
      <c r="B203" s="288"/>
      <c r="C203" s="288"/>
      <c r="D203" s="4"/>
      <c r="E203" s="288"/>
      <c r="F203" s="4"/>
      <c r="G203" s="288"/>
      <c r="H203" s="288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288"/>
      <c r="B204" s="288"/>
      <c r="C204" s="288"/>
      <c r="D204" s="4"/>
      <c r="E204" s="288"/>
      <c r="F204" s="4"/>
      <c r="G204" s="288"/>
      <c r="H204" s="288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288"/>
      <c r="B205" s="288"/>
      <c r="C205" s="288"/>
      <c r="D205" s="4"/>
      <c r="E205" s="288"/>
      <c r="F205" s="4"/>
      <c r="G205" s="288"/>
      <c r="H205" s="288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288"/>
      <c r="B206" s="288"/>
      <c r="C206" s="288"/>
      <c r="D206" s="4"/>
      <c r="E206" s="288"/>
      <c r="F206" s="4"/>
      <c r="G206" s="288"/>
      <c r="H206" s="288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288"/>
      <c r="B207" s="288"/>
      <c r="C207" s="288"/>
      <c r="D207" s="4"/>
      <c r="E207" s="288"/>
      <c r="F207" s="4"/>
      <c r="G207" s="288"/>
      <c r="H207" s="288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288"/>
      <c r="B208" s="288"/>
      <c r="C208" s="288"/>
      <c r="D208" s="4"/>
      <c r="E208" s="288"/>
      <c r="F208" s="4"/>
      <c r="G208" s="288"/>
      <c r="H208" s="288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288"/>
      <c r="B209" s="288"/>
      <c r="C209" s="288"/>
      <c r="D209" s="4"/>
      <c r="E209" s="288"/>
      <c r="F209" s="4"/>
      <c r="G209" s="288"/>
      <c r="H209" s="288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288"/>
      <c r="B210" s="288"/>
      <c r="C210" s="288"/>
      <c r="D210" s="4"/>
      <c r="E210" s="288"/>
      <c r="F210" s="4"/>
      <c r="G210" s="288"/>
      <c r="H210" s="288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288"/>
      <c r="B211" s="288"/>
      <c r="C211" s="288"/>
      <c r="D211" s="4"/>
      <c r="E211" s="288"/>
      <c r="F211" s="4"/>
      <c r="G211" s="288"/>
      <c r="H211" s="288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288"/>
      <c r="B212" s="288"/>
      <c r="C212" s="288"/>
      <c r="D212" s="4"/>
      <c r="E212" s="288"/>
      <c r="F212" s="4"/>
      <c r="G212" s="288"/>
      <c r="H212" s="288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288"/>
      <c r="B213" s="288"/>
      <c r="C213" s="288"/>
      <c r="D213" s="4"/>
      <c r="E213" s="288"/>
      <c r="F213" s="4"/>
      <c r="G213" s="288"/>
      <c r="H213" s="288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288"/>
      <c r="B214" s="288"/>
      <c r="C214" s="288"/>
      <c r="D214" s="4"/>
      <c r="E214" s="288"/>
      <c r="F214" s="4"/>
      <c r="G214" s="288"/>
      <c r="H214" s="288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288"/>
      <c r="B215" s="288"/>
      <c r="C215" s="288"/>
      <c r="D215" s="4"/>
      <c r="E215" s="288"/>
      <c r="F215" s="4"/>
      <c r="G215" s="288"/>
      <c r="H215" s="288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288"/>
      <c r="B216" s="288"/>
      <c r="C216" s="288"/>
      <c r="D216" s="4"/>
      <c r="E216" s="288"/>
      <c r="F216" s="4"/>
      <c r="G216" s="288"/>
      <c r="H216" s="288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288"/>
      <c r="B217" s="288"/>
      <c r="C217" s="288"/>
      <c r="D217" s="4"/>
      <c r="E217" s="288"/>
      <c r="F217" s="4"/>
      <c r="G217" s="288"/>
      <c r="H217" s="288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288"/>
      <c r="B218" s="288"/>
      <c r="C218" s="288"/>
      <c r="D218" s="4"/>
      <c r="E218" s="288"/>
      <c r="F218" s="4"/>
      <c r="G218" s="288"/>
      <c r="H218" s="288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288"/>
      <c r="B219" s="288"/>
      <c r="C219" s="288"/>
      <c r="D219" s="4"/>
      <c r="E219" s="288"/>
      <c r="F219" s="4"/>
      <c r="G219" s="288"/>
      <c r="H219" s="288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288"/>
      <c r="B220" s="288"/>
      <c r="C220" s="288"/>
      <c r="D220" s="4"/>
      <c r="E220" s="288"/>
      <c r="F220" s="4"/>
      <c r="G220" s="288"/>
      <c r="H220" s="288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288"/>
      <c r="B221" s="288"/>
      <c r="C221" s="288"/>
      <c r="D221" s="4"/>
      <c r="E221" s="288"/>
      <c r="F221" s="4"/>
      <c r="G221" s="288"/>
      <c r="H221" s="288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288"/>
      <c r="B222" s="288"/>
      <c r="C222" s="288"/>
      <c r="D222" s="4"/>
      <c r="E222" s="288"/>
      <c r="F222" s="4"/>
      <c r="G222" s="288"/>
      <c r="H222" s="288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288"/>
      <c r="B223" s="288"/>
      <c r="C223" s="288"/>
      <c r="D223" s="4"/>
      <c r="E223" s="288"/>
      <c r="F223" s="4"/>
      <c r="G223" s="288"/>
      <c r="H223" s="288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288"/>
      <c r="B224" s="288"/>
      <c r="C224" s="288"/>
      <c r="D224" s="4"/>
      <c r="E224" s="288"/>
      <c r="F224" s="4"/>
      <c r="G224" s="288"/>
      <c r="H224" s="288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288"/>
      <c r="B225" s="288"/>
      <c r="C225" s="288"/>
      <c r="D225" s="4"/>
      <c r="E225" s="288"/>
      <c r="F225" s="4"/>
      <c r="G225" s="288"/>
      <c r="H225" s="288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288"/>
      <c r="B226" s="288"/>
      <c r="C226" s="288"/>
      <c r="D226" s="4"/>
      <c r="E226" s="288"/>
      <c r="F226" s="4"/>
      <c r="G226" s="288"/>
      <c r="H226" s="288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288"/>
      <c r="B227" s="288"/>
      <c r="C227" s="288"/>
      <c r="D227" s="4"/>
      <c r="E227" s="288"/>
      <c r="F227" s="4"/>
      <c r="G227" s="288"/>
      <c r="H227" s="288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288"/>
      <c r="B228" s="288"/>
      <c r="C228" s="288"/>
      <c r="D228" s="4"/>
      <c r="E228" s="288"/>
      <c r="F228" s="4"/>
      <c r="G228" s="288"/>
      <c r="H228" s="288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288"/>
      <c r="B229" s="288"/>
      <c r="C229" s="288"/>
      <c r="D229" s="4"/>
      <c r="E229" s="288"/>
      <c r="F229" s="4"/>
      <c r="G229" s="288"/>
      <c r="H229" s="288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288"/>
      <c r="B230" s="288"/>
      <c r="C230" s="288"/>
      <c r="D230" s="4"/>
      <c r="E230" s="288"/>
      <c r="F230" s="4"/>
      <c r="G230" s="288"/>
      <c r="H230" s="288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288"/>
      <c r="B231" s="288"/>
      <c r="C231" s="288"/>
      <c r="D231" s="4"/>
      <c r="E231" s="288"/>
      <c r="F231" s="4"/>
      <c r="G231" s="288"/>
      <c r="H231" s="288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288"/>
      <c r="B232" s="288"/>
      <c r="C232" s="288"/>
      <c r="D232" s="4"/>
      <c r="E232" s="288"/>
      <c r="F232" s="4"/>
      <c r="G232" s="288"/>
      <c r="H232" s="288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288"/>
      <c r="B233" s="288"/>
      <c r="C233" s="288"/>
      <c r="D233" s="4"/>
      <c r="E233" s="288"/>
      <c r="F233" s="4"/>
      <c r="G233" s="288"/>
      <c r="H233" s="288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288"/>
      <c r="B234" s="288"/>
      <c r="C234" s="288"/>
      <c r="D234" s="4"/>
      <c r="E234" s="288"/>
      <c r="F234" s="4"/>
      <c r="G234" s="288"/>
      <c r="H234" s="288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288"/>
      <c r="B235" s="288"/>
      <c r="C235" s="288"/>
      <c r="D235" s="4"/>
      <c r="E235" s="288"/>
      <c r="F235" s="4"/>
      <c r="G235" s="288"/>
      <c r="H235" s="288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288"/>
      <c r="B236" s="288"/>
      <c r="C236" s="288"/>
      <c r="D236" s="4"/>
      <c r="E236" s="288"/>
      <c r="F236" s="4"/>
      <c r="G236" s="288"/>
      <c r="H236" s="288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288"/>
      <c r="B237" s="288"/>
      <c r="C237" s="288"/>
      <c r="D237" s="4"/>
      <c r="E237" s="288"/>
      <c r="F237" s="4"/>
      <c r="G237" s="288"/>
      <c r="H237" s="288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288"/>
      <c r="B238" s="288"/>
      <c r="C238" s="288"/>
      <c r="D238" s="4"/>
      <c r="E238" s="288"/>
      <c r="F238" s="4"/>
      <c r="G238" s="288"/>
      <c r="H238" s="288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288"/>
      <c r="B239" s="288"/>
      <c r="C239" s="288"/>
      <c r="D239" s="4"/>
      <c r="E239" s="288"/>
      <c r="F239" s="4"/>
      <c r="G239" s="288"/>
      <c r="H239" s="288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288"/>
      <c r="B240" s="288"/>
      <c r="C240" s="288"/>
      <c r="D240" s="4"/>
      <c r="E240" s="288"/>
      <c r="F240" s="4"/>
      <c r="G240" s="288"/>
      <c r="H240" s="288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288"/>
      <c r="B241" s="288"/>
      <c r="C241" s="288"/>
      <c r="D241" s="4"/>
      <c r="E241" s="288"/>
      <c r="F241" s="4"/>
      <c r="G241" s="288"/>
      <c r="H241" s="288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288"/>
      <c r="B242" s="288"/>
      <c r="C242" s="288"/>
      <c r="D242" s="4"/>
      <c r="E242" s="288"/>
      <c r="F242" s="4"/>
      <c r="G242" s="288"/>
      <c r="H242" s="288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288"/>
      <c r="B243" s="288"/>
      <c r="C243" s="288"/>
      <c r="D243" s="4"/>
      <c r="E243" s="288"/>
      <c r="F243" s="4"/>
      <c r="G243" s="288"/>
      <c r="H243" s="288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288"/>
      <c r="B244" s="288"/>
      <c r="C244" s="288"/>
      <c r="D244" s="4"/>
      <c r="E244" s="288"/>
      <c r="F244" s="4"/>
      <c r="G244" s="288"/>
      <c r="H244" s="288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288"/>
      <c r="B245" s="288"/>
      <c r="C245" s="288"/>
      <c r="D245" s="4"/>
      <c r="E245" s="288"/>
      <c r="F245" s="4"/>
      <c r="G245" s="288"/>
      <c r="H245" s="288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288"/>
      <c r="B246" s="288"/>
      <c r="C246" s="288"/>
      <c r="D246" s="4"/>
      <c r="E246" s="288"/>
      <c r="F246" s="4"/>
      <c r="G246" s="288"/>
      <c r="H246" s="288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288"/>
      <c r="B247" s="288"/>
      <c r="C247" s="288"/>
      <c r="D247" s="4"/>
      <c r="E247" s="288"/>
      <c r="F247" s="4"/>
      <c r="G247" s="288"/>
      <c r="H247" s="288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288"/>
      <c r="B248" s="288"/>
      <c r="C248" s="288"/>
      <c r="D248" s="4"/>
      <c r="E248" s="288"/>
      <c r="F248" s="4"/>
      <c r="G248" s="288"/>
      <c r="H248" s="288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288"/>
      <c r="B249" s="288"/>
      <c r="C249" s="288"/>
      <c r="D249" s="4"/>
      <c r="E249" s="288"/>
      <c r="F249" s="4"/>
      <c r="G249" s="288"/>
      <c r="H249" s="288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288"/>
      <c r="B250" s="288"/>
      <c r="C250" s="288"/>
      <c r="D250" s="4"/>
      <c r="E250" s="288"/>
      <c r="F250" s="4"/>
      <c r="G250" s="288"/>
      <c r="H250" s="288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288"/>
      <c r="B251" s="288"/>
      <c r="C251" s="288"/>
      <c r="D251" s="4"/>
      <c r="E251" s="288"/>
      <c r="F251" s="4"/>
      <c r="G251" s="288"/>
      <c r="H251" s="288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288"/>
      <c r="B252" s="288"/>
      <c r="C252" s="288"/>
      <c r="D252" s="4"/>
      <c r="E252" s="288"/>
      <c r="F252" s="4"/>
      <c r="G252" s="288"/>
      <c r="H252" s="288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288"/>
      <c r="B253" s="288"/>
      <c r="C253" s="288"/>
      <c r="D253" s="4"/>
      <c r="E253" s="288"/>
      <c r="F253" s="4"/>
      <c r="G253" s="288"/>
      <c r="H253" s="288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288"/>
      <c r="B254" s="288"/>
      <c r="C254" s="288"/>
      <c r="D254" s="4"/>
      <c r="E254" s="288"/>
      <c r="F254" s="4"/>
      <c r="G254" s="288"/>
      <c r="H254" s="288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288"/>
      <c r="B255" s="288"/>
      <c r="C255" s="288"/>
      <c r="D255" s="4"/>
      <c r="E255" s="288"/>
      <c r="F255" s="4"/>
      <c r="G255" s="288"/>
      <c r="H255" s="288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288"/>
      <c r="B256" s="288"/>
      <c r="C256" s="288"/>
      <c r="D256" s="4"/>
      <c r="E256" s="288"/>
      <c r="F256" s="4"/>
      <c r="G256" s="288"/>
      <c r="H256" s="288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288"/>
      <c r="B257" s="288"/>
      <c r="C257" s="288"/>
      <c r="D257" s="4"/>
      <c r="E257" s="288"/>
      <c r="F257" s="4"/>
      <c r="G257" s="288"/>
      <c r="H257" s="288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288"/>
      <c r="B258" s="288"/>
      <c r="C258" s="288"/>
      <c r="D258" s="4"/>
      <c r="E258" s="288"/>
      <c r="F258" s="4"/>
      <c r="G258" s="288"/>
      <c r="H258" s="288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288"/>
      <c r="B259" s="288"/>
      <c r="C259" s="288"/>
      <c r="D259" s="4"/>
      <c r="E259" s="288"/>
      <c r="F259" s="4"/>
      <c r="G259" s="288"/>
      <c r="H259" s="288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288"/>
      <c r="B260" s="288"/>
      <c r="C260" s="288"/>
      <c r="D260" s="4"/>
      <c r="E260" s="288"/>
      <c r="F260" s="4"/>
      <c r="G260" s="288"/>
      <c r="H260" s="288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288"/>
      <c r="B261" s="288"/>
      <c r="C261" s="288"/>
      <c r="D261" s="4"/>
      <c r="E261" s="288"/>
      <c r="F261" s="4"/>
      <c r="G261" s="288"/>
      <c r="H261" s="288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288"/>
      <c r="B262" s="288"/>
      <c r="C262" s="288"/>
      <c r="D262" s="4"/>
      <c r="E262" s="288"/>
      <c r="F262" s="4"/>
      <c r="G262" s="288"/>
      <c r="H262" s="288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288"/>
      <c r="B263" s="288"/>
      <c r="C263" s="288"/>
      <c r="D263" s="4"/>
      <c r="E263" s="288"/>
      <c r="F263" s="4"/>
      <c r="G263" s="288"/>
      <c r="H263" s="288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288"/>
      <c r="B264" s="288"/>
      <c r="C264" s="288"/>
      <c r="D264" s="4"/>
      <c r="E264" s="288"/>
      <c r="F264" s="4"/>
      <c r="G264" s="288"/>
      <c r="H264" s="288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288"/>
      <c r="B265" s="288"/>
      <c r="C265" s="288"/>
      <c r="D265" s="4"/>
      <c r="E265" s="288"/>
      <c r="F265" s="4"/>
      <c r="G265" s="288"/>
      <c r="H265" s="288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288"/>
      <c r="B266" s="288"/>
      <c r="C266" s="288"/>
      <c r="D266" s="4"/>
      <c r="E266" s="288"/>
      <c r="F266" s="4"/>
      <c r="G266" s="288"/>
      <c r="H266" s="288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288"/>
      <c r="B267" s="288"/>
      <c r="C267" s="288"/>
      <c r="D267" s="4"/>
      <c r="E267" s="288"/>
      <c r="F267" s="4"/>
      <c r="G267" s="288"/>
      <c r="H267" s="288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288"/>
      <c r="B268" s="288"/>
      <c r="C268" s="288"/>
      <c r="D268" s="4"/>
      <c r="E268" s="288"/>
      <c r="F268" s="4"/>
      <c r="G268" s="288"/>
      <c r="H268" s="288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288"/>
      <c r="B269" s="288"/>
      <c r="C269" s="288"/>
      <c r="D269" s="4"/>
      <c r="E269" s="288"/>
      <c r="F269" s="4"/>
      <c r="G269" s="288"/>
      <c r="H269" s="288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288"/>
      <c r="B270" s="288"/>
      <c r="C270" s="288"/>
      <c r="D270" s="4"/>
      <c r="E270" s="288"/>
      <c r="F270" s="4"/>
      <c r="G270" s="288"/>
      <c r="H270" s="288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288"/>
      <c r="B271" s="288"/>
      <c r="C271" s="288"/>
      <c r="D271" s="4"/>
      <c r="E271" s="288"/>
      <c r="F271" s="4"/>
      <c r="G271" s="288"/>
      <c r="H271" s="288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288"/>
      <c r="B272" s="288"/>
      <c r="C272" s="288"/>
      <c r="D272" s="4"/>
      <c r="E272" s="288"/>
      <c r="F272" s="4"/>
      <c r="G272" s="288"/>
      <c r="H272" s="288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288"/>
      <c r="B273" s="288"/>
      <c r="C273" s="288"/>
      <c r="D273" s="4"/>
      <c r="E273" s="288"/>
      <c r="F273" s="4"/>
      <c r="G273" s="288"/>
      <c r="H273" s="288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288"/>
      <c r="B274" s="288"/>
      <c r="C274" s="288"/>
      <c r="D274" s="4"/>
      <c r="E274" s="288"/>
      <c r="F274" s="4"/>
      <c r="G274" s="288"/>
      <c r="H274" s="288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288"/>
      <c r="B275" s="288"/>
      <c r="C275" s="288"/>
      <c r="D275" s="4"/>
      <c r="E275" s="288"/>
      <c r="F275" s="4"/>
      <c r="G275" s="288"/>
      <c r="H275" s="288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288"/>
      <c r="B276" s="288"/>
      <c r="C276" s="288"/>
      <c r="D276" s="4"/>
      <c r="E276" s="288"/>
      <c r="F276" s="4"/>
      <c r="G276" s="288"/>
      <c r="H276" s="288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288"/>
      <c r="B277" s="288"/>
      <c r="C277" s="288"/>
      <c r="D277" s="4"/>
      <c r="E277" s="288"/>
      <c r="F277" s="4"/>
      <c r="G277" s="288"/>
      <c r="H277" s="288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288"/>
      <c r="B278" s="288"/>
      <c r="C278" s="288"/>
      <c r="D278" s="4"/>
      <c r="E278" s="288"/>
      <c r="F278" s="4"/>
      <c r="G278" s="288"/>
      <c r="H278" s="288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288"/>
      <c r="B279" s="288"/>
      <c r="C279" s="288"/>
      <c r="D279" s="4"/>
      <c r="E279" s="288"/>
      <c r="F279" s="4"/>
      <c r="G279" s="288"/>
      <c r="H279" s="288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288"/>
      <c r="B280" s="288"/>
      <c r="C280" s="288"/>
      <c r="D280" s="4"/>
      <c r="E280" s="288"/>
      <c r="F280" s="4"/>
      <c r="G280" s="288"/>
      <c r="H280" s="288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288"/>
      <c r="B281" s="288"/>
      <c r="C281" s="288"/>
      <c r="D281" s="4"/>
      <c r="E281" s="288"/>
      <c r="F281" s="4"/>
      <c r="G281" s="288"/>
      <c r="H281" s="288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288"/>
      <c r="B282" s="288"/>
      <c r="C282" s="288"/>
      <c r="D282" s="4"/>
      <c r="E282" s="288"/>
      <c r="F282" s="4"/>
      <c r="G282" s="288"/>
      <c r="H282" s="288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288"/>
      <c r="B283" s="288"/>
      <c r="C283" s="288"/>
      <c r="D283" s="4"/>
      <c r="E283" s="288"/>
      <c r="F283" s="4"/>
      <c r="G283" s="288"/>
      <c r="H283" s="288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288"/>
      <c r="B284" s="288"/>
      <c r="C284" s="288"/>
      <c r="D284" s="4"/>
      <c r="E284" s="288"/>
      <c r="F284" s="4"/>
      <c r="G284" s="288"/>
      <c r="H284" s="288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288"/>
      <c r="B285" s="288"/>
      <c r="C285" s="288"/>
      <c r="D285" s="4"/>
      <c r="E285" s="288"/>
      <c r="F285" s="4"/>
      <c r="G285" s="288"/>
      <c r="H285" s="288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288"/>
      <c r="B286" s="288"/>
      <c r="C286" s="288"/>
      <c r="D286" s="4"/>
      <c r="E286" s="288"/>
      <c r="F286" s="4"/>
      <c r="G286" s="288"/>
      <c r="H286" s="288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288"/>
      <c r="B287" s="288"/>
      <c r="C287" s="288"/>
      <c r="D287" s="4"/>
      <c r="E287" s="288"/>
      <c r="F287" s="4"/>
      <c r="G287" s="288"/>
      <c r="H287" s="288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288"/>
      <c r="B288" s="288"/>
      <c r="C288" s="288"/>
      <c r="D288" s="4"/>
      <c r="E288" s="288"/>
      <c r="F288" s="4"/>
      <c r="G288" s="288"/>
      <c r="H288" s="288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288"/>
      <c r="B289" s="288"/>
      <c r="C289" s="288"/>
      <c r="D289" s="4"/>
      <c r="E289" s="288"/>
      <c r="F289" s="4"/>
      <c r="G289" s="288"/>
      <c r="H289" s="288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288"/>
      <c r="B290" s="288"/>
      <c r="C290" s="288"/>
      <c r="D290" s="4"/>
      <c r="E290" s="288"/>
      <c r="F290" s="4"/>
      <c r="G290" s="288"/>
      <c r="H290" s="288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288"/>
      <c r="B291" s="288"/>
      <c r="C291" s="288"/>
      <c r="D291" s="4"/>
      <c r="E291" s="288"/>
      <c r="F291" s="4"/>
      <c r="G291" s="288"/>
      <c r="H291" s="288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288"/>
      <c r="B292" s="288"/>
      <c r="C292" s="288"/>
      <c r="D292" s="4"/>
      <c r="E292" s="288"/>
      <c r="F292" s="4"/>
      <c r="G292" s="288"/>
      <c r="H292" s="288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288"/>
      <c r="B293" s="288"/>
      <c r="C293" s="288"/>
      <c r="D293" s="4"/>
      <c r="E293" s="288"/>
      <c r="F293" s="4"/>
      <c r="G293" s="288"/>
      <c r="H293" s="288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288"/>
      <c r="B294" s="288"/>
      <c r="C294" s="288"/>
      <c r="D294" s="4"/>
      <c r="E294" s="288"/>
      <c r="F294" s="4"/>
      <c r="G294" s="288"/>
      <c r="H294" s="288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288"/>
      <c r="B295" s="288"/>
      <c r="C295" s="288"/>
      <c r="D295" s="4"/>
      <c r="E295" s="288"/>
      <c r="F295" s="4"/>
      <c r="G295" s="288"/>
      <c r="H295" s="288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288"/>
      <c r="B296" s="288"/>
      <c r="C296" s="288"/>
      <c r="D296" s="4"/>
      <c r="E296" s="288"/>
      <c r="F296" s="4"/>
      <c r="G296" s="288"/>
      <c r="H296" s="288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288"/>
      <c r="B297" s="288"/>
      <c r="C297" s="288"/>
      <c r="D297" s="4"/>
      <c r="E297" s="288"/>
      <c r="F297" s="4"/>
      <c r="G297" s="288"/>
      <c r="H297" s="288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288"/>
      <c r="B298" s="288"/>
      <c r="C298" s="288"/>
      <c r="D298" s="4"/>
      <c r="E298" s="288"/>
      <c r="F298" s="4"/>
      <c r="G298" s="288"/>
      <c r="H298" s="288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288"/>
      <c r="B299" s="288"/>
      <c r="C299" s="288"/>
      <c r="D299" s="4"/>
      <c r="E299" s="288"/>
      <c r="F299" s="4"/>
      <c r="G299" s="288"/>
      <c r="H299" s="288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288"/>
      <c r="B300" s="288"/>
      <c r="C300" s="288"/>
      <c r="D300" s="4"/>
      <c r="E300" s="288"/>
      <c r="F300" s="4"/>
      <c r="G300" s="288"/>
      <c r="H300" s="288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288"/>
      <c r="B301" s="288"/>
      <c r="C301" s="288"/>
      <c r="D301" s="4"/>
      <c r="E301" s="288"/>
      <c r="F301" s="4"/>
      <c r="G301" s="288"/>
      <c r="H301" s="288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288"/>
      <c r="B302" s="288"/>
      <c r="C302" s="288"/>
      <c r="D302" s="4"/>
      <c r="E302" s="288"/>
      <c r="F302" s="4"/>
      <c r="G302" s="288"/>
      <c r="H302" s="288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288"/>
      <c r="B303" s="288"/>
      <c r="C303" s="288"/>
      <c r="D303" s="4"/>
      <c r="E303" s="288"/>
      <c r="F303" s="4"/>
      <c r="G303" s="288"/>
      <c r="H303" s="288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288"/>
      <c r="B304" s="288"/>
      <c r="C304" s="288"/>
      <c r="D304" s="4"/>
      <c r="E304" s="288"/>
      <c r="F304" s="4"/>
      <c r="G304" s="288"/>
      <c r="H304" s="288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288"/>
      <c r="B305" s="288"/>
      <c r="C305" s="288"/>
      <c r="D305" s="4"/>
      <c r="E305" s="288"/>
      <c r="F305" s="4"/>
      <c r="G305" s="288"/>
      <c r="H305" s="288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288"/>
      <c r="B306" s="288"/>
      <c r="C306" s="288"/>
      <c r="D306" s="4"/>
      <c r="E306" s="288"/>
      <c r="F306" s="4"/>
      <c r="G306" s="288"/>
      <c r="H306" s="288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288"/>
      <c r="B307" s="288"/>
      <c r="C307" s="288"/>
      <c r="D307" s="4"/>
      <c r="E307" s="288"/>
      <c r="F307" s="4"/>
      <c r="G307" s="288"/>
      <c r="H307" s="288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288"/>
      <c r="B308" s="288"/>
      <c r="C308" s="288"/>
      <c r="D308" s="4"/>
      <c r="E308" s="288"/>
      <c r="F308" s="4"/>
      <c r="G308" s="288"/>
      <c r="H308" s="288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288"/>
      <c r="B309" s="288"/>
      <c r="C309" s="288"/>
      <c r="D309" s="4"/>
      <c r="E309" s="288"/>
      <c r="F309" s="4"/>
      <c r="G309" s="288"/>
      <c r="H309" s="288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288"/>
      <c r="B310" s="288"/>
      <c r="C310" s="288"/>
      <c r="D310" s="4"/>
      <c r="E310" s="288"/>
      <c r="F310" s="4"/>
      <c r="G310" s="288"/>
      <c r="H310" s="288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288"/>
      <c r="B311" s="288"/>
      <c r="C311" s="288"/>
      <c r="D311" s="4"/>
      <c r="E311" s="288"/>
      <c r="F311" s="4"/>
      <c r="G311" s="288"/>
      <c r="H311" s="288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288"/>
      <c r="B312" s="288"/>
      <c r="C312" s="288"/>
      <c r="D312" s="4"/>
      <c r="E312" s="288"/>
      <c r="F312" s="4"/>
      <c r="G312" s="288"/>
      <c r="H312" s="288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288"/>
      <c r="B313" s="288"/>
      <c r="C313" s="288"/>
      <c r="D313" s="4"/>
      <c r="E313" s="288"/>
      <c r="F313" s="4"/>
      <c r="G313" s="288"/>
      <c r="H313" s="288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288"/>
      <c r="B314" s="288"/>
      <c r="C314" s="288"/>
      <c r="D314" s="4"/>
      <c r="E314" s="288"/>
      <c r="F314" s="4"/>
      <c r="G314" s="288"/>
      <c r="H314" s="288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288"/>
      <c r="B315" s="288"/>
      <c r="C315" s="288"/>
      <c r="D315" s="4"/>
      <c r="E315" s="288"/>
      <c r="F315" s="4"/>
      <c r="G315" s="288"/>
      <c r="H315" s="288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288"/>
      <c r="B316" s="288"/>
      <c r="C316" s="288"/>
      <c r="D316" s="4"/>
      <c r="E316" s="288"/>
      <c r="F316" s="4"/>
      <c r="G316" s="288"/>
      <c r="H316" s="288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288"/>
      <c r="B317" s="288"/>
      <c r="C317" s="288"/>
      <c r="D317" s="4"/>
      <c r="E317" s="288"/>
      <c r="F317" s="4"/>
      <c r="G317" s="288"/>
      <c r="H317" s="288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288"/>
      <c r="B318" s="288"/>
      <c r="C318" s="288"/>
      <c r="D318" s="4"/>
      <c r="E318" s="288"/>
      <c r="F318" s="4"/>
      <c r="G318" s="288"/>
      <c r="H318" s="288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288"/>
      <c r="B319" s="288"/>
      <c r="C319" s="288"/>
      <c r="D319" s="4"/>
      <c r="E319" s="288"/>
      <c r="F319" s="4"/>
      <c r="G319" s="288"/>
      <c r="H319" s="288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288"/>
      <c r="B320" s="288"/>
      <c r="C320" s="288"/>
      <c r="D320" s="4"/>
      <c r="E320" s="288"/>
      <c r="F320" s="4"/>
      <c r="G320" s="288"/>
      <c r="H320" s="288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288"/>
      <c r="B321" s="288"/>
      <c r="C321" s="288"/>
      <c r="D321" s="4"/>
      <c r="E321" s="288"/>
      <c r="F321" s="4"/>
      <c r="G321" s="288"/>
      <c r="H321" s="288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288"/>
      <c r="B322" s="288"/>
      <c r="C322" s="288"/>
      <c r="D322" s="4"/>
      <c r="E322" s="288"/>
      <c r="F322" s="4"/>
      <c r="G322" s="288"/>
      <c r="H322" s="288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288"/>
      <c r="B323" s="288"/>
      <c r="C323" s="288"/>
      <c r="D323" s="4"/>
      <c r="E323" s="288"/>
      <c r="F323" s="4"/>
      <c r="G323" s="288"/>
      <c r="H323" s="288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288"/>
      <c r="B324" s="288"/>
      <c r="C324" s="288"/>
      <c r="D324" s="4"/>
      <c r="E324" s="288"/>
      <c r="F324" s="4"/>
      <c r="G324" s="288"/>
      <c r="H324" s="288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288"/>
      <c r="B325" s="288"/>
      <c r="C325" s="288"/>
      <c r="D325" s="4"/>
      <c r="E325" s="288"/>
      <c r="F325" s="4"/>
      <c r="G325" s="288"/>
      <c r="H325" s="288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288"/>
      <c r="B326" s="288"/>
      <c r="C326" s="288"/>
      <c r="D326" s="4"/>
      <c r="E326" s="288"/>
      <c r="F326" s="4"/>
      <c r="G326" s="288"/>
      <c r="H326" s="288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288"/>
      <c r="B327" s="288"/>
      <c r="C327" s="288"/>
      <c r="D327" s="4"/>
      <c r="E327" s="288"/>
      <c r="F327" s="4"/>
      <c r="G327" s="288"/>
      <c r="H327" s="288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288"/>
      <c r="B328" s="288"/>
      <c r="C328" s="288"/>
      <c r="D328" s="4"/>
      <c r="E328" s="288"/>
      <c r="F328" s="4"/>
      <c r="G328" s="288"/>
      <c r="H328" s="288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288"/>
      <c r="B329" s="288"/>
      <c r="C329" s="288"/>
      <c r="D329" s="4"/>
      <c r="E329" s="288"/>
      <c r="F329" s="4"/>
      <c r="G329" s="288"/>
      <c r="H329" s="288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288"/>
      <c r="B330" s="288"/>
      <c r="C330" s="288"/>
      <c r="D330" s="4"/>
      <c r="E330" s="288"/>
      <c r="F330" s="4"/>
      <c r="G330" s="288"/>
      <c r="H330" s="288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288"/>
      <c r="B331" s="288"/>
      <c r="C331" s="288"/>
      <c r="D331" s="4"/>
      <c r="E331" s="288"/>
      <c r="F331" s="4"/>
      <c r="G331" s="288"/>
      <c r="H331" s="288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288"/>
      <c r="B332" s="288"/>
      <c r="C332" s="288"/>
      <c r="D332" s="4"/>
      <c r="E332" s="288"/>
      <c r="F332" s="4"/>
      <c r="G332" s="288"/>
      <c r="H332" s="288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288"/>
      <c r="B333" s="288"/>
      <c r="C333" s="288"/>
      <c r="D333" s="4"/>
      <c r="E333" s="288"/>
      <c r="F333" s="4"/>
      <c r="G333" s="288"/>
      <c r="H333" s="288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288"/>
      <c r="B334" s="288"/>
      <c r="C334" s="288"/>
      <c r="D334" s="4"/>
      <c r="E334" s="288"/>
      <c r="F334" s="4"/>
      <c r="G334" s="288"/>
      <c r="H334" s="288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288"/>
      <c r="B335" s="288"/>
      <c r="C335" s="288"/>
      <c r="D335" s="4"/>
      <c r="E335" s="288"/>
      <c r="F335" s="4"/>
      <c r="G335" s="288"/>
      <c r="H335" s="288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288"/>
      <c r="B336" s="288"/>
      <c r="C336" s="288"/>
      <c r="D336" s="4"/>
      <c r="E336" s="288"/>
      <c r="F336" s="4"/>
      <c r="G336" s="288"/>
      <c r="H336" s="288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288"/>
      <c r="B337" s="288"/>
      <c r="C337" s="288"/>
      <c r="D337" s="4"/>
      <c r="E337" s="288"/>
      <c r="F337" s="4"/>
      <c r="G337" s="288"/>
      <c r="H337" s="288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288"/>
      <c r="B338" s="288"/>
      <c r="C338" s="288"/>
      <c r="D338" s="4"/>
      <c r="E338" s="288"/>
      <c r="F338" s="4"/>
      <c r="G338" s="288"/>
      <c r="H338" s="288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288"/>
      <c r="B339" s="288"/>
      <c r="C339" s="288"/>
      <c r="D339" s="4"/>
      <c r="E339" s="288"/>
      <c r="F339" s="4"/>
      <c r="G339" s="288"/>
      <c r="H339" s="288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288"/>
      <c r="B340" s="288"/>
      <c r="C340" s="288"/>
      <c r="D340" s="4"/>
      <c r="E340" s="288"/>
      <c r="F340" s="4"/>
      <c r="G340" s="288"/>
      <c r="H340" s="288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288"/>
      <c r="B341" s="288"/>
      <c r="C341" s="288"/>
      <c r="D341" s="4"/>
      <c r="E341" s="288"/>
      <c r="F341" s="4"/>
      <c r="G341" s="288"/>
      <c r="H341" s="288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288"/>
      <c r="B342" s="288"/>
      <c r="C342" s="288"/>
      <c r="D342" s="4"/>
      <c r="E342" s="288"/>
      <c r="F342" s="4"/>
      <c r="G342" s="288"/>
      <c r="H342" s="288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288"/>
      <c r="B343" s="288"/>
      <c r="C343" s="288"/>
      <c r="D343" s="4"/>
      <c r="E343" s="288"/>
      <c r="F343" s="4"/>
      <c r="G343" s="288"/>
      <c r="H343" s="288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288"/>
      <c r="B344" s="288"/>
      <c r="C344" s="288"/>
      <c r="D344" s="4"/>
      <c r="E344" s="288"/>
      <c r="F344" s="4"/>
      <c r="G344" s="288"/>
      <c r="H344" s="288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288"/>
      <c r="B345" s="288"/>
      <c r="C345" s="288"/>
      <c r="D345" s="4"/>
      <c r="E345" s="288"/>
      <c r="F345" s="4"/>
      <c r="G345" s="288"/>
      <c r="H345" s="288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288"/>
      <c r="B346" s="288"/>
      <c r="C346" s="288"/>
      <c r="D346" s="4"/>
      <c r="E346" s="288"/>
      <c r="F346" s="4"/>
      <c r="G346" s="288"/>
      <c r="H346" s="288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288"/>
      <c r="B347" s="288"/>
      <c r="C347" s="288"/>
      <c r="D347" s="4"/>
      <c r="E347" s="288"/>
      <c r="F347" s="4"/>
      <c r="G347" s="288"/>
      <c r="H347" s="288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288"/>
      <c r="B348" s="288"/>
      <c r="C348" s="288"/>
      <c r="D348" s="4"/>
      <c r="E348" s="288"/>
      <c r="F348" s="4"/>
      <c r="G348" s="288"/>
      <c r="H348" s="288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288"/>
      <c r="B349" s="288"/>
      <c r="C349" s="288"/>
      <c r="D349" s="4"/>
      <c r="E349" s="288"/>
      <c r="F349" s="4"/>
      <c r="G349" s="288"/>
      <c r="H349" s="288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288"/>
      <c r="B350" s="288"/>
      <c r="C350" s="288"/>
      <c r="D350" s="4"/>
      <c r="E350" s="288"/>
      <c r="F350" s="4"/>
      <c r="G350" s="288"/>
      <c r="H350" s="288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288"/>
      <c r="B351" s="288"/>
      <c r="C351" s="288"/>
      <c r="D351" s="4"/>
      <c r="E351" s="288"/>
      <c r="F351" s="4"/>
      <c r="G351" s="288"/>
      <c r="H351" s="288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288"/>
      <c r="B352" s="288"/>
      <c r="C352" s="288"/>
      <c r="D352" s="4"/>
      <c r="E352" s="288"/>
      <c r="F352" s="4"/>
      <c r="G352" s="288"/>
      <c r="H352" s="288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288"/>
      <c r="B353" s="288"/>
      <c r="C353" s="288"/>
      <c r="D353" s="4"/>
      <c r="E353" s="288"/>
      <c r="F353" s="4"/>
      <c r="G353" s="288"/>
      <c r="H353" s="288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288"/>
      <c r="B354" s="288"/>
      <c r="C354" s="288"/>
      <c r="D354" s="4"/>
      <c r="E354" s="288"/>
      <c r="F354" s="4"/>
      <c r="G354" s="288"/>
      <c r="H354" s="288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288"/>
      <c r="B355" s="288"/>
      <c r="C355" s="288"/>
      <c r="D355" s="4"/>
      <c r="E355" s="288"/>
      <c r="F355" s="4"/>
      <c r="G355" s="288"/>
      <c r="H355" s="288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288"/>
      <c r="B356" s="288"/>
      <c r="C356" s="288"/>
      <c r="D356" s="4"/>
      <c r="E356" s="288"/>
      <c r="F356" s="4"/>
      <c r="G356" s="288"/>
      <c r="H356" s="288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288"/>
      <c r="B357" s="288"/>
      <c r="C357" s="288"/>
      <c r="D357" s="4"/>
      <c r="E357" s="288"/>
      <c r="F357" s="4"/>
      <c r="G357" s="288"/>
      <c r="H357" s="288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288"/>
      <c r="B358" s="288"/>
      <c r="C358" s="288"/>
      <c r="D358" s="4"/>
      <c r="E358" s="288"/>
      <c r="F358" s="4"/>
      <c r="G358" s="288"/>
      <c r="H358" s="288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288"/>
      <c r="B359" s="288"/>
      <c r="C359" s="288"/>
      <c r="D359" s="4"/>
      <c r="E359" s="288"/>
      <c r="F359" s="4"/>
      <c r="G359" s="288"/>
      <c r="H359" s="288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288"/>
      <c r="B360" s="288"/>
      <c r="C360" s="288"/>
      <c r="D360" s="4"/>
      <c r="E360" s="288"/>
      <c r="F360" s="4"/>
      <c r="G360" s="288"/>
      <c r="H360" s="288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288"/>
      <c r="B361" s="288"/>
      <c r="C361" s="288"/>
      <c r="D361" s="4"/>
      <c r="E361" s="288"/>
      <c r="F361" s="4"/>
      <c r="G361" s="288"/>
      <c r="H361" s="288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288"/>
      <c r="B362" s="288"/>
      <c r="C362" s="288"/>
      <c r="D362" s="4"/>
      <c r="E362" s="288"/>
      <c r="F362" s="4"/>
      <c r="G362" s="288"/>
      <c r="H362" s="288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288"/>
      <c r="B363" s="288"/>
      <c r="C363" s="288"/>
      <c r="D363" s="4"/>
      <c r="E363" s="288"/>
      <c r="F363" s="4"/>
      <c r="G363" s="288"/>
      <c r="H363" s="288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288"/>
      <c r="B364" s="288"/>
      <c r="C364" s="288"/>
      <c r="D364" s="4"/>
      <c r="E364" s="288"/>
      <c r="F364" s="4"/>
      <c r="G364" s="288"/>
      <c r="H364" s="288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288"/>
      <c r="B365" s="288"/>
      <c r="C365" s="288"/>
      <c r="D365" s="4"/>
      <c r="E365" s="288"/>
      <c r="F365" s="4"/>
      <c r="G365" s="288"/>
      <c r="H365" s="288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288"/>
      <c r="B366" s="288"/>
      <c r="C366" s="288"/>
      <c r="D366" s="4"/>
      <c r="E366" s="288"/>
      <c r="F366" s="4"/>
      <c r="G366" s="288"/>
      <c r="H366" s="288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288"/>
      <c r="B367" s="288"/>
      <c r="C367" s="288"/>
      <c r="D367" s="4"/>
      <c r="E367" s="288"/>
      <c r="F367" s="4"/>
      <c r="G367" s="288"/>
      <c r="H367" s="288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288"/>
      <c r="B368" s="288"/>
      <c r="C368" s="288"/>
      <c r="D368" s="4"/>
      <c r="E368" s="288"/>
      <c r="F368" s="4"/>
      <c r="G368" s="288"/>
      <c r="H368" s="288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288"/>
      <c r="B369" s="288"/>
      <c r="C369" s="288"/>
      <c r="D369" s="4"/>
      <c r="E369" s="288"/>
      <c r="F369" s="4"/>
      <c r="G369" s="288"/>
      <c r="H369" s="288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288"/>
      <c r="B370" s="288"/>
      <c r="C370" s="288"/>
      <c r="D370" s="4"/>
      <c r="E370" s="288"/>
      <c r="F370" s="4"/>
      <c r="G370" s="288"/>
      <c r="H370" s="288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288"/>
      <c r="B371" s="288"/>
      <c r="C371" s="288"/>
      <c r="D371" s="4"/>
      <c r="E371" s="288"/>
      <c r="F371" s="4"/>
      <c r="G371" s="288"/>
      <c r="H371" s="288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288"/>
      <c r="B372" s="288"/>
      <c r="C372" s="288"/>
      <c r="D372" s="4"/>
      <c r="E372" s="288"/>
      <c r="F372" s="4"/>
      <c r="G372" s="288"/>
      <c r="H372" s="288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288"/>
      <c r="B373" s="288"/>
      <c r="C373" s="288"/>
      <c r="D373" s="4"/>
      <c r="E373" s="288"/>
      <c r="F373" s="4"/>
      <c r="G373" s="288"/>
      <c r="H373" s="288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288"/>
      <c r="B374" s="288"/>
      <c r="C374" s="288"/>
      <c r="D374" s="4"/>
      <c r="E374" s="288"/>
      <c r="F374" s="4"/>
      <c r="G374" s="288"/>
      <c r="H374" s="288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288"/>
      <c r="B375" s="288"/>
      <c r="C375" s="288"/>
      <c r="D375" s="4"/>
      <c r="E375" s="288"/>
      <c r="F375" s="4"/>
      <c r="G375" s="288"/>
      <c r="H375" s="288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288"/>
      <c r="B376" s="288"/>
      <c r="C376" s="288"/>
      <c r="D376" s="4"/>
      <c r="E376" s="288"/>
      <c r="F376" s="4"/>
      <c r="G376" s="288"/>
      <c r="H376" s="288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288"/>
      <c r="B377" s="288"/>
      <c r="C377" s="288"/>
      <c r="D377" s="4"/>
      <c r="E377" s="288"/>
      <c r="F377" s="4"/>
      <c r="G377" s="288"/>
      <c r="H377" s="288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288"/>
      <c r="B378" s="288"/>
      <c r="C378" s="288"/>
      <c r="D378" s="4"/>
      <c r="E378" s="288"/>
      <c r="F378" s="4"/>
      <c r="G378" s="288"/>
      <c r="H378" s="288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288"/>
      <c r="B379" s="288"/>
      <c r="C379" s="288"/>
      <c r="D379" s="4"/>
      <c r="E379" s="288"/>
      <c r="F379" s="4"/>
      <c r="G379" s="288"/>
      <c r="H379" s="288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288"/>
      <c r="B380" s="288"/>
      <c r="C380" s="288"/>
      <c r="D380" s="4"/>
      <c r="E380" s="288"/>
      <c r="F380" s="4"/>
      <c r="G380" s="288"/>
      <c r="H380" s="288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288"/>
      <c r="B381" s="288"/>
      <c r="C381" s="288"/>
      <c r="D381" s="4"/>
      <c r="E381" s="288"/>
      <c r="F381" s="4"/>
      <c r="G381" s="288"/>
      <c r="H381" s="288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288"/>
      <c r="B382" s="288"/>
      <c r="C382" s="288"/>
      <c r="D382" s="4"/>
      <c r="E382" s="288"/>
      <c r="F382" s="4"/>
      <c r="G382" s="288"/>
      <c r="H382" s="288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288"/>
      <c r="B383" s="288"/>
      <c r="C383" s="288"/>
      <c r="D383" s="4"/>
      <c r="E383" s="288"/>
      <c r="F383" s="4"/>
      <c r="G383" s="288"/>
      <c r="H383" s="288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288"/>
      <c r="B384" s="288"/>
      <c r="C384" s="288"/>
      <c r="D384" s="4"/>
      <c r="E384" s="288"/>
      <c r="F384" s="4"/>
      <c r="G384" s="288"/>
      <c r="H384" s="288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288"/>
      <c r="B385" s="288"/>
      <c r="C385" s="288"/>
      <c r="D385" s="4"/>
      <c r="E385" s="288"/>
      <c r="F385" s="4"/>
      <c r="G385" s="288"/>
      <c r="H385" s="288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288"/>
      <c r="B386" s="288"/>
      <c r="C386" s="288"/>
      <c r="D386" s="4"/>
      <c r="E386" s="288"/>
      <c r="F386" s="4"/>
      <c r="G386" s="288"/>
      <c r="H386" s="288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288"/>
      <c r="B387" s="288"/>
      <c r="C387" s="288"/>
      <c r="D387" s="4"/>
      <c r="E387" s="288"/>
      <c r="F387" s="4"/>
      <c r="G387" s="288"/>
      <c r="H387" s="288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288"/>
      <c r="B388" s="288"/>
      <c r="C388" s="288"/>
      <c r="D388" s="4"/>
      <c r="E388" s="288"/>
      <c r="F388" s="4"/>
      <c r="G388" s="288"/>
      <c r="H388" s="288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288"/>
      <c r="B389" s="288"/>
      <c r="C389" s="288"/>
      <c r="D389" s="4"/>
      <c r="E389" s="288"/>
      <c r="F389" s="4"/>
      <c r="G389" s="288"/>
      <c r="H389" s="288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288"/>
      <c r="B390" s="288"/>
      <c r="C390" s="288"/>
      <c r="D390" s="4"/>
      <c r="E390" s="288"/>
      <c r="F390" s="4"/>
      <c r="G390" s="288"/>
      <c r="H390" s="288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288"/>
      <c r="B391" s="288"/>
      <c r="C391" s="288"/>
      <c r="D391" s="4"/>
      <c r="E391" s="288"/>
      <c r="F391" s="4"/>
      <c r="G391" s="288"/>
      <c r="H391" s="288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288"/>
      <c r="B392" s="288"/>
      <c r="C392" s="288"/>
      <c r="D392" s="4"/>
      <c r="E392" s="288"/>
      <c r="F392" s="4"/>
      <c r="G392" s="288"/>
      <c r="H392" s="288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288"/>
      <c r="B393" s="288"/>
      <c r="C393" s="288"/>
      <c r="D393" s="4"/>
      <c r="E393" s="288"/>
      <c r="F393" s="4"/>
      <c r="G393" s="288"/>
      <c r="H393" s="288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288"/>
      <c r="B394" s="288"/>
      <c r="C394" s="288"/>
      <c r="D394" s="4"/>
      <c r="E394" s="288"/>
      <c r="F394" s="4"/>
      <c r="G394" s="288"/>
      <c r="H394" s="288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288"/>
      <c r="B395" s="288"/>
      <c r="C395" s="288"/>
      <c r="D395" s="4"/>
      <c r="E395" s="288"/>
      <c r="F395" s="4"/>
      <c r="G395" s="288"/>
      <c r="H395" s="288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288"/>
      <c r="B396" s="288"/>
      <c r="C396" s="288"/>
      <c r="D396" s="4"/>
      <c r="E396" s="288"/>
      <c r="F396" s="4"/>
      <c r="G396" s="288"/>
      <c r="H396" s="288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288"/>
      <c r="B397" s="288"/>
      <c r="C397" s="288"/>
      <c r="D397" s="4"/>
      <c r="E397" s="288"/>
      <c r="F397" s="4"/>
      <c r="G397" s="288"/>
      <c r="H397" s="288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288"/>
      <c r="B398" s="288"/>
      <c r="C398" s="288"/>
      <c r="D398" s="4"/>
      <c r="E398" s="288"/>
      <c r="F398" s="4"/>
      <c r="G398" s="288"/>
      <c r="H398" s="288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288"/>
      <c r="B399" s="288"/>
      <c r="C399" s="288"/>
      <c r="D399" s="4"/>
      <c r="E399" s="288"/>
      <c r="F399" s="4"/>
      <c r="G399" s="288"/>
      <c r="H399" s="288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288"/>
      <c r="B400" s="288"/>
      <c r="C400" s="288"/>
      <c r="D400" s="4"/>
      <c r="E400" s="288"/>
      <c r="F400" s="4"/>
      <c r="G400" s="288"/>
      <c r="H400" s="288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288"/>
      <c r="B401" s="288"/>
      <c r="C401" s="288"/>
      <c r="D401" s="4"/>
      <c r="E401" s="288"/>
      <c r="F401" s="4"/>
      <c r="G401" s="288"/>
      <c r="H401" s="288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288"/>
      <c r="B402" s="288"/>
      <c r="C402" s="288"/>
      <c r="D402" s="4"/>
      <c r="E402" s="288"/>
      <c r="F402" s="4"/>
      <c r="G402" s="288"/>
      <c r="H402" s="288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288"/>
      <c r="B403" s="288"/>
      <c r="C403" s="288"/>
      <c r="D403" s="4"/>
      <c r="E403" s="288"/>
      <c r="F403" s="4"/>
      <c r="G403" s="288"/>
      <c r="H403" s="288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288"/>
      <c r="B404" s="288"/>
      <c r="C404" s="288"/>
      <c r="D404" s="4"/>
      <c r="E404" s="288"/>
      <c r="F404" s="4"/>
      <c r="G404" s="288"/>
      <c r="H404" s="288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288"/>
      <c r="B405" s="288"/>
      <c r="C405" s="288"/>
      <c r="D405" s="4"/>
      <c r="E405" s="288"/>
      <c r="F405" s="4"/>
      <c r="G405" s="288"/>
      <c r="H405" s="288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288"/>
      <c r="B406" s="288"/>
      <c r="C406" s="288"/>
      <c r="D406" s="4"/>
      <c r="E406" s="288"/>
      <c r="F406" s="4"/>
      <c r="G406" s="288"/>
      <c r="H406" s="288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288"/>
      <c r="B407" s="288"/>
      <c r="C407" s="288"/>
      <c r="D407" s="4"/>
      <c r="E407" s="288"/>
      <c r="F407" s="4"/>
      <c r="G407" s="288"/>
      <c r="H407" s="288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288"/>
      <c r="B408" s="288"/>
      <c r="C408" s="288"/>
      <c r="D408" s="4"/>
      <c r="E408" s="288"/>
      <c r="F408" s="4"/>
      <c r="G408" s="288"/>
      <c r="H408" s="288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288"/>
      <c r="B409" s="288"/>
      <c r="C409" s="288"/>
      <c r="D409" s="4"/>
      <c r="E409" s="288"/>
      <c r="F409" s="4"/>
      <c r="G409" s="288"/>
      <c r="H409" s="288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288"/>
      <c r="B410" s="288"/>
      <c r="C410" s="288"/>
      <c r="D410" s="4"/>
      <c r="E410" s="288"/>
      <c r="F410" s="4"/>
      <c r="G410" s="288"/>
      <c r="H410" s="288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288"/>
      <c r="B411" s="288"/>
      <c r="C411" s="288"/>
      <c r="D411" s="4"/>
      <c r="E411" s="288"/>
      <c r="F411" s="4"/>
      <c r="G411" s="288"/>
      <c r="H411" s="288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288"/>
      <c r="B412" s="288"/>
      <c r="C412" s="288"/>
      <c r="D412" s="4"/>
      <c r="E412" s="288"/>
      <c r="F412" s="4"/>
      <c r="G412" s="288"/>
      <c r="H412" s="288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288"/>
      <c r="B413" s="288"/>
      <c r="C413" s="288"/>
      <c r="D413" s="4"/>
      <c r="E413" s="288"/>
      <c r="F413" s="4"/>
      <c r="G413" s="288"/>
      <c r="H413" s="288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288"/>
      <c r="B414" s="288"/>
      <c r="C414" s="288"/>
      <c r="D414" s="4"/>
      <c r="E414" s="288"/>
      <c r="F414" s="4"/>
      <c r="G414" s="288"/>
      <c r="H414" s="288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288"/>
      <c r="B415" s="288"/>
      <c r="C415" s="288"/>
      <c r="D415" s="4"/>
      <c r="E415" s="288"/>
      <c r="F415" s="4"/>
      <c r="G415" s="288"/>
      <c r="H415" s="288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288"/>
      <c r="B416" s="288"/>
      <c r="C416" s="288"/>
      <c r="D416" s="4"/>
      <c r="E416" s="288"/>
      <c r="F416" s="4"/>
      <c r="G416" s="288"/>
      <c r="H416" s="288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288"/>
      <c r="B417" s="288"/>
      <c r="C417" s="288"/>
      <c r="D417" s="4"/>
      <c r="E417" s="288"/>
      <c r="F417" s="4"/>
      <c r="G417" s="288"/>
      <c r="H417" s="288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288"/>
      <c r="B418" s="288"/>
      <c r="C418" s="288"/>
      <c r="D418" s="4"/>
      <c r="E418" s="288"/>
      <c r="F418" s="4"/>
      <c r="G418" s="288"/>
      <c r="H418" s="288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288"/>
      <c r="B419" s="288"/>
      <c r="C419" s="288"/>
      <c r="D419" s="4"/>
      <c r="E419" s="288"/>
      <c r="F419" s="4"/>
      <c r="G419" s="288"/>
      <c r="H419" s="288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288"/>
      <c r="B420" s="288"/>
      <c r="C420" s="288"/>
      <c r="D420" s="4"/>
      <c r="E420" s="288"/>
      <c r="F420" s="4"/>
      <c r="G420" s="288"/>
      <c r="H420" s="288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288"/>
      <c r="B421" s="288"/>
      <c r="C421" s="288"/>
      <c r="D421" s="4"/>
      <c r="E421" s="288"/>
      <c r="F421" s="4"/>
      <c r="G421" s="288"/>
      <c r="H421" s="288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288"/>
      <c r="B422" s="288"/>
      <c r="C422" s="288"/>
      <c r="D422" s="4"/>
      <c r="E422" s="288"/>
      <c r="F422" s="4"/>
      <c r="G422" s="288"/>
      <c r="H422" s="288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288"/>
      <c r="B423" s="288"/>
      <c r="C423" s="288"/>
      <c r="D423" s="4"/>
      <c r="E423" s="288"/>
      <c r="F423" s="4"/>
      <c r="G423" s="288"/>
      <c r="H423" s="288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288"/>
      <c r="B424" s="288"/>
      <c r="C424" s="288"/>
      <c r="D424" s="4"/>
      <c r="E424" s="288"/>
      <c r="F424" s="4"/>
      <c r="G424" s="288"/>
      <c r="H424" s="288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288"/>
      <c r="B425" s="288"/>
      <c r="C425" s="288"/>
      <c r="D425" s="4"/>
      <c r="E425" s="288"/>
      <c r="F425" s="4"/>
      <c r="G425" s="288"/>
      <c r="H425" s="288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288"/>
      <c r="B426" s="288"/>
      <c r="C426" s="288"/>
      <c r="D426" s="4"/>
      <c r="E426" s="288"/>
      <c r="F426" s="4"/>
      <c r="G426" s="288"/>
      <c r="H426" s="288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288"/>
      <c r="B427" s="288"/>
      <c r="C427" s="288"/>
      <c r="D427" s="4"/>
      <c r="E427" s="288"/>
      <c r="F427" s="4"/>
      <c r="G427" s="288"/>
      <c r="H427" s="288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288"/>
      <c r="B428" s="288"/>
      <c r="C428" s="288"/>
      <c r="D428" s="4"/>
      <c r="E428" s="288"/>
      <c r="F428" s="4"/>
      <c r="G428" s="288"/>
      <c r="H428" s="288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288"/>
      <c r="B429" s="288"/>
      <c r="C429" s="288"/>
      <c r="D429" s="4"/>
      <c r="E429" s="288"/>
      <c r="F429" s="4"/>
      <c r="G429" s="288"/>
      <c r="H429" s="288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288"/>
      <c r="B430" s="288"/>
      <c r="C430" s="288"/>
      <c r="D430" s="4"/>
      <c r="E430" s="288"/>
      <c r="F430" s="4"/>
      <c r="G430" s="288"/>
      <c r="H430" s="288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288"/>
      <c r="B431" s="288"/>
      <c r="C431" s="288"/>
      <c r="D431" s="4"/>
      <c r="E431" s="288"/>
      <c r="F431" s="4"/>
      <c r="G431" s="288"/>
      <c r="H431" s="288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288"/>
      <c r="B432" s="288"/>
      <c r="C432" s="288"/>
      <c r="D432" s="4"/>
      <c r="E432" s="288"/>
      <c r="F432" s="4"/>
      <c r="G432" s="288"/>
      <c r="H432" s="288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288"/>
      <c r="B433" s="288"/>
      <c r="C433" s="288"/>
      <c r="D433" s="4"/>
      <c r="E433" s="288"/>
      <c r="F433" s="4"/>
      <c r="G433" s="288"/>
      <c r="H433" s="288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288"/>
      <c r="B434" s="288"/>
      <c r="C434" s="288"/>
      <c r="D434" s="4"/>
      <c r="E434" s="288"/>
      <c r="F434" s="4"/>
      <c r="G434" s="288"/>
      <c r="H434" s="288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288"/>
      <c r="B435" s="288"/>
      <c r="C435" s="288"/>
      <c r="D435" s="4"/>
      <c r="E435" s="288"/>
      <c r="F435" s="4"/>
      <c r="G435" s="288"/>
      <c r="H435" s="288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288"/>
      <c r="B436" s="288"/>
      <c r="C436" s="288"/>
      <c r="D436" s="4"/>
      <c r="E436" s="288"/>
      <c r="F436" s="4"/>
      <c r="G436" s="288"/>
      <c r="H436" s="288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288"/>
      <c r="B437" s="288"/>
      <c r="C437" s="288"/>
      <c r="D437" s="4"/>
      <c r="E437" s="288"/>
      <c r="F437" s="4"/>
      <c r="G437" s="288"/>
      <c r="H437" s="288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288"/>
      <c r="B438" s="288"/>
      <c r="C438" s="288"/>
      <c r="D438" s="4"/>
      <c r="E438" s="288"/>
      <c r="F438" s="4"/>
      <c r="G438" s="288"/>
      <c r="H438" s="288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288"/>
      <c r="B439" s="288"/>
      <c r="C439" s="288"/>
      <c r="D439" s="4"/>
      <c r="E439" s="288"/>
      <c r="F439" s="4"/>
      <c r="G439" s="288"/>
      <c r="H439" s="288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288"/>
      <c r="B440" s="288"/>
      <c r="C440" s="288"/>
      <c r="D440" s="4"/>
      <c r="E440" s="288"/>
      <c r="F440" s="4"/>
      <c r="G440" s="288"/>
      <c r="H440" s="288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288"/>
      <c r="B441" s="288"/>
      <c r="C441" s="288"/>
      <c r="D441" s="4"/>
      <c r="E441" s="288"/>
      <c r="F441" s="4"/>
      <c r="G441" s="288"/>
      <c r="H441" s="288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288"/>
      <c r="B442" s="288"/>
      <c r="C442" s="288"/>
      <c r="D442" s="4"/>
      <c r="E442" s="288"/>
      <c r="F442" s="4"/>
      <c r="G442" s="288"/>
      <c r="H442" s="288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288"/>
      <c r="B443" s="288"/>
      <c r="C443" s="288"/>
      <c r="D443" s="4"/>
      <c r="E443" s="288"/>
      <c r="F443" s="4"/>
      <c r="G443" s="288"/>
      <c r="H443" s="288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288"/>
      <c r="B444" s="288"/>
      <c r="C444" s="288"/>
      <c r="D444" s="4"/>
      <c r="E444" s="288"/>
      <c r="F444" s="4"/>
      <c r="G444" s="288"/>
      <c r="H444" s="288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288"/>
      <c r="B445" s="288"/>
      <c r="C445" s="288"/>
      <c r="D445" s="4"/>
      <c r="E445" s="288"/>
      <c r="F445" s="4"/>
      <c r="G445" s="288"/>
      <c r="H445" s="288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288"/>
      <c r="B446" s="288"/>
      <c r="C446" s="288"/>
      <c r="D446" s="4"/>
      <c r="E446" s="288"/>
      <c r="F446" s="4"/>
      <c r="G446" s="288"/>
      <c r="H446" s="288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288"/>
      <c r="B447" s="288"/>
      <c r="C447" s="288"/>
      <c r="D447" s="4"/>
      <c r="E447" s="288"/>
      <c r="F447" s="4"/>
      <c r="G447" s="288"/>
      <c r="H447" s="288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288"/>
      <c r="B448" s="288"/>
      <c r="C448" s="288"/>
      <c r="D448" s="4"/>
      <c r="E448" s="288"/>
      <c r="F448" s="4"/>
      <c r="G448" s="288"/>
      <c r="H448" s="288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288"/>
      <c r="B449" s="288"/>
      <c r="C449" s="288"/>
      <c r="D449" s="4"/>
      <c r="E449" s="288"/>
      <c r="F449" s="4"/>
      <c r="G449" s="288"/>
      <c r="H449" s="288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288"/>
      <c r="B450" s="288"/>
      <c r="C450" s="288"/>
      <c r="D450" s="4"/>
      <c r="E450" s="288"/>
      <c r="F450" s="4"/>
      <c r="G450" s="288"/>
      <c r="H450" s="288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288"/>
      <c r="B451" s="288"/>
      <c r="C451" s="288"/>
      <c r="D451" s="4"/>
      <c r="E451" s="288"/>
      <c r="F451" s="4"/>
      <c r="G451" s="288"/>
      <c r="H451" s="288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288"/>
      <c r="B452" s="288"/>
      <c r="C452" s="288"/>
      <c r="D452" s="4"/>
      <c r="E452" s="288"/>
      <c r="F452" s="4"/>
      <c r="G452" s="288"/>
      <c r="H452" s="288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288"/>
      <c r="B453" s="288"/>
      <c r="C453" s="288"/>
      <c r="D453" s="4"/>
      <c r="E453" s="288"/>
      <c r="F453" s="4"/>
      <c r="G453" s="288"/>
      <c r="H453" s="288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288"/>
      <c r="B454" s="288"/>
      <c r="C454" s="288"/>
      <c r="D454" s="4"/>
      <c r="E454" s="288"/>
      <c r="F454" s="4"/>
      <c r="G454" s="288"/>
      <c r="H454" s="288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288"/>
      <c r="B455" s="288"/>
      <c r="C455" s="288"/>
      <c r="D455" s="4"/>
      <c r="E455" s="288"/>
      <c r="F455" s="4"/>
      <c r="G455" s="288"/>
      <c r="H455" s="288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288"/>
      <c r="B456" s="288"/>
      <c r="C456" s="288"/>
      <c r="D456" s="4"/>
      <c r="E456" s="288"/>
      <c r="F456" s="4"/>
      <c r="G456" s="288"/>
      <c r="H456" s="288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288"/>
      <c r="B457" s="288"/>
      <c r="C457" s="288"/>
      <c r="D457" s="4"/>
      <c r="E457" s="288"/>
      <c r="F457" s="4"/>
      <c r="G457" s="288"/>
      <c r="H457" s="288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288"/>
      <c r="B458" s="288"/>
      <c r="C458" s="288"/>
      <c r="D458" s="4"/>
      <c r="E458" s="288"/>
      <c r="F458" s="4"/>
      <c r="G458" s="288"/>
      <c r="H458" s="288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288"/>
      <c r="B459" s="288"/>
      <c r="C459" s="288"/>
      <c r="D459" s="4"/>
      <c r="E459" s="288"/>
      <c r="F459" s="4"/>
      <c r="G459" s="288"/>
      <c r="H459" s="288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288"/>
      <c r="B460" s="288"/>
      <c r="C460" s="288"/>
      <c r="D460" s="4"/>
      <c r="E460" s="288"/>
      <c r="F460" s="4"/>
      <c r="G460" s="288"/>
      <c r="H460" s="288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288"/>
      <c r="B461" s="288"/>
      <c r="C461" s="288"/>
      <c r="D461" s="4"/>
      <c r="E461" s="288"/>
      <c r="F461" s="4"/>
      <c r="G461" s="288"/>
      <c r="H461" s="288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288"/>
      <c r="B462" s="288"/>
      <c r="C462" s="288"/>
      <c r="D462" s="4"/>
      <c r="E462" s="288"/>
      <c r="F462" s="4"/>
      <c r="G462" s="288"/>
      <c r="H462" s="288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288"/>
      <c r="B463" s="288"/>
      <c r="C463" s="288"/>
      <c r="D463" s="4"/>
      <c r="E463" s="288"/>
      <c r="F463" s="4"/>
      <c r="G463" s="288"/>
      <c r="H463" s="288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288"/>
      <c r="B464" s="288"/>
      <c r="C464" s="288"/>
      <c r="D464" s="4"/>
      <c r="E464" s="288"/>
      <c r="F464" s="4"/>
      <c r="G464" s="288"/>
      <c r="H464" s="288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288"/>
      <c r="B465" s="288"/>
      <c r="C465" s="288"/>
      <c r="D465" s="4"/>
      <c r="E465" s="288"/>
      <c r="F465" s="4"/>
      <c r="G465" s="288"/>
      <c r="H465" s="288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288"/>
      <c r="B466" s="288"/>
      <c r="C466" s="288"/>
      <c r="D466" s="4"/>
      <c r="E466" s="288"/>
      <c r="F466" s="4"/>
      <c r="G466" s="288"/>
      <c r="H466" s="288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288"/>
      <c r="B467" s="288"/>
      <c r="C467" s="288"/>
      <c r="D467" s="4"/>
      <c r="E467" s="288"/>
      <c r="F467" s="4"/>
      <c r="G467" s="288"/>
      <c r="H467" s="288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288"/>
      <c r="B468" s="288"/>
      <c r="C468" s="288"/>
      <c r="D468" s="4"/>
      <c r="E468" s="288"/>
      <c r="F468" s="4"/>
      <c r="G468" s="288"/>
      <c r="H468" s="288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288"/>
      <c r="B469" s="288"/>
      <c r="C469" s="288"/>
      <c r="D469" s="4"/>
      <c r="E469" s="288"/>
      <c r="F469" s="4"/>
      <c r="G469" s="288"/>
      <c r="H469" s="288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288"/>
      <c r="B470" s="288"/>
      <c r="C470" s="288"/>
      <c r="D470" s="4"/>
      <c r="E470" s="288"/>
      <c r="F470" s="4"/>
      <c r="G470" s="288"/>
      <c r="H470" s="288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288"/>
      <c r="B471" s="288"/>
      <c r="C471" s="288"/>
      <c r="D471" s="4"/>
      <c r="E471" s="288"/>
      <c r="F471" s="4"/>
      <c r="G471" s="288"/>
      <c r="H471" s="288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288"/>
      <c r="B472" s="288"/>
      <c r="C472" s="288"/>
      <c r="D472" s="4"/>
      <c r="E472" s="288"/>
      <c r="F472" s="4"/>
      <c r="G472" s="288"/>
      <c r="H472" s="288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288"/>
      <c r="B473" s="288"/>
      <c r="C473" s="288"/>
      <c r="D473" s="4"/>
      <c r="E473" s="288"/>
      <c r="F473" s="4"/>
      <c r="G473" s="288"/>
      <c r="H473" s="288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288"/>
      <c r="B474" s="288"/>
      <c r="C474" s="288"/>
      <c r="D474" s="4"/>
      <c r="E474" s="288"/>
      <c r="F474" s="4"/>
      <c r="G474" s="288"/>
      <c r="H474" s="288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288"/>
      <c r="B475" s="288"/>
      <c r="C475" s="288"/>
      <c r="D475" s="4"/>
      <c r="E475" s="288"/>
      <c r="F475" s="4"/>
      <c r="G475" s="288"/>
      <c r="H475" s="288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288"/>
      <c r="B476" s="288"/>
      <c r="C476" s="288"/>
      <c r="D476" s="4"/>
      <c r="E476" s="288"/>
      <c r="F476" s="4"/>
      <c r="G476" s="288"/>
      <c r="H476" s="288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288"/>
      <c r="B477" s="288"/>
      <c r="C477" s="288"/>
      <c r="D477" s="4"/>
      <c r="E477" s="288"/>
      <c r="F477" s="4"/>
      <c r="G477" s="288"/>
      <c r="H477" s="288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288"/>
      <c r="B478" s="288"/>
      <c r="C478" s="288"/>
      <c r="D478" s="4"/>
      <c r="E478" s="288"/>
      <c r="F478" s="4"/>
      <c r="G478" s="288"/>
      <c r="H478" s="288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288"/>
      <c r="B479" s="288"/>
      <c r="C479" s="288"/>
      <c r="D479" s="4"/>
      <c r="E479" s="288"/>
      <c r="F479" s="4"/>
      <c r="G479" s="288"/>
      <c r="H479" s="288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288"/>
      <c r="B480" s="288"/>
      <c r="C480" s="288"/>
      <c r="D480" s="4"/>
      <c r="E480" s="288"/>
      <c r="F480" s="4"/>
      <c r="G480" s="288"/>
      <c r="H480" s="288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288"/>
      <c r="B481" s="288"/>
      <c r="C481" s="288"/>
      <c r="D481" s="4"/>
      <c r="E481" s="288"/>
      <c r="F481" s="4"/>
      <c r="G481" s="288"/>
      <c r="H481" s="288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288"/>
      <c r="B482" s="288"/>
      <c r="C482" s="288"/>
      <c r="D482" s="4"/>
      <c r="E482" s="288"/>
      <c r="F482" s="4"/>
      <c r="G482" s="288"/>
      <c r="H482" s="288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288"/>
      <c r="B483" s="288"/>
      <c r="C483" s="288"/>
      <c r="D483" s="4"/>
      <c r="E483" s="288"/>
      <c r="F483" s="4"/>
      <c r="G483" s="288"/>
      <c r="H483" s="288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288"/>
      <c r="B484" s="288"/>
      <c r="C484" s="288"/>
      <c r="D484" s="4"/>
      <c r="E484" s="288"/>
      <c r="F484" s="4"/>
      <c r="G484" s="288"/>
      <c r="H484" s="288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288"/>
      <c r="B485" s="288"/>
      <c r="C485" s="288"/>
      <c r="D485" s="4"/>
      <c r="E485" s="288"/>
      <c r="F485" s="4"/>
      <c r="G485" s="288"/>
      <c r="H485" s="288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288"/>
      <c r="B486" s="288"/>
      <c r="C486" s="288"/>
      <c r="D486" s="4"/>
      <c r="E486" s="288"/>
      <c r="F486" s="4"/>
      <c r="G486" s="288"/>
      <c r="H486" s="288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288"/>
      <c r="B487" s="288"/>
      <c r="C487" s="288"/>
      <c r="D487" s="4"/>
      <c r="E487" s="288"/>
      <c r="F487" s="4"/>
      <c r="G487" s="288"/>
      <c r="H487" s="288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288"/>
      <c r="B488" s="288"/>
      <c r="C488" s="288"/>
      <c r="D488" s="4"/>
      <c r="E488" s="288"/>
      <c r="F488" s="4"/>
      <c r="G488" s="288"/>
      <c r="H488" s="288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288"/>
      <c r="B489" s="288"/>
      <c r="C489" s="288"/>
      <c r="D489" s="4"/>
      <c r="E489" s="288"/>
      <c r="F489" s="4"/>
      <c r="G489" s="288"/>
      <c r="H489" s="288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288"/>
      <c r="B490" s="288"/>
      <c r="C490" s="288"/>
      <c r="D490" s="4"/>
      <c r="E490" s="288"/>
      <c r="F490" s="4"/>
      <c r="G490" s="288"/>
      <c r="H490" s="288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288"/>
      <c r="B491" s="288"/>
      <c r="C491" s="288"/>
      <c r="D491" s="4"/>
      <c r="E491" s="288"/>
      <c r="F491" s="4"/>
      <c r="G491" s="288"/>
      <c r="H491" s="288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288"/>
      <c r="B492" s="288"/>
      <c r="C492" s="288"/>
      <c r="D492" s="4"/>
      <c r="E492" s="288"/>
      <c r="F492" s="4"/>
      <c r="G492" s="288"/>
      <c r="H492" s="288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288"/>
      <c r="B493" s="288"/>
      <c r="C493" s="288"/>
      <c r="D493" s="4"/>
      <c r="E493" s="288"/>
      <c r="F493" s="4"/>
      <c r="G493" s="288"/>
      <c r="H493" s="288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288"/>
      <c r="B494" s="288"/>
      <c r="C494" s="288"/>
      <c r="D494" s="4"/>
      <c r="E494" s="288"/>
      <c r="F494" s="4"/>
      <c r="G494" s="288"/>
      <c r="H494" s="288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288"/>
      <c r="B495" s="288"/>
      <c r="C495" s="288"/>
      <c r="D495" s="4"/>
      <c r="E495" s="288"/>
      <c r="F495" s="4"/>
      <c r="G495" s="288"/>
      <c r="H495" s="288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288"/>
      <c r="B496" s="288"/>
      <c r="C496" s="288"/>
      <c r="D496" s="4"/>
      <c r="E496" s="288"/>
      <c r="F496" s="4"/>
      <c r="G496" s="288"/>
      <c r="H496" s="288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288"/>
      <c r="B497" s="288"/>
      <c r="C497" s="288"/>
      <c r="D497" s="4"/>
      <c r="E497" s="288"/>
      <c r="F497" s="4"/>
      <c r="G497" s="288"/>
      <c r="H497" s="288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288"/>
      <c r="B498" s="288"/>
      <c r="C498" s="288"/>
      <c r="D498" s="4"/>
      <c r="E498" s="288"/>
      <c r="F498" s="4"/>
      <c r="G498" s="288"/>
      <c r="H498" s="288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288"/>
      <c r="B499" s="288"/>
      <c r="C499" s="288"/>
      <c r="D499" s="4"/>
      <c r="E499" s="288"/>
      <c r="F499" s="4"/>
      <c r="G499" s="288"/>
      <c r="H499" s="288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288"/>
      <c r="B500" s="288"/>
      <c r="C500" s="288"/>
      <c r="D500" s="4"/>
      <c r="E500" s="288"/>
      <c r="F500" s="4"/>
      <c r="G500" s="288"/>
      <c r="H500" s="288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288"/>
      <c r="B501" s="288"/>
      <c r="C501" s="288"/>
      <c r="D501" s="4"/>
      <c r="E501" s="288"/>
      <c r="F501" s="4"/>
      <c r="G501" s="288"/>
      <c r="H501" s="288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288"/>
      <c r="B502" s="288"/>
      <c r="C502" s="288"/>
      <c r="D502" s="4"/>
      <c r="E502" s="288"/>
      <c r="F502" s="4"/>
      <c r="G502" s="288"/>
      <c r="H502" s="288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288"/>
      <c r="B503" s="288"/>
      <c r="C503" s="288"/>
      <c r="D503" s="4"/>
      <c r="E503" s="288"/>
      <c r="F503" s="4"/>
      <c r="G503" s="288"/>
      <c r="H503" s="288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288"/>
      <c r="B504" s="288"/>
      <c r="C504" s="288"/>
      <c r="D504" s="4"/>
      <c r="E504" s="288"/>
      <c r="F504" s="4"/>
      <c r="G504" s="288"/>
      <c r="H504" s="288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288"/>
      <c r="B505" s="288"/>
      <c r="C505" s="288"/>
      <c r="D505" s="4"/>
      <c r="E505" s="288"/>
      <c r="F505" s="4"/>
      <c r="G505" s="288"/>
      <c r="H505" s="288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288"/>
      <c r="B506" s="288"/>
      <c r="C506" s="288"/>
      <c r="D506" s="4"/>
      <c r="E506" s="288"/>
      <c r="F506" s="4"/>
      <c r="G506" s="288"/>
      <c r="H506" s="288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288"/>
      <c r="B507" s="288"/>
      <c r="C507" s="288"/>
      <c r="D507" s="4"/>
      <c r="E507" s="288"/>
      <c r="F507" s="4"/>
      <c r="G507" s="288"/>
      <c r="H507" s="288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288"/>
      <c r="B508" s="288"/>
      <c r="C508" s="288"/>
      <c r="D508" s="4"/>
      <c r="E508" s="288"/>
      <c r="F508" s="4"/>
      <c r="G508" s="288"/>
      <c r="H508" s="288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288"/>
      <c r="B509" s="288"/>
      <c r="C509" s="288"/>
      <c r="D509" s="4"/>
      <c r="E509" s="288"/>
      <c r="F509" s="4"/>
      <c r="G509" s="288"/>
      <c r="H509" s="288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288"/>
      <c r="B510" s="288"/>
      <c r="C510" s="288"/>
      <c r="D510" s="4"/>
      <c r="E510" s="288"/>
      <c r="F510" s="4"/>
      <c r="G510" s="288"/>
      <c r="H510" s="288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288"/>
      <c r="B511" s="288"/>
      <c r="C511" s="288"/>
      <c r="D511" s="4"/>
      <c r="E511" s="288"/>
      <c r="F511" s="4"/>
      <c r="G511" s="288"/>
      <c r="H511" s="288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288"/>
      <c r="B512" s="288"/>
      <c r="C512" s="288"/>
      <c r="D512" s="4"/>
      <c r="E512" s="288"/>
      <c r="F512" s="4"/>
      <c r="G512" s="288"/>
      <c r="H512" s="288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288"/>
      <c r="B513" s="288"/>
      <c r="C513" s="288"/>
      <c r="D513" s="4"/>
      <c r="E513" s="288"/>
      <c r="F513" s="4"/>
      <c r="G513" s="288"/>
      <c r="H513" s="288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288"/>
      <c r="B514" s="288"/>
      <c r="C514" s="288"/>
      <c r="D514" s="4"/>
      <c r="E514" s="288"/>
      <c r="F514" s="4"/>
      <c r="G514" s="288"/>
      <c r="H514" s="288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288"/>
      <c r="B515" s="288"/>
      <c r="C515" s="288"/>
      <c r="D515" s="4"/>
      <c r="E515" s="288"/>
      <c r="F515" s="4"/>
      <c r="G515" s="288"/>
      <c r="H515" s="288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288"/>
      <c r="B516" s="288"/>
      <c r="C516" s="288"/>
      <c r="D516" s="4"/>
      <c r="E516" s="288"/>
      <c r="F516" s="4"/>
      <c r="G516" s="288"/>
      <c r="H516" s="288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288"/>
      <c r="B517" s="288"/>
      <c r="C517" s="288"/>
      <c r="D517" s="4"/>
      <c r="E517" s="288"/>
      <c r="F517" s="4"/>
      <c r="G517" s="288"/>
      <c r="H517" s="288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288"/>
      <c r="B518" s="288"/>
      <c r="C518" s="288"/>
      <c r="D518" s="4"/>
      <c r="E518" s="288"/>
      <c r="F518" s="4"/>
      <c r="G518" s="288"/>
      <c r="H518" s="288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288"/>
      <c r="B519" s="288"/>
      <c r="C519" s="288"/>
      <c r="D519" s="4"/>
      <c r="E519" s="288"/>
      <c r="F519" s="4"/>
      <c r="G519" s="288"/>
      <c r="H519" s="288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288"/>
      <c r="B520" s="288"/>
      <c r="C520" s="288"/>
      <c r="D520" s="4"/>
      <c r="E520" s="288"/>
      <c r="F520" s="4"/>
      <c r="G520" s="288"/>
      <c r="H520" s="288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288"/>
      <c r="B521" s="288"/>
      <c r="C521" s="288"/>
      <c r="D521" s="4"/>
      <c r="E521" s="288"/>
      <c r="F521" s="4"/>
      <c r="G521" s="288"/>
      <c r="H521" s="288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288"/>
      <c r="B522" s="288"/>
      <c r="C522" s="288"/>
      <c r="D522" s="4"/>
      <c r="E522" s="288"/>
      <c r="F522" s="4"/>
      <c r="G522" s="288"/>
      <c r="H522" s="288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288"/>
      <c r="B523" s="288"/>
      <c r="C523" s="288"/>
      <c r="D523" s="4"/>
      <c r="E523" s="288"/>
      <c r="F523" s="4"/>
      <c r="G523" s="288"/>
      <c r="H523" s="288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288"/>
      <c r="B524" s="288"/>
      <c r="C524" s="288"/>
      <c r="D524" s="4"/>
      <c r="E524" s="288"/>
      <c r="F524" s="4"/>
      <c r="G524" s="288"/>
      <c r="H524" s="288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288"/>
      <c r="B525" s="288"/>
      <c r="C525" s="288"/>
      <c r="D525" s="4"/>
      <c r="E525" s="288"/>
      <c r="F525" s="4"/>
      <c r="G525" s="288"/>
      <c r="H525" s="288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288"/>
      <c r="B526" s="288"/>
      <c r="C526" s="288"/>
      <c r="D526" s="4"/>
      <c r="E526" s="288"/>
      <c r="F526" s="4"/>
      <c r="G526" s="288"/>
      <c r="H526" s="288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288"/>
      <c r="B527" s="288"/>
      <c r="C527" s="288"/>
      <c r="D527" s="4"/>
      <c r="E527" s="288"/>
      <c r="F527" s="4"/>
      <c r="G527" s="288"/>
      <c r="H527" s="288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288"/>
      <c r="B528" s="288"/>
      <c r="C528" s="288"/>
      <c r="D528" s="4"/>
      <c r="E528" s="288"/>
      <c r="F528" s="4"/>
      <c r="G528" s="288"/>
      <c r="H528" s="288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288"/>
      <c r="B529" s="288"/>
      <c r="C529" s="288"/>
      <c r="D529" s="4"/>
      <c r="E529" s="288"/>
      <c r="F529" s="4"/>
      <c r="G529" s="288"/>
      <c r="H529" s="288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288"/>
      <c r="B530" s="288"/>
      <c r="C530" s="288"/>
      <c r="D530" s="4"/>
      <c r="E530" s="288"/>
      <c r="F530" s="4"/>
      <c r="G530" s="288"/>
      <c r="H530" s="288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288"/>
      <c r="B531" s="288"/>
      <c r="C531" s="288"/>
      <c r="D531" s="4"/>
      <c r="E531" s="288"/>
      <c r="F531" s="4"/>
      <c r="G531" s="288"/>
      <c r="H531" s="288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288"/>
      <c r="B532" s="288"/>
      <c r="C532" s="288"/>
      <c r="D532" s="4"/>
      <c r="E532" s="288"/>
      <c r="F532" s="4"/>
      <c r="G532" s="288"/>
      <c r="H532" s="288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288"/>
      <c r="B533" s="288"/>
      <c r="C533" s="288"/>
      <c r="D533" s="4"/>
      <c r="E533" s="288"/>
      <c r="F533" s="4"/>
      <c r="G533" s="288"/>
      <c r="H533" s="288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288"/>
      <c r="B534" s="288"/>
      <c r="C534" s="288"/>
      <c r="D534" s="4"/>
      <c r="E534" s="288"/>
      <c r="F534" s="4"/>
      <c r="G534" s="288"/>
      <c r="H534" s="288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288"/>
      <c r="B535" s="288"/>
      <c r="C535" s="288"/>
      <c r="D535" s="4"/>
      <c r="E535" s="288"/>
      <c r="F535" s="4"/>
      <c r="G535" s="288"/>
      <c r="H535" s="288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288"/>
      <c r="B536" s="288"/>
      <c r="C536" s="288"/>
      <c r="D536" s="4"/>
      <c r="E536" s="288"/>
      <c r="F536" s="4"/>
      <c r="G536" s="288"/>
      <c r="H536" s="288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288"/>
      <c r="B537" s="288"/>
      <c r="C537" s="288"/>
      <c r="D537" s="4"/>
      <c r="E537" s="288"/>
      <c r="F537" s="4"/>
      <c r="G537" s="288"/>
      <c r="H537" s="288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288"/>
      <c r="B538" s="288"/>
      <c r="C538" s="288"/>
      <c r="D538" s="4"/>
      <c r="E538" s="288"/>
      <c r="F538" s="4"/>
      <c r="G538" s="288"/>
      <c r="H538" s="288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288"/>
      <c r="B539" s="288"/>
      <c r="C539" s="288"/>
      <c r="D539" s="4"/>
      <c r="E539" s="288"/>
      <c r="F539" s="4"/>
      <c r="G539" s="288"/>
      <c r="H539" s="288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288"/>
      <c r="B540" s="288"/>
      <c r="C540" s="288"/>
      <c r="D540" s="4"/>
      <c r="E540" s="288"/>
      <c r="F540" s="4"/>
      <c r="G540" s="288"/>
      <c r="H540" s="288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288"/>
      <c r="B541" s="288"/>
      <c r="C541" s="288"/>
      <c r="D541" s="4"/>
      <c r="E541" s="288"/>
      <c r="F541" s="4"/>
      <c r="G541" s="288"/>
      <c r="H541" s="288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288"/>
      <c r="B542" s="288"/>
      <c r="C542" s="288"/>
      <c r="D542" s="4"/>
      <c r="E542" s="288"/>
      <c r="F542" s="4"/>
      <c r="G542" s="288"/>
      <c r="H542" s="288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288"/>
      <c r="B543" s="288"/>
      <c r="C543" s="288"/>
      <c r="D543" s="4"/>
      <c r="E543" s="288"/>
      <c r="F543" s="4"/>
      <c r="G543" s="288"/>
      <c r="H543" s="288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288"/>
      <c r="B544" s="288"/>
      <c r="C544" s="288"/>
      <c r="D544" s="4"/>
      <c r="E544" s="288"/>
      <c r="F544" s="4"/>
      <c r="G544" s="288"/>
      <c r="H544" s="288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288"/>
      <c r="B545" s="288"/>
      <c r="C545" s="288"/>
      <c r="D545" s="4"/>
      <c r="E545" s="288"/>
      <c r="F545" s="4"/>
      <c r="G545" s="288"/>
      <c r="H545" s="288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288"/>
      <c r="B546" s="288"/>
      <c r="C546" s="288"/>
      <c r="D546" s="4"/>
      <c r="E546" s="288"/>
      <c r="F546" s="4"/>
      <c r="G546" s="288"/>
      <c r="H546" s="288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288"/>
      <c r="B547" s="288"/>
      <c r="C547" s="288"/>
      <c r="D547" s="4"/>
      <c r="E547" s="288"/>
      <c r="F547" s="4"/>
      <c r="G547" s="288"/>
      <c r="H547" s="288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288"/>
      <c r="B548" s="288"/>
      <c r="C548" s="288"/>
      <c r="D548" s="4"/>
      <c r="E548" s="288"/>
      <c r="F548" s="4"/>
      <c r="G548" s="288"/>
      <c r="H548" s="288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288"/>
      <c r="B549" s="288"/>
      <c r="C549" s="288"/>
      <c r="D549" s="4"/>
      <c r="E549" s="288"/>
      <c r="F549" s="4"/>
      <c r="G549" s="288"/>
      <c r="H549" s="288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288"/>
      <c r="B550" s="288"/>
      <c r="C550" s="288"/>
      <c r="D550" s="4"/>
      <c r="E550" s="288"/>
      <c r="F550" s="4"/>
      <c r="G550" s="288"/>
      <c r="H550" s="288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288"/>
      <c r="B551" s="288"/>
      <c r="C551" s="288"/>
      <c r="D551" s="4"/>
      <c r="E551" s="288"/>
      <c r="F551" s="4"/>
      <c r="G551" s="288"/>
      <c r="H551" s="288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288"/>
      <c r="B552" s="288"/>
      <c r="C552" s="288"/>
      <c r="D552" s="4"/>
      <c r="E552" s="288"/>
      <c r="F552" s="4"/>
      <c r="G552" s="288"/>
      <c r="H552" s="288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288"/>
      <c r="B553" s="288"/>
      <c r="C553" s="288"/>
      <c r="D553" s="4"/>
      <c r="E553" s="288"/>
      <c r="F553" s="4"/>
      <c r="G553" s="288"/>
      <c r="H553" s="288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288"/>
      <c r="B554" s="288"/>
      <c r="C554" s="288"/>
      <c r="D554" s="4"/>
      <c r="E554" s="288"/>
      <c r="F554" s="4"/>
      <c r="G554" s="288"/>
      <c r="H554" s="288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288"/>
      <c r="B555" s="288"/>
      <c r="C555" s="288"/>
      <c r="D555" s="4"/>
      <c r="E555" s="288"/>
      <c r="F555" s="4"/>
      <c r="G555" s="288"/>
      <c r="H555" s="288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288"/>
      <c r="B556" s="288"/>
      <c r="C556" s="288"/>
      <c r="D556" s="4"/>
      <c r="E556" s="288"/>
      <c r="F556" s="4"/>
      <c r="G556" s="288"/>
      <c r="H556" s="288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288"/>
      <c r="B557" s="288"/>
      <c r="C557" s="288"/>
      <c r="D557" s="4"/>
      <c r="E557" s="288"/>
      <c r="F557" s="4"/>
      <c r="G557" s="288"/>
      <c r="H557" s="288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288"/>
      <c r="B558" s="288"/>
      <c r="C558" s="288"/>
      <c r="D558" s="4"/>
      <c r="E558" s="288"/>
      <c r="F558" s="4"/>
      <c r="G558" s="288"/>
      <c r="H558" s="288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288"/>
      <c r="B559" s="288"/>
      <c r="C559" s="288"/>
      <c r="D559" s="4"/>
      <c r="E559" s="288"/>
      <c r="F559" s="4"/>
      <c r="G559" s="288"/>
      <c r="H559" s="288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288"/>
      <c r="B560" s="288"/>
      <c r="C560" s="288"/>
      <c r="D560" s="4"/>
      <c r="E560" s="288"/>
      <c r="F560" s="4"/>
      <c r="G560" s="288"/>
      <c r="H560" s="288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288"/>
      <c r="B561" s="288"/>
      <c r="C561" s="288"/>
      <c r="D561" s="4"/>
      <c r="E561" s="288"/>
      <c r="F561" s="4"/>
      <c r="G561" s="288"/>
      <c r="H561" s="288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288"/>
      <c r="B562" s="288"/>
      <c r="C562" s="288"/>
      <c r="D562" s="4"/>
      <c r="E562" s="288"/>
      <c r="F562" s="4"/>
      <c r="G562" s="288"/>
      <c r="H562" s="288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288"/>
      <c r="B563" s="288"/>
      <c r="C563" s="288"/>
      <c r="D563" s="4"/>
      <c r="E563" s="288"/>
      <c r="F563" s="4"/>
      <c r="G563" s="288"/>
      <c r="H563" s="288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288"/>
      <c r="B564" s="288"/>
      <c r="C564" s="288"/>
      <c r="D564" s="4"/>
      <c r="E564" s="288"/>
      <c r="F564" s="4"/>
      <c r="G564" s="288"/>
      <c r="H564" s="288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288"/>
      <c r="B565" s="288"/>
      <c r="C565" s="288"/>
      <c r="D565" s="4"/>
      <c r="E565" s="288"/>
      <c r="F565" s="4"/>
      <c r="G565" s="288"/>
      <c r="H565" s="288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288"/>
      <c r="B566" s="288"/>
      <c r="C566" s="288"/>
      <c r="D566" s="4"/>
      <c r="E566" s="288"/>
      <c r="F566" s="4"/>
      <c r="G566" s="288"/>
      <c r="H566" s="288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288"/>
      <c r="B567" s="288"/>
      <c r="C567" s="288"/>
      <c r="D567" s="4"/>
      <c r="E567" s="288"/>
      <c r="F567" s="4"/>
      <c r="G567" s="288"/>
      <c r="H567" s="288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288"/>
      <c r="B568" s="288"/>
      <c r="C568" s="288"/>
      <c r="D568" s="4"/>
      <c r="E568" s="288"/>
      <c r="F568" s="4"/>
      <c r="G568" s="288"/>
      <c r="H568" s="288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288"/>
      <c r="B569" s="288"/>
      <c r="C569" s="288"/>
      <c r="D569" s="4"/>
      <c r="E569" s="288"/>
      <c r="F569" s="4"/>
      <c r="G569" s="288"/>
      <c r="H569" s="288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288"/>
      <c r="B570" s="288"/>
      <c r="C570" s="288"/>
      <c r="D570" s="4"/>
      <c r="E570" s="288"/>
      <c r="F570" s="4"/>
      <c r="G570" s="288"/>
      <c r="H570" s="288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288"/>
      <c r="B571" s="288"/>
      <c r="C571" s="288"/>
      <c r="D571" s="4"/>
      <c r="E571" s="288"/>
      <c r="F571" s="4"/>
      <c r="G571" s="288"/>
      <c r="H571" s="288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288"/>
      <c r="B572" s="288"/>
      <c r="C572" s="288"/>
      <c r="D572" s="4"/>
      <c r="E572" s="288"/>
      <c r="F572" s="4"/>
      <c r="G572" s="288"/>
      <c r="H572" s="288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288"/>
      <c r="B573" s="288"/>
      <c r="C573" s="288"/>
      <c r="D573" s="4"/>
      <c r="E573" s="288"/>
      <c r="F573" s="4"/>
      <c r="G573" s="288"/>
      <c r="H573" s="288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288"/>
      <c r="B574" s="288"/>
      <c r="C574" s="288"/>
      <c r="D574" s="4"/>
      <c r="E574" s="288"/>
      <c r="F574" s="4"/>
      <c r="G574" s="288"/>
      <c r="H574" s="288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288"/>
      <c r="B575" s="288"/>
      <c r="C575" s="288"/>
      <c r="D575" s="4"/>
      <c r="E575" s="288"/>
      <c r="F575" s="4"/>
      <c r="G575" s="288"/>
      <c r="H575" s="288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288"/>
      <c r="B576" s="288"/>
      <c r="C576" s="288"/>
      <c r="D576" s="4"/>
      <c r="E576" s="288"/>
      <c r="F576" s="4"/>
      <c r="G576" s="288"/>
      <c r="H576" s="288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288"/>
      <c r="B577" s="288"/>
      <c r="C577" s="288"/>
      <c r="D577" s="4"/>
      <c r="E577" s="288"/>
      <c r="F577" s="4"/>
      <c r="G577" s="288"/>
      <c r="H577" s="288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288"/>
      <c r="B578" s="288"/>
      <c r="C578" s="288"/>
      <c r="D578" s="4"/>
      <c r="E578" s="288"/>
      <c r="F578" s="4"/>
      <c r="G578" s="288"/>
      <c r="H578" s="288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288"/>
      <c r="B579" s="288"/>
      <c r="C579" s="288"/>
      <c r="D579" s="4"/>
      <c r="E579" s="288"/>
      <c r="F579" s="4"/>
      <c r="G579" s="288"/>
      <c r="H579" s="288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288"/>
      <c r="B580" s="288"/>
      <c r="C580" s="288"/>
      <c r="D580" s="4"/>
      <c r="E580" s="288"/>
      <c r="F580" s="4"/>
      <c r="G580" s="288"/>
      <c r="H580" s="288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288"/>
      <c r="B581" s="288"/>
      <c r="C581" s="288"/>
      <c r="D581" s="4"/>
      <c r="E581" s="288"/>
      <c r="F581" s="4"/>
      <c r="G581" s="288"/>
      <c r="H581" s="288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288"/>
      <c r="B582" s="288"/>
      <c r="C582" s="288"/>
      <c r="D582" s="4"/>
      <c r="E582" s="288"/>
      <c r="F582" s="4"/>
      <c r="G582" s="288"/>
      <c r="H582" s="288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288"/>
      <c r="B583" s="288"/>
      <c r="C583" s="288"/>
      <c r="D583" s="4"/>
      <c r="E583" s="288"/>
      <c r="F583" s="4"/>
      <c r="G583" s="288"/>
      <c r="H583" s="288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288"/>
      <c r="B584" s="288"/>
      <c r="C584" s="288"/>
      <c r="D584" s="4"/>
      <c r="E584" s="288"/>
      <c r="F584" s="4"/>
      <c r="G584" s="288"/>
      <c r="H584" s="288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288"/>
      <c r="B585" s="288"/>
      <c r="C585" s="288"/>
      <c r="D585" s="4"/>
      <c r="E585" s="288"/>
      <c r="F585" s="4"/>
      <c r="G585" s="288"/>
      <c r="H585" s="288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288"/>
      <c r="B586" s="288"/>
      <c r="C586" s="288"/>
      <c r="D586" s="4"/>
      <c r="E586" s="288"/>
      <c r="F586" s="4"/>
      <c r="G586" s="288"/>
      <c r="H586" s="288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288"/>
      <c r="B587" s="288"/>
      <c r="C587" s="288"/>
      <c r="D587" s="4"/>
      <c r="E587" s="288"/>
      <c r="F587" s="4"/>
      <c r="G587" s="288"/>
      <c r="H587" s="288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288"/>
      <c r="B588" s="288"/>
      <c r="C588" s="288"/>
      <c r="D588" s="4"/>
      <c r="E588" s="288"/>
      <c r="F588" s="4"/>
      <c r="G588" s="288"/>
      <c r="H588" s="288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288"/>
      <c r="B589" s="288"/>
      <c r="C589" s="288"/>
      <c r="D589" s="4"/>
      <c r="E589" s="288"/>
      <c r="F589" s="4"/>
      <c r="G589" s="288"/>
      <c r="H589" s="288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288"/>
      <c r="B590" s="288"/>
      <c r="C590" s="288"/>
      <c r="D590" s="4"/>
      <c r="E590" s="288"/>
      <c r="F590" s="4"/>
      <c r="G590" s="288"/>
      <c r="H590" s="288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288"/>
      <c r="B591" s="288"/>
      <c r="C591" s="288"/>
      <c r="D591" s="4"/>
      <c r="E591" s="288"/>
      <c r="F591" s="4"/>
      <c r="G591" s="288"/>
      <c r="H591" s="288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288"/>
      <c r="B592" s="288"/>
      <c r="C592" s="288"/>
      <c r="D592" s="4"/>
      <c r="E592" s="288"/>
      <c r="F592" s="4"/>
      <c r="G592" s="288"/>
      <c r="H592" s="288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288"/>
      <c r="B593" s="288"/>
      <c r="C593" s="288"/>
      <c r="D593" s="4"/>
      <c r="E593" s="288"/>
      <c r="F593" s="4"/>
      <c r="G593" s="288"/>
      <c r="H593" s="288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288"/>
      <c r="B594" s="288"/>
      <c r="C594" s="288"/>
      <c r="D594" s="4"/>
      <c r="E594" s="288"/>
      <c r="F594" s="4"/>
      <c r="G594" s="288"/>
      <c r="H594" s="288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288"/>
      <c r="B595" s="288"/>
      <c r="C595" s="288"/>
      <c r="D595" s="4"/>
      <c r="E595" s="288"/>
      <c r="F595" s="4"/>
      <c r="G595" s="288"/>
      <c r="H595" s="288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288"/>
      <c r="B596" s="288"/>
      <c r="C596" s="288"/>
      <c r="D596" s="4"/>
      <c r="E596" s="288"/>
      <c r="F596" s="4"/>
      <c r="G596" s="288"/>
      <c r="H596" s="288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288"/>
      <c r="B597" s="288"/>
      <c r="C597" s="288"/>
      <c r="D597" s="4"/>
      <c r="E597" s="288"/>
      <c r="F597" s="4"/>
      <c r="G597" s="288"/>
      <c r="H597" s="288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288"/>
      <c r="B598" s="288"/>
      <c r="C598" s="288"/>
      <c r="D598" s="4"/>
      <c r="E598" s="288"/>
      <c r="F598" s="4"/>
      <c r="G598" s="288"/>
      <c r="H598" s="288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288"/>
      <c r="B599" s="288"/>
      <c r="C599" s="288"/>
      <c r="D599" s="4"/>
      <c r="E599" s="288"/>
      <c r="F599" s="4"/>
      <c r="G599" s="288"/>
      <c r="H599" s="288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288"/>
      <c r="B600" s="288"/>
      <c r="C600" s="288"/>
      <c r="D600" s="4"/>
      <c r="E600" s="288"/>
      <c r="F600" s="4"/>
      <c r="G600" s="288"/>
      <c r="H600" s="288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288"/>
      <c r="B601" s="288"/>
      <c r="C601" s="288"/>
      <c r="D601" s="4"/>
      <c r="E601" s="288"/>
      <c r="F601" s="4"/>
      <c r="G601" s="288"/>
      <c r="H601" s="288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288"/>
      <c r="B602" s="288"/>
      <c r="C602" s="288"/>
      <c r="D602" s="4"/>
      <c r="E602" s="288"/>
      <c r="F602" s="4"/>
      <c r="G602" s="288"/>
      <c r="H602" s="288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288"/>
      <c r="B603" s="288"/>
      <c r="C603" s="288"/>
      <c r="D603" s="4"/>
      <c r="E603" s="288"/>
      <c r="F603" s="4"/>
      <c r="G603" s="288"/>
      <c r="H603" s="288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288"/>
      <c r="B604" s="288"/>
      <c r="C604" s="288"/>
      <c r="D604" s="4"/>
      <c r="E604" s="288"/>
      <c r="F604" s="4"/>
      <c r="G604" s="288"/>
      <c r="H604" s="288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288"/>
      <c r="B605" s="288"/>
      <c r="C605" s="288"/>
      <c r="D605" s="4"/>
      <c r="E605" s="288"/>
      <c r="F605" s="4"/>
      <c r="G605" s="288"/>
      <c r="H605" s="288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288"/>
      <c r="B606" s="288"/>
      <c r="C606" s="288"/>
      <c r="D606" s="4"/>
      <c r="E606" s="288"/>
      <c r="F606" s="4"/>
      <c r="G606" s="288"/>
      <c r="H606" s="288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288"/>
      <c r="B607" s="288"/>
      <c r="C607" s="288"/>
      <c r="D607" s="4"/>
      <c r="E607" s="288"/>
      <c r="F607" s="4"/>
      <c r="G607" s="288"/>
      <c r="H607" s="288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288"/>
      <c r="B608" s="288"/>
      <c r="C608" s="288"/>
      <c r="D608" s="4"/>
      <c r="E608" s="288"/>
      <c r="F608" s="4"/>
      <c r="G608" s="288"/>
      <c r="H608" s="288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288"/>
      <c r="B609" s="288"/>
      <c r="C609" s="288"/>
      <c r="D609" s="4"/>
      <c r="E609" s="288"/>
      <c r="F609" s="4"/>
      <c r="G609" s="288"/>
      <c r="H609" s="288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288"/>
      <c r="B610" s="288"/>
      <c r="C610" s="288"/>
      <c r="D610" s="4"/>
      <c r="E610" s="288"/>
      <c r="F610" s="4"/>
      <c r="G610" s="288"/>
      <c r="H610" s="288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288"/>
      <c r="B611" s="288"/>
      <c r="C611" s="288"/>
      <c r="D611" s="4"/>
      <c r="E611" s="288"/>
      <c r="F611" s="4"/>
      <c r="G611" s="288"/>
      <c r="H611" s="288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288"/>
      <c r="B612" s="288"/>
      <c r="C612" s="288"/>
      <c r="D612" s="4"/>
      <c r="E612" s="288"/>
      <c r="F612" s="4"/>
      <c r="G612" s="288"/>
      <c r="H612" s="288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288"/>
      <c r="B613" s="288"/>
      <c r="C613" s="288"/>
      <c r="D613" s="4"/>
      <c r="E613" s="288"/>
      <c r="F613" s="4"/>
      <c r="G613" s="288"/>
      <c r="H613" s="288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288"/>
      <c r="B614" s="288"/>
      <c r="C614" s="288"/>
      <c r="D614" s="4"/>
      <c r="E614" s="288"/>
      <c r="F614" s="4"/>
      <c r="G614" s="288"/>
      <c r="H614" s="288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288"/>
      <c r="B615" s="288"/>
      <c r="C615" s="288"/>
      <c r="D615" s="4"/>
      <c r="E615" s="288"/>
      <c r="F615" s="4"/>
      <c r="G615" s="288"/>
      <c r="H615" s="288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288"/>
      <c r="B616" s="288"/>
      <c r="C616" s="288"/>
      <c r="D616" s="4"/>
      <c r="E616" s="288"/>
      <c r="F616" s="4"/>
      <c r="G616" s="288"/>
      <c r="H616" s="288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288"/>
      <c r="B617" s="288"/>
      <c r="C617" s="288"/>
      <c r="D617" s="4"/>
      <c r="E617" s="288"/>
      <c r="F617" s="4"/>
      <c r="G617" s="288"/>
      <c r="H617" s="288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288"/>
      <c r="B618" s="288"/>
      <c r="C618" s="288"/>
      <c r="D618" s="4"/>
      <c r="E618" s="288"/>
      <c r="F618" s="4"/>
      <c r="G618" s="288"/>
      <c r="H618" s="288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288"/>
      <c r="B619" s="288"/>
      <c r="C619" s="288"/>
      <c r="D619" s="4"/>
      <c r="E619" s="288"/>
      <c r="F619" s="4"/>
      <c r="G619" s="288"/>
      <c r="H619" s="288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288"/>
      <c r="B620" s="288"/>
      <c r="C620" s="288"/>
      <c r="D620" s="4"/>
      <c r="E620" s="288"/>
      <c r="F620" s="4"/>
      <c r="G620" s="288"/>
      <c r="H620" s="288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288"/>
      <c r="B621" s="288"/>
      <c r="C621" s="288"/>
      <c r="D621" s="4"/>
      <c r="E621" s="288"/>
      <c r="F621" s="4"/>
      <c r="G621" s="288"/>
      <c r="H621" s="288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288"/>
      <c r="B622" s="288"/>
      <c r="C622" s="288"/>
      <c r="D622" s="4"/>
      <c r="E622" s="288"/>
      <c r="F622" s="4"/>
      <c r="G622" s="288"/>
      <c r="H622" s="288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288"/>
      <c r="B623" s="288"/>
      <c r="C623" s="288"/>
      <c r="D623" s="4"/>
      <c r="E623" s="288"/>
      <c r="F623" s="4"/>
      <c r="G623" s="288"/>
      <c r="H623" s="288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288"/>
      <c r="B624" s="288"/>
      <c r="C624" s="288"/>
      <c r="D624" s="4"/>
      <c r="E624" s="288"/>
      <c r="F624" s="4"/>
      <c r="G624" s="288"/>
      <c r="H624" s="288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288"/>
      <c r="B625" s="288"/>
      <c r="C625" s="288"/>
      <c r="D625" s="4"/>
      <c r="E625" s="288"/>
      <c r="F625" s="4"/>
      <c r="G625" s="288"/>
      <c r="H625" s="288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288"/>
      <c r="B626" s="288"/>
      <c r="C626" s="288"/>
      <c r="D626" s="4"/>
      <c r="E626" s="288"/>
      <c r="F626" s="4"/>
      <c r="G626" s="288"/>
      <c r="H626" s="288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288"/>
      <c r="B627" s="288"/>
      <c r="C627" s="288"/>
      <c r="D627" s="4"/>
      <c r="E627" s="288"/>
      <c r="F627" s="4"/>
      <c r="G627" s="288"/>
      <c r="H627" s="288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288"/>
      <c r="B628" s="288"/>
      <c r="C628" s="288"/>
      <c r="D628" s="4"/>
      <c r="E628" s="288"/>
      <c r="F628" s="4"/>
      <c r="G628" s="288"/>
      <c r="H628" s="288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288"/>
      <c r="B629" s="288"/>
      <c r="C629" s="288"/>
      <c r="D629" s="4"/>
      <c r="E629" s="288"/>
      <c r="F629" s="4"/>
      <c r="G629" s="288"/>
      <c r="H629" s="288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288"/>
      <c r="B630" s="288"/>
      <c r="C630" s="288"/>
      <c r="D630" s="4"/>
      <c r="E630" s="288"/>
      <c r="F630" s="4"/>
      <c r="G630" s="288"/>
      <c r="H630" s="288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288"/>
      <c r="B631" s="288"/>
      <c r="C631" s="288"/>
      <c r="D631" s="4"/>
      <c r="E631" s="288"/>
      <c r="F631" s="4"/>
      <c r="G631" s="288"/>
      <c r="H631" s="288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288"/>
      <c r="B632" s="288"/>
      <c r="C632" s="288"/>
      <c r="D632" s="4"/>
      <c r="E632" s="288"/>
      <c r="F632" s="4"/>
      <c r="G632" s="288"/>
      <c r="H632" s="288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288"/>
      <c r="B633" s="288"/>
      <c r="C633" s="288"/>
      <c r="D633" s="4"/>
      <c r="E633" s="288"/>
      <c r="F633" s="4"/>
      <c r="G633" s="288"/>
      <c r="H633" s="288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288"/>
      <c r="B634" s="288"/>
      <c r="C634" s="288"/>
      <c r="D634" s="4"/>
      <c r="E634" s="288"/>
      <c r="F634" s="4"/>
      <c r="G634" s="288"/>
      <c r="H634" s="288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288"/>
      <c r="B635" s="288"/>
      <c r="C635" s="288"/>
      <c r="D635" s="4"/>
      <c r="E635" s="288"/>
      <c r="F635" s="4"/>
      <c r="G635" s="288"/>
      <c r="H635" s="288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288"/>
      <c r="B636" s="288"/>
      <c r="C636" s="288"/>
      <c r="D636" s="4"/>
      <c r="E636" s="288"/>
      <c r="F636" s="4"/>
      <c r="G636" s="288"/>
      <c r="H636" s="288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288"/>
      <c r="B637" s="288"/>
      <c r="C637" s="288"/>
      <c r="D637" s="4"/>
      <c r="E637" s="288"/>
      <c r="F637" s="4"/>
      <c r="G637" s="288"/>
      <c r="H637" s="288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288"/>
      <c r="B638" s="288"/>
      <c r="C638" s="288"/>
      <c r="D638" s="4"/>
      <c r="E638" s="288"/>
      <c r="F638" s="4"/>
      <c r="G638" s="288"/>
      <c r="H638" s="288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288"/>
      <c r="B639" s="288"/>
      <c r="C639" s="288"/>
      <c r="D639" s="4"/>
      <c r="E639" s="288"/>
      <c r="F639" s="4"/>
      <c r="G639" s="288"/>
      <c r="H639" s="288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288"/>
      <c r="B640" s="288"/>
      <c r="C640" s="288"/>
      <c r="D640" s="4"/>
      <c r="E640" s="288"/>
      <c r="F640" s="4"/>
      <c r="G640" s="288"/>
      <c r="H640" s="288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288"/>
      <c r="B641" s="288"/>
      <c r="C641" s="288"/>
      <c r="D641" s="4"/>
      <c r="E641" s="288"/>
      <c r="F641" s="4"/>
      <c r="G641" s="288"/>
      <c r="H641" s="288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288"/>
      <c r="B642" s="288"/>
      <c r="C642" s="288"/>
      <c r="D642" s="4"/>
      <c r="E642" s="288"/>
      <c r="F642" s="4"/>
      <c r="G642" s="288"/>
      <c r="H642" s="288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288"/>
      <c r="B643" s="288"/>
      <c r="C643" s="288"/>
      <c r="D643" s="4"/>
      <c r="E643" s="288"/>
      <c r="F643" s="4"/>
      <c r="G643" s="288"/>
      <c r="H643" s="288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288"/>
      <c r="B644" s="288"/>
      <c r="C644" s="288"/>
      <c r="D644" s="4"/>
      <c r="E644" s="288"/>
      <c r="F644" s="4"/>
      <c r="G644" s="288"/>
      <c r="H644" s="288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288"/>
      <c r="B645" s="288"/>
      <c r="C645" s="288"/>
      <c r="D645" s="4"/>
      <c r="E645" s="288"/>
      <c r="F645" s="4"/>
      <c r="G645" s="288"/>
      <c r="H645" s="288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288"/>
      <c r="B646" s="288"/>
      <c r="C646" s="288"/>
      <c r="D646" s="4"/>
      <c r="E646" s="288"/>
      <c r="F646" s="4"/>
      <c r="G646" s="288"/>
      <c r="H646" s="288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288"/>
      <c r="B647" s="288"/>
      <c r="C647" s="288"/>
      <c r="D647" s="4"/>
      <c r="E647" s="288"/>
      <c r="F647" s="4"/>
      <c r="G647" s="288"/>
      <c r="H647" s="288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288"/>
      <c r="B648" s="288"/>
      <c r="C648" s="288"/>
      <c r="D648" s="4"/>
      <c r="E648" s="288"/>
      <c r="F648" s="4"/>
      <c r="G648" s="288"/>
      <c r="H648" s="288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288"/>
      <c r="B649" s="288"/>
      <c r="C649" s="288"/>
      <c r="D649" s="4"/>
      <c r="E649" s="288"/>
      <c r="F649" s="4"/>
      <c r="G649" s="288"/>
      <c r="H649" s="288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288"/>
      <c r="B650" s="288"/>
      <c r="C650" s="288"/>
      <c r="D650" s="4"/>
      <c r="E650" s="288"/>
      <c r="F650" s="4"/>
      <c r="G650" s="288"/>
      <c r="H650" s="288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288"/>
      <c r="B651" s="288"/>
      <c r="C651" s="288"/>
      <c r="D651" s="4"/>
      <c r="E651" s="288"/>
      <c r="F651" s="4"/>
      <c r="G651" s="288"/>
      <c r="H651" s="288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288"/>
      <c r="B652" s="288"/>
      <c r="C652" s="288"/>
      <c r="D652" s="4"/>
      <c r="E652" s="288"/>
      <c r="F652" s="4"/>
      <c r="G652" s="288"/>
      <c r="H652" s="288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288"/>
      <c r="B653" s="288"/>
      <c r="C653" s="288"/>
      <c r="D653" s="4"/>
      <c r="E653" s="288"/>
      <c r="F653" s="4"/>
      <c r="G653" s="288"/>
      <c r="H653" s="288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288"/>
      <c r="B654" s="288"/>
      <c r="C654" s="288"/>
      <c r="D654" s="4"/>
      <c r="E654" s="288"/>
      <c r="F654" s="4"/>
      <c r="G654" s="288"/>
      <c r="H654" s="288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288"/>
      <c r="B655" s="288"/>
      <c r="C655" s="288"/>
      <c r="D655" s="4"/>
      <c r="E655" s="288"/>
      <c r="F655" s="4"/>
      <c r="G655" s="288"/>
      <c r="H655" s="288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288"/>
      <c r="B656" s="288"/>
      <c r="C656" s="288"/>
      <c r="D656" s="4"/>
      <c r="E656" s="288"/>
      <c r="F656" s="4"/>
      <c r="G656" s="288"/>
      <c r="H656" s="288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288"/>
      <c r="B657" s="288"/>
      <c r="C657" s="288"/>
      <c r="D657" s="4"/>
      <c r="E657" s="288"/>
      <c r="F657" s="4"/>
      <c r="G657" s="288"/>
      <c r="H657" s="288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288"/>
      <c r="B658" s="288"/>
      <c r="C658" s="288"/>
      <c r="D658" s="4"/>
      <c r="E658" s="288"/>
      <c r="F658" s="4"/>
      <c r="G658" s="288"/>
      <c r="H658" s="288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288"/>
      <c r="B659" s="288"/>
      <c r="C659" s="288"/>
      <c r="D659" s="4"/>
      <c r="E659" s="288"/>
      <c r="F659" s="4"/>
      <c r="G659" s="288"/>
      <c r="H659" s="288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288"/>
      <c r="B660" s="288"/>
      <c r="C660" s="288"/>
      <c r="D660" s="4"/>
      <c r="E660" s="288"/>
      <c r="F660" s="4"/>
      <c r="G660" s="288"/>
      <c r="H660" s="288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288"/>
      <c r="B661" s="288"/>
      <c r="C661" s="288"/>
      <c r="D661" s="4"/>
      <c r="E661" s="288"/>
      <c r="F661" s="4"/>
      <c r="G661" s="288"/>
      <c r="H661" s="288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288"/>
      <c r="B662" s="288"/>
      <c r="C662" s="288"/>
      <c r="D662" s="4"/>
      <c r="E662" s="288"/>
      <c r="F662" s="4"/>
      <c r="G662" s="288"/>
      <c r="H662" s="288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288"/>
      <c r="B663" s="288"/>
      <c r="C663" s="288"/>
      <c r="D663" s="4"/>
      <c r="E663" s="288"/>
      <c r="F663" s="4"/>
      <c r="G663" s="288"/>
      <c r="H663" s="288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288"/>
      <c r="B664" s="288"/>
      <c r="C664" s="288"/>
      <c r="D664" s="4"/>
      <c r="E664" s="288"/>
      <c r="F664" s="4"/>
      <c r="G664" s="288"/>
      <c r="H664" s="288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288"/>
      <c r="B665" s="288"/>
      <c r="C665" s="288"/>
      <c r="D665" s="4"/>
      <c r="E665" s="288"/>
      <c r="F665" s="4"/>
      <c r="G665" s="288"/>
      <c r="H665" s="288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288"/>
      <c r="B666" s="288"/>
      <c r="C666" s="288"/>
      <c r="D666" s="4"/>
      <c r="E666" s="288"/>
      <c r="F666" s="4"/>
      <c r="G666" s="288"/>
      <c r="H666" s="288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288"/>
      <c r="B667" s="288"/>
      <c r="C667" s="288"/>
      <c r="D667" s="4"/>
      <c r="E667" s="288"/>
      <c r="F667" s="4"/>
      <c r="G667" s="288"/>
      <c r="H667" s="288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288"/>
      <c r="B668" s="288"/>
      <c r="C668" s="288"/>
      <c r="D668" s="4"/>
      <c r="E668" s="288"/>
      <c r="F668" s="4"/>
      <c r="G668" s="288"/>
      <c r="H668" s="288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288"/>
      <c r="B669" s="288"/>
      <c r="C669" s="288"/>
      <c r="D669" s="4"/>
      <c r="E669" s="288"/>
      <c r="F669" s="4"/>
      <c r="G669" s="288"/>
      <c r="H669" s="288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288"/>
      <c r="B670" s="288"/>
      <c r="C670" s="288"/>
      <c r="D670" s="4"/>
      <c r="E670" s="288"/>
      <c r="F670" s="4"/>
      <c r="G670" s="288"/>
      <c r="H670" s="288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288"/>
      <c r="B671" s="288"/>
      <c r="C671" s="288"/>
      <c r="D671" s="4"/>
      <c r="E671" s="288"/>
      <c r="F671" s="4"/>
      <c r="G671" s="288"/>
      <c r="H671" s="288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288"/>
      <c r="B672" s="288"/>
      <c r="C672" s="288"/>
      <c r="D672" s="4"/>
      <c r="E672" s="288"/>
      <c r="F672" s="4"/>
      <c r="G672" s="288"/>
      <c r="H672" s="288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288"/>
      <c r="B673" s="288"/>
      <c r="C673" s="288"/>
      <c r="D673" s="4"/>
      <c r="E673" s="288"/>
      <c r="F673" s="4"/>
      <c r="G673" s="288"/>
      <c r="H673" s="288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288"/>
      <c r="B674" s="288"/>
      <c r="C674" s="288"/>
      <c r="D674" s="4"/>
      <c r="E674" s="288"/>
      <c r="F674" s="4"/>
      <c r="G674" s="288"/>
      <c r="H674" s="288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288"/>
      <c r="B675" s="288"/>
      <c r="C675" s="288"/>
      <c r="D675" s="4"/>
      <c r="E675" s="288"/>
      <c r="F675" s="4"/>
      <c r="G675" s="288"/>
      <c r="H675" s="288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288"/>
      <c r="B676" s="288"/>
      <c r="C676" s="288"/>
      <c r="D676" s="4"/>
      <c r="E676" s="288"/>
      <c r="F676" s="4"/>
      <c r="G676" s="288"/>
      <c r="H676" s="288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288"/>
      <c r="B677" s="288"/>
      <c r="C677" s="288"/>
      <c r="D677" s="4"/>
      <c r="E677" s="288"/>
      <c r="F677" s="4"/>
      <c r="G677" s="288"/>
      <c r="H677" s="288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288"/>
      <c r="B678" s="288"/>
      <c r="C678" s="288"/>
      <c r="D678" s="4"/>
      <c r="E678" s="288"/>
      <c r="F678" s="4"/>
      <c r="G678" s="288"/>
      <c r="H678" s="288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288"/>
      <c r="B679" s="288"/>
      <c r="C679" s="288"/>
      <c r="D679" s="4"/>
      <c r="E679" s="288"/>
      <c r="F679" s="4"/>
      <c r="G679" s="288"/>
      <c r="H679" s="288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288"/>
      <c r="B680" s="288"/>
      <c r="C680" s="288"/>
      <c r="D680" s="4"/>
      <c r="E680" s="288"/>
      <c r="F680" s="4"/>
      <c r="G680" s="288"/>
      <c r="H680" s="288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288"/>
      <c r="B681" s="288"/>
      <c r="C681" s="288"/>
      <c r="D681" s="4"/>
      <c r="E681" s="288"/>
      <c r="F681" s="4"/>
      <c r="G681" s="288"/>
      <c r="H681" s="288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288"/>
      <c r="B682" s="288"/>
      <c r="C682" s="288"/>
      <c r="D682" s="4"/>
      <c r="E682" s="288"/>
      <c r="F682" s="4"/>
      <c r="G682" s="288"/>
      <c r="H682" s="288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288"/>
      <c r="B683" s="288"/>
      <c r="C683" s="288"/>
      <c r="D683" s="4"/>
      <c r="E683" s="288"/>
      <c r="F683" s="4"/>
      <c r="G683" s="288"/>
      <c r="H683" s="288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288"/>
      <c r="B684" s="288"/>
      <c r="C684" s="288"/>
      <c r="D684" s="4"/>
      <c r="E684" s="288"/>
      <c r="F684" s="4"/>
      <c r="G684" s="288"/>
      <c r="H684" s="288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288"/>
      <c r="B685" s="288"/>
      <c r="C685" s="288"/>
      <c r="D685" s="4"/>
      <c r="E685" s="288"/>
      <c r="F685" s="4"/>
      <c r="G685" s="288"/>
      <c r="H685" s="288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288"/>
      <c r="B686" s="288"/>
      <c r="C686" s="288"/>
      <c r="D686" s="4"/>
      <c r="E686" s="288"/>
      <c r="F686" s="4"/>
      <c r="G686" s="288"/>
      <c r="H686" s="288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288"/>
      <c r="B687" s="288"/>
      <c r="C687" s="288"/>
      <c r="D687" s="4"/>
      <c r="E687" s="288"/>
      <c r="F687" s="4"/>
      <c r="G687" s="288"/>
      <c r="H687" s="288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288"/>
      <c r="B688" s="288"/>
      <c r="C688" s="288"/>
      <c r="D688" s="4"/>
      <c r="E688" s="288"/>
      <c r="F688" s="4"/>
      <c r="G688" s="288"/>
      <c r="H688" s="288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288"/>
      <c r="B689" s="288"/>
      <c r="C689" s="288"/>
      <c r="D689" s="4"/>
      <c r="E689" s="288"/>
      <c r="F689" s="4"/>
      <c r="G689" s="288"/>
      <c r="H689" s="288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288"/>
      <c r="B690" s="288"/>
      <c r="C690" s="288"/>
      <c r="D690" s="4"/>
      <c r="E690" s="288"/>
      <c r="F690" s="4"/>
      <c r="G690" s="288"/>
      <c r="H690" s="288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288"/>
      <c r="B691" s="288"/>
      <c r="C691" s="288"/>
      <c r="D691" s="4"/>
      <c r="E691" s="288"/>
      <c r="F691" s="4"/>
      <c r="G691" s="288"/>
      <c r="H691" s="288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288"/>
      <c r="B692" s="288"/>
      <c r="C692" s="288"/>
      <c r="D692" s="4"/>
      <c r="E692" s="288"/>
      <c r="F692" s="4"/>
      <c r="G692" s="288"/>
      <c r="H692" s="288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288"/>
      <c r="B693" s="288"/>
      <c r="C693" s="288"/>
      <c r="D693" s="4"/>
      <c r="E693" s="288"/>
      <c r="F693" s="4"/>
      <c r="G693" s="288"/>
      <c r="H693" s="288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288"/>
      <c r="B694" s="288"/>
      <c r="C694" s="288"/>
      <c r="D694" s="4"/>
      <c r="E694" s="288"/>
      <c r="F694" s="4"/>
      <c r="G694" s="288"/>
      <c r="H694" s="288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288"/>
      <c r="B695" s="288"/>
      <c r="C695" s="288"/>
      <c r="D695" s="4"/>
      <c r="E695" s="288"/>
      <c r="F695" s="4"/>
      <c r="G695" s="288"/>
      <c r="H695" s="288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288"/>
      <c r="B696" s="288"/>
      <c r="C696" s="288"/>
      <c r="D696" s="4"/>
      <c r="E696" s="288"/>
      <c r="F696" s="4"/>
      <c r="G696" s="288"/>
      <c r="H696" s="288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288"/>
      <c r="B697" s="288"/>
      <c r="C697" s="288"/>
      <c r="D697" s="4"/>
      <c r="E697" s="288"/>
      <c r="F697" s="4"/>
      <c r="G697" s="288"/>
      <c r="H697" s="288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288"/>
      <c r="B698" s="288"/>
      <c r="C698" s="288"/>
      <c r="D698" s="4"/>
      <c r="E698" s="288"/>
      <c r="F698" s="4"/>
      <c r="G698" s="288"/>
      <c r="H698" s="288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288"/>
      <c r="B699" s="288"/>
      <c r="C699" s="288"/>
      <c r="D699" s="4"/>
      <c r="E699" s="288"/>
      <c r="F699" s="4"/>
      <c r="G699" s="288"/>
      <c r="H699" s="288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288"/>
      <c r="B700" s="288"/>
      <c r="C700" s="288"/>
      <c r="D700" s="4"/>
      <c r="E700" s="288"/>
      <c r="F700" s="4"/>
      <c r="G700" s="288"/>
      <c r="H700" s="288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288"/>
      <c r="B701" s="288"/>
      <c r="C701" s="288"/>
      <c r="D701" s="4"/>
      <c r="E701" s="288"/>
      <c r="F701" s="4"/>
      <c r="G701" s="288"/>
      <c r="H701" s="288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288"/>
      <c r="B702" s="288"/>
      <c r="C702" s="288"/>
      <c r="D702" s="4"/>
      <c r="E702" s="288"/>
      <c r="F702" s="4"/>
      <c r="G702" s="288"/>
      <c r="H702" s="288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288"/>
      <c r="B703" s="288"/>
      <c r="C703" s="288"/>
      <c r="D703" s="4"/>
      <c r="E703" s="288"/>
      <c r="F703" s="4"/>
      <c r="G703" s="288"/>
      <c r="H703" s="288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288"/>
      <c r="B704" s="288"/>
      <c r="C704" s="288"/>
      <c r="D704" s="4"/>
      <c r="E704" s="288"/>
      <c r="F704" s="4"/>
      <c r="G704" s="288"/>
      <c r="H704" s="288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288"/>
      <c r="B705" s="288"/>
      <c r="C705" s="288"/>
      <c r="D705" s="4"/>
      <c r="E705" s="288"/>
      <c r="F705" s="4"/>
      <c r="G705" s="288"/>
      <c r="H705" s="288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288"/>
      <c r="B706" s="288"/>
      <c r="C706" s="288"/>
      <c r="D706" s="4"/>
      <c r="E706" s="288"/>
      <c r="F706" s="4"/>
      <c r="G706" s="288"/>
      <c r="H706" s="288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288"/>
      <c r="B707" s="288"/>
      <c r="C707" s="288"/>
      <c r="D707" s="4"/>
      <c r="E707" s="288"/>
      <c r="F707" s="4"/>
      <c r="G707" s="288"/>
      <c r="H707" s="288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288"/>
      <c r="B708" s="288"/>
      <c r="C708" s="288"/>
      <c r="D708" s="4"/>
      <c r="E708" s="288"/>
      <c r="F708" s="4"/>
      <c r="G708" s="288"/>
      <c r="H708" s="288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288"/>
      <c r="B709" s="288"/>
      <c r="C709" s="288"/>
      <c r="D709" s="4"/>
      <c r="E709" s="288"/>
      <c r="F709" s="4"/>
      <c r="G709" s="288"/>
      <c r="H709" s="288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288"/>
      <c r="B710" s="288"/>
      <c r="C710" s="288"/>
      <c r="D710" s="4"/>
      <c r="E710" s="288"/>
      <c r="F710" s="4"/>
      <c r="G710" s="288"/>
      <c r="H710" s="288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288"/>
      <c r="B711" s="288"/>
      <c r="C711" s="288"/>
      <c r="D711" s="4"/>
      <c r="E711" s="288"/>
      <c r="F711" s="4"/>
      <c r="G711" s="288"/>
      <c r="H711" s="288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288"/>
      <c r="B712" s="288"/>
      <c r="C712" s="288"/>
      <c r="D712" s="4"/>
      <c r="E712" s="288"/>
      <c r="F712" s="4"/>
      <c r="G712" s="288"/>
      <c r="H712" s="288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288"/>
      <c r="B713" s="288"/>
      <c r="C713" s="288"/>
      <c r="D713" s="4"/>
      <c r="E713" s="288"/>
      <c r="F713" s="4"/>
      <c r="G713" s="288"/>
      <c r="H713" s="288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288"/>
      <c r="B714" s="288"/>
      <c r="C714" s="288"/>
      <c r="D714" s="4"/>
      <c r="E714" s="288"/>
      <c r="F714" s="4"/>
      <c r="G714" s="288"/>
      <c r="H714" s="288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288"/>
      <c r="B715" s="288"/>
      <c r="C715" s="288"/>
      <c r="D715" s="4"/>
      <c r="E715" s="288"/>
      <c r="F715" s="4"/>
      <c r="G715" s="288"/>
      <c r="H715" s="288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288"/>
      <c r="B716" s="288"/>
      <c r="C716" s="288"/>
      <c r="D716" s="4"/>
      <c r="E716" s="288"/>
      <c r="F716" s="4"/>
      <c r="G716" s="288"/>
      <c r="H716" s="288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288"/>
      <c r="B717" s="288"/>
      <c r="C717" s="288"/>
      <c r="D717" s="4"/>
      <c r="E717" s="288"/>
      <c r="F717" s="4"/>
      <c r="G717" s="288"/>
      <c r="H717" s="288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288"/>
      <c r="B718" s="288"/>
      <c r="C718" s="288"/>
      <c r="D718" s="4"/>
      <c r="E718" s="288"/>
      <c r="F718" s="4"/>
      <c r="G718" s="288"/>
      <c r="H718" s="288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288"/>
      <c r="B719" s="288"/>
      <c r="C719" s="288"/>
      <c r="D719" s="4"/>
      <c r="E719" s="288"/>
      <c r="F719" s="4"/>
      <c r="G719" s="288"/>
      <c r="H719" s="288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288"/>
      <c r="B720" s="288"/>
      <c r="C720" s="288"/>
      <c r="D720" s="4"/>
      <c r="E720" s="288"/>
      <c r="F720" s="4"/>
      <c r="G720" s="288"/>
      <c r="H720" s="288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288"/>
      <c r="B721" s="288"/>
      <c r="C721" s="288"/>
      <c r="D721" s="4"/>
      <c r="E721" s="288"/>
      <c r="F721" s="4"/>
      <c r="G721" s="288"/>
      <c r="H721" s="288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288"/>
      <c r="B722" s="288"/>
      <c r="C722" s="288"/>
      <c r="D722" s="4"/>
      <c r="E722" s="288"/>
      <c r="F722" s="4"/>
      <c r="G722" s="288"/>
      <c r="H722" s="288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288"/>
      <c r="B723" s="288"/>
      <c r="C723" s="288"/>
      <c r="D723" s="4"/>
      <c r="E723" s="288"/>
      <c r="F723" s="4"/>
      <c r="G723" s="288"/>
      <c r="H723" s="288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288"/>
      <c r="B724" s="288"/>
      <c r="C724" s="288"/>
      <c r="D724" s="4"/>
      <c r="E724" s="288"/>
      <c r="F724" s="4"/>
      <c r="G724" s="288"/>
      <c r="H724" s="288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288"/>
      <c r="B725" s="288"/>
      <c r="C725" s="288"/>
      <c r="D725" s="4"/>
      <c r="E725" s="288"/>
      <c r="F725" s="4"/>
      <c r="G725" s="288"/>
      <c r="H725" s="288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288"/>
      <c r="B726" s="288"/>
      <c r="C726" s="288"/>
      <c r="D726" s="4"/>
      <c r="E726" s="288"/>
      <c r="F726" s="4"/>
      <c r="G726" s="288"/>
      <c r="H726" s="288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288"/>
      <c r="B727" s="288"/>
      <c r="C727" s="288"/>
      <c r="D727" s="4"/>
      <c r="E727" s="288"/>
      <c r="F727" s="4"/>
      <c r="G727" s="288"/>
      <c r="H727" s="288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288"/>
      <c r="B728" s="288"/>
      <c r="C728" s="288"/>
      <c r="D728" s="4"/>
      <c r="E728" s="288"/>
      <c r="F728" s="4"/>
      <c r="G728" s="288"/>
      <c r="H728" s="288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288"/>
      <c r="B729" s="288"/>
      <c r="C729" s="288"/>
      <c r="D729" s="4"/>
      <c r="E729" s="288"/>
      <c r="F729" s="4"/>
      <c r="G729" s="288"/>
      <c r="H729" s="288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288"/>
      <c r="B730" s="288"/>
      <c r="C730" s="288"/>
      <c r="D730" s="4"/>
      <c r="E730" s="288"/>
      <c r="F730" s="4"/>
      <c r="G730" s="288"/>
      <c r="H730" s="288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288"/>
      <c r="B731" s="288"/>
      <c r="C731" s="288"/>
      <c r="D731" s="4"/>
      <c r="E731" s="288"/>
      <c r="F731" s="4"/>
      <c r="G731" s="288"/>
      <c r="H731" s="288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288"/>
      <c r="B732" s="288"/>
      <c r="C732" s="288"/>
      <c r="D732" s="4"/>
      <c r="E732" s="288"/>
      <c r="F732" s="4"/>
      <c r="G732" s="288"/>
      <c r="H732" s="288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288"/>
      <c r="B733" s="288"/>
      <c r="C733" s="288"/>
      <c r="D733" s="4"/>
      <c r="E733" s="288"/>
      <c r="F733" s="4"/>
      <c r="G733" s="288"/>
      <c r="H733" s="288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288"/>
      <c r="B734" s="288"/>
      <c r="C734" s="288"/>
      <c r="D734" s="4"/>
      <c r="E734" s="288"/>
      <c r="F734" s="4"/>
      <c r="G734" s="288"/>
      <c r="H734" s="288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288"/>
      <c r="B735" s="288"/>
      <c r="C735" s="288"/>
      <c r="D735" s="4"/>
      <c r="E735" s="288"/>
      <c r="F735" s="4"/>
      <c r="G735" s="288"/>
      <c r="H735" s="288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288"/>
      <c r="B736" s="288"/>
      <c r="C736" s="288"/>
      <c r="D736" s="4"/>
      <c r="E736" s="288"/>
      <c r="F736" s="4"/>
      <c r="G736" s="288"/>
      <c r="H736" s="288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288"/>
      <c r="B737" s="288"/>
      <c r="C737" s="288"/>
      <c r="D737" s="4"/>
      <c r="E737" s="288"/>
      <c r="F737" s="4"/>
      <c r="G737" s="288"/>
      <c r="H737" s="288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288"/>
      <c r="B738" s="288"/>
      <c r="C738" s="288"/>
      <c r="D738" s="4"/>
      <c r="E738" s="288"/>
      <c r="F738" s="4"/>
      <c r="G738" s="288"/>
      <c r="H738" s="288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288"/>
      <c r="B739" s="288"/>
      <c r="C739" s="288"/>
      <c r="D739" s="4"/>
      <c r="E739" s="288"/>
      <c r="F739" s="4"/>
      <c r="G739" s="288"/>
      <c r="H739" s="288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288"/>
      <c r="B740" s="288"/>
      <c r="C740" s="288"/>
      <c r="D740" s="4"/>
      <c r="E740" s="288"/>
      <c r="F740" s="4"/>
      <c r="G740" s="288"/>
      <c r="H740" s="288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288"/>
      <c r="B741" s="288"/>
      <c r="C741" s="288"/>
      <c r="D741" s="4"/>
      <c r="E741" s="288"/>
      <c r="F741" s="4"/>
      <c r="G741" s="288"/>
      <c r="H741" s="288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288"/>
      <c r="B742" s="288"/>
      <c r="C742" s="288"/>
      <c r="D742" s="4"/>
      <c r="E742" s="288"/>
      <c r="F742" s="4"/>
      <c r="G742" s="288"/>
      <c r="H742" s="288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288"/>
      <c r="B743" s="288"/>
      <c r="C743" s="288"/>
      <c r="D743" s="4"/>
      <c r="E743" s="288"/>
      <c r="F743" s="4"/>
      <c r="G743" s="288"/>
      <c r="H743" s="288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288"/>
      <c r="B744" s="288"/>
      <c r="C744" s="288"/>
      <c r="D744" s="4"/>
      <c r="E744" s="288"/>
      <c r="F744" s="4"/>
      <c r="G744" s="288"/>
      <c r="H744" s="288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288"/>
      <c r="B745" s="288"/>
      <c r="C745" s="288"/>
      <c r="D745" s="4"/>
      <c r="E745" s="288"/>
      <c r="F745" s="4"/>
      <c r="G745" s="288"/>
      <c r="H745" s="288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288"/>
      <c r="B746" s="288"/>
      <c r="C746" s="288"/>
      <c r="D746" s="4"/>
      <c r="E746" s="288"/>
      <c r="F746" s="4"/>
      <c r="G746" s="288"/>
      <c r="H746" s="288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288"/>
      <c r="B747" s="288"/>
      <c r="C747" s="288"/>
      <c r="D747" s="4"/>
      <c r="E747" s="288"/>
      <c r="F747" s="4"/>
      <c r="G747" s="288"/>
      <c r="H747" s="288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288"/>
      <c r="B748" s="288"/>
      <c r="C748" s="288"/>
      <c r="D748" s="4"/>
      <c r="E748" s="288"/>
      <c r="F748" s="4"/>
      <c r="G748" s="288"/>
      <c r="H748" s="288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288"/>
      <c r="B749" s="288"/>
      <c r="C749" s="288"/>
      <c r="D749" s="4"/>
      <c r="E749" s="288"/>
      <c r="F749" s="4"/>
      <c r="G749" s="288"/>
      <c r="H749" s="288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288"/>
      <c r="B750" s="288"/>
      <c r="C750" s="288"/>
      <c r="D750" s="4"/>
      <c r="E750" s="288"/>
      <c r="F750" s="4"/>
      <c r="G750" s="288"/>
      <c r="H750" s="288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288"/>
      <c r="B751" s="288"/>
      <c r="C751" s="288"/>
      <c r="D751" s="4"/>
      <c r="E751" s="288"/>
      <c r="F751" s="4"/>
      <c r="G751" s="288"/>
      <c r="H751" s="288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288"/>
      <c r="B752" s="288"/>
      <c r="C752" s="288"/>
      <c r="D752" s="4"/>
      <c r="E752" s="288"/>
      <c r="F752" s="4"/>
      <c r="G752" s="288"/>
      <c r="H752" s="288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288"/>
      <c r="B753" s="288"/>
      <c r="C753" s="288"/>
      <c r="D753" s="4"/>
      <c r="E753" s="288"/>
      <c r="F753" s="4"/>
      <c r="G753" s="288"/>
      <c r="H753" s="288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288"/>
      <c r="B754" s="288"/>
      <c r="C754" s="288"/>
      <c r="D754" s="4"/>
      <c r="E754" s="288"/>
      <c r="F754" s="4"/>
      <c r="G754" s="288"/>
      <c r="H754" s="288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288"/>
      <c r="B755" s="288"/>
      <c r="C755" s="288"/>
      <c r="D755" s="4"/>
      <c r="E755" s="288"/>
      <c r="F755" s="4"/>
      <c r="G755" s="288"/>
      <c r="H755" s="288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288"/>
      <c r="B756" s="288"/>
      <c r="C756" s="288"/>
      <c r="D756" s="4"/>
      <c r="E756" s="288"/>
      <c r="F756" s="4"/>
      <c r="G756" s="288"/>
      <c r="H756" s="288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288"/>
      <c r="B757" s="288"/>
      <c r="C757" s="288"/>
      <c r="D757" s="4"/>
      <c r="E757" s="288"/>
      <c r="F757" s="4"/>
      <c r="G757" s="288"/>
      <c r="H757" s="288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288"/>
      <c r="B758" s="288"/>
      <c r="C758" s="288"/>
      <c r="D758" s="4"/>
      <c r="E758" s="288"/>
      <c r="F758" s="4"/>
      <c r="G758" s="288"/>
      <c r="H758" s="288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288"/>
      <c r="B759" s="288"/>
      <c r="C759" s="288"/>
      <c r="D759" s="4"/>
      <c r="E759" s="288"/>
      <c r="F759" s="4"/>
      <c r="G759" s="288"/>
      <c r="H759" s="288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288"/>
      <c r="B760" s="288"/>
      <c r="C760" s="288"/>
      <c r="D760" s="4"/>
      <c r="E760" s="288"/>
      <c r="F760" s="4"/>
      <c r="G760" s="288"/>
      <c r="H760" s="288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288"/>
      <c r="B761" s="288"/>
      <c r="C761" s="288"/>
      <c r="D761" s="4"/>
      <c r="E761" s="288"/>
      <c r="F761" s="4"/>
      <c r="G761" s="288"/>
      <c r="H761" s="288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288"/>
      <c r="B762" s="288"/>
      <c r="C762" s="288"/>
      <c r="D762" s="4"/>
      <c r="E762" s="288"/>
      <c r="F762" s="4"/>
      <c r="G762" s="288"/>
      <c r="H762" s="288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288"/>
      <c r="B763" s="288"/>
      <c r="C763" s="288"/>
      <c r="D763" s="4"/>
      <c r="E763" s="288"/>
      <c r="F763" s="4"/>
      <c r="G763" s="288"/>
      <c r="H763" s="288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288"/>
      <c r="B764" s="288"/>
      <c r="C764" s="288"/>
      <c r="D764" s="4"/>
      <c r="E764" s="288"/>
      <c r="F764" s="4"/>
      <c r="G764" s="288"/>
      <c r="H764" s="288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288"/>
      <c r="B765" s="288"/>
      <c r="C765" s="288"/>
      <c r="D765" s="4"/>
      <c r="E765" s="288"/>
      <c r="F765" s="4"/>
      <c r="G765" s="288"/>
      <c r="H765" s="288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288"/>
      <c r="B766" s="288"/>
      <c r="C766" s="288"/>
      <c r="D766" s="4"/>
      <c r="E766" s="288"/>
      <c r="F766" s="4"/>
      <c r="G766" s="288"/>
      <c r="H766" s="288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288"/>
      <c r="B767" s="288"/>
      <c r="C767" s="288"/>
      <c r="D767" s="4"/>
      <c r="E767" s="288"/>
      <c r="F767" s="4"/>
      <c r="G767" s="288"/>
      <c r="H767" s="288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288"/>
      <c r="B768" s="288"/>
      <c r="C768" s="288"/>
      <c r="D768" s="4"/>
      <c r="E768" s="288"/>
      <c r="F768" s="4"/>
      <c r="G768" s="288"/>
      <c r="H768" s="288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288"/>
      <c r="B769" s="288"/>
      <c r="C769" s="288"/>
      <c r="D769" s="4"/>
      <c r="E769" s="288"/>
      <c r="F769" s="4"/>
      <c r="G769" s="288"/>
      <c r="H769" s="288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288"/>
      <c r="B770" s="288"/>
      <c r="C770" s="288"/>
      <c r="D770" s="4"/>
      <c r="E770" s="288"/>
      <c r="F770" s="4"/>
      <c r="G770" s="288"/>
      <c r="H770" s="288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288"/>
      <c r="B771" s="288"/>
      <c r="C771" s="288"/>
      <c r="D771" s="4"/>
      <c r="E771" s="288"/>
      <c r="F771" s="4"/>
      <c r="G771" s="288"/>
      <c r="H771" s="288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288"/>
      <c r="B772" s="288"/>
      <c r="C772" s="288"/>
      <c r="D772" s="4"/>
      <c r="E772" s="288"/>
      <c r="F772" s="4"/>
      <c r="G772" s="288"/>
      <c r="H772" s="288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288"/>
      <c r="B773" s="288"/>
      <c r="C773" s="288"/>
      <c r="D773" s="4"/>
      <c r="E773" s="288"/>
      <c r="F773" s="4"/>
      <c r="G773" s="288"/>
      <c r="H773" s="288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288"/>
      <c r="B774" s="288"/>
      <c r="C774" s="288"/>
      <c r="D774" s="4"/>
      <c r="E774" s="288"/>
      <c r="F774" s="4"/>
      <c r="G774" s="288"/>
      <c r="H774" s="288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288"/>
      <c r="B775" s="288"/>
      <c r="C775" s="288"/>
      <c r="D775" s="4"/>
      <c r="E775" s="288"/>
      <c r="F775" s="4"/>
      <c r="G775" s="288"/>
      <c r="H775" s="288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288"/>
      <c r="B776" s="288"/>
      <c r="C776" s="288"/>
      <c r="D776" s="4"/>
      <c r="E776" s="288"/>
      <c r="F776" s="4"/>
      <c r="G776" s="288"/>
      <c r="H776" s="288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288"/>
      <c r="B777" s="288"/>
      <c r="C777" s="288"/>
      <c r="D777" s="4"/>
      <c r="E777" s="288"/>
      <c r="F777" s="4"/>
      <c r="G777" s="288"/>
      <c r="H777" s="288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288"/>
      <c r="B778" s="288"/>
      <c r="C778" s="288"/>
      <c r="D778" s="4"/>
      <c r="E778" s="288"/>
      <c r="F778" s="4"/>
      <c r="G778" s="288"/>
      <c r="H778" s="288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288"/>
      <c r="B779" s="288"/>
      <c r="C779" s="288"/>
      <c r="D779" s="4"/>
      <c r="E779" s="288"/>
      <c r="F779" s="4"/>
      <c r="G779" s="288"/>
      <c r="H779" s="288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288"/>
      <c r="B780" s="288"/>
      <c r="C780" s="288"/>
      <c r="D780" s="4"/>
      <c r="E780" s="288"/>
      <c r="F780" s="4"/>
      <c r="G780" s="288"/>
      <c r="H780" s="288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288"/>
      <c r="B781" s="288"/>
      <c r="C781" s="288"/>
      <c r="D781" s="4"/>
      <c r="E781" s="288"/>
      <c r="F781" s="4"/>
      <c r="G781" s="288"/>
      <c r="H781" s="288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288"/>
      <c r="B782" s="288"/>
      <c r="C782" s="288"/>
      <c r="D782" s="4"/>
      <c r="E782" s="288"/>
      <c r="F782" s="4"/>
      <c r="G782" s="288"/>
      <c r="H782" s="288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288"/>
      <c r="B783" s="288"/>
      <c r="C783" s="288"/>
      <c r="D783" s="4"/>
      <c r="E783" s="288"/>
      <c r="F783" s="4"/>
      <c r="G783" s="288"/>
      <c r="H783" s="288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288"/>
      <c r="B784" s="288"/>
      <c r="C784" s="288"/>
      <c r="D784" s="4"/>
      <c r="E784" s="288"/>
      <c r="F784" s="4"/>
      <c r="G784" s="288"/>
      <c r="H784" s="288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288"/>
      <c r="B785" s="288"/>
      <c r="C785" s="288"/>
      <c r="D785" s="4"/>
      <c r="E785" s="288"/>
      <c r="F785" s="4"/>
      <c r="G785" s="288"/>
      <c r="H785" s="288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288"/>
      <c r="B786" s="288"/>
      <c r="C786" s="288"/>
      <c r="D786" s="4"/>
      <c r="E786" s="288"/>
      <c r="F786" s="4"/>
      <c r="G786" s="288"/>
      <c r="H786" s="288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288"/>
      <c r="B787" s="288"/>
      <c r="C787" s="288"/>
      <c r="D787" s="4"/>
      <c r="E787" s="288"/>
      <c r="F787" s="4"/>
      <c r="G787" s="288"/>
      <c r="H787" s="288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288"/>
      <c r="B788" s="288"/>
      <c r="C788" s="288"/>
      <c r="D788" s="4"/>
      <c r="E788" s="288"/>
      <c r="F788" s="4"/>
      <c r="G788" s="288"/>
      <c r="H788" s="288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288"/>
      <c r="B789" s="288"/>
      <c r="C789" s="288"/>
      <c r="D789" s="4"/>
      <c r="E789" s="288"/>
      <c r="F789" s="4"/>
      <c r="G789" s="288"/>
      <c r="H789" s="288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288"/>
      <c r="B790" s="288"/>
      <c r="C790" s="288"/>
      <c r="D790" s="4"/>
      <c r="E790" s="288"/>
      <c r="F790" s="4"/>
      <c r="G790" s="288"/>
      <c r="H790" s="288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288"/>
      <c r="B791" s="288"/>
      <c r="C791" s="288"/>
      <c r="D791" s="4"/>
      <c r="E791" s="288"/>
      <c r="F791" s="4"/>
      <c r="G791" s="288"/>
      <c r="H791" s="288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288"/>
      <c r="B792" s="288"/>
      <c r="C792" s="288"/>
      <c r="D792" s="4"/>
      <c r="E792" s="288"/>
      <c r="F792" s="4"/>
      <c r="G792" s="288"/>
      <c r="H792" s="288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288"/>
      <c r="B793" s="288"/>
      <c r="C793" s="288"/>
      <c r="D793" s="4"/>
      <c r="E793" s="288"/>
      <c r="F793" s="4"/>
      <c r="G793" s="288"/>
      <c r="H793" s="288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288"/>
      <c r="B794" s="288"/>
      <c r="C794" s="288"/>
      <c r="D794" s="4"/>
      <c r="E794" s="288"/>
      <c r="F794" s="4"/>
      <c r="G794" s="288"/>
      <c r="H794" s="288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288"/>
      <c r="B795" s="288"/>
      <c r="C795" s="288"/>
      <c r="D795" s="4"/>
      <c r="E795" s="288"/>
      <c r="F795" s="4"/>
      <c r="G795" s="288"/>
      <c r="H795" s="288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288"/>
      <c r="B796" s="288"/>
      <c r="C796" s="288"/>
      <c r="D796" s="4"/>
      <c r="E796" s="288"/>
      <c r="F796" s="4"/>
      <c r="G796" s="288"/>
      <c r="H796" s="288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288"/>
      <c r="B797" s="288"/>
      <c r="C797" s="288"/>
      <c r="D797" s="4"/>
      <c r="E797" s="288"/>
      <c r="F797" s="4"/>
      <c r="G797" s="288"/>
      <c r="H797" s="288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288"/>
      <c r="B798" s="288"/>
      <c r="C798" s="288"/>
      <c r="D798" s="4"/>
      <c r="E798" s="288"/>
      <c r="F798" s="4"/>
      <c r="G798" s="288"/>
      <c r="H798" s="288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288"/>
      <c r="B799" s="288"/>
      <c r="C799" s="288"/>
      <c r="D799" s="4"/>
      <c r="E799" s="288"/>
      <c r="F799" s="4"/>
      <c r="G799" s="288"/>
      <c r="H799" s="288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288"/>
      <c r="B800" s="288"/>
      <c r="C800" s="288"/>
      <c r="D800" s="4"/>
      <c r="E800" s="288"/>
      <c r="F800" s="4"/>
      <c r="G800" s="288"/>
      <c r="H800" s="288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288"/>
      <c r="B801" s="288"/>
      <c r="C801" s="288"/>
      <c r="D801" s="4"/>
      <c r="E801" s="288"/>
      <c r="F801" s="4"/>
      <c r="G801" s="288"/>
      <c r="H801" s="288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288"/>
      <c r="B802" s="288"/>
      <c r="C802" s="288"/>
      <c r="D802" s="4"/>
      <c r="E802" s="288"/>
      <c r="F802" s="4"/>
      <c r="G802" s="288"/>
      <c r="H802" s="288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288"/>
      <c r="B803" s="288"/>
      <c r="C803" s="288"/>
      <c r="D803" s="4"/>
      <c r="E803" s="288"/>
      <c r="F803" s="4"/>
      <c r="G803" s="288"/>
      <c r="H803" s="288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288"/>
      <c r="B804" s="288"/>
      <c r="C804" s="288"/>
      <c r="D804" s="4"/>
      <c r="E804" s="288"/>
      <c r="F804" s="4"/>
      <c r="G804" s="288"/>
      <c r="H804" s="288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288"/>
      <c r="B805" s="288"/>
      <c r="C805" s="288"/>
      <c r="D805" s="4"/>
      <c r="E805" s="288"/>
      <c r="F805" s="4"/>
      <c r="G805" s="288"/>
      <c r="H805" s="288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288"/>
      <c r="B806" s="288"/>
      <c r="C806" s="288"/>
      <c r="D806" s="4"/>
      <c r="E806" s="288"/>
      <c r="F806" s="4"/>
      <c r="G806" s="288"/>
      <c r="H806" s="288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288"/>
      <c r="B807" s="288"/>
      <c r="C807" s="288"/>
      <c r="D807" s="4"/>
      <c r="E807" s="288"/>
      <c r="F807" s="4"/>
      <c r="G807" s="288"/>
      <c r="H807" s="288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288"/>
      <c r="B808" s="288"/>
      <c r="C808" s="288"/>
      <c r="D808" s="4"/>
      <c r="E808" s="288"/>
      <c r="F808" s="4"/>
      <c r="G808" s="288"/>
      <c r="H808" s="288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288"/>
      <c r="B809" s="288"/>
      <c r="C809" s="288"/>
      <c r="D809" s="4"/>
      <c r="E809" s="288"/>
      <c r="F809" s="4"/>
      <c r="G809" s="288"/>
      <c r="H809" s="288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288"/>
      <c r="B810" s="288"/>
      <c r="C810" s="288"/>
      <c r="D810" s="4"/>
      <c r="E810" s="288"/>
      <c r="F810" s="4"/>
      <c r="G810" s="288"/>
      <c r="H810" s="288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288"/>
      <c r="B811" s="288"/>
      <c r="C811" s="288"/>
      <c r="D811" s="4"/>
      <c r="E811" s="288"/>
      <c r="F811" s="4"/>
      <c r="G811" s="288"/>
      <c r="H811" s="288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288"/>
      <c r="B812" s="288"/>
      <c r="C812" s="288"/>
      <c r="D812" s="4"/>
      <c r="E812" s="288"/>
      <c r="F812" s="4"/>
      <c r="G812" s="288"/>
      <c r="H812" s="288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288"/>
      <c r="B813" s="288"/>
      <c r="C813" s="288"/>
      <c r="D813" s="4"/>
      <c r="E813" s="288"/>
      <c r="F813" s="4"/>
      <c r="G813" s="288"/>
      <c r="H813" s="288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288"/>
      <c r="B814" s="288"/>
      <c r="C814" s="288"/>
      <c r="D814" s="4"/>
      <c r="E814" s="288"/>
      <c r="F814" s="4"/>
      <c r="G814" s="288"/>
      <c r="H814" s="288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288"/>
      <c r="B815" s="288"/>
      <c r="C815" s="288"/>
      <c r="D815" s="4"/>
      <c r="E815" s="288"/>
      <c r="F815" s="4"/>
      <c r="G815" s="288"/>
      <c r="H815" s="288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288"/>
      <c r="B816" s="288"/>
      <c r="C816" s="288"/>
      <c r="D816" s="4"/>
      <c r="E816" s="288"/>
      <c r="F816" s="4"/>
      <c r="G816" s="288"/>
      <c r="H816" s="288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288"/>
      <c r="B817" s="288"/>
      <c r="C817" s="288"/>
      <c r="D817" s="4"/>
      <c r="E817" s="288"/>
      <c r="F817" s="4"/>
      <c r="G817" s="288"/>
      <c r="H817" s="288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288"/>
      <c r="B818" s="288"/>
      <c r="C818" s="288"/>
      <c r="D818" s="4"/>
      <c r="E818" s="288"/>
      <c r="F818" s="4"/>
      <c r="G818" s="288"/>
      <c r="H818" s="288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288"/>
      <c r="B819" s="288"/>
      <c r="C819" s="288"/>
      <c r="D819" s="4"/>
      <c r="E819" s="288"/>
      <c r="F819" s="4"/>
      <c r="G819" s="288"/>
      <c r="H819" s="288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288"/>
      <c r="B820" s="288"/>
      <c r="C820" s="288"/>
      <c r="D820" s="4"/>
      <c r="E820" s="288"/>
      <c r="F820" s="4"/>
      <c r="G820" s="288"/>
      <c r="H820" s="288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288"/>
      <c r="B821" s="288"/>
      <c r="C821" s="288"/>
      <c r="D821" s="4"/>
      <c r="E821" s="288"/>
      <c r="F821" s="4"/>
      <c r="G821" s="288"/>
      <c r="H821" s="288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288"/>
      <c r="B822" s="288"/>
      <c r="C822" s="288"/>
      <c r="D822" s="4"/>
      <c r="E822" s="288"/>
      <c r="F822" s="4"/>
      <c r="G822" s="288"/>
      <c r="H822" s="288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288"/>
      <c r="B823" s="288"/>
      <c r="C823" s="288"/>
      <c r="D823" s="4"/>
      <c r="E823" s="288"/>
      <c r="F823" s="4"/>
      <c r="G823" s="288"/>
      <c r="H823" s="288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288"/>
      <c r="B824" s="288"/>
      <c r="C824" s="288"/>
      <c r="D824" s="4"/>
      <c r="E824" s="288"/>
      <c r="F824" s="4"/>
      <c r="G824" s="288"/>
      <c r="H824" s="288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288"/>
      <c r="B825" s="288"/>
      <c r="C825" s="288"/>
      <c r="D825" s="4"/>
      <c r="E825" s="288"/>
      <c r="F825" s="4"/>
      <c r="G825" s="288"/>
      <c r="H825" s="288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288"/>
      <c r="B826" s="288"/>
      <c r="C826" s="288"/>
      <c r="D826" s="4"/>
      <c r="E826" s="288"/>
      <c r="F826" s="4"/>
      <c r="G826" s="288"/>
      <c r="H826" s="288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288"/>
      <c r="B827" s="288"/>
      <c r="C827" s="288"/>
      <c r="D827" s="4"/>
      <c r="E827" s="288"/>
      <c r="F827" s="4"/>
      <c r="G827" s="288"/>
      <c r="H827" s="288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288"/>
      <c r="B828" s="288"/>
      <c r="C828" s="288"/>
      <c r="D828" s="4"/>
      <c r="E828" s="288"/>
      <c r="F828" s="4"/>
      <c r="G828" s="288"/>
      <c r="H828" s="288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288"/>
      <c r="B829" s="288"/>
      <c r="C829" s="288"/>
      <c r="D829" s="4"/>
      <c r="E829" s="288"/>
      <c r="F829" s="4"/>
      <c r="G829" s="288"/>
      <c r="H829" s="288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288"/>
      <c r="B830" s="288"/>
      <c r="C830" s="288"/>
      <c r="D830" s="4"/>
      <c r="E830" s="288"/>
      <c r="F830" s="4"/>
      <c r="G830" s="288"/>
      <c r="H830" s="288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288"/>
      <c r="B831" s="288"/>
      <c r="C831" s="288"/>
      <c r="D831" s="4"/>
      <c r="E831" s="288"/>
      <c r="F831" s="4"/>
      <c r="G831" s="288"/>
      <c r="H831" s="288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288"/>
      <c r="B832" s="288"/>
      <c r="C832" s="288"/>
      <c r="D832" s="4"/>
      <c r="E832" s="288"/>
      <c r="F832" s="4"/>
      <c r="G832" s="288"/>
      <c r="H832" s="288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288"/>
      <c r="B833" s="288"/>
      <c r="C833" s="288"/>
      <c r="D833" s="4"/>
      <c r="E833" s="288"/>
      <c r="F833" s="4"/>
      <c r="G833" s="288"/>
      <c r="H833" s="288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288"/>
      <c r="B834" s="288"/>
      <c r="C834" s="288"/>
      <c r="D834" s="4"/>
      <c r="E834" s="288"/>
      <c r="F834" s="4"/>
      <c r="G834" s="288"/>
      <c r="H834" s="288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288"/>
      <c r="B835" s="288"/>
      <c r="C835" s="288"/>
      <c r="D835" s="4"/>
      <c r="E835" s="288"/>
      <c r="F835" s="4"/>
      <c r="G835" s="288"/>
      <c r="H835" s="288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288"/>
      <c r="B836" s="288"/>
      <c r="C836" s="288"/>
      <c r="D836" s="4"/>
      <c r="E836" s="288"/>
      <c r="F836" s="4"/>
      <c r="G836" s="288"/>
      <c r="H836" s="288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288"/>
      <c r="B837" s="288"/>
      <c r="C837" s="288"/>
      <c r="D837" s="4"/>
      <c r="E837" s="288"/>
      <c r="F837" s="4"/>
      <c r="G837" s="288"/>
      <c r="H837" s="288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288"/>
      <c r="B838" s="288"/>
      <c r="C838" s="288"/>
      <c r="D838" s="4"/>
      <c r="E838" s="288"/>
      <c r="F838" s="4"/>
      <c r="G838" s="288"/>
      <c r="H838" s="288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288"/>
      <c r="B839" s="288"/>
      <c r="C839" s="288"/>
      <c r="D839" s="4"/>
      <c r="E839" s="288"/>
      <c r="F839" s="4"/>
      <c r="G839" s="288"/>
      <c r="H839" s="288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288"/>
      <c r="B840" s="288"/>
      <c r="C840" s="288"/>
      <c r="D840" s="4"/>
      <c r="E840" s="288"/>
      <c r="F840" s="4"/>
      <c r="G840" s="288"/>
      <c r="H840" s="288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288"/>
      <c r="B841" s="288"/>
      <c r="C841" s="288"/>
      <c r="D841" s="4"/>
      <c r="E841" s="288"/>
      <c r="F841" s="4"/>
      <c r="G841" s="288"/>
      <c r="H841" s="288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288"/>
      <c r="B842" s="288"/>
      <c r="C842" s="288"/>
      <c r="D842" s="4"/>
      <c r="E842" s="288"/>
      <c r="F842" s="4"/>
      <c r="G842" s="288"/>
      <c r="H842" s="288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288"/>
      <c r="B843" s="288"/>
      <c r="C843" s="288"/>
      <c r="D843" s="4"/>
      <c r="E843" s="288"/>
      <c r="F843" s="4"/>
      <c r="G843" s="288"/>
      <c r="H843" s="288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288"/>
      <c r="B844" s="288"/>
      <c r="C844" s="288"/>
      <c r="D844" s="4"/>
      <c r="E844" s="288"/>
      <c r="F844" s="4"/>
      <c r="G844" s="288"/>
      <c r="H844" s="288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288"/>
      <c r="B845" s="288"/>
      <c r="C845" s="288"/>
      <c r="D845" s="4"/>
      <c r="E845" s="288"/>
      <c r="F845" s="4"/>
      <c r="G845" s="288"/>
      <c r="H845" s="288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288"/>
      <c r="B846" s="288"/>
      <c r="C846" s="288"/>
      <c r="D846" s="4"/>
      <c r="E846" s="288"/>
      <c r="F846" s="4"/>
      <c r="G846" s="288"/>
      <c r="H846" s="288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288"/>
      <c r="B847" s="288"/>
      <c r="C847" s="288"/>
      <c r="D847" s="4"/>
      <c r="E847" s="288"/>
      <c r="F847" s="4"/>
      <c r="G847" s="288"/>
      <c r="H847" s="288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288"/>
      <c r="B848" s="288"/>
      <c r="C848" s="288"/>
      <c r="D848" s="4"/>
      <c r="E848" s="288"/>
      <c r="F848" s="4"/>
      <c r="G848" s="288"/>
      <c r="H848" s="288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288"/>
      <c r="B849" s="288"/>
      <c r="C849" s="288"/>
      <c r="D849" s="4"/>
      <c r="E849" s="288"/>
      <c r="F849" s="4"/>
      <c r="G849" s="288"/>
      <c r="H849" s="288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288"/>
      <c r="B850" s="288"/>
      <c r="C850" s="288"/>
      <c r="D850" s="4"/>
      <c r="E850" s="288"/>
      <c r="F850" s="4"/>
      <c r="G850" s="288"/>
      <c r="H850" s="288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288"/>
      <c r="B851" s="288"/>
      <c r="C851" s="288"/>
      <c r="D851" s="4"/>
      <c r="E851" s="288"/>
      <c r="F851" s="4"/>
      <c r="G851" s="288"/>
      <c r="H851" s="288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288"/>
      <c r="B852" s="288"/>
      <c r="C852" s="288"/>
      <c r="D852" s="4"/>
      <c r="E852" s="288"/>
      <c r="F852" s="4"/>
      <c r="G852" s="288"/>
      <c r="H852" s="288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288"/>
      <c r="B853" s="288"/>
      <c r="C853" s="288"/>
      <c r="D853" s="4"/>
      <c r="E853" s="288"/>
      <c r="F853" s="4"/>
      <c r="G853" s="288"/>
      <c r="H853" s="288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288"/>
      <c r="B854" s="288"/>
      <c r="C854" s="288"/>
      <c r="D854" s="4"/>
      <c r="E854" s="288"/>
      <c r="F854" s="4"/>
      <c r="G854" s="288"/>
      <c r="H854" s="288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288"/>
      <c r="B855" s="288"/>
      <c r="C855" s="288"/>
      <c r="D855" s="4"/>
      <c r="E855" s="288"/>
      <c r="F855" s="4"/>
      <c r="G855" s="288"/>
      <c r="H855" s="288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288"/>
      <c r="B856" s="288"/>
      <c r="C856" s="288"/>
      <c r="D856" s="4"/>
      <c r="E856" s="288"/>
      <c r="F856" s="4"/>
      <c r="G856" s="288"/>
      <c r="H856" s="288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288"/>
      <c r="B857" s="288"/>
      <c r="C857" s="288"/>
      <c r="D857" s="4"/>
      <c r="E857" s="288"/>
      <c r="F857" s="4"/>
      <c r="G857" s="288"/>
      <c r="H857" s="288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288"/>
      <c r="B858" s="288"/>
      <c r="C858" s="288"/>
      <c r="D858" s="4"/>
      <c r="E858" s="288"/>
      <c r="F858" s="4"/>
      <c r="G858" s="288"/>
      <c r="H858" s="288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288"/>
      <c r="B859" s="288"/>
      <c r="C859" s="288"/>
      <c r="D859" s="4"/>
      <c r="E859" s="288"/>
      <c r="F859" s="4"/>
      <c r="G859" s="288"/>
      <c r="H859" s="288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288"/>
      <c r="B860" s="288"/>
      <c r="C860" s="288"/>
      <c r="D860" s="4"/>
      <c r="E860" s="288"/>
      <c r="F860" s="4"/>
      <c r="G860" s="288"/>
      <c r="H860" s="288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288"/>
      <c r="B861" s="288"/>
      <c r="C861" s="288"/>
      <c r="D861" s="4"/>
      <c r="E861" s="288"/>
      <c r="F861" s="4"/>
      <c r="G861" s="288"/>
      <c r="H861" s="288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288"/>
      <c r="B862" s="288"/>
      <c r="C862" s="288"/>
      <c r="D862" s="4"/>
      <c r="E862" s="288"/>
      <c r="F862" s="4"/>
      <c r="G862" s="288"/>
      <c r="H862" s="288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288"/>
      <c r="B863" s="288"/>
      <c r="C863" s="288"/>
      <c r="D863" s="4"/>
      <c r="E863" s="288"/>
      <c r="F863" s="4"/>
      <c r="G863" s="288"/>
      <c r="H863" s="288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288"/>
      <c r="B864" s="288"/>
      <c r="C864" s="288"/>
      <c r="D864" s="4"/>
      <c r="E864" s="288"/>
      <c r="F864" s="4"/>
      <c r="G864" s="288"/>
      <c r="H864" s="288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288"/>
      <c r="B865" s="288"/>
      <c r="C865" s="288"/>
      <c r="D865" s="4"/>
      <c r="E865" s="288"/>
      <c r="F865" s="4"/>
      <c r="G865" s="288"/>
      <c r="H865" s="288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288"/>
      <c r="B866" s="288"/>
      <c r="C866" s="288"/>
      <c r="D866" s="4"/>
      <c r="E866" s="288"/>
      <c r="F866" s="4"/>
      <c r="G866" s="288"/>
      <c r="H866" s="288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288"/>
      <c r="B867" s="288"/>
      <c r="C867" s="288"/>
      <c r="D867" s="4"/>
      <c r="E867" s="288"/>
      <c r="F867" s="4"/>
      <c r="G867" s="288"/>
      <c r="H867" s="288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288"/>
      <c r="B868" s="288"/>
      <c r="C868" s="288"/>
      <c r="D868" s="4"/>
      <c r="E868" s="288"/>
      <c r="F868" s="4"/>
      <c r="G868" s="288"/>
      <c r="H868" s="288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288"/>
      <c r="B869" s="288"/>
      <c r="C869" s="288"/>
      <c r="D869" s="4"/>
      <c r="E869" s="288"/>
      <c r="F869" s="4"/>
      <c r="G869" s="288"/>
      <c r="H869" s="288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288"/>
      <c r="B870" s="288"/>
      <c r="C870" s="288"/>
      <c r="D870" s="4"/>
      <c r="E870" s="288"/>
      <c r="F870" s="4"/>
      <c r="G870" s="288"/>
      <c r="H870" s="288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288"/>
      <c r="B871" s="288"/>
      <c r="C871" s="288"/>
      <c r="D871" s="4"/>
      <c r="E871" s="288"/>
      <c r="F871" s="4"/>
      <c r="G871" s="288"/>
      <c r="H871" s="288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288"/>
      <c r="B872" s="288"/>
      <c r="C872" s="288"/>
      <c r="D872" s="4"/>
      <c r="E872" s="288"/>
      <c r="F872" s="4"/>
      <c r="G872" s="288"/>
      <c r="H872" s="288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288"/>
      <c r="B873" s="288"/>
      <c r="C873" s="288"/>
      <c r="D873" s="4"/>
      <c r="E873" s="288"/>
      <c r="F873" s="4"/>
      <c r="G873" s="288"/>
      <c r="H873" s="288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288"/>
      <c r="B874" s="288"/>
      <c r="C874" s="288"/>
      <c r="D874" s="4"/>
      <c r="E874" s="288"/>
      <c r="F874" s="4"/>
      <c r="G874" s="288"/>
      <c r="H874" s="288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288"/>
      <c r="B875" s="288"/>
      <c r="C875" s="288"/>
      <c r="D875" s="4"/>
      <c r="E875" s="288"/>
      <c r="F875" s="4"/>
      <c r="G875" s="288"/>
      <c r="H875" s="288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288"/>
      <c r="B876" s="288"/>
      <c r="C876" s="288"/>
      <c r="D876" s="4"/>
      <c r="E876" s="288"/>
      <c r="F876" s="4"/>
      <c r="G876" s="288"/>
      <c r="H876" s="288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288"/>
      <c r="B877" s="288"/>
      <c r="C877" s="288"/>
      <c r="D877" s="4"/>
      <c r="E877" s="288"/>
      <c r="F877" s="4"/>
      <c r="G877" s="288"/>
      <c r="H877" s="288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288"/>
      <c r="B878" s="288"/>
      <c r="C878" s="288"/>
      <c r="D878" s="4"/>
      <c r="E878" s="288"/>
      <c r="F878" s="4"/>
      <c r="G878" s="288"/>
      <c r="H878" s="288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288"/>
      <c r="B879" s="288"/>
      <c r="C879" s="288"/>
      <c r="D879" s="4"/>
      <c r="E879" s="288"/>
      <c r="F879" s="4"/>
      <c r="G879" s="288"/>
      <c r="H879" s="288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288"/>
      <c r="B880" s="288"/>
      <c r="C880" s="288"/>
      <c r="D880" s="4"/>
      <c r="E880" s="288"/>
      <c r="F880" s="4"/>
      <c r="G880" s="288"/>
      <c r="H880" s="288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288"/>
      <c r="B881" s="288"/>
      <c r="C881" s="288"/>
      <c r="D881" s="4"/>
      <c r="E881" s="288"/>
      <c r="F881" s="4"/>
      <c r="G881" s="288"/>
      <c r="H881" s="288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288"/>
      <c r="B882" s="288"/>
      <c r="C882" s="288"/>
      <c r="D882" s="4"/>
      <c r="E882" s="288"/>
      <c r="F882" s="4"/>
      <c r="G882" s="288"/>
      <c r="H882" s="288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288"/>
      <c r="B883" s="288"/>
      <c r="C883" s="288"/>
      <c r="D883" s="4"/>
      <c r="E883" s="288"/>
      <c r="F883" s="4"/>
      <c r="G883" s="288"/>
      <c r="H883" s="288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288"/>
      <c r="B884" s="288"/>
      <c r="C884" s="288"/>
      <c r="D884" s="4"/>
      <c r="E884" s="288"/>
      <c r="F884" s="4"/>
      <c r="G884" s="288"/>
      <c r="H884" s="288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288"/>
      <c r="B885" s="288"/>
      <c r="C885" s="288"/>
      <c r="D885" s="4"/>
      <c r="E885" s="288"/>
      <c r="F885" s="4"/>
      <c r="G885" s="288"/>
      <c r="H885" s="288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288"/>
      <c r="B886" s="288"/>
      <c r="C886" s="288"/>
      <c r="D886" s="4"/>
      <c r="E886" s="288"/>
      <c r="F886" s="4"/>
      <c r="G886" s="288"/>
      <c r="H886" s="288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288"/>
      <c r="B887" s="288"/>
      <c r="C887" s="288"/>
      <c r="D887" s="4"/>
      <c r="E887" s="288"/>
      <c r="F887" s="4"/>
      <c r="G887" s="288"/>
      <c r="H887" s="288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288"/>
      <c r="B888" s="288"/>
      <c r="C888" s="288"/>
      <c r="D888" s="4"/>
      <c r="E888" s="288"/>
      <c r="F888" s="4"/>
      <c r="G888" s="288"/>
      <c r="H888" s="288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288"/>
      <c r="B889" s="288"/>
      <c r="C889" s="288"/>
      <c r="D889" s="4"/>
      <c r="E889" s="288"/>
      <c r="F889" s="4"/>
      <c r="G889" s="288"/>
      <c r="H889" s="288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288"/>
      <c r="B890" s="288"/>
      <c r="C890" s="288"/>
      <c r="D890" s="4"/>
      <c r="E890" s="288"/>
      <c r="F890" s="4"/>
      <c r="G890" s="288"/>
      <c r="H890" s="288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288"/>
      <c r="B891" s="288"/>
      <c r="C891" s="288"/>
      <c r="D891" s="4"/>
      <c r="E891" s="288"/>
      <c r="F891" s="4"/>
      <c r="G891" s="288"/>
      <c r="H891" s="288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288"/>
      <c r="B892" s="288"/>
      <c r="C892" s="288"/>
      <c r="D892" s="4"/>
      <c r="E892" s="288"/>
      <c r="F892" s="4"/>
      <c r="G892" s="288"/>
      <c r="H892" s="288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288"/>
      <c r="B893" s="288"/>
      <c r="C893" s="288"/>
      <c r="D893" s="4"/>
      <c r="E893" s="288"/>
      <c r="F893" s="4"/>
      <c r="G893" s="288"/>
      <c r="H893" s="288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288"/>
      <c r="B894" s="288"/>
      <c r="C894" s="288"/>
      <c r="D894" s="4"/>
      <c r="E894" s="288"/>
      <c r="F894" s="4"/>
      <c r="G894" s="288"/>
      <c r="H894" s="288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288"/>
      <c r="B895" s="288"/>
      <c r="C895" s="288"/>
      <c r="D895" s="4"/>
      <c r="E895" s="288"/>
      <c r="F895" s="4"/>
      <c r="G895" s="288"/>
      <c r="H895" s="288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288"/>
      <c r="B896" s="288"/>
      <c r="C896" s="288"/>
      <c r="D896" s="4"/>
      <c r="E896" s="288"/>
      <c r="F896" s="4"/>
      <c r="G896" s="288"/>
      <c r="H896" s="288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288"/>
      <c r="B897" s="288"/>
      <c r="C897" s="288"/>
      <c r="D897" s="4"/>
      <c r="E897" s="288"/>
      <c r="F897" s="4"/>
      <c r="G897" s="288"/>
      <c r="H897" s="288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288"/>
      <c r="B898" s="288"/>
      <c r="C898" s="288"/>
      <c r="D898" s="4"/>
      <c r="E898" s="288"/>
      <c r="F898" s="4"/>
      <c r="G898" s="288"/>
      <c r="H898" s="288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288"/>
      <c r="B899" s="288"/>
      <c r="C899" s="288"/>
      <c r="D899" s="4"/>
      <c r="E899" s="288"/>
      <c r="F899" s="4"/>
      <c r="G899" s="288"/>
      <c r="H899" s="288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288"/>
      <c r="B900" s="288"/>
      <c r="C900" s="288"/>
      <c r="D900" s="4"/>
      <c r="E900" s="288"/>
      <c r="F900" s="4"/>
      <c r="G900" s="288"/>
      <c r="H900" s="288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288"/>
      <c r="B901" s="288"/>
      <c r="C901" s="288"/>
      <c r="D901" s="4"/>
      <c r="E901" s="288"/>
      <c r="F901" s="4"/>
      <c r="G901" s="288"/>
      <c r="H901" s="288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288"/>
      <c r="B902" s="288"/>
      <c r="C902" s="288"/>
      <c r="D902" s="4"/>
      <c r="E902" s="288"/>
      <c r="F902" s="4"/>
      <c r="G902" s="288"/>
      <c r="H902" s="288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288"/>
      <c r="B903" s="288"/>
      <c r="C903" s="288"/>
      <c r="D903" s="4"/>
      <c r="E903" s="288"/>
      <c r="F903" s="4"/>
      <c r="G903" s="288"/>
      <c r="H903" s="288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288"/>
      <c r="B904" s="288"/>
      <c r="C904" s="288"/>
      <c r="D904" s="4"/>
      <c r="E904" s="288"/>
      <c r="F904" s="4"/>
      <c r="G904" s="288"/>
      <c r="H904" s="288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288"/>
      <c r="B905" s="288"/>
      <c r="C905" s="288"/>
      <c r="D905" s="4"/>
      <c r="E905" s="288"/>
      <c r="F905" s="4"/>
      <c r="G905" s="288"/>
      <c r="H905" s="288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288"/>
      <c r="B906" s="288"/>
      <c r="C906" s="288"/>
      <c r="D906" s="4"/>
      <c r="E906" s="288"/>
      <c r="F906" s="4"/>
      <c r="G906" s="288"/>
      <c r="H906" s="288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288"/>
      <c r="B907" s="288"/>
      <c r="C907" s="288"/>
      <c r="D907" s="4"/>
      <c r="E907" s="288"/>
      <c r="F907" s="4"/>
      <c r="G907" s="288"/>
      <c r="H907" s="288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288"/>
      <c r="B908" s="288"/>
      <c r="C908" s="288"/>
      <c r="D908" s="4"/>
      <c r="E908" s="288"/>
      <c r="F908" s="4"/>
      <c r="G908" s="288"/>
      <c r="H908" s="288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288"/>
      <c r="B909" s="288"/>
      <c r="C909" s="288"/>
      <c r="D909" s="4"/>
      <c r="E909" s="288"/>
      <c r="F909" s="4"/>
      <c r="G909" s="288"/>
      <c r="H909" s="288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288"/>
      <c r="B910" s="288"/>
      <c r="C910" s="288"/>
      <c r="D910" s="4"/>
      <c r="E910" s="288"/>
      <c r="F910" s="4"/>
      <c r="G910" s="288"/>
      <c r="H910" s="288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288"/>
      <c r="B911" s="288"/>
      <c r="C911" s="288"/>
      <c r="D911" s="4"/>
      <c r="E911" s="288"/>
      <c r="F911" s="4"/>
      <c r="G911" s="288"/>
      <c r="H911" s="288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288"/>
      <c r="B912" s="288"/>
      <c r="C912" s="288"/>
      <c r="D912" s="4"/>
      <c r="E912" s="288"/>
      <c r="F912" s="4"/>
      <c r="G912" s="288"/>
      <c r="H912" s="288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288"/>
      <c r="B913" s="288"/>
      <c r="C913" s="288"/>
      <c r="D913" s="4"/>
      <c r="E913" s="288"/>
      <c r="F913" s="4"/>
      <c r="G913" s="288"/>
      <c r="H913" s="288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288"/>
      <c r="B914" s="288"/>
      <c r="C914" s="288"/>
      <c r="D914" s="4"/>
      <c r="E914" s="288"/>
      <c r="F914" s="4"/>
      <c r="G914" s="288"/>
      <c r="H914" s="288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288"/>
      <c r="B915" s="288"/>
      <c r="C915" s="288"/>
      <c r="D915" s="4"/>
      <c r="E915" s="288"/>
      <c r="F915" s="4"/>
      <c r="G915" s="288"/>
      <c r="H915" s="288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288"/>
      <c r="B916" s="288"/>
      <c r="C916" s="288"/>
      <c r="D916" s="4"/>
      <c r="E916" s="288"/>
      <c r="F916" s="4"/>
      <c r="G916" s="288"/>
      <c r="H916" s="288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288"/>
      <c r="B917" s="288"/>
      <c r="C917" s="288"/>
      <c r="D917" s="4"/>
      <c r="E917" s="288"/>
      <c r="F917" s="4"/>
      <c r="G917" s="288"/>
      <c r="H917" s="288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288"/>
      <c r="B918" s="288"/>
      <c r="C918" s="288"/>
      <c r="D918" s="4"/>
      <c r="E918" s="288"/>
      <c r="F918" s="4"/>
      <c r="G918" s="288"/>
      <c r="H918" s="288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288"/>
      <c r="B919" s="288"/>
      <c r="C919" s="288"/>
      <c r="D919" s="4"/>
      <c r="E919" s="288"/>
      <c r="F919" s="4"/>
      <c r="G919" s="288"/>
      <c r="H919" s="288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288"/>
      <c r="B920" s="288"/>
      <c r="C920" s="288"/>
      <c r="D920" s="4"/>
      <c r="E920" s="288"/>
      <c r="F920" s="4"/>
      <c r="G920" s="288"/>
      <c r="H920" s="288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288"/>
      <c r="B921" s="288"/>
      <c r="C921" s="288"/>
      <c r="D921" s="4"/>
      <c r="E921" s="288"/>
      <c r="F921" s="4"/>
      <c r="G921" s="288"/>
      <c r="H921" s="288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288"/>
      <c r="B922" s="288"/>
      <c r="C922" s="288"/>
      <c r="D922" s="4"/>
      <c r="E922" s="288"/>
      <c r="F922" s="4"/>
      <c r="G922" s="288"/>
      <c r="H922" s="288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288"/>
      <c r="B923" s="288"/>
      <c r="C923" s="288"/>
      <c r="D923" s="4"/>
      <c r="E923" s="288"/>
      <c r="F923" s="4"/>
      <c r="G923" s="288"/>
      <c r="H923" s="288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288"/>
      <c r="B924" s="288"/>
      <c r="C924" s="288"/>
      <c r="D924" s="4"/>
      <c r="E924" s="288"/>
      <c r="F924" s="4"/>
      <c r="G924" s="288"/>
      <c r="H924" s="288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288"/>
      <c r="B925" s="288"/>
      <c r="C925" s="288"/>
      <c r="D925" s="4"/>
      <c r="E925" s="288"/>
      <c r="F925" s="4"/>
      <c r="G925" s="288"/>
      <c r="H925" s="288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288"/>
      <c r="B926" s="288"/>
      <c r="C926" s="288"/>
      <c r="D926" s="4"/>
      <c r="E926" s="288"/>
      <c r="F926" s="4"/>
      <c r="G926" s="288"/>
      <c r="H926" s="288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288"/>
      <c r="B927" s="288"/>
      <c r="C927" s="288"/>
      <c r="D927" s="4"/>
      <c r="E927" s="288"/>
      <c r="F927" s="4"/>
      <c r="G927" s="288"/>
      <c r="H927" s="288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288"/>
      <c r="B928" s="288"/>
      <c r="C928" s="288"/>
      <c r="D928" s="4"/>
      <c r="E928" s="288"/>
      <c r="F928" s="4"/>
      <c r="G928" s="288"/>
      <c r="H928" s="288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288"/>
      <c r="B929" s="288"/>
      <c r="C929" s="288"/>
      <c r="D929" s="4"/>
      <c r="E929" s="288"/>
      <c r="F929" s="4"/>
      <c r="G929" s="288"/>
      <c r="H929" s="288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288"/>
      <c r="B930" s="288"/>
      <c r="C930" s="288"/>
      <c r="D930" s="4"/>
      <c r="E930" s="288"/>
      <c r="F930" s="4"/>
      <c r="G930" s="288"/>
      <c r="H930" s="288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288"/>
      <c r="B931" s="288"/>
      <c r="C931" s="288"/>
      <c r="D931" s="4"/>
      <c r="E931" s="288"/>
      <c r="F931" s="4"/>
      <c r="G931" s="288"/>
      <c r="H931" s="288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288"/>
      <c r="B932" s="288"/>
      <c r="C932" s="288"/>
      <c r="D932" s="4"/>
      <c r="E932" s="288"/>
      <c r="F932" s="4"/>
      <c r="G932" s="288"/>
      <c r="H932" s="288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288"/>
      <c r="B933" s="288"/>
      <c r="C933" s="288"/>
      <c r="D933" s="4"/>
      <c r="E933" s="288"/>
      <c r="F933" s="4"/>
      <c r="G933" s="288"/>
      <c r="H933" s="288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288"/>
      <c r="B934" s="288"/>
      <c r="C934" s="288"/>
      <c r="D934" s="4"/>
      <c r="E934" s="288"/>
      <c r="F934" s="4"/>
      <c r="G934" s="288"/>
      <c r="H934" s="288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288"/>
      <c r="B935" s="288"/>
      <c r="C935" s="288"/>
      <c r="D935" s="4"/>
      <c r="E935" s="288"/>
      <c r="F935" s="4"/>
      <c r="G935" s="288"/>
      <c r="H935" s="288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288"/>
      <c r="B936" s="288"/>
      <c r="C936" s="288"/>
      <c r="D936" s="4"/>
      <c r="E936" s="288"/>
      <c r="F936" s="4"/>
      <c r="G936" s="288"/>
      <c r="H936" s="288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288"/>
      <c r="B937" s="288"/>
      <c r="C937" s="288"/>
      <c r="D937" s="4"/>
      <c r="E937" s="288"/>
      <c r="F937" s="4"/>
      <c r="G937" s="288"/>
      <c r="H937" s="288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288"/>
      <c r="B938" s="288"/>
      <c r="C938" s="288"/>
      <c r="D938" s="4"/>
      <c r="E938" s="288"/>
      <c r="F938" s="4"/>
      <c r="G938" s="288"/>
      <c r="H938" s="288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288"/>
      <c r="B939" s="288"/>
      <c r="C939" s="288"/>
      <c r="D939" s="4"/>
      <c r="E939" s="288"/>
      <c r="F939" s="4"/>
      <c r="G939" s="288"/>
      <c r="H939" s="288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288"/>
      <c r="B940" s="288"/>
      <c r="C940" s="288"/>
      <c r="D940" s="4"/>
      <c r="E940" s="288"/>
      <c r="F940" s="4"/>
      <c r="G940" s="288"/>
      <c r="H940" s="288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288"/>
      <c r="B941" s="288"/>
      <c r="C941" s="288"/>
      <c r="D941" s="4"/>
      <c r="E941" s="288"/>
      <c r="F941" s="4"/>
      <c r="G941" s="288"/>
      <c r="H941" s="288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288"/>
      <c r="B942" s="288"/>
      <c r="C942" s="288"/>
      <c r="D942" s="4"/>
      <c r="E942" s="288"/>
      <c r="F942" s="4"/>
      <c r="G942" s="288"/>
      <c r="H942" s="288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288"/>
      <c r="B943" s="288"/>
      <c r="C943" s="288"/>
      <c r="D943" s="4"/>
      <c r="E943" s="288"/>
      <c r="F943" s="4"/>
      <c r="G943" s="288"/>
      <c r="H943" s="288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288"/>
      <c r="B944" s="288"/>
      <c r="C944" s="288"/>
      <c r="D944" s="4"/>
      <c r="E944" s="288"/>
      <c r="F944" s="4"/>
      <c r="G944" s="288"/>
      <c r="H944" s="288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288"/>
      <c r="B945" s="288"/>
      <c r="C945" s="288"/>
      <c r="D945" s="4"/>
      <c r="E945" s="288"/>
      <c r="F945" s="4"/>
      <c r="G945" s="288"/>
      <c r="H945" s="288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288"/>
      <c r="B946" s="288"/>
      <c r="C946" s="288"/>
      <c r="D946" s="4"/>
      <c r="E946" s="288"/>
      <c r="F946" s="4"/>
      <c r="G946" s="288"/>
      <c r="H946" s="288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288"/>
      <c r="B947" s="288"/>
      <c r="C947" s="288"/>
      <c r="D947" s="4"/>
      <c r="E947" s="288"/>
      <c r="F947" s="4"/>
      <c r="G947" s="288"/>
      <c r="H947" s="288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288"/>
      <c r="B948" s="288"/>
      <c r="C948" s="288"/>
      <c r="D948" s="4"/>
      <c r="E948" s="288"/>
      <c r="F948" s="4"/>
      <c r="G948" s="288"/>
      <c r="H948" s="288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288"/>
      <c r="B949" s="288"/>
      <c r="C949" s="288"/>
      <c r="D949" s="4"/>
      <c r="E949" s="288"/>
      <c r="F949" s="4"/>
      <c r="G949" s="288"/>
      <c r="H949" s="288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288"/>
      <c r="B950" s="288"/>
      <c r="C950" s="288"/>
      <c r="D950" s="4"/>
      <c r="E950" s="288"/>
      <c r="F950" s="4"/>
      <c r="G950" s="288"/>
      <c r="H950" s="288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288"/>
      <c r="B951" s="288"/>
      <c r="C951" s="288"/>
      <c r="D951" s="4"/>
      <c r="E951" s="288"/>
      <c r="F951" s="4"/>
      <c r="G951" s="288"/>
      <c r="H951" s="288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288"/>
      <c r="B952" s="288"/>
      <c r="C952" s="288"/>
      <c r="D952" s="4"/>
      <c r="E952" s="288"/>
      <c r="F952" s="4"/>
      <c r="G952" s="288"/>
      <c r="H952" s="288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288"/>
      <c r="B953" s="288"/>
      <c r="C953" s="288"/>
      <c r="D953" s="4"/>
      <c r="E953" s="288"/>
      <c r="F953" s="4"/>
      <c r="G953" s="288"/>
      <c r="H953" s="288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288"/>
      <c r="B954" s="288"/>
      <c r="C954" s="288"/>
      <c r="D954" s="4"/>
      <c r="E954" s="288"/>
      <c r="F954" s="4"/>
      <c r="G954" s="288"/>
      <c r="H954" s="288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288"/>
      <c r="B955" s="288"/>
      <c r="C955" s="288"/>
      <c r="D955" s="4"/>
      <c r="E955" s="288"/>
      <c r="F955" s="4"/>
      <c r="G955" s="288"/>
      <c r="H955" s="288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288"/>
      <c r="B956" s="288"/>
      <c r="C956" s="288"/>
      <c r="D956" s="4"/>
      <c r="E956" s="288"/>
      <c r="F956" s="4"/>
      <c r="G956" s="288"/>
      <c r="H956" s="288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288"/>
      <c r="B957" s="288"/>
      <c r="C957" s="288"/>
      <c r="D957" s="4"/>
      <c r="E957" s="288"/>
      <c r="F957" s="4"/>
      <c r="G957" s="288"/>
      <c r="H957" s="288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288"/>
      <c r="B958" s="288"/>
      <c r="C958" s="288"/>
      <c r="D958" s="4"/>
      <c r="E958" s="288"/>
      <c r="F958" s="4"/>
      <c r="G958" s="288"/>
      <c r="H958" s="288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288"/>
      <c r="B959" s="288"/>
      <c r="C959" s="288"/>
      <c r="D959" s="4"/>
      <c r="E959" s="288"/>
      <c r="F959" s="4"/>
      <c r="G959" s="288"/>
      <c r="H959" s="288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288"/>
      <c r="B960" s="288"/>
      <c r="C960" s="288"/>
      <c r="D960" s="4"/>
      <c r="E960" s="288"/>
      <c r="F960" s="4"/>
      <c r="G960" s="288"/>
      <c r="H960" s="288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288"/>
      <c r="B961" s="288"/>
      <c r="C961" s="288"/>
      <c r="D961" s="4"/>
      <c r="E961" s="288"/>
      <c r="F961" s="4"/>
      <c r="G961" s="288"/>
      <c r="H961" s="288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288"/>
      <c r="B962" s="288"/>
      <c r="C962" s="288"/>
      <c r="D962" s="4"/>
      <c r="E962" s="288"/>
      <c r="F962" s="4"/>
      <c r="G962" s="288"/>
      <c r="H962" s="288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288"/>
      <c r="B963" s="288"/>
      <c r="C963" s="288"/>
      <c r="D963" s="4"/>
      <c r="E963" s="288"/>
      <c r="F963" s="4"/>
      <c r="G963" s="288"/>
      <c r="H963" s="288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288"/>
      <c r="B964" s="288"/>
      <c r="C964" s="288"/>
      <c r="D964" s="4"/>
      <c r="E964" s="288"/>
      <c r="F964" s="4"/>
      <c r="G964" s="288"/>
      <c r="H964" s="288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288"/>
      <c r="B965" s="288"/>
      <c r="C965" s="288"/>
      <c r="D965" s="4"/>
      <c r="E965" s="288"/>
      <c r="F965" s="4"/>
      <c r="G965" s="288"/>
      <c r="H965" s="288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288"/>
      <c r="B966" s="288"/>
      <c r="C966" s="288"/>
      <c r="D966" s="4"/>
      <c r="E966" s="288"/>
      <c r="F966" s="4"/>
      <c r="G966" s="288"/>
      <c r="H966" s="288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288"/>
      <c r="B967" s="288"/>
      <c r="C967" s="288"/>
      <c r="D967" s="4"/>
      <c r="E967" s="288"/>
      <c r="F967" s="4"/>
      <c r="G967" s="288"/>
      <c r="H967" s="288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288"/>
      <c r="B968" s="288"/>
      <c r="C968" s="288"/>
      <c r="D968" s="4"/>
      <c r="E968" s="288"/>
      <c r="F968" s="4"/>
      <c r="G968" s="288"/>
      <c r="H968" s="288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288"/>
      <c r="B969" s="288"/>
      <c r="C969" s="288"/>
      <c r="D969" s="4"/>
      <c r="E969" s="288"/>
      <c r="F969" s="4"/>
      <c r="G969" s="288"/>
      <c r="H969" s="288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288"/>
      <c r="B970" s="288"/>
      <c r="C970" s="288"/>
      <c r="D970" s="4"/>
      <c r="E970" s="288"/>
      <c r="F970" s="4"/>
      <c r="G970" s="288"/>
      <c r="H970" s="288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288"/>
      <c r="B971" s="288"/>
      <c r="C971" s="288"/>
      <c r="D971" s="4"/>
      <c r="E971" s="288"/>
      <c r="F971" s="4"/>
      <c r="G971" s="288"/>
      <c r="H971" s="288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288"/>
      <c r="B972" s="288"/>
      <c r="C972" s="288"/>
      <c r="D972" s="4"/>
      <c r="E972" s="288"/>
      <c r="F972" s="4"/>
      <c r="G972" s="288"/>
      <c r="H972" s="288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288"/>
      <c r="B973" s="288"/>
      <c r="C973" s="288"/>
      <c r="D973" s="4"/>
      <c r="E973" s="288"/>
      <c r="F973" s="4"/>
      <c r="G973" s="288"/>
      <c r="H973" s="288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288"/>
      <c r="B974" s="288"/>
      <c r="C974" s="288"/>
      <c r="D974" s="4"/>
      <c r="E974" s="288"/>
      <c r="F974" s="4"/>
      <c r="G974" s="288"/>
      <c r="H974" s="288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288"/>
      <c r="B975" s="288"/>
      <c r="C975" s="288"/>
      <c r="D975" s="4"/>
      <c r="E975" s="288"/>
      <c r="F975" s="4"/>
      <c r="G975" s="288"/>
      <c r="H975" s="288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288"/>
      <c r="B976" s="288"/>
      <c r="C976" s="288"/>
      <c r="D976" s="4"/>
      <c r="E976" s="288"/>
      <c r="F976" s="4"/>
      <c r="G976" s="288"/>
      <c r="H976" s="288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288"/>
      <c r="B977" s="288"/>
      <c r="C977" s="288"/>
      <c r="D977" s="4"/>
      <c r="E977" s="288"/>
      <c r="F977" s="4"/>
      <c r="G977" s="288"/>
      <c r="H977" s="288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288"/>
      <c r="B978" s="288"/>
      <c r="C978" s="288"/>
      <c r="D978" s="4"/>
      <c r="E978" s="288"/>
      <c r="F978" s="4"/>
      <c r="G978" s="288"/>
      <c r="H978" s="288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288"/>
      <c r="B979" s="288"/>
      <c r="C979" s="288"/>
      <c r="D979" s="4"/>
      <c r="E979" s="288"/>
      <c r="F979" s="4"/>
      <c r="G979" s="288"/>
      <c r="H979" s="288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288"/>
      <c r="B980" s="288"/>
      <c r="C980" s="288"/>
      <c r="D980" s="4"/>
      <c r="E980" s="288"/>
      <c r="F980" s="4"/>
      <c r="G980" s="288"/>
      <c r="H980" s="288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288"/>
      <c r="B981" s="288"/>
      <c r="C981" s="288"/>
      <c r="D981" s="4"/>
      <c r="E981" s="288"/>
      <c r="F981" s="4"/>
      <c r="G981" s="288"/>
      <c r="H981" s="288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288"/>
      <c r="B982" s="288"/>
      <c r="C982" s="288"/>
      <c r="D982" s="4"/>
      <c r="E982" s="288"/>
      <c r="F982" s="4"/>
      <c r="G982" s="288"/>
      <c r="H982" s="288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288"/>
      <c r="B983" s="288"/>
      <c r="C983" s="288"/>
      <c r="D983" s="4"/>
      <c r="E983" s="288"/>
      <c r="F983" s="4"/>
      <c r="G983" s="288"/>
      <c r="H983" s="288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288"/>
      <c r="B984" s="288"/>
      <c r="C984" s="288"/>
      <c r="D984" s="4"/>
      <c r="E984" s="288"/>
      <c r="F984" s="4"/>
      <c r="G984" s="288"/>
      <c r="H984" s="288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288"/>
      <c r="B985" s="288"/>
      <c r="C985" s="288"/>
      <c r="D985" s="4"/>
      <c r="E985" s="288"/>
      <c r="F985" s="4"/>
      <c r="G985" s="288"/>
      <c r="H985" s="288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288"/>
      <c r="B986" s="288"/>
      <c r="C986" s="288"/>
      <c r="D986" s="4"/>
      <c r="E986" s="288"/>
      <c r="F986" s="4"/>
      <c r="G986" s="288"/>
      <c r="H986" s="288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288"/>
      <c r="B987" s="288"/>
      <c r="C987" s="288"/>
      <c r="D987" s="4"/>
      <c r="E987" s="288"/>
      <c r="F987" s="4"/>
      <c r="G987" s="288"/>
      <c r="H987" s="288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288"/>
      <c r="B988" s="288"/>
      <c r="C988" s="288"/>
      <c r="D988" s="4"/>
      <c r="E988" s="288"/>
      <c r="F988" s="4"/>
      <c r="G988" s="288"/>
      <c r="H988" s="288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288"/>
      <c r="B989" s="288"/>
      <c r="C989" s="288"/>
      <c r="D989" s="4"/>
      <c r="E989" s="288"/>
      <c r="F989" s="4"/>
      <c r="G989" s="288"/>
      <c r="H989" s="288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288"/>
      <c r="B990" s="288"/>
      <c r="C990" s="288"/>
      <c r="D990" s="4"/>
      <c r="E990" s="288"/>
      <c r="F990" s="4"/>
      <c r="G990" s="288"/>
      <c r="H990" s="288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288"/>
      <c r="B991" s="288"/>
      <c r="C991" s="288"/>
      <c r="D991" s="4"/>
      <c r="E991" s="288"/>
      <c r="F991" s="4"/>
      <c r="G991" s="288"/>
      <c r="H991" s="288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288"/>
      <c r="B992" s="288"/>
      <c r="C992" s="288"/>
      <c r="D992" s="4"/>
      <c r="E992" s="288"/>
      <c r="F992" s="4"/>
      <c r="G992" s="288"/>
      <c r="H992" s="288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288"/>
      <c r="B993" s="288"/>
      <c r="C993" s="288"/>
      <c r="D993" s="4"/>
      <c r="E993" s="288"/>
      <c r="F993" s="4"/>
      <c r="G993" s="288"/>
      <c r="H993" s="288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288"/>
      <c r="B994" s="288"/>
      <c r="C994" s="288"/>
      <c r="D994" s="4"/>
      <c r="E994" s="288"/>
      <c r="F994" s="4"/>
      <c r="G994" s="288"/>
      <c r="H994" s="288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288"/>
      <c r="B995" s="288"/>
      <c r="C995" s="288"/>
      <c r="D995" s="4"/>
      <c r="E995" s="288"/>
      <c r="F995" s="4"/>
      <c r="G995" s="288"/>
      <c r="H995" s="288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288"/>
      <c r="B996" s="288"/>
      <c r="C996" s="288"/>
      <c r="D996" s="4"/>
      <c r="E996" s="288"/>
      <c r="F996" s="4"/>
      <c r="G996" s="288"/>
      <c r="H996" s="288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288"/>
      <c r="B997" s="288"/>
      <c r="C997" s="288"/>
      <c r="D997" s="4"/>
      <c r="E997" s="288"/>
      <c r="F997" s="4"/>
      <c r="G997" s="288"/>
      <c r="H997" s="288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288"/>
      <c r="B998" s="288"/>
      <c r="C998" s="288"/>
      <c r="D998" s="4"/>
      <c r="E998" s="288"/>
      <c r="F998" s="4"/>
      <c r="G998" s="288"/>
      <c r="H998" s="288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288"/>
      <c r="B999" s="288"/>
      <c r="C999" s="288"/>
      <c r="D999" s="4"/>
      <c r="E999" s="288"/>
      <c r="F999" s="4"/>
      <c r="G999" s="288"/>
      <c r="H999" s="288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288"/>
      <c r="B1000" s="288"/>
      <c r="C1000" s="288"/>
      <c r="D1000" s="4"/>
      <c r="E1000" s="288"/>
      <c r="F1000" s="4"/>
      <c r="G1000" s="288"/>
      <c r="H1000" s="288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OV</cp:lastModifiedBy>
  <dcterms:created xsi:type="dcterms:W3CDTF">2020-10-30T14:42:31Z</dcterms:created>
  <dcterms:modified xsi:type="dcterms:W3CDTF">2021-11-15T09:26:15Z</dcterms:modified>
</cp:coreProperties>
</file>