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docudays/Desktop/"/>
    </mc:Choice>
  </mc:AlternateContent>
  <xr:revisionPtr revIDLastSave="0" documentId="13_ncr:1_{DF96F674-8292-7441-907B-33255BECFC56}" xr6:coauthVersionLast="47" xr6:coauthVersionMax="47" xr10:uidLastSave="{00000000-0000-0000-0000-000000000000}"/>
  <bookViews>
    <workbookView xWindow="2280" yWindow="600" windowWidth="30940" windowHeight="14800" activeTab="1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Витрати!$A$9:$T$9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jCWyUu/OrMMA9Kw9Z8ukyYsPM9g=="/>
    </ext>
  </extLst>
</workbook>
</file>

<file path=xl/calcChain.xml><?xml version="1.0" encoding="utf-8"?>
<calcChain xmlns="http://schemas.openxmlformats.org/spreadsheetml/2006/main">
  <c r="P47" i="2" l="1"/>
  <c r="P45" i="2" l="1"/>
  <c r="P49" i="2" s="1"/>
  <c r="O30" i="2"/>
  <c r="O28" i="2"/>
  <c r="O26" i="2"/>
  <c r="O25" i="2"/>
  <c r="P141" i="2"/>
  <c r="M141" i="2"/>
  <c r="I141" i="2"/>
  <c r="J141" i="2" s="1"/>
  <c r="R141" i="2" s="1"/>
  <c r="G141" i="2"/>
  <c r="Q141" i="2" s="1"/>
  <c r="S141" i="2" s="1"/>
  <c r="T141" i="2" s="1"/>
  <c r="Q140" i="2"/>
  <c r="P140" i="2"/>
  <c r="M140" i="2"/>
  <c r="J140" i="2"/>
  <c r="R140" i="2" s="1"/>
  <c r="G140" i="2"/>
  <c r="Q139" i="2"/>
  <c r="S139" i="2" s="1"/>
  <c r="T139" i="2" s="1"/>
  <c r="P139" i="2"/>
  <c r="M139" i="2"/>
  <c r="J139" i="2"/>
  <c r="R139" i="2" s="1"/>
  <c r="G139" i="2"/>
  <c r="Q138" i="2"/>
  <c r="S138" i="2" s="1"/>
  <c r="T138" i="2" s="1"/>
  <c r="P138" i="2"/>
  <c r="M138" i="2"/>
  <c r="J138" i="2"/>
  <c r="R138" i="2" s="1"/>
  <c r="G138" i="2"/>
  <c r="Q137" i="2"/>
  <c r="P137" i="2"/>
  <c r="M137" i="2"/>
  <c r="J137" i="2"/>
  <c r="R137" i="2" s="1"/>
  <c r="G137" i="2"/>
  <c r="Q136" i="2"/>
  <c r="S136" i="2" s="1"/>
  <c r="T136" i="2" s="1"/>
  <c r="P136" i="2"/>
  <c r="M136" i="2"/>
  <c r="J136" i="2"/>
  <c r="R136" i="2" s="1"/>
  <c r="G136" i="2"/>
  <c r="Q135" i="2"/>
  <c r="P135" i="2"/>
  <c r="M135" i="2"/>
  <c r="J135" i="2"/>
  <c r="R135" i="2" s="1"/>
  <c r="G135" i="2"/>
  <c r="G134" i="2" s="1"/>
  <c r="P134" i="2"/>
  <c r="O134" i="2"/>
  <c r="N134" i="2"/>
  <c r="M134" i="2"/>
  <c r="M142" i="2" s="1"/>
  <c r="L134" i="2"/>
  <c r="K134" i="2"/>
  <c r="K142" i="2" s="1"/>
  <c r="I134" i="2"/>
  <c r="I142" i="2" s="1"/>
  <c r="H134" i="2"/>
  <c r="H142" i="2" s="1"/>
  <c r="F134" i="2"/>
  <c r="E134" i="2"/>
  <c r="P133" i="2"/>
  <c r="M133" i="2"/>
  <c r="J133" i="2"/>
  <c r="J132" i="2" s="1"/>
  <c r="R132" i="2" s="1"/>
  <c r="G133" i="2"/>
  <c r="G132" i="2" s="1"/>
  <c r="Q132" i="2" s="1"/>
  <c r="S132" i="2" s="1"/>
  <c r="P132" i="2"/>
  <c r="O132" i="2"/>
  <c r="N132" i="2"/>
  <c r="M132" i="2"/>
  <c r="L132" i="2"/>
  <c r="K132" i="2"/>
  <c r="I132" i="2"/>
  <c r="H132" i="2"/>
  <c r="F132" i="2"/>
  <c r="E132" i="2"/>
  <c r="P131" i="2"/>
  <c r="M131" i="2"/>
  <c r="J131" i="2"/>
  <c r="G131" i="2"/>
  <c r="P130" i="2"/>
  <c r="P128" i="2" s="1"/>
  <c r="O128" i="2"/>
  <c r="O142" i="2" s="1"/>
  <c r="M130" i="2"/>
  <c r="J130" i="2"/>
  <c r="G130" i="2"/>
  <c r="Q130" i="2" s="1"/>
  <c r="Q129" i="2"/>
  <c r="P129" i="2"/>
  <c r="M129" i="2"/>
  <c r="J129" i="2"/>
  <c r="R129" i="2" s="1"/>
  <c r="G129" i="2"/>
  <c r="G128" i="2" s="1"/>
  <c r="Q128" i="2" s="1"/>
  <c r="N128" i="2"/>
  <c r="M128" i="2"/>
  <c r="L128" i="2"/>
  <c r="K128" i="2"/>
  <c r="I128" i="2"/>
  <c r="H128" i="2"/>
  <c r="E128" i="2"/>
  <c r="E142" i="2" s="1"/>
  <c r="P127" i="2"/>
  <c r="M127" i="2"/>
  <c r="J127" i="2"/>
  <c r="G127" i="2"/>
  <c r="Q126" i="2"/>
  <c r="S126" i="2" s="1"/>
  <c r="T126" i="2" s="1"/>
  <c r="P126" i="2"/>
  <c r="R126" i="2" s="1"/>
  <c r="M126" i="2"/>
  <c r="J126" i="2"/>
  <c r="G126" i="2"/>
  <c r="Q125" i="2"/>
  <c r="S125" i="2" s="1"/>
  <c r="T125" i="2" s="1"/>
  <c r="P125" i="2"/>
  <c r="M125" i="2"/>
  <c r="J125" i="2"/>
  <c r="R125" i="2" s="1"/>
  <c r="R123" i="2" s="1"/>
  <c r="G125" i="2"/>
  <c r="P124" i="2"/>
  <c r="M124" i="2"/>
  <c r="J124" i="2"/>
  <c r="G124" i="2"/>
  <c r="G123" i="2" s="1"/>
  <c r="P123" i="2"/>
  <c r="O123" i="2"/>
  <c r="N123" i="2"/>
  <c r="M123" i="2"/>
  <c r="L123" i="2"/>
  <c r="K123" i="2"/>
  <c r="J123" i="2"/>
  <c r="E123" i="2"/>
  <c r="O121" i="2"/>
  <c r="N121" i="2"/>
  <c r="L121" i="2"/>
  <c r="J121" i="2"/>
  <c r="I121" i="2"/>
  <c r="H121" i="2"/>
  <c r="F121" i="2"/>
  <c r="E121" i="2"/>
  <c r="P120" i="2"/>
  <c r="K120" i="2"/>
  <c r="K121" i="2" s="1"/>
  <c r="J120" i="2"/>
  <c r="P119" i="2"/>
  <c r="R119" i="2" s="1"/>
  <c r="M119" i="2"/>
  <c r="Q119" i="2" s="1"/>
  <c r="S119" i="2" s="1"/>
  <c r="T119" i="2" s="1"/>
  <c r="J119" i="2"/>
  <c r="R118" i="2"/>
  <c r="P118" i="2"/>
  <c r="M118" i="2"/>
  <c r="Q118" i="2" s="1"/>
  <c r="S118" i="2" s="1"/>
  <c r="T118" i="2" s="1"/>
  <c r="J118" i="2"/>
  <c r="G118" i="2"/>
  <c r="R117" i="2"/>
  <c r="P117" i="2"/>
  <c r="M117" i="2"/>
  <c r="Q117" i="2" s="1"/>
  <c r="S117" i="2" s="1"/>
  <c r="T117" i="2" s="1"/>
  <c r="J117" i="2"/>
  <c r="G117" i="2"/>
  <c r="R116" i="2"/>
  <c r="P116" i="2"/>
  <c r="P121" i="2" s="1"/>
  <c r="M116" i="2"/>
  <c r="Q116" i="2" s="1"/>
  <c r="S116" i="2" s="1"/>
  <c r="T116" i="2" s="1"/>
  <c r="J116" i="2"/>
  <c r="I116" i="2"/>
  <c r="G116" i="2"/>
  <c r="G121" i="2" s="1"/>
  <c r="O114" i="2"/>
  <c r="N114" i="2"/>
  <c r="L114" i="2"/>
  <c r="K114" i="2"/>
  <c r="I114" i="2"/>
  <c r="H114" i="2"/>
  <c r="G114" i="2"/>
  <c r="Q114" i="2" s="1"/>
  <c r="F114" i="2"/>
  <c r="E114" i="2"/>
  <c r="P113" i="2"/>
  <c r="P114" i="2" s="1"/>
  <c r="M113" i="2"/>
  <c r="M114" i="2" s="1"/>
  <c r="J113" i="2"/>
  <c r="J114" i="2" s="1"/>
  <c r="G113" i="2"/>
  <c r="E120" i="2" s="1"/>
  <c r="G120" i="2" s="1"/>
  <c r="O111" i="2"/>
  <c r="N111" i="2"/>
  <c r="M111" i="2"/>
  <c r="L111" i="2"/>
  <c r="K111" i="2"/>
  <c r="I111" i="2"/>
  <c r="H111" i="2"/>
  <c r="F111" i="2"/>
  <c r="E111" i="2"/>
  <c r="P110" i="2"/>
  <c r="M110" i="2"/>
  <c r="J110" i="2"/>
  <c r="J111" i="2" s="1"/>
  <c r="R111" i="2" s="1"/>
  <c r="G110" i="2"/>
  <c r="P109" i="2"/>
  <c r="P111" i="2" s="1"/>
  <c r="M109" i="2"/>
  <c r="J109" i="2"/>
  <c r="G109" i="2"/>
  <c r="G111" i="2" s="1"/>
  <c r="Q111" i="2" s="1"/>
  <c r="N107" i="2"/>
  <c r="L107" i="2"/>
  <c r="K107" i="2"/>
  <c r="J107" i="2"/>
  <c r="H107" i="2"/>
  <c r="F107" i="2"/>
  <c r="E107" i="2"/>
  <c r="R106" i="2"/>
  <c r="P106" i="2"/>
  <c r="M106" i="2"/>
  <c r="J106" i="2"/>
  <c r="G106" i="2"/>
  <c r="Q106" i="2" s="1"/>
  <c r="S106" i="2" s="1"/>
  <c r="T106" i="2" s="1"/>
  <c r="R105" i="2"/>
  <c r="Q105" i="2"/>
  <c r="S105" i="2" s="1"/>
  <c r="T105" i="2" s="1"/>
  <c r="P105" i="2"/>
  <c r="M105" i="2"/>
  <c r="J105" i="2"/>
  <c r="I105" i="2"/>
  <c r="I107" i="2" s="1"/>
  <c r="G105" i="2"/>
  <c r="G107" i="2" s="1"/>
  <c r="Q107" i="2" s="1"/>
  <c r="O104" i="2"/>
  <c r="O107" i="2" s="1"/>
  <c r="M104" i="2"/>
  <c r="M107" i="2" s="1"/>
  <c r="J104" i="2"/>
  <c r="G104" i="2"/>
  <c r="Q104" i="2" s="1"/>
  <c r="J102" i="2"/>
  <c r="E102" i="2"/>
  <c r="G100" i="2"/>
  <c r="J99" i="2"/>
  <c r="G99" i="2"/>
  <c r="G98" i="2"/>
  <c r="J97" i="2"/>
  <c r="G97" i="2"/>
  <c r="G96" i="2"/>
  <c r="J95" i="2"/>
  <c r="P93" i="2"/>
  <c r="M93" i="2"/>
  <c r="J93" i="2"/>
  <c r="P92" i="2"/>
  <c r="M92" i="2"/>
  <c r="J92" i="2"/>
  <c r="G92" i="2"/>
  <c r="P91" i="2"/>
  <c r="M91" i="2"/>
  <c r="J91" i="2"/>
  <c r="G91" i="2"/>
  <c r="P90" i="2"/>
  <c r="M90" i="2"/>
  <c r="J90" i="2"/>
  <c r="J101" i="2" s="1"/>
  <c r="G90" i="2"/>
  <c r="P89" i="2"/>
  <c r="M89" i="2"/>
  <c r="J89" i="2"/>
  <c r="J100" i="2" s="1"/>
  <c r="G89" i="2"/>
  <c r="P88" i="2"/>
  <c r="M88" i="2"/>
  <c r="J88" i="2"/>
  <c r="G88" i="2"/>
  <c r="P87" i="2"/>
  <c r="M87" i="2"/>
  <c r="J87" i="2"/>
  <c r="J98" i="2" s="1"/>
  <c r="G87" i="2"/>
  <c r="P86" i="2"/>
  <c r="M86" i="2"/>
  <c r="J86" i="2"/>
  <c r="G86" i="2"/>
  <c r="E93" i="2" s="1"/>
  <c r="P85" i="2"/>
  <c r="M85" i="2"/>
  <c r="J85" i="2"/>
  <c r="J96" i="2" s="1"/>
  <c r="G85" i="2"/>
  <c r="P84" i="2"/>
  <c r="P83" i="2" s="1"/>
  <c r="P94" i="2" s="1"/>
  <c r="M84" i="2"/>
  <c r="M83" i="2" s="1"/>
  <c r="M94" i="2" s="1"/>
  <c r="J84" i="2"/>
  <c r="G84" i="2"/>
  <c r="O83" i="2"/>
  <c r="O94" i="2" s="1"/>
  <c r="N83" i="2"/>
  <c r="N94" i="2" s="1"/>
  <c r="L83" i="2"/>
  <c r="L94" i="2" s="1"/>
  <c r="K83" i="2"/>
  <c r="K94" i="2" s="1"/>
  <c r="I83" i="2"/>
  <c r="I94" i="2" s="1"/>
  <c r="H83" i="2"/>
  <c r="H94" i="2" s="1"/>
  <c r="F83" i="2"/>
  <c r="F94" i="2" s="1"/>
  <c r="H81" i="2"/>
  <c r="P80" i="2"/>
  <c r="P79" i="2" s="1"/>
  <c r="P81" i="2" s="1"/>
  <c r="M80" i="2"/>
  <c r="M79" i="2" s="1"/>
  <c r="M81" i="2" s="1"/>
  <c r="J80" i="2"/>
  <c r="G80" i="2"/>
  <c r="O79" i="2"/>
  <c r="O81" i="2" s="1"/>
  <c r="N79" i="2"/>
  <c r="N81" i="2" s="1"/>
  <c r="L79" i="2"/>
  <c r="K79" i="2"/>
  <c r="K81" i="2" s="1"/>
  <c r="J79" i="2"/>
  <c r="I79" i="2"/>
  <c r="I81" i="2" s="1"/>
  <c r="H79" i="2"/>
  <c r="G79" i="2"/>
  <c r="G81" i="2" s="1"/>
  <c r="F79" i="2"/>
  <c r="F81" i="2" s="1"/>
  <c r="E79" i="2"/>
  <c r="P78" i="2"/>
  <c r="M78" i="2"/>
  <c r="M77" i="2" s="1"/>
  <c r="Q77" i="2" s="1"/>
  <c r="J78" i="2"/>
  <c r="J77" i="2" s="1"/>
  <c r="R77" i="2" s="1"/>
  <c r="G78" i="2"/>
  <c r="P77" i="2"/>
  <c r="O77" i="2"/>
  <c r="N77" i="2"/>
  <c r="L77" i="2"/>
  <c r="K77" i="2"/>
  <c r="I77" i="2"/>
  <c r="H77" i="2"/>
  <c r="G77" i="2"/>
  <c r="F77" i="2"/>
  <c r="E77" i="2"/>
  <c r="E81" i="2" s="1"/>
  <c r="P76" i="2"/>
  <c r="M76" i="2"/>
  <c r="J76" i="2"/>
  <c r="J75" i="2" s="1"/>
  <c r="R75" i="2" s="1"/>
  <c r="G76" i="2"/>
  <c r="G75" i="2" s="1"/>
  <c r="Q75" i="2" s="1"/>
  <c r="P75" i="2"/>
  <c r="O75" i="2"/>
  <c r="N75" i="2"/>
  <c r="M75" i="2"/>
  <c r="L75" i="2"/>
  <c r="L81" i="2" s="1"/>
  <c r="K75" i="2"/>
  <c r="I75" i="2"/>
  <c r="H75" i="2"/>
  <c r="F75" i="2"/>
  <c r="E75" i="2"/>
  <c r="K73" i="2"/>
  <c r="H73" i="2"/>
  <c r="F73" i="2"/>
  <c r="P72" i="2"/>
  <c r="M72" i="2"/>
  <c r="J72" i="2"/>
  <c r="G72" i="2"/>
  <c r="P71" i="2"/>
  <c r="M71" i="2"/>
  <c r="J71" i="2"/>
  <c r="G71" i="2"/>
  <c r="G70" i="2"/>
  <c r="G69" i="2" s="1"/>
  <c r="P68" i="2"/>
  <c r="P67" i="2" s="1"/>
  <c r="P73" i="2" s="1"/>
  <c r="M68" i="2"/>
  <c r="M67" i="2" s="1"/>
  <c r="M73" i="2" s="1"/>
  <c r="J68" i="2"/>
  <c r="G68" i="2"/>
  <c r="O67" i="2"/>
  <c r="O73" i="2" s="1"/>
  <c r="N67" i="2"/>
  <c r="N73" i="2" s="1"/>
  <c r="L67" i="2"/>
  <c r="L73" i="2" s="1"/>
  <c r="K67" i="2"/>
  <c r="J67" i="2"/>
  <c r="J73" i="2" s="1"/>
  <c r="R73" i="2" s="1"/>
  <c r="I67" i="2"/>
  <c r="I73" i="2" s="1"/>
  <c r="H67" i="2"/>
  <c r="G67" i="2"/>
  <c r="G73" i="2" s="1"/>
  <c r="Q73" i="2" s="1"/>
  <c r="S73" i="2" s="1"/>
  <c r="E67" i="2"/>
  <c r="E73" i="2" s="1"/>
  <c r="E71" i="2" s="1"/>
  <c r="E69" i="2" s="1"/>
  <c r="F65" i="2"/>
  <c r="Q64" i="2"/>
  <c r="P64" i="2"/>
  <c r="M64" i="2"/>
  <c r="M63" i="2" s="1"/>
  <c r="J64" i="2"/>
  <c r="J63" i="2" s="1"/>
  <c r="G64" i="2"/>
  <c r="G63" i="2" s="1"/>
  <c r="P63" i="2"/>
  <c r="P65" i="2" s="1"/>
  <c r="O63" i="2"/>
  <c r="O65" i="2" s="1"/>
  <c r="N63" i="2"/>
  <c r="N65" i="2" s="1"/>
  <c r="L63" i="2"/>
  <c r="L65" i="2" s="1"/>
  <c r="K63" i="2"/>
  <c r="K65" i="2" s="1"/>
  <c r="I63" i="2"/>
  <c r="H63" i="2"/>
  <c r="H65" i="2" s="1"/>
  <c r="E63" i="2"/>
  <c r="P62" i="2"/>
  <c r="M62" i="2"/>
  <c r="J62" i="2"/>
  <c r="G62" i="2"/>
  <c r="P61" i="2"/>
  <c r="O61" i="2"/>
  <c r="N61" i="2"/>
  <c r="M61" i="2"/>
  <c r="Q61" i="2" s="1"/>
  <c r="L61" i="2"/>
  <c r="K61" i="2"/>
  <c r="J61" i="2"/>
  <c r="R61" i="2" s="1"/>
  <c r="I61" i="2"/>
  <c r="I65" i="2" s="1"/>
  <c r="H61" i="2"/>
  <c r="G61" i="2"/>
  <c r="E61" i="2"/>
  <c r="P60" i="2"/>
  <c r="M60" i="2"/>
  <c r="J60" i="2"/>
  <c r="G60" i="2"/>
  <c r="P59" i="2"/>
  <c r="M59" i="2"/>
  <c r="M57" i="2" s="1"/>
  <c r="J59" i="2"/>
  <c r="G59" i="2"/>
  <c r="P58" i="2"/>
  <c r="P57" i="2" s="1"/>
  <c r="M58" i="2"/>
  <c r="J58" i="2"/>
  <c r="G58" i="2"/>
  <c r="G57" i="2" s="1"/>
  <c r="Q57" i="2" s="1"/>
  <c r="S57" i="2" s="1"/>
  <c r="O57" i="2"/>
  <c r="N57" i="2"/>
  <c r="L57" i="2"/>
  <c r="K57" i="2"/>
  <c r="J57" i="2"/>
  <c r="R57" i="2" s="1"/>
  <c r="I57" i="2"/>
  <c r="H57" i="2"/>
  <c r="E57" i="2"/>
  <c r="P56" i="2"/>
  <c r="M56" i="2"/>
  <c r="J56" i="2"/>
  <c r="G56" i="2"/>
  <c r="P55" i="2"/>
  <c r="M55" i="2"/>
  <c r="J55" i="2"/>
  <c r="J53" i="2" s="1"/>
  <c r="R53" i="2" s="1"/>
  <c r="G55" i="2"/>
  <c r="P54" i="2"/>
  <c r="M54" i="2"/>
  <c r="M53" i="2" s="1"/>
  <c r="J54" i="2"/>
  <c r="G54" i="2"/>
  <c r="G53" i="2" s="1"/>
  <c r="Q53" i="2" s="1"/>
  <c r="P53" i="2"/>
  <c r="O53" i="2"/>
  <c r="N53" i="2"/>
  <c r="L53" i="2"/>
  <c r="K53" i="2"/>
  <c r="I53" i="2"/>
  <c r="H53" i="2"/>
  <c r="E53" i="2"/>
  <c r="E65" i="2" s="1"/>
  <c r="P52" i="2"/>
  <c r="M52" i="2"/>
  <c r="M51" i="2" s="1"/>
  <c r="J52" i="2"/>
  <c r="G52" i="2"/>
  <c r="P51" i="2"/>
  <c r="O51" i="2"/>
  <c r="N51" i="2"/>
  <c r="L51" i="2"/>
  <c r="K51" i="2"/>
  <c r="J51" i="2"/>
  <c r="R51" i="2" s="1"/>
  <c r="I51" i="2"/>
  <c r="H51" i="2"/>
  <c r="G51" i="2"/>
  <c r="E51" i="2"/>
  <c r="G49" i="2"/>
  <c r="P48" i="2"/>
  <c r="M48" i="2"/>
  <c r="J48" i="2"/>
  <c r="M47" i="2"/>
  <c r="Q47" i="2" s="1"/>
  <c r="J47" i="2"/>
  <c r="P46" i="2"/>
  <c r="M46" i="2"/>
  <c r="J46" i="2"/>
  <c r="J45" i="2" s="1"/>
  <c r="N45" i="2"/>
  <c r="N49" i="2" s="1"/>
  <c r="M45" i="2"/>
  <c r="M49" i="2" s="1"/>
  <c r="L45" i="2"/>
  <c r="L49" i="2" s="1"/>
  <c r="K45" i="2"/>
  <c r="K49" i="2" s="1"/>
  <c r="I45" i="2"/>
  <c r="I49" i="2" s="1"/>
  <c r="H45" i="2"/>
  <c r="H49" i="2" s="1"/>
  <c r="G45" i="2"/>
  <c r="F45" i="2"/>
  <c r="F49" i="2" s="1"/>
  <c r="E45" i="2"/>
  <c r="E49" i="2" s="1"/>
  <c r="P44" i="2"/>
  <c r="M44" i="2"/>
  <c r="M43" i="2" s="1"/>
  <c r="J44" i="2"/>
  <c r="G44" i="2"/>
  <c r="P43" i="2"/>
  <c r="O43" i="2"/>
  <c r="N43" i="2"/>
  <c r="L43" i="2"/>
  <c r="K43" i="2"/>
  <c r="J43" i="2"/>
  <c r="R43" i="2" s="1"/>
  <c r="I43" i="2"/>
  <c r="H43" i="2"/>
  <c r="G43" i="2"/>
  <c r="F43" i="2"/>
  <c r="E43" i="2"/>
  <c r="P40" i="2"/>
  <c r="M40" i="2"/>
  <c r="J40" i="2"/>
  <c r="G40" i="2"/>
  <c r="P39" i="2"/>
  <c r="M39" i="2"/>
  <c r="K39" i="2"/>
  <c r="J39" i="2"/>
  <c r="G39" i="2"/>
  <c r="G41" i="2" s="1"/>
  <c r="E39" i="2"/>
  <c r="E41" i="2" s="1"/>
  <c r="M38" i="2"/>
  <c r="M37" i="2" s="1"/>
  <c r="G38" i="2"/>
  <c r="P37" i="2"/>
  <c r="P35" i="2" s="1"/>
  <c r="O37" i="2"/>
  <c r="N37" i="2"/>
  <c r="K37" i="2"/>
  <c r="K41" i="2" s="1"/>
  <c r="G37" i="2"/>
  <c r="E37" i="2"/>
  <c r="P36" i="2"/>
  <c r="M36" i="2"/>
  <c r="J36" i="2"/>
  <c r="J35" i="2" s="1"/>
  <c r="G36" i="2"/>
  <c r="G35" i="2" s="1"/>
  <c r="M35" i="2"/>
  <c r="K35" i="2"/>
  <c r="E35" i="2"/>
  <c r="K33" i="2"/>
  <c r="I33" i="2"/>
  <c r="E33" i="2"/>
  <c r="Q32" i="2"/>
  <c r="P32" i="2"/>
  <c r="J32" i="2"/>
  <c r="R32" i="2" s="1"/>
  <c r="S32" i="2" s="1"/>
  <c r="T32" i="2" s="1"/>
  <c r="Q31" i="2"/>
  <c r="P31" i="2"/>
  <c r="J31" i="2"/>
  <c r="R31" i="2" s="1"/>
  <c r="S31" i="2" s="1"/>
  <c r="T31" i="2" s="1"/>
  <c r="Q30" i="2"/>
  <c r="P30" i="2"/>
  <c r="J30" i="2"/>
  <c r="Q29" i="2"/>
  <c r="P29" i="2"/>
  <c r="O29" i="2"/>
  <c r="J29" i="2"/>
  <c r="R29" i="2" s="1"/>
  <c r="S29" i="2" s="1"/>
  <c r="T29" i="2" s="1"/>
  <c r="Q28" i="2"/>
  <c r="P28" i="2"/>
  <c r="R28" i="2" s="1"/>
  <c r="J28" i="2"/>
  <c r="Q27" i="2"/>
  <c r="P27" i="2"/>
  <c r="J27" i="2"/>
  <c r="R27" i="2" s="1"/>
  <c r="Q26" i="2"/>
  <c r="P26" i="2"/>
  <c r="J26" i="2"/>
  <c r="Q25" i="2"/>
  <c r="P25" i="2"/>
  <c r="J25" i="2"/>
  <c r="Q24" i="2"/>
  <c r="P24" i="2"/>
  <c r="J24" i="2"/>
  <c r="J23" i="2" s="1"/>
  <c r="N23" i="2"/>
  <c r="M23" i="2"/>
  <c r="K23" i="2"/>
  <c r="G23" i="2"/>
  <c r="Q23" i="2" s="1"/>
  <c r="E23" i="2"/>
  <c r="M22" i="2"/>
  <c r="J22" i="2"/>
  <c r="G22" i="2"/>
  <c r="P18" i="2"/>
  <c r="M18" i="2"/>
  <c r="Q18" i="2" s="1"/>
  <c r="J18" i="2"/>
  <c r="R18" i="2" s="1"/>
  <c r="G18" i="2"/>
  <c r="P17" i="2"/>
  <c r="J17" i="2"/>
  <c r="H21" i="2" s="1"/>
  <c r="J21" i="2" s="1"/>
  <c r="G17" i="2"/>
  <c r="R16" i="2"/>
  <c r="M16" i="2"/>
  <c r="J16" i="2"/>
  <c r="J15" i="2" s="1"/>
  <c r="G16" i="2"/>
  <c r="Q16" i="2" s="1"/>
  <c r="S16" i="2" s="1"/>
  <c r="M15" i="2"/>
  <c r="K20" i="2" s="1"/>
  <c r="G15" i="2"/>
  <c r="E20" i="2" s="1"/>
  <c r="Q14" i="2"/>
  <c r="P14" i="2"/>
  <c r="M14" i="2"/>
  <c r="J14" i="2"/>
  <c r="J13" i="2" s="1"/>
  <c r="R13" i="2" s="1"/>
  <c r="G14" i="2"/>
  <c r="P13" i="2"/>
  <c r="M13" i="2"/>
  <c r="G13" i="2"/>
  <c r="Q13" i="2" s="1"/>
  <c r="L23" i="1"/>
  <c r="H23" i="1"/>
  <c r="G23" i="1"/>
  <c r="E23" i="1"/>
  <c r="D23" i="1"/>
  <c r="J22" i="1"/>
  <c r="O47" i="2" l="1"/>
  <c r="O45" i="2" s="1"/>
  <c r="O49" i="2" s="1"/>
  <c r="R47" i="2"/>
  <c r="S47" i="2" s="1"/>
  <c r="T47" i="2" s="1"/>
  <c r="N142" i="2"/>
  <c r="R130" i="2"/>
  <c r="S130" i="2" s="1"/>
  <c r="T130" i="2" s="1"/>
  <c r="R30" i="2"/>
  <c r="S30" i="2" s="1"/>
  <c r="T30" i="2" s="1"/>
  <c r="S28" i="2"/>
  <c r="T28" i="2" s="1"/>
  <c r="R26" i="2"/>
  <c r="S26" i="2" s="1"/>
  <c r="T26" i="2" s="1"/>
  <c r="R25" i="2"/>
  <c r="S25" i="2" s="1"/>
  <c r="T25" i="2" s="1"/>
  <c r="P23" i="2"/>
  <c r="R23" i="2" s="1"/>
  <c r="S23" i="2" s="1"/>
  <c r="T23" i="2" s="1"/>
  <c r="S61" i="2"/>
  <c r="S135" i="2"/>
  <c r="T135" i="2" s="1"/>
  <c r="S13" i="2"/>
  <c r="Q63" i="2"/>
  <c r="G65" i="2"/>
  <c r="J81" i="2"/>
  <c r="M20" i="2"/>
  <c r="M41" i="2"/>
  <c r="Q43" i="2"/>
  <c r="S53" i="2"/>
  <c r="J65" i="2"/>
  <c r="R63" i="2"/>
  <c r="R65" i="2" s="1"/>
  <c r="S75" i="2"/>
  <c r="S77" i="2"/>
  <c r="E83" i="2"/>
  <c r="E94" i="2" s="1"/>
  <c r="G93" i="2"/>
  <c r="G83" i="2" s="1"/>
  <c r="S111" i="2"/>
  <c r="R121" i="2"/>
  <c r="S140" i="2"/>
  <c r="T140" i="2" s="1"/>
  <c r="G20" i="2"/>
  <c r="R45" i="2"/>
  <c r="R49" i="2" s="1"/>
  <c r="J49" i="2"/>
  <c r="S27" i="2"/>
  <c r="T27" i="2" s="1"/>
  <c r="M65" i="2"/>
  <c r="S129" i="2"/>
  <c r="T129" i="2" s="1"/>
  <c r="S137" i="2"/>
  <c r="T137" i="2" s="1"/>
  <c r="R15" i="2"/>
  <c r="H20" i="2"/>
  <c r="S18" i="2"/>
  <c r="R114" i="2"/>
  <c r="S114" i="2" s="1"/>
  <c r="P142" i="2"/>
  <c r="S14" i="2"/>
  <c r="Q51" i="2"/>
  <c r="S51" i="2" s="1"/>
  <c r="S64" i="2"/>
  <c r="Q134" i="2"/>
  <c r="G142" i="2"/>
  <c r="R14" i="2"/>
  <c r="M17" i="2"/>
  <c r="Q45" i="2"/>
  <c r="Q123" i="2"/>
  <c r="S123" i="2" s="1"/>
  <c r="T123" i="2" s="1"/>
  <c r="J128" i="2"/>
  <c r="R128" i="2" s="1"/>
  <c r="S128" i="2" s="1"/>
  <c r="T128" i="2" s="1"/>
  <c r="J134" i="2"/>
  <c r="N22" i="1"/>
  <c r="I22" i="1" s="1"/>
  <c r="P104" i="2"/>
  <c r="Q17" i="2"/>
  <c r="Q79" i="2"/>
  <c r="J83" i="2"/>
  <c r="R17" i="2"/>
  <c r="E21" i="2"/>
  <c r="G21" i="2" s="1"/>
  <c r="R24" i="2"/>
  <c r="S24" i="2" s="1"/>
  <c r="T24" i="2" s="1"/>
  <c r="R79" i="2"/>
  <c r="Q15" i="2"/>
  <c r="S15" i="2" s="1"/>
  <c r="R64" i="2"/>
  <c r="M120" i="2"/>
  <c r="M121" i="2" s="1"/>
  <c r="Q121" i="2" s="1"/>
  <c r="S121" i="2" s="1"/>
  <c r="T121" i="2" s="1"/>
  <c r="P33" i="2" l="1"/>
  <c r="G94" i="2"/>
  <c r="Q83" i="2"/>
  <c r="S17" i="2"/>
  <c r="Q49" i="2"/>
  <c r="S49" i="2" s="1"/>
  <c r="T49" i="2" s="1"/>
  <c r="S43" i="2"/>
  <c r="Q65" i="2"/>
  <c r="S65" i="2" s="1"/>
  <c r="S63" i="2"/>
  <c r="J142" i="2"/>
  <c r="R134" i="2"/>
  <c r="R142" i="2" s="1"/>
  <c r="G19" i="2"/>
  <c r="R104" i="2"/>
  <c r="S104" i="2" s="1"/>
  <c r="T104" i="2" s="1"/>
  <c r="P107" i="2"/>
  <c r="R107" i="2" s="1"/>
  <c r="S107" i="2" s="1"/>
  <c r="T107" i="2" s="1"/>
  <c r="E19" i="2"/>
  <c r="J94" i="2"/>
  <c r="R94" i="2" s="1"/>
  <c r="R83" i="2"/>
  <c r="S45" i="2"/>
  <c r="T45" i="2" s="1"/>
  <c r="H19" i="2"/>
  <c r="H33" i="2" s="1"/>
  <c r="J20" i="2"/>
  <c r="J19" i="2" s="1"/>
  <c r="K21" i="2"/>
  <c r="Q142" i="2"/>
  <c r="S134" i="2"/>
  <c r="S79" i="2"/>
  <c r="M21" i="2" l="1"/>
  <c r="M19" i="2" s="1"/>
  <c r="M33" i="2" s="1"/>
  <c r="M143" i="2" s="1"/>
  <c r="K19" i="2"/>
  <c r="P143" i="2"/>
  <c r="S83" i="2"/>
  <c r="R19" i="2"/>
  <c r="R33" i="2" s="1"/>
  <c r="R143" i="2" s="1"/>
  <c r="J33" i="2"/>
  <c r="J143" i="2" s="1"/>
  <c r="C21" i="1" s="1"/>
  <c r="Q19" i="2"/>
  <c r="G33" i="2"/>
  <c r="G143" i="2" s="1"/>
  <c r="G145" i="2" s="1"/>
  <c r="T134" i="2"/>
  <c r="T142" i="2" s="1"/>
  <c r="S142" i="2"/>
  <c r="E101" i="2"/>
  <c r="G101" i="2" s="1"/>
  <c r="G102" i="2" s="1"/>
  <c r="Q94" i="2"/>
  <c r="S94" i="2" s="1"/>
  <c r="S19" i="2" l="1"/>
  <c r="S33" i="2" s="1"/>
  <c r="Q33" i="2"/>
  <c r="Q143" i="2" s="1"/>
  <c r="J145" i="2"/>
  <c r="C23" i="1"/>
  <c r="F21" i="1"/>
  <c r="P145" i="2"/>
  <c r="F20" i="1"/>
  <c r="J20" i="1" s="1"/>
  <c r="M145" i="2"/>
  <c r="N20" i="1" l="1"/>
  <c r="B23" i="1" s="1"/>
  <c r="F23" i="1"/>
  <c r="J23" i="1" s="1"/>
  <c r="N23" i="1" s="1"/>
  <c r="J21" i="1"/>
  <c r="S143" i="2"/>
  <c r="T33" i="2"/>
  <c r="T143" i="2" s="1"/>
  <c r="Q145" i="2" l="1"/>
  <c r="B22" i="1"/>
  <c r="B20" i="1"/>
  <c r="B21" i="1"/>
  <c r="N21" i="1"/>
  <c r="R145" i="2" s="1"/>
  <c r="I20" i="1"/>
  <c r="I21" i="1" l="1"/>
</calcChain>
</file>

<file path=xl/sharedStrings.xml><?xml version="1.0" encoding="utf-8"?>
<sst xmlns="http://schemas.openxmlformats.org/spreadsheetml/2006/main" count="605" uniqueCount="361">
  <si>
    <t>Додаток №4</t>
  </si>
  <si>
    <t>до Договору про надання гранту № 3PLUS1-05804</t>
  </si>
  <si>
    <t>від "30" листопада 2020 року</t>
  </si>
  <si>
    <t>Конкурсна програма:Культура плюс</t>
  </si>
  <si>
    <t>ЛОТ:</t>
  </si>
  <si>
    <t>Назва Заявника: ГО "Докудейз"</t>
  </si>
  <si>
    <t>Назва проекту: 18ий Міжнародний фестиваль документального кіно про права людини Docudays UA</t>
  </si>
  <si>
    <t xml:space="preserve">  ЗВІТ</t>
  </si>
  <si>
    <t xml:space="preserve">про надходження та використання коштів для реалізації проекту </t>
  </si>
  <si>
    <t>за період з 30 листопада 2020 року по 31 травня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</si>
  <si>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</si>
  <si>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</si>
  <si>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</si>
  <si>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</si>
  <si>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</si>
  <si>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</si>
  <si>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</si>
  <si>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</si>
  <si>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</si>
  <si>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</si>
  <si>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</si>
  <si>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</si>
  <si>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</si>
  <si>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</si>
  <si>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</si>
  <si>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</si>
  <si>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</si>
  <si>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</si>
  <si>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</si>
  <si>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</si>
  <si>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</si>
  <si>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</si>
  <si>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</si>
  <si>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</si>
  <si>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</si>
  <si>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</si>
  <si>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</si>
  <si>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</si>
  <si>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</si>
  <si>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</si>
  <si>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</si>
  <si>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</si>
  <si>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</si>
  <si>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</si>
  <si>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</si>
  <si>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</si>
  <si>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заявника:ГО "Докудейз"</t>
  </si>
  <si>
    <t>Назва проекту:18ий Міжнародний фестиваль документального кіно про права людини Docudays UA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</si>
  <si>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</si>
  <si>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</si>
  <si>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</si>
  <si>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</si>
  <si>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</si>
  <si>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</si>
  <si>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</si>
  <si>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</si>
  <si>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</si>
  <si>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</si>
  <si>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</si>
  <si>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</si>
  <si>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</si>
  <si>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</si>
  <si>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</si>
  <si>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</si>
  <si>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</si>
  <si>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</si>
  <si>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</si>
  <si>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</si>
  <si>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</si>
  <si>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</si>
  <si>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</si>
  <si>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</si>
  <si>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</si>
  <si>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</si>
  <si>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</si>
  <si>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</si>
  <si>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</si>
  <si>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</si>
  <si>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</si>
  <si>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</si>
  <si>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</si>
  <si>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</si>
  <si>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</si>
  <si>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AC=G+M+S+Y</t>
  </si>
  <si>
    <t>AD=J+P+V+AB</t>
  </si>
  <si>
    <t>AE=AC-AD</t>
  </si>
  <si>
    <t>AF=AE/AC</t>
  </si>
  <si>
    <t>Витрати:</t>
  </si>
  <si>
    <t>Підрозділ: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</si>
  <si>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</si>
  <si>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</si>
  <si>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</si>
  <si>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</si>
  <si>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</si>
  <si>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</si>
  <si>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</si>
  <si>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</si>
  <si>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</si>
  <si>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</si>
  <si>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</si>
  <si>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</si>
  <si>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</si>
  <si>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</si>
  <si>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</si>
  <si>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</si>
  <si>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Стаття: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</si>
  <si>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</si>
  <si>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</si>
  <si>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</si>
  <si>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</si>
  <si>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</si>
  <si>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</si>
  <si>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</si>
  <si>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</si>
  <si>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</si>
  <si>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 xml:space="preserve"> Пункт:</t>
  </si>
  <si>
    <t>1.5.1</t>
  </si>
  <si>
    <t>Лещенко Вікторія Віталіївна, формування та наповнення програми фестивалю фільмами</t>
  </si>
  <si>
    <t>1.5.2</t>
  </si>
  <si>
    <t>Бондарчук Роман Леонідович, візуальне оформлення та затвердження візуального офрмлення фестивалю та заходів під час фестивалю</t>
  </si>
  <si>
    <t>1.5.3</t>
  </si>
  <si>
    <t>Аверченко Дар"я Василівна, управління коммунікаційним департаментом та забезпечення реалізації комунікаційної стратегії</t>
  </si>
  <si>
    <t>1.5.4</t>
  </si>
  <si>
    <t>Ніколенко Дарина Віталіївна/Рибак Ксенія Сергіївна, наповення та редагування сайту</t>
  </si>
  <si>
    <t>1.5.5</t>
  </si>
  <si>
    <t>Антюхін Євген Михайлович, IT підтримка</t>
  </si>
  <si>
    <t>1.5.6</t>
  </si>
  <si>
    <t>Асадова Сабіна Галібовна, організація виробничого процесу</t>
  </si>
  <si>
    <t>1.5.7</t>
  </si>
  <si>
    <t>Шиманська Ксенія Віталіївна, організація правозахисних заходів</t>
  </si>
  <si>
    <t>1.5.8</t>
  </si>
  <si>
    <t>ФОП Попова Ніка Дем'янівна, SMM  менеджер</t>
  </si>
  <si>
    <t>1.5.9</t>
  </si>
  <si>
    <t>ФОП Момоток Едуард Леонідович, фінансовий менеджер</t>
  </si>
  <si>
    <t xml:space="preserve">Всього по статті 1 "Винагорода членам команди": </t>
  </si>
  <si>
    <t>Розділ: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</si>
  <si>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</si>
  <si>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</si>
  <si>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</si>
  <si>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</si>
  <si>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</si>
  <si>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</si>
  <si>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</si>
  <si>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</si>
  <si>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</si>
  <si>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</si>
  <si>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</si>
  <si>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</si>
  <si>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</si>
  <si>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</si>
  <si>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</si>
  <si>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</si>
  <si>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</si>
  <si>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</si>
  <si>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</si>
  <si>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</si>
  <si>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</si>
  <si>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</si>
  <si>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проекту грантоотримувача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</si>
  <si>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</si>
  <si>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</si>
  <si>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</si>
  <si>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</si>
  <si>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</si>
  <si>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(ліцензія)</t>
  </si>
  <si>
    <t>3.2.3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</si>
  <si>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</si>
  <si>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</si>
  <si>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</si>
  <si>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</si>
  <si>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</si>
  <si>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</si>
  <si>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</si>
  <si>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</si>
  <si>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</si>
  <si>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</si>
  <si>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</si>
  <si>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</si>
  <si>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</si>
  <si>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</si>
  <si>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</si>
  <si>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</si>
  <si>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</si>
  <si>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</si>
  <si>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</si>
  <si>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</si>
  <si>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</si>
  <si>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</si>
  <si>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</si>
  <si>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</si>
  <si>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</si>
  <si>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</si>
  <si>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</si>
  <si>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</si>
  <si>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</si>
  <si>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</si>
  <si>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</si>
  <si>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підрозділу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</si>
  <si>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</si>
  <si>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</si>
  <si>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</si>
  <si>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</si>
  <si>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</si>
  <si>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</si>
  <si>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</si>
  <si>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</si>
  <si>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</si>
  <si>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</si>
  <si>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</si>
  <si>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</si>
  <si>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</si>
  <si>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доб.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</si>
  <si>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</si>
  <si>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</si>
  <si>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</si>
  <si>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</si>
  <si>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</si>
  <si>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</si>
  <si>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</si>
  <si>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</si>
  <si>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</si>
  <si>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</si>
  <si>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</si>
  <si>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</si>
  <si>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</si>
  <si>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</si>
  <si>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</si>
  <si>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</si>
  <si>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</si>
  <si>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</si>
  <si>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</si>
  <si>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</si>
  <si>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</si>
  <si>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</si>
  <si>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</si>
  <si>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</si>
  <si>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</si>
  <si>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</si>
  <si>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</si>
  <si>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</si>
  <si>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</si>
  <si>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</si>
  <si>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</si>
  <si>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</si>
  <si>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</si>
  <si>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</si>
  <si>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</si>
  <si>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</si>
  <si>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</si>
  <si>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</si>
  <si>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</si>
  <si>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</si>
  <si>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</si>
  <si>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</si>
  <si>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</si>
  <si>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</si>
  <si>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</si>
  <si>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</si>
  <si>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</si>
  <si>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</si>
  <si>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</si>
  <si>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</si>
  <si>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</si>
  <si>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</si>
  <si>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</si>
  <si>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</si>
  <si>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9.1</t>
  </si>
  <si>
    <t>рекламні витрати (ютуб та соціальні мережі)</t>
  </si>
  <si>
    <t>9.2</t>
  </si>
  <si>
    <t>Виготовлення рекламних роликів для телебачення та соціальних мереж</t>
  </si>
  <si>
    <t>шт</t>
  </si>
  <si>
    <t>9.3</t>
  </si>
  <si>
    <t>Виготовлення виідео - анонси фестивальних фільмів та програм</t>
  </si>
  <si>
    <t>Всього по підрозділу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</si>
  <si>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</si>
  <si>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</si>
  <si>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</si>
  <si>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</si>
  <si>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</si>
  <si>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</si>
  <si>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</si>
  <si>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</si>
  <si>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12.1</t>
  </si>
  <si>
    <t>Усний переклад (синхронний, з української на англійську та з англійської на українську)</t>
  </si>
  <si>
    <t>година</t>
  </si>
  <si>
    <t>12.2</t>
  </si>
  <si>
    <t>Письмовий переклад діалогових листів для субтитрування фільмів з  англійської на українську та з української на англійську</t>
  </si>
  <si>
    <t>хвилин</t>
  </si>
  <si>
    <t>12.3</t>
  </si>
  <si>
    <t>Редагування письмового перекладу діалогових листів для субтитрування фільмів з  англійської на українську та з української на англійську</t>
  </si>
  <si>
    <t>12.4</t>
  </si>
  <si>
    <t>Переклад на жестову мову</t>
  </si>
  <si>
    <t>12.5</t>
  </si>
  <si>
    <t>Соціальні внески за договорами ЦПХ з підрядниками (ЄСВ) розділу "Послуги з просування"</t>
  </si>
  <si>
    <t>Всього по підрозділу 12 "Витрати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</si>
  <si>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</si>
  <si>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</si>
  <si>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</si>
  <si>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</si>
  <si>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</si>
  <si>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</si>
  <si>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</si>
  <si>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</si>
  <si>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</si>
  <si>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</si>
  <si>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</si>
  <si>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</si>
  <si>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</si>
  <si>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</si>
  <si>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Субтитрування фільімв (авторінг HD)</t>
  </si>
  <si>
    <t>13.2.2</t>
  </si>
  <si>
    <t>Звукоопис (аудіодискрипція) фільмів</t>
  </si>
  <si>
    <t>фільмів</t>
  </si>
  <si>
    <t>13.2.3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</si>
  <si>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</si>
  <si>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</si>
  <si>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</si>
  <si>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</si>
  <si>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</si>
  <si>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</si>
  <si>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</si>
  <si>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Банківська комісія за переказ (відповідно до тарифів обслуговуючого банку)</t>
  </si>
  <si>
    <t>13.4.2</t>
  </si>
  <si>
    <t>Розрахунково-касове обслуговування (відповідно до тарифів обслуговуючого банку)</t>
  </si>
  <si>
    <t>13.4.3</t>
  </si>
  <si>
    <t>Преселекція фільмів</t>
  </si>
  <si>
    <t>13.4.4</t>
  </si>
  <si>
    <t xml:space="preserve">Модерація обговорень </t>
  </si>
  <si>
    <t>заходів</t>
  </si>
  <si>
    <t>13.4.5</t>
  </si>
  <si>
    <t>Гонорари експртів</t>
  </si>
  <si>
    <t>13.4.6</t>
  </si>
  <si>
    <t>Дизайн макетів та іншої продукції</t>
  </si>
  <si>
    <t>13.4.7</t>
  </si>
  <si>
    <t>Соціальні внески за договорами ЦПХ з підрядниками (ЄСВ) розділу "Інші прямі витрати"</t>
  </si>
  <si>
    <t>сума</t>
  </si>
  <si>
    <t>Всього по підрозділу 13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</si>
  <si>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</si>
  <si>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</si>
  <si>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</si>
  <si>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</si>
  <si>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</si>
  <si>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</si>
  <si>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</si>
  <si>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</si>
  <si>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</si>
  <si>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</si>
  <si>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</si>
  <si>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</si>
  <si>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</si>
  <si>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</si>
  <si>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</si>
  <si>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</si>
  <si>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</si>
  <si>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</si>
  <si>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</si>
  <si>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 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</si>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</sst>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d\.m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</fills>
  <borders count="18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0000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tted">
        <color indexed="64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0000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theme="1"/>
      </right>
      <top/>
      <bottom/>
      <diagonal/>
    </border>
    <border>
      <left style="medium">
        <color rgb="FF000000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/>
    </xf>
    <xf numFmtId="10" fontId="2" fillId="2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164" fontId="4" fillId="3" borderId="41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 wrapText="1"/>
    </xf>
    <xf numFmtId="3" fontId="4" fillId="5" borderId="36" xfId="0" applyNumberFormat="1" applyFont="1" applyFill="1" applyBorder="1" applyAlignment="1">
      <alignment horizontal="center" vertical="center" wrapText="1"/>
    </xf>
    <xf numFmtId="3" fontId="4" fillId="5" borderId="37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horizontal="center" vertical="center"/>
    </xf>
    <xf numFmtId="3" fontId="4" fillId="5" borderId="42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vertical="top"/>
    </xf>
    <xf numFmtId="0" fontId="8" fillId="6" borderId="42" xfId="0" applyFont="1" applyFill="1" applyBorder="1" applyAlignment="1">
      <alignment horizontal="center" vertical="top"/>
    </xf>
    <xf numFmtId="0" fontId="8" fillId="6" borderId="42" xfId="0" applyFont="1" applyFill="1" applyBorder="1" applyAlignment="1">
      <alignment vertical="top" wrapText="1"/>
    </xf>
    <xf numFmtId="165" fontId="15" fillId="6" borderId="42" xfId="0" applyNumberFormat="1" applyFont="1" applyFill="1" applyBorder="1" applyAlignment="1">
      <alignment vertical="top"/>
    </xf>
    <xf numFmtId="165" fontId="15" fillId="6" borderId="36" xfId="0" applyNumberFormat="1" applyFont="1" applyFill="1" applyBorder="1" applyAlignment="1">
      <alignment vertical="top"/>
    </xf>
    <xf numFmtId="165" fontId="15" fillId="6" borderId="38" xfId="0" applyNumberFormat="1" applyFont="1" applyFill="1" applyBorder="1" applyAlignment="1">
      <alignment vertical="top"/>
    </xf>
    <xf numFmtId="165" fontId="16" fillId="6" borderId="36" xfId="0" applyNumberFormat="1" applyFont="1" applyFill="1" applyBorder="1" applyAlignment="1">
      <alignment vertical="top"/>
    </xf>
    <xf numFmtId="165" fontId="16" fillId="6" borderId="42" xfId="0" applyNumberFormat="1" applyFont="1" applyFill="1" applyBorder="1" applyAlignment="1">
      <alignment vertical="top"/>
    </xf>
    <xf numFmtId="0" fontId="16" fillId="6" borderId="37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7" borderId="37" xfId="0" applyFont="1" applyFill="1" applyBorder="1" applyAlignment="1">
      <alignment vertical="top"/>
    </xf>
    <xf numFmtId="0" fontId="4" fillId="7" borderId="36" xfId="0" applyFont="1" applyFill="1" applyBorder="1" applyAlignment="1">
      <alignment horizontal="center" vertical="top"/>
    </xf>
    <xf numFmtId="0" fontId="4" fillId="7" borderId="43" xfId="0" applyFont="1" applyFill="1" applyBorder="1" applyAlignment="1">
      <alignment vertical="top" wrapText="1"/>
    </xf>
    <xf numFmtId="165" fontId="6" fillId="7" borderId="44" xfId="0" applyNumberFormat="1" applyFont="1" applyFill="1" applyBorder="1" applyAlignment="1">
      <alignment vertical="top"/>
    </xf>
    <xf numFmtId="4" fontId="6" fillId="7" borderId="43" xfId="0" applyNumberFormat="1" applyFont="1" applyFill="1" applyBorder="1" applyAlignment="1">
      <alignment horizontal="right" vertical="top"/>
    </xf>
    <xf numFmtId="4" fontId="6" fillId="7" borderId="44" xfId="0" applyNumberFormat="1" applyFont="1" applyFill="1" applyBorder="1" applyAlignment="1">
      <alignment horizontal="right" vertical="top"/>
    </xf>
    <xf numFmtId="4" fontId="6" fillId="7" borderId="45" xfId="0" applyNumberFormat="1" applyFont="1" applyFill="1" applyBorder="1" applyAlignment="1">
      <alignment horizontal="right" vertical="top"/>
    </xf>
    <xf numFmtId="4" fontId="6" fillId="7" borderId="46" xfId="0" applyNumberFormat="1" applyFont="1" applyFill="1" applyBorder="1" applyAlignment="1">
      <alignment horizontal="right" vertical="top"/>
    </xf>
    <xf numFmtId="4" fontId="6" fillId="7" borderId="47" xfId="0" applyNumberFormat="1" applyFont="1" applyFill="1" applyBorder="1" applyAlignment="1">
      <alignment horizontal="right" vertical="top"/>
    </xf>
    <xf numFmtId="4" fontId="6" fillId="7" borderId="48" xfId="0" applyNumberFormat="1" applyFont="1" applyFill="1" applyBorder="1" applyAlignment="1">
      <alignment horizontal="right" vertical="top"/>
    </xf>
    <xf numFmtId="4" fontId="17" fillId="7" borderId="43" xfId="0" applyNumberFormat="1" applyFont="1" applyFill="1" applyBorder="1" applyAlignment="1">
      <alignment horizontal="right" vertical="top"/>
    </xf>
    <xf numFmtId="4" fontId="17" fillId="7" borderId="44" xfId="0" applyNumberFormat="1" applyFont="1" applyFill="1" applyBorder="1" applyAlignment="1">
      <alignment horizontal="right" vertical="top"/>
    </xf>
    <xf numFmtId="10" fontId="17" fillId="7" borderId="44" xfId="0" applyNumberFormat="1" applyFont="1" applyFill="1" applyBorder="1" applyAlignment="1">
      <alignment horizontal="right" vertical="top"/>
    </xf>
    <xf numFmtId="0" fontId="17" fillId="7" borderId="49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8" borderId="50" xfId="0" applyNumberFormat="1" applyFont="1" applyFill="1" applyBorder="1" applyAlignment="1">
      <alignment vertical="top"/>
    </xf>
    <xf numFmtId="49" fontId="4" fillId="8" borderId="51" xfId="0" applyNumberFormat="1" applyFont="1" applyFill="1" applyBorder="1" applyAlignment="1">
      <alignment horizontal="center" vertical="top"/>
    </xf>
    <xf numFmtId="0" fontId="18" fillId="8" borderId="52" xfId="0" applyFont="1" applyFill="1" applyBorder="1" applyAlignment="1">
      <alignment vertical="top" wrapText="1"/>
    </xf>
    <xf numFmtId="4" fontId="4" fillId="8" borderId="53" xfId="0" applyNumberFormat="1" applyFont="1" applyFill="1" applyBorder="1" applyAlignment="1">
      <alignment horizontal="right" vertical="top"/>
    </xf>
    <xf numFmtId="4" fontId="4" fillId="8" borderId="54" xfId="0" applyNumberFormat="1" applyFont="1" applyFill="1" applyBorder="1" applyAlignment="1">
      <alignment horizontal="right" vertical="top"/>
    </xf>
    <xf numFmtId="4" fontId="4" fillId="8" borderId="55" xfId="0" applyNumberFormat="1" applyFont="1" applyFill="1" applyBorder="1" applyAlignment="1">
      <alignment horizontal="right" vertical="top"/>
    </xf>
    <xf numFmtId="4" fontId="4" fillId="9" borderId="53" xfId="0" applyNumberFormat="1" applyFont="1" applyFill="1" applyBorder="1" applyAlignment="1">
      <alignment horizontal="right" vertical="top"/>
    </xf>
    <xf numFmtId="4" fontId="4" fillId="9" borderId="54" xfId="0" applyNumberFormat="1" applyFont="1" applyFill="1" applyBorder="1" applyAlignment="1">
      <alignment horizontal="right" vertical="top"/>
    </xf>
    <xf numFmtId="4" fontId="4" fillId="9" borderId="55" xfId="0" applyNumberFormat="1" applyFont="1" applyFill="1" applyBorder="1" applyAlignment="1">
      <alignment horizontal="right" vertical="top"/>
    </xf>
    <xf numFmtId="4" fontId="17" fillId="8" borderId="56" xfId="0" applyNumberFormat="1" applyFont="1" applyFill="1" applyBorder="1" applyAlignment="1">
      <alignment horizontal="right" vertical="top"/>
    </xf>
    <xf numFmtId="4" fontId="17" fillId="8" borderId="38" xfId="0" applyNumberFormat="1" applyFont="1" applyFill="1" applyBorder="1" applyAlignment="1">
      <alignment horizontal="right" vertical="top"/>
    </xf>
    <xf numFmtId="4" fontId="17" fillId="8" borderId="57" xfId="0" applyNumberFormat="1" applyFont="1" applyFill="1" applyBorder="1" applyAlignment="1">
      <alignment horizontal="right" vertical="top"/>
    </xf>
    <xf numFmtId="10" fontId="17" fillId="8" borderId="58" xfId="0" applyNumberFormat="1" applyFont="1" applyFill="1" applyBorder="1" applyAlignment="1">
      <alignment horizontal="right" vertical="top"/>
    </xf>
    <xf numFmtId="0" fontId="17" fillId="8" borderId="59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60" xfId="0" applyNumberFormat="1" applyFont="1" applyBorder="1" applyAlignment="1">
      <alignment vertical="top"/>
    </xf>
    <xf numFmtId="49" fontId="19" fillId="0" borderId="22" xfId="0" applyNumberFormat="1" applyFont="1" applyBorder="1" applyAlignment="1">
      <alignment horizontal="center" vertical="top"/>
    </xf>
    <xf numFmtId="0" fontId="20" fillId="0" borderId="61" xfId="0" applyFont="1" applyBorder="1" applyAlignment="1">
      <alignment vertical="top" wrapText="1"/>
    </xf>
    <xf numFmtId="166" fontId="6" fillId="0" borderId="60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10" borderId="11" xfId="0" applyNumberFormat="1" applyFont="1" applyFill="1" applyBorder="1" applyAlignment="1">
      <alignment horizontal="right" vertical="top"/>
    </xf>
    <xf numFmtId="4" fontId="6" fillId="10" borderId="12" xfId="0" applyNumberFormat="1" applyFont="1" applyFill="1" applyBorder="1" applyAlignment="1">
      <alignment horizontal="right" vertical="top"/>
    </xf>
    <xf numFmtId="4" fontId="6" fillId="10" borderId="62" xfId="0" applyNumberFormat="1" applyFont="1" applyFill="1" applyBorder="1" applyAlignment="1">
      <alignment horizontal="right" vertical="top"/>
    </xf>
    <xf numFmtId="4" fontId="17" fillId="3" borderId="56" xfId="0" applyNumberFormat="1" applyFont="1" applyFill="1" applyBorder="1" applyAlignment="1">
      <alignment horizontal="right" vertical="top"/>
    </xf>
    <xf numFmtId="4" fontId="17" fillId="3" borderId="38" xfId="0" applyNumberFormat="1" applyFont="1" applyFill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10" fontId="21" fillId="0" borderId="13" xfId="0" applyNumberFormat="1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 wrapText="1"/>
    </xf>
    <xf numFmtId="0" fontId="18" fillId="8" borderId="64" xfId="0" applyFont="1" applyFill="1" applyBorder="1" applyAlignment="1">
      <alignment vertical="top" wrapText="1"/>
    </xf>
    <xf numFmtId="4" fontId="4" fillId="9" borderId="65" xfId="0" applyNumberFormat="1" applyFont="1" applyFill="1" applyBorder="1" applyAlignment="1">
      <alignment horizontal="right" vertical="top"/>
    </xf>
    <xf numFmtId="4" fontId="6" fillId="10" borderId="17" xfId="0" applyNumberFormat="1" applyFont="1" applyFill="1" applyBorder="1" applyAlignment="1">
      <alignment horizontal="right" vertical="top"/>
    </xf>
    <xf numFmtId="4" fontId="17" fillId="3" borderId="66" xfId="0" applyNumberFormat="1" applyFont="1" applyFill="1" applyBorder="1" applyAlignment="1">
      <alignment horizontal="right" vertical="top"/>
    </xf>
    <xf numFmtId="10" fontId="21" fillId="3" borderId="62" xfId="0" applyNumberFormat="1" applyFont="1" applyFill="1" applyBorder="1" applyAlignment="1">
      <alignment horizontal="right" vertical="top"/>
    </xf>
    <xf numFmtId="0" fontId="14" fillId="8" borderId="64" xfId="0" applyFont="1" applyFill="1" applyBorder="1" applyAlignment="1">
      <alignment vertical="top" wrapText="1"/>
    </xf>
    <xf numFmtId="10" fontId="17" fillId="8" borderId="62" xfId="0" applyNumberFormat="1" applyFont="1" applyFill="1" applyBorder="1" applyAlignment="1">
      <alignment horizontal="right" vertical="top"/>
    </xf>
    <xf numFmtId="0" fontId="17" fillId="8" borderId="22" xfId="0" applyFont="1" applyFill="1" applyBorder="1" applyAlignment="1">
      <alignment horizontal="right" vertical="top" wrapText="1"/>
    </xf>
    <xf numFmtId="166" fontId="4" fillId="9" borderId="50" xfId="0" applyNumberFormat="1" applyFont="1" applyFill="1" applyBorder="1" applyAlignment="1">
      <alignment vertical="top"/>
    </xf>
    <xf numFmtId="49" fontId="19" fillId="9" borderId="51" xfId="0" applyNumberFormat="1" applyFont="1" applyFill="1" applyBorder="1" applyAlignment="1">
      <alignment horizontal="center" vertical="top"/>
    </xf>
    <xf numFmtId="0" fontId="18" fillId="9" borderId="64" xfId="0" applyFont="1" applyFill="1" applyBorder="1" applyAlignment="1">
      <alignment vertical="top" wrapText="1"/>
    </xf>
    <xf numFmtId="0" fontId="4" fillId="9" borderId="50" xfId="0" applyFont="1" applyFill="1" applyBorder="1" applyAlignment="1">
      <alignment horizontal="center" vertical="top"/>
    </xf>
    <xf numFmtId="4" fontId="6" fillId="9" borderId="67" xfId="0" applyNumberFormat="1" applyFont="1" applyFill="1" applyBorder="1" applyAlignment="1">
      <alignment horizontal="right" vertical="top"/>
    </xf>
    <xf numFmtId="4" fontId="6" fillId="9" borderId="68" xfId="0" applyNumberFormat="1" applyFont="1" applyFill="1" applyBorder="1" applyAlignment="1">
      <alignment horizontal="right" vertical="top"/>
    </xf>
    <xf numFmtId="4" fontId="6" fillId="9" borderId="69" xfId="0" applyNumberFormat="1" applyFont="1" applyFill="1" applyBorder="1" applyAlignment="1">
      <alignment horizontal="right" vertical="top"/>
    </xf>
    <xf numFmtId="4" fontId="17" fillId="9" borderId="56" xfId="0" applyNumberFormat="1" applyFont="1" applyFill="1" applyBorder="1" applyAlignment="1">
      <alignment horizontal="right" vertical="top"/>
    </xf>
    <xf numFmtId="4" fontId="17" fillId="9" borderId="38" xfId="0" applyNumberFormat="1" applyFont="1" applyFill="1" applyBorder="1" applyAlignment="1">
      <alignment horizontal="right" vertical="top"/>
    </xf>
    <xf numFmtId="4" fontId="17" fillId="9" borderId="66" xfId="0" applyNumberFormat="1" applyFont="1" applyFill="1" applyBorder="1" applyAlignment="1">
      <alignment horizontal="right" vertical="top"/>
    </xf>
    <xf numFmtId="10" fontId="21" fillId="9" borderId="62" xfId="0" applyNumberFormat="1" applyFont="1" applyFill="1" applyBorder="1" applyAlignment="1">
      <alignment horizontal="right" vertical="top"/>
    </xf>
    <xf numFmtId="0" fontId="21" fillId="9" borderId="70" xfId="0" applyFont="1" applyFill="1" applyBorder="1" applyAlignment="1">
      <alignment horizontal="right" vertical="top" wrapText="1"/>
    </xf>
    <xf numFmtId="166" fontId="4" fillId="0" borderId="15" xfId="0" applyNumberFormat="1" applyFont="1" applyBorder="1" applyAlignment="1">
      <alignment vertical="top"/>
    </xf>
    <xf numFmtId="49" fontId="19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" fontId="6" fillId="0" borderId="71" xfId="0" applyNumberFormat="1" applyFont="1" applyBorder="1" applyAlignment="1">
      <alignment horizontal="right" vertical="top"/>
    </xf>
    <xf numFmtId="4" fontId="6" fillId="0" borderId="72" xfId="0" applyNumberFormat="1" applyFont="1" applyBorder="1" applyAlignment="1">
      <alignment horizontal="right" vertical="top"/>
    </xf>
    <xf numFmtId="4" fontId="6" fillId="0" borderId="73" xfId="0" applyNumberFormat="1" applyFont="1" applyBorder="1" applyAlignment="1">
      <alignment horizontal="right" vertical="top"/>
    </xf>
    <xf numFmtId="4" fontId="6" fillId="10" borderId="67" xfId="0" applyNumberFormat="1" applyFont="1" applyFill="1" applyBorder="1" applyAlignment="1">
      <alignment horizontal="right" vertical="top"/>
    </xf>
    <xf numFmtId="4" fontId="6" fillId="10" borderId="68" xfId="0" applyNumberFormat="1" applyFont="1" applyFill="1" applyBorder="1" applyAlignment="1">
      <alignment horizontal="right" vertical="top"/>
    </xf>
    <xf numFmtId="4" fontId="6" fillId="10" borderId="69" xfId="0" applyNumberFormat="1" applyFont="1" applyFill="1" applyBorder="1" applyAlignment="1">
      <alignment horizontal="right" vertical="top"/>
    </xf>
    <xf numFmtId="0" fontId="21" fillId="0" borderId="8" xfId="0" applyFont="1" applyBorder="1" applyAlignment="1">
      <alignment horizontal="right" vertical="top" wrapText="1"/>
    </xf>
    <xf numFmtId="0" fontId="6" fillId="0" borderId="60" xfId="0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74" xfId="0" applyNumberFormat="1" applyFont="1" applyBorder="1" applyAlignment="1">
      <alignment vertical="top"/>
    </xf>
    <xf numFmtId="49" fontId="19" fillId="0" borderId="24" xfId="0" applyNumberFormat="1" applyFont="1" applyBorder="1" applyAlignment="1">
      <alignment horizontal="center" vertical="top"/>
    </xf>
    <xf numFmtId="0" fontId="6" fillId="0" borderId="75" xfId="0" applyFont="1" applyBorder="1" applyAlignment="1">
      <alignment vertical="top" wrapText="1"/>
    </xf>
    <xf numFmtId="0" fontId="6" fillId="0" borderId="74" xfId="0" applyFont="1" applyBorder="1" applyAlignment="1">
      <alignment horizontal="center"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77" xfId="0" applyNumberFormat="1" applyFont="1" applyBorder="1" applyAlignment="1">
      <alignment horizontal="right" vertical="top"/>
    </xf>
    <xf numFmtId="4" fontId="6" fillId="0" borderId="78" xfId="0" applyNumberFormat="1" applyFont="1" applyBorder="1" applyAlignment="1">
      <alignment horizontal="right" vertical="top"/>
    </xf>
    <xf numFmtId="4" fontId="6" fillId="10" borderId="79" xfId="0" applyNumberFormat="1" applyFont="1" applyFill="1" applyBorder="1" applyAlignment="1">
      <alignment horizontal="right" vertical="top"/>
    </xf>
    <xf numFmtId="4" fontId="6" fillId="10" borderId="80" xfId="0" applyNumberFormat="1" applyFont="1" applyFill="1" applyBorder="1" applyAlignment="1">
      <alignment horizontal="right" vertical="top"/>
    </xf>
    <xf numFmtId="4" fontId="6" fillId="10" borderId="40" xfId="0" applyNumberFormat="1" applyFont="1" applyFill="1" applyBorder="1" applyAlignment="1">
      <alignment horizontal="right" vertical="top"/>
    </xf>
    <xf numFmtId="4" fontId="17" fillId="3" borderId="81" xfId="0" applyNumberFormat="1" applyFont="1" applyFill="1" applyBorder="1" applyAlignment="1">
      <alignment horizontal="right" vertical="top"/>
    </xf>
    <xf numFmtId="10" fontId="21" fillId="3" borderId="82" xfId="0" applyNumberFormat="1" applyFont="1" applyFill="1" applyBorder="1" applyAlignment="1">
      <alignment horizontal="right" vertical="top"/>
    </xf>
    <xf numFmtId="49" fontId="19" fillId="9" borderId="50" xfId="0" applyNumberFormat="1" applyFont="1" applyFill="1" applyBorder="1" applyAlignment="1">
      <alignment horizontal="center" vertical="top"/>
    </xf>
    <xf numFmtId="0" fontId="18" fillId="9" borderId="43" xfId="0" applyFont="1" applyFill="1" applyBorder="1" applyAlignment="1">
      <alignment vertical="top" wrapText="1"/>
    </xf>
    <xf numFmtId="0" fontId="4" fillId="9" borderId="43" xfId="0" applyFont="1" applyFill="1" applyBorder="1" applyAlignment="1">
      <alignment horizontal="center" vertical="top"/>
    </xf>
    <xf numFmtId="4" fontId="4" fillId="9" borderId="45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47" xfId="0" applyNumberFormat="1" applyFont="1" applyFill="1" applyBorder="1" applyAlignment="1">
      <alignment horizontal="right" vertical="top"/>
    </xf>
    <xf numFmtId="4" fontId="17" fillId="9" borderId="45" xfId="0" applyNumberFormat="1" applyFont="1" applyFill="1" applyBorder="1" applyAlignment="1">
      <alignment horizontal="right" vertical="top"/>
    </xf>
    <xf numFmtId="4" fontId="17" fillId="9" borderId="48" xfId="0" applyNumberFormat="1" applyFont="1" applyFill="1" applyBorder="1" applyAlignment="1">
      <alignment horizontal="right" vertical="top"/>
    </xf>
    <xf numFmtId="4" fontId="17" fillId="9" borderId="83" xfId="0" applyNumberFormat="1" applyFont="1" applyFill="1" applyBorder="1" applyAlignment="1">
      <alignment horizontal="right" vertical="top"/>
    </xf>
    <xf numFmtId="10" fontId="21" fillId="9" borderId="47" xfId="0" applyNumberFormat="1" applyFont="1" applyFill="1" applyBorder="1" applyAlignment="1">
      <alignment horizontal="right" vertical="top"/>
    </xf>
    <xf numFmtId="166" fontId="19" fillId="0" borderId="60" xfId="0" applyNumberFormat="1" applyFont="1" applyBorder="1" applyAlignment="1">
      <alignment vertical="top"/>
    </xf>
    <xf numFmtId="0" fontId="20" fillId="0" borderId="9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/>
    </xf>
    <xf numFmtId="4" fontId="20" fillId="10" borderId="84" xfId="0" applyNumberFormat="1" applyFont="1" applyFill="1" applyBorder="1" applyAlignment="1">
      <alignment horizontal="right" vertical="top"/>
    </xf>
    <xf numFmtId="4" fontId="20" fillId="10" borderId="85" xfId="0" applyNumberFormat="1" applyFont="1" applyFill="1" applyBorder="1" applyAlignment="1">
      <alignment horizontal="right" vertical="top"/>
    </xf>
    <xf numFmtId="4" fontId="20" fillId="10" borderId="86" xfId="0" applyNumberFormat="1" applyFont="1" applyFill="1" applyBorder="1" applyAlignment="1">
      <alignment horizontal="right" vertical="top"/>
    </xf>
    <xf numFmtId="4" fontId="20" fillId="0" borderId="87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4" fontId="17" fillId="3" borderId="79" xfId="0" applyNumberFormat="1" applyFont="1" applyFill="1" applyBorder="1" applyAlignment="1">
      <alignment horizontal="right" vertical="top"/>
    </xf>
    <xf numFmtId="4" fontId="17" fillId="3" borderId="40" xfId="0" applyNumberFormat="1" applyFont="1" applyFill="1" applyBorder="1" applyAlignment="1">
      <alignment horizontal="right" vertical="top"/>
    </xf>
    <xf numFmtId="4" fontId="17" fillId="3" borderId="85" xfId="0" applyNumberFormat="1" applyFont="1" applyFill="1" applyBorder="1" applyAlignment="1">
      <alignment horizontal="right" vertical="top"/>
    </xf>
    <xf numFmtId="10" fontId="21" fillId="3" borderId="58" xfId="0" applyNumberFormat="1" applyFont="1" applyFill="1" applyBorder="1" applyAlignment="1">
      <alignment horizontal="right" vertical="top"/>
    </xf>
    <xf numFmtId="166" fontId="19" fillId="0" borderId="15" xfId="0" applyNumberFormat="1" applyFont="1" applyBorder="1" applyAlignment="1">
      <alignment vertical="top"/>
    </xf>
    <xf numFmtId="4" fontId="20" fillId="0" borderId="14" xfId="0" applyNumberFormat="1" applyFont="1" applyBorder="1" applyAlignment="1">
      <alignment horizontal="right" vertical="top"/>
    </xf>
    <xf numFmtId="0" fontId="20" fillId="0" borderId="88" xfId="0" applyFont="1" applyBorder="1" applyAlignment="1">
      <alignment horizontal="center" vertical="top"/>
    </xf>
    <xf numFmtId="4" fontId="20" fillId="10" borderId="79" xfId="0" applyNumberFormat="1" applyFont="1" applyFill="1" applyBorder="1" applyAlignment="1">
      <alignment horizontal="right" vertical="top"/>
    </xf>
    <xf numFmtId="4" fontId="20" fillId="10" borderId="80" xfId="0" applyNumberFormat="1" applyFont="1" applyFill="1" applyBorder="1" applyAlignment="1">
      <alignment horizontal="right" vertical="top"/>
    </xf>
    <xf numFmtId="4" fontId="20" fillId="10" borderId="40" xfId="0" applyNumberFormat="1" applyFont="1" applyFill="1" applyBorder="1" applyAlignment="1">
      <alignment horizontal="right" vertical="top"/>
    </xf>
    <xf numFmtId="4" fontId="20" fillId="0" borderId="89" xfId="0" applyNumberFormat="1" applyFont="1" applyBorder="1" applyAlignment="1">
      <alignment horizontal="right" vertical="top"/>
    </xf>
    <xf numFmtId="0" fontId="20" fillId="0" borderId="74" xfId="0" applyFont="1" applyBorder="1" applyAlignment="1">
      <alignment horizontal="center" vertical="top"/>
    </xf>
    <xf numFmtId="4" fontId="20" fillId="10" borderId="90" xfId="0" applyNumberFormat="1" applyFont="1" applyFill="1" applyBorder="1" applyAlignment="1">
      <alignment horizontal="right" vertical="top"/>
    </xf>
    <xf numFmtId="4" fontId="20" fillId="10" borderId="81" xfId="0" applyNumberFormat="1" applyFont="1" applyFill="1" applyBorder="1" applyAlignment="1">
      <alignment horizontal="right" vertical="top"/>
    </xf>
    <xf numFmtId="4" fontId="20" fillId="10" borderId="91" xfId="0" applyNumberFormat="1" applyFont="1" applyFill="1" applyBorder="1" applyAlignment="1">
      <alignment horizontal="right" vertical="top"/>
    </xf>
    <xf numFmtId="4" fontId="20" fillId="0" borderId="92" xfId="0" applyNumberFormat="1" applyFont="1" applyBorder="1" applyAlignment="1">
      <alignment horizontal="right" vertical="top"/>
    </xf>
    <xf numFmtId="4" fontId="20" fillId="0" borderId="93" xfId="0" applyNumberFormat="1" applyFont="1" applyBorder="1" applyAlignment="1">
      <alignment horizontal="right" vertical="top"/>
    </xf>
    <xf numFmtId="0" fontId="20" fillId="0" borderId="22" xfId="0" applyFont="1" applyBorder="1" applyAlignment="1">
      <alignment horizontal="center" vertical="top"/>
    </xf>
    <xf numFmtId="4" fontId="20" fillId="10" borderId="66" xfId="0" applyNumberFormat="1" applyFont="1" applyFill="1" applyBorder="1" applyAlignment="1">
      <alignment horizontal="right" vertical="top"/>
    </xf>
    <xf numFmtId="4" fontId="6" fillId="10" borderId="66" xfId="0" applyNumberFormat="1" applyFont="1" applyFill="1" applyBorder="1" applyAlignment="1">
      <alignment horizontal="right" vertical="top"/>
    </xf>
    <xf numFmtId="4" fontId="20" fillId="10" borderId="94" xfId="0" applyNumberFormat="1" applyFont="1" applyFill="1" applyBorder="1" applyAlignment="1">
      <alignment horizontal="right" vertical="top"/>
    </xf>
    <xf numFmtId="4" fontId="20" fillId="0" borderId="63" xfId="0" applyNumberFormat="1" applyFont="1" applyBorder="1" applyAlignment="1">
      <alignment horizontal="right" vertical="top"/>
    </xf>
    <xf numFmtId="166" fontId="14" fillId="11" borderId="49" xfId="0" applyNumberFormat="1" applyFont="1" applyFill="1" applyBorder="1" applyAlignment="1">
      <alignment vertical="top"/>
    </xf>
    <xf numFmtId="166" fontId="4" fillId="11" borderId="57" xfId="0" applyNumberFormat="1" applyFont="1" applyFill="1" applyBorder="1" applyAlignment="1">
      <alignment horizontal="center" vertical="top"/>
    </xf>
    <xf numFmtId="166" fontId="4" fillId="11" borderId="95" xfId="0" applyNumberFormat="1" applyFont="1" applyFill="1" applyBorder="1" applyAlignment="1">
      <alignment vertical="top" wrapText="1"/>
    </xf>
    <xf numFmtId="166" fontId="4" fillId="11" borderId="36" xfId="0" applyNumberFormat="1" applyFont="1" applyFill="1" applyBorder="1" applyAlignment="1">
      <alignment vertical="top"/>
    </xf>
    <xf numFmtId="4" fontId="4" fillId="11" borderId="56" xfId="0" applyNumberFormat="1" applyFont="1" applyFill="1" applyBorder="1" applyAlignment="1">
      <alignment horizontal="right" vertical="top"/>
    </xf>
    <xf numFmtId="4" fontId="4" fillId="11" borderId="45" xfId="0" applyNumberFormat="1" applyFont="1" applyFill="1" applyBorder="1" applyAlignment="1">
      <alignment horizontal="right" vertical="top"/>
    </xf>
    <xf numFmtId="4" fontId="4" fillId="11" borderId="43" xfId="0" applyNumberFormat="1" applyFont="1" applyFill="1" applyBorder="1" applyAlignment="1">
      <alignment horizontal="right" vertical="top"/>
    </xf>
    <xf numFmtId="4" fontId="4" fillId="12" borderId="43" xfId="0" applyNumberFormat="1" applyFont="1" applyFill="1" applyBorder="1" applyAlignment="1">
      <alignment horizontal="right" vertical="top"/>
    </xf>
    <xf numFmtId="10" fontId="4" fillId="11" borderId="96" xfId="0" applyNumberFormat="1" applyFont="1" applyFill="1" applyBorder="1" applyAlignment="1">
      <alignment horizontal="right" vertical="top"/>
    </xf>
    <xf numFmtId="0" fontId="4" fillId="11" borderId="49" xfId="0" applyFont="1" applyFill="1" applyBorder="1" applyAlignment="1">
      <alignment horizontal="right" vertical="top" wrapText="1"/>
    </xf>
    <xf numFmtId="166" fontId="4" fillId="7" borderId="97" xfId="0" applyNumberFormat="1" applyFont="1" applyFill="1" applyBorder="1" applyAlignment="1">
      <alignment vertical="top"/>
    </xf>
    <xf numFmtId="49" fontId="4" fillId="7" borderId="49" xfId="0" applyNumberFormat="1" applyFont="1" applyFill="1" applyBorder="1" applyAlignment="1">
      <alignment horizontal="center" vertical="top"/>
    </xf>
    <xf numFmtId="166" fontId="4" fillId="7" borderId="44" xfId="0" applyNumberFormat="1" applyFont="1" applyFill="1" applyBorder="1" applyAlignment="1">
      <alignment horizontal="left" vertical="top" wrapText="1"/>
    </xf>
    <xf numFmtId="166" fontId="6" fillId="7" borderId="49" xfId="0" applyNumberFormat="1" applyFont="1" applyFill="1" applyBorder="1" applyAlignment="1">
      <alignment vertical="top"/>
    </xf>
    <xf numFmtId="4" fontId="6" fillId="7" borderId="98" xfId="0" applyNumberFormat="1" applyFont="1" applyFill="1" applyBorder="1" applyAlignment="1">
      <alignment horizontal="right" vertical="top"/>
    </xf>
    <xf numFmtId="49" fontId="19" fillId="8" borderId="51" xfId="0" applyNumberFormat="1" applyFont="1" applyFill="1" applyBorder="1" applyAlignment="1">
      <alignment horizontal="center" vertical="top"/>
    </xf>
    <xf numFmtId="0" fontId="4" fillId="8" borderId="99" xfId="0" applyFont="1" applyFill="1" applyBorder="1" applyAlignment="1">
      <alignment horizontal="center" vertical="top"/>
    </xf>
    <xf numFmtId="4" fontId="4" fillId="8" borderId="84" xfId="0" applyNumberFormat="1" applyFont="1" applyFill="1" applyBorder="1" applyAlignment="1">
      <alignment horizontal="right" vertical="top"/>
    </xf>
    <xf numFmtId="4" fontId="4" fillId="8" borderId="100" xfId="0" applyNumberFormat="1" applyFont="1" applyFill="1" applyBorder="1" applyAlignment="1">
      <alignment horizontal="right" vertical="top"/>
    </xf>
    <xf numFmtId="4" fontId="4" fillId="8" borderId="101" xfId="0" applyNumberFormat="1" applyFont="1" applyFill="1" applyBorder="1" applyAlignment="1">
      <alignment horizontal="right" vertical="top"/>
    </xf>
    <xf numFmtId="10" fontId="17" fillId="8" borderId="52" xfId="0" applyNumberFormat="1" applyFont="1" applyFill="1" applyBorder="1" applyAlignment="1">
      <alignment horizontal="right" vertical="top"/>
    </xf>
    <xf numFmtId="4" fontId="17" fillId="10" borderId="56" xfId="0" applyNumberFormat="1" applyFont="1" applyFill="1" applyBorder="1" applyAlignment="1">
      <alignment horizontal="right" vertical="top"/>
    </xf>
    <xf numFmtId="4" fontId="17" fillId="10" borderId="38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21" fillId="0" borderId="61" xfId="0" applyNumberFormat="1" applyFont="1" applyBorder="1" applyAlignment="1">
      <alignment horizontal="right" vertical="top"/>
    </xf>
    <xf numFmtId="0" fontId="14" fillId="9" borderId="64" xfId="0" applyFont="1" applyFill="1" applyBorder="1" applyAlignment="1">
      <alignment vertical="top" wrapText="1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62" xfId="0" applyNumberFormat="1" applyFont="1" applyFill="1" applyBorder="1" applyAlignment="1">
      <alignment horizontal="right" vertical="top"/>
    </xf>
    <xf numFmtId="4" fontId="17" fillId="9" borderId="94" xfId="0" applyNumberFormat="1" applyFont="1" applyFill="1" applyBorder="1" applyAlignment="1">
      <alignment horizontal="right" vertical="top"/>
    </xf>
    <xf numFmtId="10" fontId="21" fillId="9" borderId="102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Alignment="1">
      <alignment vertical="top"/>
    </xf>
    <xf numFmtId="4" fontId="6" fillId="9" borderId="17" xfId="0" applyNumberFormat="1" applyFont="1" applyFill="1" applyBorder="1" applyAlignment="1">
      <alignment horizontal="right" vertical="top"/>
    </xf>
    <xf numFmtId="4" fontId="17" fillId="9" borderId="11" xfId="0" applyNumberFormat="1" applyFont="1" applyFill="1" applyBorder="1" applyAlignment="1">
      <alignment horizontal="right" vertical="top"/>
    </xf>
    <xf numFmtId="4" fontId="17" fillId="9" borderId="17" xfId="0" applyNumberFormat="1" applyFont="1" applyFill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6" fillId="10" borderId="103" xfId="0" applyNumberFormat="1" applyFont="1" applyFill="1" applyBorder="1" applyAlignment="1">
      <alignment horizontal="right" vertical="top"/>
    </xf>
    <xf numFmtId="4" fontId="6" fillId="10" borderId="104" xfId="0" applyNumberFormat="1" applyFont="1" applyFill="1" applyBorder="1" applyAlignment="1">
      <alignment horizontal="right" vertical="top"/>
    </xf>
    <xf numFmtId="4" fontId="6" fillId="10" borderId="106" xfId="0" applyNumberFormat="1" applyFont="1" applyFill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78" xfId="0" applyNumberFormat="1" applyFont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10" fontId="21" fillId="0" borderId="75" xfId="0" applyNumberFormat="1" applyFont="1" applyBorder="1" applyAlignment="1">
      <alignment horizontal="right" vertical="top"/>
    </xf>
    <xf numFmtId="166" fontId="18" fillId="11" borderId="37" xfId="0" applyNumberFormat="1" applyFont="1" applyFill="1" applyBorder="1" applyAlignment="1">
      <alignment vertical="center"/>
    </xf>
    <xf numFmtId="166" fontId="4" fillId="11" borderId="80" xfId="0" applyNumberFormat="1" applyFont="1" applyFill="1" applyBorder="1" applyAlignment="1">
      <alignment horizontal="center" vertical="center"/>
    </xf>
    <xf numFmtId="0" fontId="4" fillId="11" borderId="95" xfId="0" applyFont="1" applyFill="1" applyBorder="1" applyAlignment="1">
      <alignment vertical="center" wrapText="1"/>
    </xf>
    <xf numFmtId="0" fontId="4" fillId="11" borderId="36" xfId="0" applyFont="1" applyFill="1" applyBorder="1" applyAlignment="1">
      <alignment horizontal="center" vertical="center"/>
    </xf>
    <xf numFmtId="4" fontId="4" fillId="11" borderId="56" xfId="0" applyNumberFormat="1" applyFont="1" applyFill="1" applyBorder="1" applyAlignment="1">
      <alignment horizontal="right" vertical="center"/>
    </xf>
    <xf numFmtId="4" fontId="4" fillId="11" borderId="108" xfId="0" applyNumberFormat="1" applyFont="1" applyFill="1" applyBorder="1" applyAlignment="1">
      <alignment horizontal="right" vertical="center"/>
    </xf>
    <xf numFmtId="4" fontId="4" fillId="11" borderId="109" xfId="0" applyNumberFormat="1" applyFont="1" applyFill="1" applyBorder="1" applyAlignment="1">
      <alignment horizontal="right" vertical="center"/>
    </xf>
    <xf numFmtId="4" fontId="6" fillId="12" borderId="79" xfId="0" applyNumberFormat="1" applyFont="1" applyFill="1" applyBorder="1" applyAlignment="1">
      <alignment horizontal="right" vertical="top"/>
    </xf>
    <xf numFmtId="4" fontId="6" fillId="12" borderId="110" xfId="0" applyNumberFormat="1" applyFont="1" applyFill="1" applyBorder="1" applyAlignment="1">
      <alignment horizontal="right" vertical="top"/>
    </xf>
    <xf numFmtId="4" fontId="6" fillId="12" borderId="111" xfId="0" applyNumberFormat="1" applyFont="1" applyFill="1" applyBorder="1" applyAlignment="1">
      <alignment horizontal="right" vertical="top"/>
    </xf>
    <xf numFmtId="4" fontId="4" fillId="12" borderId="56" xfId="0" applyNumberFormat="1" applyFont="1" applyFill="1" applyBorder="1" applyAlignment="1">
      <alignment horizontal="right" vertical="center"/>
    </xf>
    <xf numFmtId="4" fontId="4" fillId="12" borderId="108" xfId="0" applyNumberFormat="1" applyFont="1" applyFill="1" applyBorder="1" applyAlignment="1">
      <alignment horizontal="right" vertical="center"/>
    </xf>
    <xf numFmtId="4" fontId="4" fillId="12" borderId="109" xfId="0" applyNumberFormat="1" applyFont="1" applyFill="1" applyBorder="1" applyAlignment="1">
      <alignment horizontal="right" vertical="center"/>
    </xf>
    <xf numFmtId="4" fontId="17" fillId="12" borderId="45" xfId="0" applyNumberFormat="1" applyFont="1" applyFill="1" applyBorder="1" applyAlignment="1">
      <alignment horizontal="right" vertical="top"/>
    </xf>
    <xf numFmtId="4" fontId="17" fillId="12" borderId="46" xfId="0" applyNumberFormat="1" applyFont="1" applyFill="1" applyBorder="1" applyAlignment="1">
      <alignment horizontal="right" vertical="top"/>
    </xf>
    <xf numFmtId="10" fontId="21" fillId="12" borderId="47" xfId="0" applyNumberFormat="1" applyFont="1" applyFill="1" applyBorder="1" applyAlignment="1">
      <alignment horizontal="right" vertical="top"/>
    </xf>
    <xf numFmtId="0" fontId="4" fillId="7" borderId="43" xfId="0" applyFont="1" applyFill="1" applyBorder="1" applyAlignment="1">
      <alignment vertical="center"/>
    </xf>
    <xf numFmtId="0" fontId="19" fillId="7" borderId="49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vertical="center"/>
    </xf>
    <xf numFmtId="166" fontId="6" fillId="7" borderId="44" xfId="0" applyNumberFormat="1" applyFont="1" applyFill="1" applyBorder="1" applyAlignment="1">
      <alignment vertical="top"/>
    </xf>
    <xf numFmtId="4" fontId="17" fillId="7" borderId="112" xfId="0" applyNumberFormat="1" applyFont="1" applyFill="1" applyBorder="1" applyAlignment="1">
      <alignment horizontal="right" vertical="top"/>
    </xf>
    <xf numFmtId="4" fontId="17" fillId="7" borderId="98" xfId="0" applyNumberFormat="1" applyFont="1" applyFill="1" applyBorder="1" applyAlignment="1">
      <alignment horizontal="right" vertical="top"/>
    </xf>
    <xf numFmtId="10" fontId="17" fillId="7" borderId="98" xfId="0" applyNumberFormat="1" applyFont="1" applyFill="1" applyBorder="1" applyAlignment="1">
      <alignment horizontal="right" vertical="top"/>
    </xf>
    <xf numFmtId="166" fontId="4" fillId="8" borderId="99" xfId="0" applyNumberFormat="1" applyFont="1" applyFill="1" applyBorder="1" applyAlignment="1">
      <alignment vertical="top"/>
    </xf>
    <xf numFmtId="4" fontId="4" fillId="8" borderId="58" xfId="0" applyNumberFormat="1" applyFont="1" applyFill="1" applyBorder="1" applyAlignment="1">
      <alignment horizontal="right" vertical="top"/>
    </xf>
    <xf numFmtId="4" fontId="4" fillId="8" borderId="65" xfId="0" applyNumberFormat="1" applyFont="1" applyFill="1" applyBorder="1" applyAlignment="1">
      <alignment horizontal="right" vertical="top"/>
    </xf>
    <xf numFmtId="0" fontId="6" fillId="0" borderId="61" xfId="0" applyFont="1" applyBorder="1" applyAlignment="1">
      <alignment vertical="top" wrapText="1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166" fontId="14" fillId="8" borderId="55" xfId="0" applyNumberFormat="1" applyFont="1" applyFill="1" applyBorder="1" applyAlignment="1">
      <alignment vertical="top" wrapText="1"/>
    </xf>
    <xf numFmtId="4" fontId="4" fillId="8" borderId="113" xfId="0" applyNumberFormat="1" applyFont="1" applyFill="1" applyBorder="1" applyAlignment="1">
      <alignment horizontal="right" vertical="top"/>
    </xf>
    <xf numFmtId="166" fontId="6" fillId="0" borderId="13" xfId="0" applyNumberFormat="1" applyFont="1" applyBorder="1" applyAlignment="1">
      <alignment vertical="top" wrapText="1"/>
    </xf>
    <xf numFmtId="4" fontId="6" fillId="0" borderId="63" xfId="0" applyNumberFormat="1" applyFont="1" applyBorder="1" applyAlignment="1">
      <alignment horizontal="right" vertical="top"/>
    </xf>
    <xf numFmtId="166" fontId="6" fillId="0" borderId="105" xfId="0" applyNumberFormat="1" applyFont="1" applyBorder="1" applyAlignment="1">
      <alignment vertical="top" wrapText="1"/>
    </xf>
    <xf numFmtId="4" fontId="6" fillId="0" borderId="106" xfId="0" applyNumberFormat="1" applyFont="1" applyBorder="1" applyAlignment="1">
      <alignment horizontal="right" vertical="top"/>
    </xf>
    <xf numFmtId="4" fontId="6" fillId="0" borderId="117" xfId="0" applyNumberFormat="1" applyFont="1" applyBorder="1" applyAlignment="1">
      <alignment horizontal="right" vertical="top"/>
    </xf>
    <xf numFmtId="10" fontId="21" fillId="0" borderId="118" xfId="0" applyNumberFormat="1" applyFont="1" applyBorder="1" applyAlignment="1">
      <alignment horizontal="right" vertical="top"/>
    </xf>
    <xf numFmtId="166" fontId="14" fillId="11" borderId="45" xfId="0" applyNumberFormat="1" applyFont="1" applyFill="1" applyBorder="1" applyAlignment="1">
      <alignment vertical="top"/>
    </xf>
    <xf numFmtId="166" fontId="4" fillId="11" borderId="46" xfId="0" applyNumberFormat="1" applyFont="1" applyFill="1" applyBorder="1" applyAlignment="1">
      <alignment horizontal="center" vertical="top"/>
    </xf>
    <xf numFmtId="166" fontId="6" fillId="11" borderId="95" xfId="0" applyNumberFormat="1" applyFont="1" applyFill="1" applyBorder="1" applyAlignment="1">
      <alignment vertical="top" wrapText="1"/>
    </xf>
    <xf numFmtId="166" fontId="6" fillId="11" borderId="36" xfId="0" applyNumberFormat="1" applyFont="1" applyFill="1" applyBorder="1" applyAlignment="1">
      <alignment vertical="top"/>
    </xf>
    <xf numFmtId="4" fontId="4" fillId="11" borderId="108" xfId="0" applyNumberFormat="1" applyFont="1" applyFill="1" applyBorder="1" applyAlignment="1">
      <alignment horizontal="right" vertical="top"/>
    </xf>
    <xf numFmtId="4" fontId="4" fillId="11" borderId="95" xfId="0" applyNumberFormat="1" applyFont="1" applyFill="1" applyBorder="1" applyAlignment="1">
      <alignment horizontal="right" vertical="top"/>
    </xf>
    <xf numFmtId="4" fontId="4" fillId="11" borderId="46" xfId="0" applyNumberFormat="1" applyFont="1" applyFill="1" applyBorder="1" applyAlignment="1">
      <alignment horizontal="right" vertical="top"/>
    </xf>
    <xf numFmtId="4" fontId="4" fillId="11" borderId="47" xfId="0" applyNumberFormat="1" applyFont="1" applyFill="1" applyBorder="1" applyAlignment="1">
      <alignment horizontal="right" vertical="top"/>
    </xf>
    <xf numFmtId="4" fontId="4" fillId="11" borderId="57" xfId="0" applyNumberFormat="1" applyFont="1" applyFill="1" applyBorder="1" applyAlignment="1">
      <alignment horizontal="right" vertical="top"/>
    </xf>
    <xf numFmtId="4" fontId="4" fillId="11" borderId="109" xfId="0" applyNumberFormat="1" applyFont="1" applyFill="1" applyBorder="1" applyAlignment="1">
      <alignment horizontal="right" vertical="top"/>
    </xf>
    <xf numFmtId="4" fontId="4" fillId="12" borderId="56" xfId="0" applyNumberFormat="1" applyFont="1" applyFill="1" applyBorder="1" applyAlignment="1">
      <alignment horizontal="right" vertical="top"/>
    </xf>
    <xf numFmtId="4" fontId="4" fillId="12" borderId="108" xfId="0" applyNumberFormat="1" applyFont="1" applyFill="1" applyBorder="1" applyAlignment="1">
      <alignment horizontal="right" vertical="top"/>
    </xf>
    <xf numFmtId="4" fontId="4" fillId="12" borderId="109" xfId="0" applyNumberFormat="1" applyFont="1" applyFill="1" applyBorder="1" applyAlignment="1">
      <alignment horizontal="right" vertical="top"/>
    </xf>
    <xf numFmtId="4" fontId="4" fillId="11" borderId="42" xfId="0" applyNumberFormat="1" applyFont="1" applyFill="1" applyBorder="1" applyAlignment="1">
      <alignment horizontal="right" vertical="top"/>
    </xf>
    <xf numFmtId="10" fontId="4" fillId="11" borderId="95" xfId="0" applyNumberFormat="1" applyFont="1" applyFill="1" applyBorder="1" applyAlignment="1">
      <alignment horizontal="right" vertical="top"/>
    </xf>
    <xf numFmtId="0" fontId="4" fillId="11" borderId="37" xfId="0" applyFont="1" applyFill="1" applyBorder="1" applyAlignment="1">
      <alignment horizontal="right" vertical="top" wrapText="1"/>
    </xf>
    <xf numFmtId="166" fontId="4" fillId="7" borderId="56" xfId="0" applyNumberFormat="1" applyFont="1" applyFill="1" applyBorder="1" applyAlignment="1">
      <alignment vertical="top"/>
    </xf>
    <xf numFmtId="49" fontId="4" fillId="7" borderId="95" xfId="0" applyNumberFormat="1" applyFont="1" applyFill="1" applyBorder="1" applyAlignment="1">
      <alignment horizontal="center" vertical="top"/>
    </xf>
    <xf numFmtId="166" fontId="4" fillId="7" borderId="43" xfId="0" applyNumberFormat="1" applyFont="1" applyFill="1" applyBorder="1" applyAlignment="1">
      <alignment horizontal="left" vertical="top" wrapText="1"/>
    </xf>
    <xf numFmtId="0" fontId="14" fillId="8" borderId="52" xfId="0" applyFont="1" applyFill="1" applyBorder="1" applyAlignment="1">
      <alignment vertical="top" wrapText="1"/>
    </xf>
    <xf numFmtId="4" fontId="4" fillId="8" borderId="85" xfId="0" applyNumberFormat="1" applyFont="1" applyFill="1" applyBorder="1" applyAlignment="1">
      <alignment horizontal="right" vertical="top"/>
    </xf>
    <xf numFmtId="4" fontId="4" fillId="9" borderId="84" xfId="0" applyNumberFormat="1" applyFont="1" applyFill="1" applyBorder="1" applyAlignment="1">
      <alignment horizontal="right" vertical="top"/>
    </xf>
    <xf numFmtId="4" fontId="4" fillId="9" borderId="100" xfId="0" applyNumberFormat="1" applyFont="1" applyFill="1" applyBorder="1" applyAlignment="1">
      <alignment horizontal="right" vertical="top"/>
    </xf>
    <xf numFmtId="4" fontId="4" fillId="9" borderId="101" xfId="0" applyNumberFormat="1" applyFont="1" applyFill="1" applyBorder="1" applyAlignment="1">
      <alignment horizontal="right" vertical="top"/>
    </xf>
    <xf numFmtId="0" fontId="20" fillId="0" borderId="60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10" borderId="12" xfId="0" applyNumberFormat="1" applyFont="1" applyFill="1" applyBorder="1" applyAlignment="1">
      <alignment horizontal="right" vertical="top" wrapText="1"/>
    </xf>
    <xf numFmtId="0" fontId="4" fillId="8" borderId="50" xfId="0" applyFont="1" applyFill="1" applyBorder="1" applyAlignment="1">
      <alignment horizontal="center" vertical="top"/>
    </xf>
    <xf numFmtId="0" fontId="6" fillId="0" borderId="61" xfId="0" applyFont="1" applyBorder="1" applyAlignment="1">
      <alignment horizontal="left" vertical="top" wrapText="1"/>
    </xf>
    <xf numFmtId="0" fontId="20" fillId="0" borderId="60" xfId="0" applyFont="1" applyBorder="1" applyAlignment="1">
      <alignment horizontal="center" vertical="top"/>
    </xf>
    <xf numFmtId="0" fontId="6" fillId="0" borderId="75" xfId="0" applyFont="1" applyBorder="1" applyAlignment="1">
      <alignment horizontal="left" vertical="top" wrapText="1"/>
    </xf>
    <xf numFmtId="4" fontId="6" fillId="0" borderId="92" xfId="0" applyNumberFormat="1" applyFont="1" applyBorder="1" applyAlignment="1">
      <alignment horizontal="right" vertical="top"/>
    </xf>
    <xf numFmtId="4" fontId="6" fillId="10" borderId="90" xfId="0" applyNumberFormat="1" applyFont="1" applyFill="1" applyBorder="1" applyAlignment="1">
      <alignment horizontal="right" vertical="top"/>
    </xf>
    <xf numFmtId="4" fontId="6" fillId="10" borderId="120" xfId="0" applyNumberFormat="1" applyFont="1" applyFill="1" applyBorder="1" applyAlignment="1">
      <alignment horizontal="right" vertical="top"/>
    </xf>
    <xf numFmtId="4" fontId="6" fillId="10" borderId="121" xfId="0" applyNumberFormat="1" applyFont="1" applyFill="1" applyBorder="1" applyAlignment="1">
      <alignment horizontal="right" vertical="top"/>
    </xf>
    <xf numFmtId="4" fontId="4" fillId="10" borderId="53" xfId="0" applyNumberFormat="1" applyFont="1" applyFill="1" applyBorder="1" applyAlignment="1">
      <alignment horizontal="right" vertical="top"/>
    </xf>
    <xf numFmtId="4" fontId="4" fillId="10" borderId="54" xfId="0" applyNumberFormat="1" applyFont="1" applyFill="1" applyBorder="1" applyAlignment="1">
      <alignment horizontal="right" vertical="top"/>
    </xf>
    <xf numFmtId="4" fontId="4" fillId="10" borderId="65" xfId="0" applyNumberFormat="1" applyFont="1" applyFill="1" applyBorder="1" applyAlignment="1">
      <alignment horizontal="right" vertical="top"/>
    </xf>
    <xf numFmtId="4" fontId="4" fillId="11" borderId="44" xfId="0" applyNumberFormat="1" applyFont="1" applyFill="1" applyBorder="1" applyAlignment="1">
      <alignment horizontal="right" vertical="top"/>
    </xf>
    <xf numFmtId="0" fontId="4" fillId="7" borderId="122" xfId="0" applyFont="1" applyFill="1" applyBorder="1" applyAlignment="1">
      <alignment vertical="center"/>
    </xf>
    <xf numFmtId="0" fontId="19" fillId="7" borderId="112" xfId="0" applyFont="1" applyFill="1" applyBorder="1" applyAlignment="1">
      <alignment horizontal="center" vertical="center"/>
    </xf>
    <xf numFmtId="4" fontId="17" fillId="7" borderId="100" xfId="0" applyNumberFormat="1" applyFont="1" applyFill="1" applyBorder="1" applyAlignment="1">
      <alignment horizontal="right" vertical="top"/>
    </xf>
    <xf numFmtId="10" fontId="17" fillId="7" borderId="58" xfId="0" applyNumberFormat="1" applyFont="1" applyFill="1" applyBorder="1" applyAlignment="1">
      <alignment horizontal="right" vertical="top"/>
    </xf>
    <xf numFmtId="0" fontId="20" fillId="0" borderId="13" xfId="0" applyFont="1" applyBorder="1" applyAlignment="1">
      <alignment vertical="top" wrapText="1"/>
    </xf>
    <xf numFmtId="4" fontId="6" fillId="9" borderId="66" xfId="0" applyNumberFormat="1" applyFont="1" applyFill="1" applyBorder="1" applyAlignment="1">
      <alignment horizontal="right" vertical="top"/>
    </xf>
    <xf numFmtId="4" fontId="2" fillId="2" borderId="41" xfId="0" applyNumberFormat="1" applyFont="1" applyFill="1" applyBorder="1" applyAlignment="1">
      <alignment vertical="top"/>
    </xf>
    <xf numFmtId="0" fontId="0" fillId="2" borderId="41" xfId="0" applyFont="1" applyFill="1" applyBorder="1"/>
    <xf numFmtId="0" fontId="23" fillId="2" borderId="0" xfId="0" applyFont="1" applyFill="1"/>
    <xf numFmtId="166" fontId="4" fillId="0" borderId="11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/>
    </xf>
    <xf numFmtId="4" fontId="17" fillId="0" borderId="103" xfId="0" applyNumberFormat="1" applyFont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4" fontId="17" fillId="0" borderId="123" xfId="0" applyNumberFormat="1" applyFont="1" applyBorder="1" applyAlignment="1">
      <alignment horizontal="right" vertical="top"/>
    </xf>
    <xf numFmtId="10" fontId="4" fillId="11" borderId="124" xfId="0" applyNumberFormat="1" applyFont="1" applyFill="1" applyBorder="1" applyAlignment="1">
      <alignment horizontal="right" vertical="top"/>
    </xf>
    <xf numFmtId="0" fontId="4" fillId="7" borderId="112" xfId="0" applyFont="1" applyFill="1" applyBorder="1" applyAlignment="1">
      <alignment vertical="center"/>
    </xf>
    <xf numFmtId="0" fontId="19" fillId="7" borderId="122" xfId="0" applyFont="1" applyFill="1" applyBorder="1" applyAlignment="1">
      <alignment horizontal="center" vertical="center"/>
    </xf>
    <xf numFmtId="0" fontId="4" fillId="7" borderId="98" xfId="0" applyFont="1" applyFill="1" applyBorder="1" applyAlignment="1">
      <alignment vertical="center"/>
    </xf>
    <xf numFmtId="166" fontId="4" fillId="7" borderId="44" xfId="0" applyNumberFormat="1" applyFont="1" applyFill="1" applyBorder="1" applyAlignment="1">
      <alignment vertical="top"/>
    </xf>
    <xf numFmtId="4" fontId="4" fillId="7" borderId="43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0" fontId="14" fillId="8" borderId="52" xfId="0" applyFont="1" applyFill="1" applyBorder="1" applyAlignment="1">
      <alignment horizontal="left" vertical="top" wrapText="1"/>
    </xf>
    <xf numFmtId="0" fontId="14" fillId="8" borderId="64" xfId="0" applyFont="1" applyFill="1" applyBorder="1" applyAlignment="1">
      <alignment horizontal="left" vertical="top" wrapText="1"/>
    </xf>
    <xf numFmtId="166" fontId="18" fillId="11" borderId="43" xfId="0" applyNumberFormat="1" applyFont="1" applyFill="1" applyBorder="1" applyAlignment="1">
      <alignment vertical="center"/>
    </xf>
    <xf numFmtId="166" fontId="4" fillId="11" borderId="44" xfId="0" applyNumberFormat="1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vertical="center" wrapText="1"/>
    </xf>
    <xf numFmtId="10" fontId="4" fillId="11" borderId="42" xfId="0" applyNumberFormat="1" applyFont="1" applyFill="1" applyBorder="1" applyAlignment="1">
      <alignment horizontal="right" vertical="top"/>
    </xf>
    <xf numFmtId="0" fontId="20" fillId="0" borderId="105" xfId="0" applyFont="1" applyBorder="1" applyAlignment="1">
      <alignment vertical="top" wrapText="1"/>
    </xf>
    <xf numFmtId="0" fontId="19" fillId="7" borderId="98" xfId="0" applyFont="1" applyFill="1" applyBorder="1" applyAlignment="1">
      <alignment vertical="center"/>
    </xf>
    <xf numFmtId="0" fontId="6" fillId="7" borderId="98" xfId="0" applyFont="1" applyFill="1" applyBorder="1" applyAlignment="1">
      <alignment horizontal="center" vertical="center"/>
    </xf>
    <xf numFmtId="4" fontId="6" fillId="7" borderId="44" xfId="0" applyNumberFormat="1" applyFont="1" applyFill="1" applyBorder="1" applyAlignment="1">
      <alignment horizontal="right" vertical="center"/>
    </xf>
    <xf numFmtId="4" fontId="4" fillId="7" borderId="36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38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46" xfId="0" applyNumberFormat="1" applyFont="1" applyFill="1" applyBorder="1" applyAlignment="1">
      <alignment horizontal="right" vertical="top"/>
    </xf>
    <xf numFmtId="0" fontId="4" fillId="7" borderId="47" xfId="0" applyFont="1" applyFill="1" applyBorder="1" applyAlignment="1">
      <alignment horizontal="right" vertical="top" wrapText="1"/>
    </xf>
    <xf numFmtId="4" fontId="2" fillId="10" borderId="41" xfId="0" applyNumberFormat="1" applyFont="1" applyFill="1" applyBorder="1" applyAlignment="1">
      <alignment vertical="top"/>
    </xf>
    <xf numFmtId="0" fontId="0" fillId="10" borderId="41" xfId="0" applyFont="1" applyFill="1" applyBorder="1"/>
    <xf numFmtId="0" fontId="6" fillId="0" borderId="13" xfId="0" applyFont="1" applyBorder="1" applyAlignment="1">
      <alignment vertical="top" wrapText="1"/>
    </xf>
    <xf numFmtId="4" fontId="4" fillId="10" borderId="36" xfId="0" applyNumberFormat="1" applyFont="1" applyFill="1" applyBorder="1" applyAlignment="1">
      <alignment horizontal="right" vertical="top"/>
    </xf>
    <xf numFmtId="4" fontId="4" fillId="10" borderId="42" xfId="0" applyNumberFormat="1" applyFont="1" applyFill="1" applyBorder="1" applyAlignment="1">
      <alignment horizontal="right" vertical="top"/>
    </xf>
    <xf numFmtId="4" fontId="4" fillId="10" borderId="109" xfId="0" applyNumberFormat="1" applyFont="1" applyFill="1" applyBorder="1" applyAlignment="1">
      <alignment horizontal="right" vertical="top"/>
    </xf>
    <xf numFmtId="4" fontId="4" fillId="10" borderId="12" xfId="0" applyNumberFormat="1" applyFont="1" applyFill="1" applyBorder="1" applyAlignment="1">
      <alignment horizontal="right" vertical="top"/>
    </xf>
    <xf numFmtId="4" fontId="4" fillId="10" borderId="100" xfId="0" applyNumberFormat="1" applyFont="1" applyFill="1" applyBorder="1" applyAlignment="1">
      <alignment horizontal="right" vertical="top"/>
    </xf>
    <xf numFmtId="10" fontId="4" fillId="10" borderId="100" xfId="0" applyNumberFormat="1" applyFont="1" applyFill="1" applyBorder="1" applyAlignment="1">
      <alignment horizontal="right" vertical="top"/>
    </xf>
    <xf numFmtId="0" fontId="4" fillId="10" borderId="100" xfId="0" applyFont="1" applyFill="1" applyBorder="1" applyAlignment="1">
      <alignment horizontal="right" vertical="top" wrapText="1"/>
    </xf>
    <xf numFmtId="4" fontId="4" fillId="10" borderId="62" xfId="0" applyNumberFormat="1" applyFont="1" applyFill="1" applyBorder="1" applyAlignment="1">
      <alignment horizontal="right" vertical="top"/>
    </xf>
    <xf numFmtId="10" fontId="4" fillId="10" borderId="12" xfId="0" applyNumberFormat="1" applyFont="1" applyFill="1" applyBorder="1" applyAlignment="1">
      <alignment horizontal="right" vertical="top"/>
    </xf>
    <xf numFmtId="0" fontId="4" fillId="10" borderId="12" xfId="0" applyFont="1" applyFill="1" applyBorder="1" applyAlignment="1">
      <alignment horizontal="right" vertical="top" wrapText="1"/>
    </xf>
    <xf numFmtId="4" fontId="20" fillId="0" borderId="11" xfId="0" applyNumberFormat="1" applyFont="1" applyBorder="1" applyAlignment="1">
      <alignment horizontal="right" vertical="top"/>
    </xf>
    <xf numFmtId="4" fontId="20" fillId="0" borderId="12" xfId="0" applyNumberFormat="1" applyFont="1" applyBorder="1" applyAlignment="1">
      <alignment horizontal="right" vertical="top"/>
    </xf>
    <xf numFmtId="166" fontId="4" fillId="0" borderId="103" xfId="0" applyNumberFormat="1" applyFont="1" applyBorder="1" applyAlignment="1">
      <alignment vertical="top"/>
    </xf>
    <xf numFmtId="49" fontId="19" fillId="0" borderId="104" xfId="0" applyNumberFormat="1" applyFont="1" applyBorder="1" applyAlignment="1">
      <alignment horizontal="center" vertical="top"/>
    </xf>
    <xf numFmtId="0" fontId="6" fillId="0" borderId="125" xfId="0" applyFont="1" applyBorder="1" applyAlignment="1">
      <alignment horizontal="center" vertical="top"/>
    </xf>
    <xf numFmtId="4" fontId="6" fillId="0" borderId="118" xfId="0" applyNumberFormat="1" applyFont="1" applyBorder="1" applyAlignment="1">
      <alignment horizontal="right" vertical="top"/>
    </xf>
    <xf numFmtId="4" fontId="4" fillId="10" borderId="120" xfId="0" applyNumberFormat="1" applyFont="1" applyFill="1" applyBorder="1" applyAlignment="1">
      <alignment horizontal="right" vertical="top"/>
    </xf>
    <xf numFmtId="10" fontId="4" fillId="10" borderId="120" xfId="0" applyNumberFormat="1" applyFont="1" applyFill="1" applyBorder="1" applyAlignment="1">
      <alignment horizontal="right" vertical="top"/>
    </xf>
    <xf numFmtId="0" fontId="4" fillId="10" borderId="120" xfId="0" applyFont="1" applyFill="1" applyBorder="1" applyAlignment="1">
      <alignment horizontal="right" vertical="top" wrapText="1"/>
    </xf>
    <xf numFmtId="0" fontId="4" fillId="11" borderId="48" xfId="0" applyFont="1" applyFill="1" applyBorder="1" applyAlignment="1">
      <alignment horizontal="center" vertical="center"/>
    </xf>
    <xf numFmtId="4" fontId="4" fillId="11" borderId="57" xfId="0" applyNumberFormat="1" applyFont="1" applyFill="1" applyBorder="1" applyAlignment="1">
      <alignment horizontal="right" vertical="center"/>
    </xf>
    <xf numFmtId="4" fontId="4" fillId="11" borderId="42" xfId="0" applyNumberFormat="1" applyFont="1" applyFill="1" applyBorder="1" applyAlignment="1">
      <alignment horizontal="right" vertical="center"/>
    </xf>
    <xf numFmtId="4" fontId="4" fillId="3" borderId="44" xfId="0" applyNumberFormat="1" applyFont="1" applyFill="1" applyBorder="1" applyAlignment="1">
      <alignment horizontal="right" vertical="top"/>
    </xf>
    <xf numFmtId="4" fontId="4" fillId="3" borderId="48" xfId="0" applyNumberFormat="1" applyFont="1" applyFill="1" applyBorder="1" applyAlignment="1">
      <alignment horizontal="right" vertical="top"/>
    </xf>
    <xf numFmtId="4" fontId="4" fillId="3" borderId="43" xfId="0" applyNumberFormat="1" applyFont="1" applyFill="1" applyBorder="1" applyAlignment="1">
      <alignment horizontal="right" vertical="top"/>
    </xf>
    <xf numFmtId="4" fontId="4" fillId="3" borderId="46" xfId="0" applyNumberFormat="1" applyFont="1" applyFill="1" applyBorder="1" applyAlignment="1">
      <alignment horizontal="right" vertical="top"/>
    </xf>
    <xf numFmtId="10" fontId="4" fillId="3" borderId="46" xfId="0" applyNumberFormat="1" applyFont="1" applyFill="1" applyBorder="1" applyAlignment="1">
      <alignment horizontal="right" vertical="top"/>
    </xf>
    <xf numFmtId="0" fontId="4" fillId="3" borderId="47" xfId="0" applyFont="1" applyFill="1" applyBorder="1" applyAlignment="1">
      <alignment horizontal="right" vertical="top" wrapText="1"/>
    </xf>
    <xf numFmtId="166" fontId="4" fillId="7" borderId="37" xfId="0" applyNumberFormat="1" applyFont="1" applyFill="1" applyBorder="1" applyAlignment="1">
      <alignment vertical="top"/>
    </xf>
    <xf numFmtId="49" fontId="4" fillId="7" borderId="36" xfId="0" applyNumberFormat="1" applyFont="1" applyFill="1" applyBorder="1" applyAlignment="1">
      <alignment horizontal="center" vertical="top"/>
    </xf>
    <xf numFmtId="166" fontId="4" fillId="7" borderId="36" xfId="0" applyNumberFormat="1" applyFont="1" applyFill="1" applyBorder="1" applyAlignment="1">
      <alignment horizontal="left" vertical="top" wrapText="1"/>
    </xf>
    <xf numFmtId="166" fontId="6" fillId="7" borderId="42" xfId="0" applyNumberFormat="1" applyFont="1" applyFill="1" applyBorder="1" applyAlignment="1">
      <alignment horizontal="center" vertical="top"/>
    </xf>
    <xf numFmtId="4" fontId="6" fillId="7" borderId="36" xfId="0" applyNumberFormat="1" applyFont="1" applyFill="1" applyBorder="1" applyAlignment="1">
      <alignment horizontal="right" vertical="top"/>
    </xf>
    <xf numFmtId="4" fontId="6" fillId="7" borderId="42" xfId="0" applyNumberFormat="1" applyFont="1" applyFill="1" applyBorder="1" applyAlignment="1">
      <alignment horizontal="right" vertical="top"/>
    </xf>
    <xf numFmtId="4" fontId="6" fillId="7" borderId="97" xfId="0" applyNumberFormat="1" applyFont="1" applyFill="1" applyBorder="1" applyAlignment="1">
      <alignment horizontal="right" vertical="top"/>
    </xf>
    <xf numFmtId="4" fontId="6" fillId="7" borderId="41" xfId="0" applyNumberFormat="1" applyFont="1" applyFill="1" applyBorder="1" applyAlignment="1">
      <alignment horizontal="right" vertical="top"/>
    </xf>
    <xf numFmtId="4" fontId="6" fillId="7" borderId="40" xfId="0" applyNumberFormat="1" applyFont="1" applyFill="1" applyBorder="1" applyAlignment="1">
      <alignment horizontal="right" vertical="top"/>
    </xf>
    <xf numFmtId="4" fontId="4" fillId="7" borderId="112" xfId="0" applyNumberFormat="1" applyFont="1" applyFill="1" applyBorder="1" applyAlignment="1">
      <alignment horizontal="right" vertical="top"/>
    </xf>
    <xf numFmtId="4" fontId="4" fillId="7" borderId="98" xfId="0" applyNumberFormat="1" applyFont="1" applyFill="1" applyBorder="1" applyAlignment="1">
      <alignment horizontal="right" vertical="top"/>
    </xf>
    <xf numFmtId="10" fontId="4" fillId="7" borderId="98" xfId="0" applyNumberFormat="1" applyFont="1" applyFill="1" applyBorder="1" applyAlignment="1">
      <alignment horizontal="right" vertical="top"/>
    </xf>
    <xf numFmtId="0" fontId="6" fillId="0" borderId="22" xfId="0" applyFont="1" applyBorder="1" applyAlignment="1">
      <alignment horizontal="center" vertical="top"/>
    </xf>
    <xf numFmtId="4" fontId="6" fillId="0" borderId="53" xfId="0" applyNumberFormat="1" applyFont="1" applyBorder="1" applyAlignment="1">
      <alignment horizontal="right" vertical="top"/>
    </xf>
    <xf numFmtId="4" fontId="6" fillId="0" borderId="54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10" borderId="53" xfId="0" applyNumberFormat="1" applyFont="1" applyFill="1" applyBorder="1" applyAlignment="1">
      <alignment horizontal="right" vertical="top"/>
    </xf>
    <xf numFmtId="4" fontId="6" fillId="10" borderId="54" xfId="0" applyNumberFormat="1" applyFont="1" applyFill="1" applyBorder="1" applyAlignment="1">
      <alignment horizontal="right" vertical="top"/>
    </xf>
    <xf numFmtId="4" fontId="6" fillId="10" borderId="65" xfId="0" applyNumberFormat="1" applyFont="1" applyFill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27" xfId="0" applyNumberFormat="1" applyFont="1" applyBorder="1" applyAlignment="1">
      <alignment horizontal="right" vertical="top"/>
    </xf>
    <xf numFmtId="0" fontId="17" fillId="0" borderId="51" xfId="0" applyFont="1" applyBorder="1" applyAlignment="1">
      <alignment horizontal="right" vertical="top" wrapText="1"/>
    </xf>
    <xf numFmtId="0" fontId="6" fillId="0" borderId="119" xfId="0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14" fillId="11" borderId="67" xfId="0" applyNumberFormat="1" applyFont="1" applyFill="1" applyBorder="1" applyAlignment="1">
      <alignment vertical="top"/>
    </xf>
    <xf numFmtId="166" fontId="4" fillId="11" borderId="23" xfId="0" applyNumberFormat="1" applyFont="1" applyFill="1" applyBorder="1" applyAlignment="1">
      <alignment horizontal="center" vertical="top"/>
    </xf>
    <xf numFmtId="166" fontId="6" fillId="11" borderId="111" xfId="0" applyNumberFormat="1" applyFont="1" applyFill="1" applyBorder="1" applyAlignment="1">
      <alignment vertical="top" wrapText="1"/>
    </xf>
    <xf numFmtId="166" fontId="6" fillId="11" borderId="97" xfId="0" applyNumberFormat="1" applyFont="1" applyFill="1" applyBorder="1" applyAlignment="1">
      <alignment vertical="top"/>
    </xf>
    <xf numFmtId="4" fontId="4" fillId="11" borderId="79" xfId="0" applyNumberFormat="1" applyFont="1" applyFill="1" applyBorder="1" applyAlignment="1">
      <alignment horizontal="right" vertical="top"/>
    </xf>
    <xf numFmtId="4" fontId="4" fillId="11" borderId="110" xfId="0" applyNumberFormat="1" applyFont="1" applyFill="1" applyBorder="1" applyAlignment="1">
      <alignment horizontal="right" vertical="top"/>
    </xf>
    <xf numFmtId="4" fontId="4" fillId="11" borderId="111" xfId="0" applyNumberFormat="1" applyFont="1" applyFill="1" applyBorder="1" applyAlignment="1">
      <alignment horizontal="right" vertical="top"/>
    </xf>
    <xf numFmtId="4" fontId="4" fillId="11" borderId="67" xfId="0" applyNumberFormat="1" applyFont="1" applyFill="1" applyBorder="1" applyAlignment="1">
      <alignment horizontal="right" vertical="top"/>
    </xf>
    <xf numFmtId="4" fontId="4" fillId="11" borderId="23" xfId="0" applyNumberFormat="1" applyFont="1" applyFill="1" applyBorder="1" applyAlignment="1">
      <alignment horizontal="right" vertical="top"/>
    </xf>
    <xf numFmtId="4" fontId="4" fillId="11" borderId="128" xfId="0" applyNumberFormat="1" applyFont="1" applyFill="1" applyBorder="1" applyAlignment="1">
      <alignment horizontal="right" vertical="top"/>
    </xf>
    <xf numFmtId="4" fontId="4" fillId="11" borderId="80" xfId="0" applyNumberFormat="1" applyFont="1" applyFill="1" applyBorder="1" applyAlignment="1">
      <alignment horizontal="right" vertical="top"/>
    </xf>
    <xf numFmtId="4" fontId="4" fillId="11" borderId="129" xfId="0" applyNumberFormat="1" applyFont="1" applyFill="1" applyBorder="1" applyAlignment="1">
      <alignment horizontal="right" vertical="top"/>
    </xf>
    <xf numFmtId="4" fontId="4" fillId="3" borderId="79" xfId="0" applyNumberFormat="1" applyFont="1" applyFill="1" applyBorder="1" applyAlignment="1">
      <alignment horizontal="right" vertical="top"/>
    </xf>
    <xf numFmtId="4" fontId="4" fillId="3" borderId="110" xfId="0" applyNumberFormat="1" applyFont="1" applyFill="1" applyBorder="1" applyAlignment="1">
      <alignment horizontal="right" vertical="top"/>
    </xf>
    <xf numFmtId="4" fontId="4" fillId="3" borderId="129" xfId="0" applyNumberFormat="1" applyFont="1" applyFill="1" applyBorder="1" applyAlignment="1">
      <alignment horizontal="right" vertical="top"/>
    </xf>
    <xf numFmtId="4" fontId="4" fillId="3" borderId="56" xfId="0" applyNumberFormat="1" applyFont="1" applyFill="1" applyBorder="1" applyAlignment="1">
      <alignment horizontal="right" vertical="top"/>
    </xf>
    <xf numFmtId="4" fontId="4" fillId="3" borderId="42" xfId="0" applyNumberFormat="1" applyFont="1" applyFill="1" applyBorder="1" applyAlignment="1">
      <alignment horizontal="right" vertical="top"/>
    </xf>
    <xf numFmtId="4" fontId="4" fillId="3" borderId="109" xfId="0" applyNumberFormat="1" applyFont="1" applyFill="1" applyBorder="1" applyAlignment="1">
      <alignment horizontal="right" vertical="top"/>
    </xf>
    <xf numFmtId="49" fontId="4" fillId="7" borderId="50" xfId="0" applyNumberFormat="1" applyFont="1" applyFill="1" applyBorder="1" applyAlignment="1">
      <alignment horizontal="center" vertical="top"/>
    </xf>
    <xf numFmtId="166" fontId="6" fillId="7" borderId="44" xfId="0" applyNumberFormat="1" applyFont="1" applyFill="1" applyBorder="1" applyAlignment="1">
      <alignment horizontal="center" vertical="top"/>
    </xf>
    <xf numFmtId="10" fontId="4" fillId="7" borderId="44" xfId="0" applyNumberFormat="1" applyFont="1" applyFill="1" applyBorder="1" applyAlignment="1">
      <alignment horizontal="right" vertical="top"/>
    </xf>
    <xf numFmtId="167" fontId="19" fillId="0" borderId="22" xfId="0" applyNumberFormat="1" applyFont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" fontId="6" fillId="0" borderId="87" xfId="0" applyNumberFormat="1" applyFont="1" applyBorder="1" applyAlignment="1">
      <alignment horizontal="right" vertical="top"/>
    </xf>
    <xf numFmtId="4" fontId="6" fillId="10" borderId="84" xfId="0" applyNumberFormat="1" applyFont="1" applyFill="1" applyBorder="1" applyAlignment="1">
      <alignment horizontal="right" vertical="top"/>
    </xf>
    <xf numFmtId="4" fontId="6" fillId="10" borderId="100" xfId="0" applyNumberFormat="1" applyFont="1" applyFill="1" applyBorder="1" applyAlignment="1">
      <alignment horizontal="right" vertical="top"/>
    </xf>
    <xf numFmtId="4" fontId="6" fillId="10" borderId="101" xfId="0" applyNumberFormat="1" applyFont="1" applyFill="1" applyBorder="1" applyAlignment="1">
      <alignment horizontal="right" vertical="top"/>
    </xf>
    <xf numFmtId="167" fontId="19" fillId="0" borderId="24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166" fontId="14" fillId="11" borderId="56" xfId="0" applyNumberFormat="1" applyFont="1" applyFill="1" applyBorder="1" applyAlignment="1">
      <alignment vertical="top"/>
    </xf>
    <xf numFmtId="166" fontId="4" fillId="11" borderId="108" xfId="0" applyNumberFormat="1" applyFont="1" applyFill="1" applyBorder="1" applyAlignment="1">
      <alignment horizontal="center" vertical="top"/>
    </xf>
    <xf numFmtId="0" fontId="0" fillId="0" borderId="0" xfId="0" applyFont="1"/>
    <xf numFmtId="10" fontId="4" fillId="7" borderId="130" xfId="0" applyNumberFormat="1" applyFont="1" applyFill="1" applyBorder="1" applyAlignment="1">
      <alignment horizontal="right" vertical="top"/>
    </xf>
    <xf numFmtId="166" fontId="4" fillId="0" borderId="16" xfId="0" applyNumberFormat="1" applyFont="1" applyBorder="1" applyAlignment="1">
      <alignment vertical="top"/>
    </xf>
    <xf numFmtId="167" fontId="19" fillId="0" borderId="16" xfId="0" applyNumberFormat="1" applyFont="1" applyBorder="1" applyAlignment="1">
      <alignment horizontal="center" vertical="top"/>
    </xf>
    <xf numFmtId="166" fontId="6" fillId="0" borderId="15" xfId="0" applyNumberFormat="1" applyFont="1" applyBorder="1" applyAlignment="1">
      <alignment horizontal="center" vertical="top"/>
    </xf>
    <xf numFmtId="4" fontId="6" fillId="0" borderId="131" xfId="0" applyNumberFormat="1" applyFont="1" applyBorder="1" applyAlignment="1">
      <alignment horizontal="right" vertical="top"/>
    </xf>
    <xf numFmtId="4" fontId="17" fillId="0" borderId="71" xfId="0" applyNumberFormat="1" applyFont="1" applyBorder="1" applyAlignment="1">
      <alignment horizontal="right" vertical="top"/>
    </xf>
    <xf numFmtId="4" fontId="17" fillId="0" borderId="73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0" fontId="17" fillId="0" borderId="131" xfId="0" applyNumberFormat="1" applyFont="1" applyBorder="1" applyAlignment="1">
      <alignment horizontal="right" vertical="top"/>
    </xf>
    <xf numFmtId="166" fontId="4" fillId="13" borderId="36" xfId="0" applyNumberFormat="1" applyFont="1" applyFill="1" applyBorder="1" applyAlignment="1">
      <alignment horizontal="center" vertical="top"/>
    </xf>
    <xf numFmtId="4" fontId="4" fillId="13" borderId="37" xfId="0" applyNumberFormat="1" applyFont="1" applyFill="1" applyBorder="1" applyAlignment="1">
      <alignment horizontal="right" vertical="top"/>
    </xf>
    <xf numFmtId="4" fontId="4" fillId="13" borderId="109" xfId="0" applyNumberFormat="1" applyFont="1" applyFill="1" applyBorder="1" applyAlignment="1">
      <alignment horizontal="right" vertical="top"/>
    </xf>
    <xf numFmtId="4" fontId="4" fillId="13" borderId="95" xfId="0" applyNumberFormat="1" applyFont="1" applyFill="1" applyBorder="1" applyAlignment="1">
      <alignment horizontal="right" vertical="top"/>
    </xf>
    <xf numFmtId="4" fontId="4" fillId="13" borderId="38" xfId="0" applyNumberFormat="1" applyFont="1" applyFill="1" applyBorder="1" applyAlignment="1">
      <alignment horizontal="right" vertical="top"/>
    </xf>
    <xf numFmtId="4" fontId="4" fillId="12" borderId="37" xfId="0" applyNumberFormat="1" applyFont="1" applyFill="1" applyBorder="1" applyAlignment="1">
      <alignment horizontal="right" vertical="top"/>
    </xf>
    <xf numFmtId="166" fontId="4" fillId="7" borderId="49" xfId="0" applyNumberFormat="1" applyFont="1" applyFill="1" applyBorder="1" applyAlignment="1">
      <alignment vertical="top"/>
    </xf>
    <xf numFmtId="49" fontId="4" fillId="7" borderId="43" xfId="0" applyNumberFormat="1" applyFont="1" applyFill="1" applyBorder="1" applyAlignment="1">
      <alignment horizontal="center" vertical="top"/>
    </xf>
    <xf numFmtId="166" fontId="4" fillId="7" borderId="44" xfId="0" applyNumberFormat="1" applyFont="1" applyFill="1" applyBorder="1" applyAlignment="1">
      <alignment horizontal="center" vertical="top"/>
    </xf>
    <xf numFmtId="0" fontId="6" fillId="0" borderId="71" xfId="0" applyFont="1" applyBorder="1" applyAlignment="1">
      <alignment vertical="top" wrapText="1"/>
    </xf>
    <xf numFmtId="0" fontId="6" fillId="0" borderId="131" xfId="0" applyFont="1" applyBorder="1" applyAlignment="1">
      <alignment horizontal="center" vertical="top"/>
    </xf>
    <xf numFmtId="4" fontId="17" fillId="0" borderId="131" xfId="0" applyNumberFormat="1" applyFont="1" applyBorder="1" applyAlignment="1">
      <alignment horizontal="right" vertical="top"/>
    </xf>
    <xf numFmtId="4" fontId="17" fillId="0" borderId="16" xfId="0" applyNumberFormat="1" applyFont="1" applyBorder="1" applyAlignment="1">
      <alignment horizontal="right" vertical="top"/>
    </xf>
    <xf numFmtId="10" fontId="17" fillId="0" borderId="9" xfId="0" applyNumberFormat="1" applyFont="1" applyBorder="1" applyAlignment="1">
      <alignment horizontal="right" vertical="top"/>
    </xf>
    <xf numFmtId="0" fontId="6" fillId="0" borderId="6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" fontId="17" fillId="0" borderId="22" xfId="0" applyNumberFormat="1" applyFont="1" applyBorder="1" applyAlignment="1">
      <alignment horizontal="right" vertical="top"/>
    </xf>
    <xf numFmtId="10" fontId="17" fillId="0" borderId="61" xfId="0" applyNumberFormat="1" applyFont="1" applyBorder="1" applyAlignment="1">
      <alignment horizontal="right" vertical="top"/>
    </xf>
    <xf numFmtId="0" fontId="6" fillId="0" borderId="92" xfId="0" applyFont="1" applyBorder="1" applyAlignment="1">
      <alignment vertical="top" wrapText="1"/>
    </xf>
    <xf numFmtId="4" fontId="17" fillId="0" borderId="87" xfId="0" applyNumberFormat="1" applyFont="1" applyBorder="1" applyAlignment="1">
      <alignment horizontal="right" vertical="top"/>
    </xf>
    <xf numFmtId="0" fontId="6" fillId="0" borderId="75" xfId="0" applyFont="1" applyBorder="1" applyAlignment="1">
      <alignment horizontal="center" vertical="top"/>
    </xf>
    <xf numFmtId="4" fontId="6" fillId="0" borderId="114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9" fontId="19" fillId="0" borderId="8" xfId="0" applyNumberFormat="1" applyFont="1" applyBorder="1" applyAlignment="1">
      <alignment horizontal="center" vertical="top"/>
    </xf>
    <xf numFmtId="0" fontId="20" fillId="0" borderId="118" xfId="0" applyFont="1" applyBorder="1" applyAlignment="1">
      <alignment vertical="top" wrapText="1"/>
    </xf>
    <xf numFmtId="4" fontId="6" fillId="0" borderId="88" xfId="0" applyNumberFormat="1" applyFont="1" applyBorder="1" applyAlignment="1">
      <alignment horizontal="right" vertical="top"/>
    </xf>
    <xf numFmtId="4" fontId="6" fillId="0" borderId="136" xfId="0" applyNumberFormat="1" applyFont="1" applyBorder="1" applyAlignment="1">
      <alignment horizontal="right" vertical="top"/>
    </xf>
    <xf numFmtId="4" fontId="6" fillId="10" borderId="97" xfId="0" applyNumberFormat="1" applyFont="1" applyFill="1" applyBorder="1" applyAlignment="1">
      <alignment horizontal="right" vertical="top"/>
    </xf>
    <xf numFmtId="4" fontId="6" fillId="10" borderId="111" xfId="0" applyNumberFormat="1" applyFont="1" applyFill="1" applyBorder="1" applyAlignment="1">
      <alignment horizontal="right" vertical="top"/>
    </xf>
    <xf numFmtId="4" fontId="6" fillId="10" borderId="129" xfId="0" applyNumberFormat="1" applyFont="1" applyFill="1" applyBorder="1" applyAlignment="1">
      <alignment horizontal="right" vertical="top"/>
    </xf>
    <xf numFmtId="166" fontId="4" fillId="13" borderId="43" xfId="0" applyNumberFormat="1" applyFont="1" applyFill="1" applyBorder="1" applyAlignment="1">
      <alignment horizontal="center" vertical="top"/>
    </xf>
    <xf numFmtId="4" fontId="4" fillId="13" borderId="49" xfId="0" applyNumberFormat="1" applyFont="1" applyFill="1" applyBorder="1" applyAlignment="1">
      <alignment horizontal="right" vertical="top"/>
    </xf>
    <xf numFmtId="4" fontId="4" fillId="13" borderId="47" xfId="0" applyNumberFormat="1" applyFont="1" applyFill="1" applyBorder="1" applyAlignment="1">
      <alignment horizontal="right" vertical="top"/>
    </xf>
    <xf numFmtId="4" fontId="4" fillId="13" borderId="96" xfId="0" applyNumberFormat="1" applyFont="1" applyFill="1" applyBorder="1" applyAlignment="1">
      <alignment horizontal="right" vertical="top"/>
    </xf>
    <xf numFmtId="4" fontId="4" fillId="13" borderId="48" xfId="0" applyNumberFormat="1" applyFont="1" applyFill="1" applyBorder="1" applyAlignment="1">
      <alignment horizontal="right" vertical="top"/>
    </xf>
    <xf numFmtId="4" fontId="4" fillId="12" borderId="48" xfId="0" applyNumberFormat="1" applyFont="1" applyFill="1" applyBorder="1" applyAlignment="1">
      <alignment horizontal="right" vertical="top"/>
    </xf>
    <xf numFmtId="4" fontId="4" fillId="11" borderId="49" xfId="0" applyNumberFormat="1" applyFont="1" applyFill="1" applyBorder="1" applyAlignment="1">
      <alignment horizontal="right" vertical="top"/>
    </xf>
    <xf numFmtId="10" fontId="4" fillId="13" borderId="44" xfId="0" applyNumberFormat="1" applyFont="1" applyFill="1" applyBorder="1" applyAlignment="1">
      <alignment horizontal="right" vertical="top"/>
    </xf>
    <xf numFmtId="166" fontId="4" fillId="7" borderId="122" xfId="0" applyNumberFormat="1" applyFont="1" applyFill="1" applyBorder="1" applyAlignment="1">
      <alignment vertical="top"/>
    </xf>
    <xf numFmtId="49" fontId="4" fillId="7" borderId="97" xfId="0" applyNumberFormat="1" applyFont="1" applyFill="1" applyBorder="1" applyAlignment="1">
      <alignment horizontal="center" vertical="top"/>
    </xf>
    <xf numFmtId="166" fontId="4" fillId="7" borderId="112" xfId="0" applyNumberFormat="1" applyFont="1" applyFill="1" applyBorder="1" applyAlignment="1">
      <alignment horizontal="left" vertical="top" wrapText="1"/>
    </xf>
    <xf numFmtId="166" fontId="4" fillId="7" borderId="98" xfId="0" applyNumberFormat="1" applyFont="1" applyFill="1" applyBorder="1" applyAlignment="1">
      <alignment vertical="top"/>
    </xf>
    <xf numFmtId="4" fontId="4" fillId="7" borderId="69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41" xfId="0" applyNumberFormat="1" applyFont="1" applyFill="1" applyBorder="1" applyAlignment="1">
      <alignment horizontal="right" vertical="top"/>
    </xf>
    <xf numFmtId="166" fontId="4" fillId="8" borderId="53" xfId="0" applyNumberFormat="1" applyFont="1" applyFill="1" applyBorder="1" applyAlignment="1">
      <alignment vertical="top"/>
    </xf>
    <xf numFmtId="49" fontId="19" fillId="8" borderId="54" xfId="0" applyNumberFormat="1" applyFont="1" applyFill="1" applyBorder="1" applyAlignment="1">
      <alignment horizontal="center" vertical="top"/>
    </xf>
    <xf numFmtId="0" fontId="14" fillId="8" borderId="65" xfId="0" applyFont="1" applyFill="1" applyBorder="1" applyAlignment="1">
      <alignment horizontal="left" vertical="top" wrapText="1"/>
    </xf>
    <xf numFmtId="4" fontId="4" fillId="9" borderId="49" xfId="0" applyNumberFormat="1" applyFont="1" applyFill="1" applyBorder="1" applyAlignment="1">
      <alignment horizontal="right" vertical="top"/>
    </xf>
    <xf numFmtId="10" fontId="4" fillId="9" borderId="42" xfId="0" applyNumberFormat="1" applyFont="1" applyFill="1" applyBorder="1" applyAlignment="1">
      <alignment horizontal="right" vertical="top"/>
    </xf>
    <xf numFmtId="0" fontId="6" fillId="0" borderId="72" xfId="0" applyFont="1" applyBorder="1" applyAlignment="1">
      <alignment vertical="top" wrapText="1"/>
    </xf>
    <xf numFmtId="4" fontId="17" fillId="0" borderId="127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 wrapText="1"/>
    </xf>
    <xf numFmtId="4" fontId="6" fillId="2" borderId="17" xfId="0" applyNumberFormat="1" applyFont="1" applyFill="1" applyBorder="1" applyAlignment="1">
      <alignment horizontal="right" vertical="top"/>
    </xf>
    <xf numFmtId="10" fontId="17" fillId="0" borderId="105" xfId="0" applyNumberFormat="1" applyFont="1" applyBorder="1" applyAlignment="1">
      <alignment horizontal="right" vertical="top"/>
    </xf>
    <xf numFmtId="0" fontId="17" fillId="0" borderId="24" xfId="0" applyFont="1" applyBorder="1" applyAlignment="1">
      <alignment horizontal="right" vertical="top" wrapText="1"/>
    </xf>
    <xf numFmtId="166" fontId="4" fillId="8" borderId="45" xfId="0" applyNumberFormat="1" applyFont="1" applyFill="1" applyBorder="1" applyAlignment="1">
      <alignment vertical="top"/>
    </xf>
    <xf numFmtId="49" fontId="19" fillId="8" borderId="46" xfId="0" applyNumberFormat="1" applyFont="1" applyFill="1" applyBorder="1" applyAlignment="1">
      <alignment horizontal="center" vertical="top"/>
    </xf>
    <xf numFmtId="0" fontId="14" fillId="8" borderId="96" xfId="0" applyFont="1" applyFill="1" applyBorder="1" applyAlignment="1">
      <alignment horizontal="left" vertical="top" wrapText="1"/>
    </xf>
    <xf numFmtId="0" fontId="4" fillId="8" borderId="43" xfId="0" applyFont="1" applyFill="1" applyBorder="1" applyAlignment="1">
      <alignment horizontal="center" vertical="top"/>
    </xf>
    <xf numFmtId="4" fontId="4" fillId="8" borderId="45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4" fontId="4" fillId="8" borderId="83" xfId="0" applyNumberFormat="1" applyFont="1" applyFill="1" applyBorder="1" applyAlignment="1">
      <alignment horizontal="right" vertical="top"/>
    </xf>
    <xf numFmtId="4" fontId="17" fillId="8" borderId="45" xfId="0" applyNumberFormat="1" applyFont="1" applyFill="1" applyBorder="1" applyAlignment="1">
      <alignment horizontal="right" vertical="top"/>
    </xf>
    <xf numFmtId="4" fontId="17" fillId="8" borderId="44" xfId="0" applyNumberFormat="1" applyFont="1" applyFill="1" applyBorder="1" applyAlignment="1">
      <alignment horizontal="right" vertical="top"/>
    </xf>
    <xf numFmtId="10" fontId="17" fillId="8" borderId="96" xfId="0" applyNumberFormat="1" applyFont="1" applyFill="1" applyBorder="1" applyAlignment="1">
      <alignment horizontal="right" vertical="top"/>
    </xf>
    <xf numFmtId="0" fontId="17" fillId="8" borderId="49" xfId="0" applyFont="1" applyFill="1" applyBorder="1" applyAlignment="1">
      <alignment horizontal="right" vertical="top" wrapText="1"/>
    </xf>
    <xf numFmtId="166" fontId="4" fillId="0" borderId="71" xfId="0" applyNumberFormat="1" applyFont="1" applyBorder="1" applyAlignment="1">
      <alignment vertical="top"/>
    </xf>
    <xf numFmtId="49" fontId="19" fillId="0" borderId="72" xfId="0" applyNumberFormat="1" applyFont="1" applyBorder="1" applyAlignment="1">
      <alignment horizontal="center" vertical="top"/>
    </xf>
    <xf numFmtId="0" fontId="6" fillId="0" borderId="131" xfId="0" applyFont="1" applyBorder="1" applyAlignment="1">
      <alignment vertical="top" wrapText="1"/>
    </xf>
    <xf numFmtId="0" fontId="17" fillId="0" borderId="16" xfId="0" applyFont="1" applyBorder="1" applyAlignment="1">
      <alignment horizontal="right" vertical="top" wrapText="1"/>
    </xf>
    <xf numFmtId="166" fontId="4" fillId="0" borderId="76" xfId="0" applyNumberFormat="1" applyFont="1" applyBorder="1" applyAlignment="1">
      <alignment vertical="top"/>
    </xf>
    <xf numFmtId="0" fontId="17" fillId="0" borderId="119" xfId="0" applyFont="1" applyBorder="1" applyAlignment="1">
      <alignment horizontal="right" vertical="top" wrapText="1"/>
    </xf>
    <xf numFmtId="0" fontId="14" fillId="8" borderId="55" xfId="0" applyFont="1" applyFill="1" applyBorder="1" applyAlignment="1">
      <alignment horizontal="left" vertical="top" wrapText="1"/>
    </xf>
    <xf numFmtId="4" fontId="17" fillId="8" borderId="42" xfId="0" applyNumberFormat="1" applyFont="1" applyFill="1" applyBorder="1" applyAlignment="1">
      <alignment horizontal="right" vertical="top"/>
    </xf>
    <xf numFmtId="4" fontId="17" fillId="8" borderId="53" xfId="0" applyNumberFormat="1" applyFont="1" applyFill="1" applyBorder="1" applyAlignment="1">
      <alignment horizontal="right" vertical="top"/>
    </xf>
    <xf numFmtId="10" fontId="17" fillId="8" borderId="55" xfId="0" applyNumberFormat="1" applyFont="1" applyFill="1" applyBorder="1" applyAlignment="1">
      <alignment horizontal="right" vertical="top"/>
    </xf>
    <xf numFmtId="0" fontId="17" fillId="8" borderId="51" xfId="0" applyFont="1" applyFill="1" applyBorder="1" applyAlignment="1">
      <alignment horizontal="right" vertical="top" wrapText="1"/>
    </xf>
    <xf numFmtId="4" fontId="17" fillId="0" borderId="13" xfId="0" applyNumberFormat="1" applyFont="1" applyBorder="1" applyAlignment="1">
      <alignment horizontal="right" vertical="top"/>
    </xf>
    <xf numFmtId="49" fontId="4" fillId="8" borderId="54" xfId="0" applyNumberFormat="1" applyFont="1" applyFill="1" applyBorder="1" applyAlignment="1">
      <alignment horizontal="center" vertical="top"/>
    </xf>
    <xf numFmtId="166" fontId="14" fillId="8" borderId="55" xfId="0" applyNumberFormat="1" applyFont="1" applyFill="1" applyBorder="1" applyAlignment="1">
      <alignment horizontal="left" vertical="top" wrapText="1"/>
    </xf>
    <xf numFmtId="4" fontId="17" fillId="8" borderId="55" xfId="0" applyNumberFormat="1" applyFont="1" applyFill="1" applyBorder="1" applyAlignment="1">
      <alignment horizontal="right" vertical="top"/>
    </xf>
    <xf numFmtId="4" fontId="17" fillId="0" borderId="105" xfId="0" applyNumberFormat="1" applyFont="1" applyBorder="1" applyAlignment="1">
      <alignment horizontal="right" vertical="top"/>
    </xf>
    <xf numFmtId="0" fontId="6" fillId="0" borderId="118" xfId="0" applyFont="1" applyBorder="1" applyAlignment="1">
      <alignment vertical="top" wrapText="1"/>
    </xf>
    <xf numFmtId="10" fontId="4" fillId="13" borderId="49" xfId="0" applyNumberFormat="1" applyFont="1" applyFill="1" applyBorder="1" applyAlignment="1">
      <alignment horizontal="right" vertical="top"/>
    </xf>
    <xf numFmtId="0" fontId="4" fillId="13" borderId="122" xfId="0" applyFont="1" applyFill="1" applyBorder="1" applyAlignment="1">
      <alignment horizontal="right" vertical="top" wrapText="1"/>
    </xf>
    <xf numFmtId="166" fontId="24" fillId="6" borderId="122" xfId="0" applyNumberFormat="1" applyFont="1" applyFill="1" applyBorder="1" applyAlignment="1">
      <alignment vertical="top"/>
    </xf>
    <xf numFmtId="166" fontId="8" fillId="6" borderId="68" xfId="0" applyNumberFormat="1" applyFont="1" applyFill="1" applyBorder="1" applyAlignment="1">
      <alignment horizontal="center" vertical="top"/>
    </xf>
    <xf numFmtId="166" fontId="8" fillId="6" borderId="137" xfId="0" applyNumberFormat="1" applyFont="1" applyFill="1" applyBorder="1" applyAlignment="1">
      <alignment vertical="top" wrapText="1"/>
    </xf>
    <xf numFmtId="166" fontId="8" fillId="6" borderId="112" xfId="0" applyNumberFormat="1" applyFont="1" applyFill="1" applyBorder="1" applyAlignment="1">
      <alignment vertical="top"/>
    </xf>
    <xf numFmtId="4" fontId="8" fillId="6" borderId="67" xfId="0" applyNumberFormat="1" applyFont="1" applyFill="1" applyBorder="1" applyAlignment="1">
      <alignment horizontal="right" vertical="top"/>
    </xf>
    <xf numFmtId="4" fontId="8" fillId="6" borderId="122" xfId="0" applyNumberFormat="1" applyFont="1" applyFill="1" applyBorder="1" applyAlignment="1">
      <alignment horizontal="right" vertical="top"/>
    </xf>
    <xf numFmtId="10" fontId="8" fillId="6" borderId="122" xfId="0" applyNumberFormat="1" applyFont="1" applyFill="1" applyBorder="1" applyAlignment="1">
      <alignment horizontal="right" vertical="top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6" borderId="49" xfId="0" applyNumberFormat="1" applyFont="1" applyFill="1" applyBorder="1"/>
    <xf numFmtId="4" fontId="4" fillId="6" borderId="45" xfId="0" applyNumberFormat="1" applyFont="1" applyFill="1" applyBorder="1" applyAlignment="1">
      <alignment horizontal="right"/>
    </xf>
    <xf numFmtId="4" fontId="4" fillId="6" borderId="43" xfId="0" applyNumberFormat="1" applyFont="1" applyFill="1" applyBorder="1" applyAlignment="1">
      <alignment horizontal="right"/>
    </xf>
    <xf numFmtId="10" fontId="4" fillId="6" borderId="43" xfId="0" applyNumberFormat="1" applyFont="1" applyFill="1" applyBorder="1" applyAlignment="1">
      <alignment horizontal="right"/>
    </xf>
    <xf numFmtId="0" fontId="4" fillId="6" borderId="49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0" fillId="0" borderId="0" xfId="0" applyNumberFormat="1" applyFont="1"/>
    <xf numFmtId="0" fontId="2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9" fillId="0" borderId="0" xfId="0" applyFont="1"/>
    <xf numFmtId="4" fontId="29" fillId="0" borderId="0" xfId="0" applyNumberFormat="1" applyFont="1"/>
    <xf numFmtId="0" fontId="0" fillId="14" borderId="41" xfId="0" applyFont="1" applyFill="1" applyBorder="1" applyAlignment="1"/>
    <xf numFmtId="0" fontId="17" fillId="0" borderId="138" xfId="0" applyFont="1" applyBorder="1" applyAlignment="1">
      <alignment horizontal="right" vertical="top" wrapText="1"/>
    </xf>
    <xf numFmtId="0" fontId="4" fillId="7" borderId="139" xfId="0" applyFont="1" applyFill="1" applyBorder="1" applyAlignment="1">
      <alignment horizontal="right" vertical="top" wrapText="1"/>
    </xf>
    <xf numFmtId="0" fontId="4" fillId="9" borderId="140" xfId="0" applyFont="1" applyFill="1" applyBorder="1" applyAlignment="1">
      <alignment horizontal="right" vertical="top" wrapText="1"/>
    </xf>
    <xf numFmtId="0" fontId="4" fillId="7" borderId="70" xfId="0" applyFont="1" applyFill="1" applyBorder="1" applyAlignment="1">
      <alignment horizontal="right" vertical="top" wrapText="1"/>
    </xf>
    <xf numFmtId="0" fontId="17" fillId="0" borderId="142" xfId="0" applyFont="1" applyBorder="1" applyAlignment="1">
      <alignment horizontal="right" vertical="top" wrapText="1"/>
    </xf>
    <xf numFmtId="0" fontId="17" fillId="0" borderId="143" xfId="0" applyFont="1" applyBorder="1" applyAlignment="1">
      <alignment horizontal="right" vertical="top" wrapText="1"/>
    </xf>
    <xf numFmtId="0" fontId="17" fillId="0" borderId="144" xfId="0" applyFont="1" applyBorder="1" applyAlignment="1">
      <alignment horizontal="right" vertical="top" wrapText="1"/>
    </xf>
    <xf numFmtId="0" fontId="4" fillId="7" borderId="145" xfId="0" applyFont="1" applyFill="1" applyBorder="1" applyAlignment="1">
      <alignment horizontal="right" vertical="top" wrapText="1"/>
    </xf>
    <xf numFmtId="0" fontId="17" fillId="0" borderId="146" xfId="0" applyFont="1" applyBorder="1" applyAlignment="1">
      <alignment horizontal="right" vertical="top" wrapText="1"/>
    </xf>
    <xf numFmtId="0" fontId="17" fillId="0" borderId="147" xfId="0" applyFont="1" applyBorder="1" applyAlignment="1">
      <alignment horizontal="right" vertical="top" wrapText="1"/>
    </xf>
    <xf numFmtId="0" fontId="4" fillId="13" borderId="139" xfId="0" applyFont="1" applyFill="1" applyBorder="1" applyAlignment="1">
      <alignment horizontal="right" vertical="top" wrapText="1"/>
    </xf>
    <xf numFmtId="0" fontId="17" fillId="0" borderId="148" xfId="0" applyFont="1" applyBorder="1" applyAlignment="1">
      <alignment horizontal="right" vertical="top" wrapText="1"/>
    </xf>
    <xf numFmtId="0" fontId="17" fillId="0" borderId="149" xfId="0" applyFont="1" applyBorder="1" applyAlignment="1">
      <alignment horizontal="right" vertical="top" wrapText="1"/>
    </xf>
    <xf numFmtId="0" fontId="4" fillId="7" borderId="149" xfId="0" applyFont="1" applyFill="1" applyBorder="1" applyAlignment="1">
      <alignment horizontal="right" vertical="top" wrapText="1"/>
    </xf>
    <xf numFmtId="10" fontId="4" fillId="13" borderId="136" xfId="0" applyNumberFormat="1" applyFont="1" applyFill="1" applyBorder="1" applyAlignment="1">
      <alignment horizontal="right" vertical="top"/>
    </xf>
    <xf numFmtId="0" fontId="4" fillId="13" borderId="149" xfId="0" applyFont="1" applyFill="1" applyBorder="1" applyAlignment="1">
      <alignment horizontal="right" vertical="top" wrapText="1"/>
    </xf>
    <xf numFmtId="10" fontId="17" fillId="0" borderId="150" xfId="0" applyNumberFormat="1" applyFont="1" applyBorder="1" applyAlignment="1">
      <alignment horizontal="right" vertical="top"/>
    </xf>
    <xf numFmtId="0" fontId="17" fillId="0" borderId="141" xfId="0" applyFont="1" applyBorder="1" applyAlignment="1">
      <alignment horizontal="right" vertical="top" wrapText="1"/>
    </xf>
    <xf numFmtId="0" fontId="4" fillId="7" borderId="151" xfId="0" applyFont="1" applyFill="1" applyBorder="1" applyAlignment="1">
      <alignment horizontal="right" vertical="top" wrapText="1"/>
    </xf>
    <xf numFmtId="0" fontId="4" fillId="11" borderId="141" xfId="0" applyFont="1" applyFill="1" applyBorder="1" applyAlignment="1">
      <alignment horizontal="right" vertical="top" wrapText="1"/>
    </xf>
    <xf numFmtId="10" fontId="4" fillId="11" borderId="136" xfId="0" applyNumberFormat="1" applyFont="1" applyFill="1" applyBorder="1" applyAlignment="1">
      <alignment horizontal="right" vertical="top"/>
    </xf>
    <xf numFmtId="10" fontId="17" fillId="0" borderId="152" xfId="0" applyNumberFormat="1" applyFont="1" applyBorder="1" applyAlignment="1">
      <alignment horizontal="right" vertical="top"/>
    </xf>
    <xf numFmtId="0" fontId="4" fillId="11" borderId="151" xfId="0" applyFont="1" applyFill="1" applyBorder="1" applyAlignment="1">
      <alignment horizontal="right" vertical="top" wrapText="1"/>
    </xf>
    <xf numFmtId="10" fontId="4" fillId="3" borderId="136" xfId="0" applyNumberFormat="1" applyFont="1" applyFill="1" applyBorder="1" applyAlignment="1">
      <alignment horizontal="right" vertical="top"/>
    </xf>
    <xf numFmtId="0" fontId="4" fillId="11" borderId="70" xfId="0" applyFont="1" applyFill="1" applyBorder="1" applyAlignment="1">
      <alignment horizontal="right" vertical="top" wrapText="1"/>
    </xf>
    <xf numFmtId="10" fontId="21" fillId="0" borderId="154" xfId="0" applyNumberFormat="1" applyFont="1" applyBorder="1" applyAlignment="1">
      <alignment horizontal="right" vertical="top"/>
    </xf>
    <xf numFmtId="0" fontId="21" fillId="0" borderId="153" xfId="0" applyFont="1" applyBorder="1" applyAlignment="1">
      <alignment horizontal="right" vertical="top" wrapText="1"/>
    </xf>
    <xf numFmtId="0" fontId="21" fillId="0" borderId="155" xfId="0" applyFont="1" applyBorder="1" applyAlignment="1">
      <alignment horizontal="right" vertical="top" wrapText="1"/>
    </xf>
    <xf numFmtId="0" fontId="17" fillId="8" borderId="155" xfId="0" applyFont="1" applyFill="1" applyBorder="1" applyAlignment="1">
      <alignment horizontal="right" vertical="top" wrapText="1"/>
    </xf>
    <xf numFmtId="0" fontId="4" fillId="11" borderId="140" xfId="0" applyFont="1" applyFill="1" applyBorder="1" applyAlignment="1">
      <alignment horizontal="right" vertical="top" wrapText="1"/>
    </xf>
    <xf numFmtId="0" fontId="17" fillId="7" borderId="156" xfId="0" applyFont="1" applyFill="1" applyBorder="1" applyAlignment="1">
      <alignment horizontal="right" vertical="top" wrapText="1"/>
    </xf>
    <xf numFmtId="0" fontId="21" fillId="9" borderId="155" xfId="0" applyFont="1" applyFill="1" applyBorder="1" applyAlignment="1">
      <alignment horizontal="right" vertical="top" wrapText="1"/>
    </xf>
    <xf numFmtId="0" fontId="4" fillId="11" borderId="157" xfId="0" applyFont="1" applyFill="1" applyBorder="1" applyAlignment="1">
      <alignment horizontal="right" vertical="top" wrapText="1"/>
    </xf>
    <xf numFmtId="0" fontId="17" fillId="7" borderId="140" xfId="0" applyFont="1" applyFill="1" applyBorder="1" applyAlignment="1">
      <alignment horizontal="right" vertical="top" wrapText="1"/>
    </xf>
    <xf numFmtId="0" fontId="17" fillId="8" borderId="156" xfId="0" applyFont="1" applyFill="1" applyBorder="1" applyAlignment="1">
      <alignment horizontal="right" vertical="top" wrapText="1"/>
    </xf>
    <xf numFmtId="0" fontId="21" fillId="0" borderId="157" xfId="0" applyFont="1" applyBorder="1" applyAlignment="1">
      <alignment horizontal="right" vertical="top" wrapText="1"/>
    </xf>
    <xf numFmtId="0" fontId="4" fillId="11" borderId="158" xfId="0" applyFont="1" applyFill="1" applyBorder="1" applyAlignment="1">
      <alignment horizontal="right" vertical="top" wrapText="1"/>
    </xf>
    <xf numFmtId="4" fontId="2" fillId="0" borderId="41" xfId="0" applyNumberFormat="1" applyFont="1" applyBorder="1" applyAlignment="1">
      <alignment vertical="top"/>
    </xf>
    <xf numFmtId="0" fontId="21" fillId="0" borderId="159" xfId="0" applyFont="1" applyBorder="1" applyAlignment="1">
      <alignment horizontal="right" vertical="top" wrapText="1"/>
    </xf>
    <xf numFmtId="0" fontId="21" fillId="0" borderId="160" xfId="0" applyFont="1" applyBorder="1" applyAlignment="1">
      <alignment horizontal="right" vertical="top" wrapText="1"/>
    </xf>
    <xf numFmtId="0" fontId="0" fillId="0" borderId="163" xfId="0" applyFont="1" applyBorder="1" applyAlignment="1"/>
    <xf numFmtId="0" fontId="0" fillId="15" borderId="161" xfId="0" applyFont="1" applyFill="1" applyBorder="1"/>
    <xf numFmtId="0" fontId="0" fillId="14" borderId="161" xfId="0" applyFont="1" applyFill="1" applyBorder="1" applyAlignment="1"/>
    <xf numFmtId="0" fontId="0" fillId="14" borderId="164" xfId="0" applyFont="1" applyFill="1" applyBorder="1" applyAlignment="1"/>
    <xf numFmtId="0" fontId="0" fillId="15" borderId="165" xfId="0" applyFont="1" applyFill="1" applyBorder="1"/>
    <xf numFmtId="0" fontId="0" fillId="0" borderId="166" xfId="0" applyFont="1" applyBorder="1" applyAlignment="1"/>
    <xf numFmtId="0" fontId="0" fillId="0" borderId="161" xfId="0" applyFont="1" applyBorder="1" applyAlignment="1"/>
    <xf numFmtId="0" fontId="0" fillId="0" borderId="162" xfId="0" applyFont="1" applyBorder="1" applyAlignment="1"/>
    <xf numFmtId="0" fontId="0" fillId="14" borderId="167" xfId="0" applyFont="1" applyFill="1" applyBorder="1" applyAlignment="1"/>
    <xf numFmtId="0" fontId="0" fillId="15" borderId="163" xfId="0" applyFont="1" applyFill="1" applyBorder="1"/>
    <xf numFmtId="0" fontId="0" fillId="14" borderId="168" xfId="0" applyFont="1" applyFill="1" applyBorder="1" applyAlignment="1"/>
    <xf numFmtId="0" fontId="0" fillId="0" borderId="41" xfId="0" applyFont="1" applyBorder="1" applyAlignment="1"/>
    <xf numFmtId="0" fontId="0" fillId="0" borderId="169" xfId="0" applyFont="1" applyBorder="1" applyAlignment="1"/>
    <xf numFmtId="4" fontId="2" fillId="0" borderId="162" xfId="0" applyNumberFormat="1" applyFont="1" applyBorder="1" applyAlignment="1">
      <alignment vertical="top"/>
    </xf>
    <xf numFmtId="4" fontId="2" fillId="0" borderId="163" xfId="0" applyNumberFormat="1" applyFont="1" applyBorder="1" applyAlignment="1">
      <alignment vertical="top"/>
    </xf>
    <xf numFmtId="4" fontId="1" fillId="0" borderId="41" xfId="0" applyNumberFormat="1" applyFont="1" applyBorder="1" applyAlignment="1">
      <alignment vertical="top"/>
    </xf>
    <xf numFmtId="4" fontId="1" fillId="0" borderId="170" xfId="0" applyNumberFormat="1" applyFont="1" applyBorder="1" applyAlignment="1">
      <alignment vertical="top"/>
    </xf>
    <xf numFmtId="4" fontId="2" fillId="14" borderId="171" xfId="0" applyNumberFormat="1" applyFont="1" applyFill="1" applyBorder="1" applyAlignment="1">
      <alignment vertical="top"/>
    </xf>
    <xf numFmtId="0" fontId="0" fillId="14" borderId="172" xfId="0" applyFont="1" applyFill="1" applyBorder="1" applyAlignment="1"/>
    <xf numFmtId="4" fontId="2" fillId="14" borderId="161" xfId="0" applyNumberFormat="1" applyFont="1" applyFill="1" applyBorder="1" applyAlignment="1">
      <alignment vertical="top"/>
    </xf>
    <xf numFmtId="0" fontId="0" fillId="0" borderId="173" xfId="0" applyFont="1" applyBorder="1" applyAlignment="1"/>
    <xf numFmtId="0" fontId="0" fillId="0" borderId="174" xfId="0" applyFont="1" applyBorder="1" applyAlignment="1"/>
    <xf numFmtId="4" fontId="2" fillId="15" borderId="171" xfId="0" applyNumberFormat="1" applyFont="1" applyFill="1" applyBorder="1" applyAlignment="1">
      <alignment vertical="top"/>
    </xf>
    <xf numFmtId="4" fontId="2" fillId="15" borderId="175" xfId="0" applyNumberFormat="1" applyFont="1" applyFill="1" applyBorder="1" applyAlignment="1">
      <alignment vertical="top"/>
    </xf>
    <xf numFmtId="4" fontId="2" fillId="14" borderId="167" xfId="0" applyNumberFormat="1" applyFont="1" applyFill="1" applyBorder="1" applyAlignment="1">
      <alignment vertical="top"/>
    </xf>
    <xf numFmtId="4" fontId="2" fillId="15" borderId="163" xfId="0" applyNumberFormat="1" applyFont="1" applyFill="1" applyBorder="1" applyAlignment="1">
      <alignment vertical="top"/>
    </xf>
    <xf numFmtId="4" fontId="2" fillId="0" borderId="168" xfId="0" applyNumberFormat="1" applyFont="1" applyBorder="1" applyAlignment="1">
      <alignment vertical="top"/>
    </xf>
    <xf numFmtId="4" fontId="2" fillId="14" borderId="168" xfId="0" applyNumberFormat="1" applyFont="1" applyFill="1" applyBorder="1" applyAlignment="1">
      <alignment vertical="top"/>
    </xf>
    <xf numFmtId="0" fontId="21" fillId="0" borderId="176" xfId="0" applyFont="1" applyBorder="1" applyAlignment="1">
      <alignment horizontal="right" vertical="top" wrapText="1"/>
    </xf>
    <xf numFmtId="0" fontId="21" fillId="0" borderId="177" xfId="0" applyFont="1" applyBorder="1" applyAlignment="1">
      <alignment horizontal="right" vertical="top" wrapText="1"/>
    </xf>
    <xf numFmtId="0" fontId="21" fillId="9" borderId="177" xfId="0" applyFont="1" applyFill="1" applyBorder="1" applyAlignment="1">
      <alignment horizontal="right" vertical="top" wrapText="1"/>
    </xf>
    <xf numFmtId="0" fontId="21" fillId="0" borderId="178" xfId="0" applyFont="1" applyBorder="1" applyAlignment="1">
      <alignment horizontal="right" vertical="top" wrapText="1"/>
    </xf>
    <xf numFmtId="0" fontId="21" fillId="0" borderId="179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0" fillId="0" borderId="39" xfId="0" applyFont="1" applyBorder="1"/>
    <xf numFmtId="164" fontId="4" fillId="3" borderId="27" xfId="0" applyNumberFormat="1" applyFont="1" applyFill="1" applyBorder="1" applyAlignment="1">
      <alignment horizontal="center" vertical="center" wrapText="1"/>
    </xf>
    <xf numFmtId="0" fontId="10" fillId="0" borderId="30" xfId="0" applyFont="1" applyBorder="1"/>
    <xf numFmtId="166" fontId="4" fillId="13" borderId="27" xfId="0" applyNumberFormat="1" applyFont="1" applyFill="1" applyBorder="1" applyAlignment="1">
      <alignment horizontal="left" vertical="top"/>
    </xf>
    <xf numFmtId="0" fontId="10" fillId="0" borderId="28" xfId="0" applyFont="1" applyBorder="1"/>
    <xf numFmtId="166" fontId="6" fillId="0" borderId="0" xfId="0" applyNumberFormat="1" applyFont="1" applyAlignment="1">
      <alignment horizontal="center"/>
    </xf>
    <xf numFmtId="166" fontId="8" fillId="6" borderId="27" xfId="0" applyNumberFormat="1" applyFont="1" applyFill="1" applyBorder="1" applyAlignment="1">
      <alignment horizontal="left"/>
    </xf>
    <xf numFmtId="0" fontId="10" fillId="0" borderId="29" xfId="0" applyFont="1" applyBorder="1"/>
    <xf numFmtId="0" fontId="4" fillId="4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4" fontId="6" fillId="0" borderId="74" xfId="0" applyNumberFormat="1" applyFont="1" applyBorder="1" applyAlignment="1">
      <alignment horizontal="center" vertical="top"/>
    </xf>
    <xf numFmtId="0" fontId="10" fillId="0" borderId="75" xfId="0" applyFont="1" applyBorder="1"/>
    <xf numFmtId="0" fontId="10" fillId="0" borderId="107" xfId="0" applyFont="1" applyBorder="1"/>
    <xf numFmtId="0" fontId="10" fillId="0" borderId="88" xfId="0" applyFont="1" applyBorder="1"/>
    <xf numFmtId="0" fontId="10" fillId="0" borderId="93" xfId="0" applyFont="1" applyBorder="1"/>
    <xf numFmtId="0" fontId="10" fillId="0" borderId="114" xfId="0" applyFont="1" applyBorder="1"/>
    <xf numFmtId="0" fontId="10" fillId="0" borderId="115" xfId="0" applyFont="1" applyBorder="1"/>
    <xf numFmtId="0" fontId="10" fillId="0" borderId="116" xfId="0" applyFont="1" applyBorder="1"/>
    <xf numFmtId="0" fontId="22" fillId="7" borderId="27" xfId="0" applyFont="1" applyFill="1" applyBorder="1" applyAlignment="1">
      <alignment horizontal="left" vertical="center" wrapText="1"/>
    </xf>
    <xf numFmtId="166" fontId="14" fillId="13" borderId="132" xfId="0" applyNumberFormat="1" applyFont="1" applyFill="1" applyBorder="1" applyAlignment="1">
      <alignment horizontal="left" vertical="top" wrapText="1"/>
    </xf>
    <xf numFmtId="0" fontId="10" fillId="0" borderId="133" xfId="0" applyFont="1" applyBorder="1"/>
    <xf numFmtId="0" fontId="10" fillId="0" borderId="134" xfId="0" applyFont="1" applyBorder="1"/>
    <xf numFmtId="164" fontId="4" fillId="3" borderId="1" xfId="0" applyNumberFormat="1" applyFont="1" applyFill="1" applyBorder="1" applyAlignment="1">
      <alignment horizontal="center" vertical="center" wrapText="1"/>
    </xf>
    <xf numFmtId="0" fontId="10" fillId="0" borderId="33" xfId="0" applyFont="1" applyBorder="1"/>
    <xf numFmtId="0" fontId="4" fillId="3" borderId="25" xfId="0" applyFont="1" applyFill="1" applyBorder="1" applyAlignment="1">
      <alignment horizontal="center" vertical="center"/>
    </xf>
    <xf numFmtId="0" fontId="10" fillId="0" borderId="31" xfId="0" applyFont="1" applyBorder="1"/>
    <xf numFmtId="0" fontId="10" fillId="0" borderId="34" xfId="0" applyFont="1" applyBorder="1"/>
    <xf numFmtId="0" fontId="4" fillId="3" borderId="26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10" fillId="0" borderId="35" xfId="0" applyFont="1" applyBorder="1"/>
    <xf numFmtId="3" fontId="4" fillId="3" borderId="2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61" xfId="0" applyFont="1" applyBorder="1"/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0" fillId="0" borderId="63" xfId="0" applyFont="1" applyBorder="1"/>
    <xf numFmtId="4" fontId="1" fillId="7" borderId="13" xfId="0" applyNumberFormat="1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right" vertical="top" wrapText="1"/>
    </xf>
    <xf numFmtId="0" fontId="21" fillId="9" borderId="60" xfId="0" applyFont="1" applyFill="1" applyBorder="1" applyAlignment="1">
      <alignment horizontal="right" vertical="top" wrapText="1"/>
    </xf>
    <xf numFmtId="0" fontId="21" fillId="0" borderId="154" xfId="0" applyFont="1" applyBorder="1" applyAlignment="1">
      <alignment horizontal="right" vertical="top" wrapText="1"/>
    </xf>
    <xf numFmtId="0" fontId="17" fillId="8" borderId="99" xfId="0" applyFont="1" applyFill="1" applyBorder="1" applyAlignment="1">
      <alignment horizontal="right" vertical="top" wrapText="1"/>
    </xf>
    <xf numFmtId="0" fontId="21" fillId="12" borderId="97" xfId="0" applyFont="1" applyFill="1" applyBorder="1" applyAlignment="1">
      <alignment horizontal="right" vertical="top" wrapText="1"/>
    </xf>
    <xf numFmtId="0" fontId="10" fillId="2" borderId="4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8" workbookViewId="0">
      <selection activeCell="I28" sqref="I28"/>
    </sheetView>
  </sheetViews>
  <sheetFormatPr baseColWidth="10" defaultColWidth="12.6640625" defaultRowHeight="15" customHeight="1" x14ac:dyDescent="0.15"/>
  <cols>
    <col min="1" max="1" width="12.33203125" customWidth="1"/>
    <col min="2" max="16" width="12" customWidth="1"/>
    <col min="17" max="26" width="6.664062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679" t="s">
        <v>7</v>
      </c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679" t="s">
        <v>8</v>
      </c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681" t="s">
        <v>9</v>
      </c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682"/>
      <c r="B16" s="685" t="s">
        <v>10</v>
      </c>
      <c r="C16" s="686"/>
      <c r="D16" s="689" t="s">
        <v>11</v>
      </c>
      <c r="E16" s="690"/>
      <c r="F16" s="690"/>
      <c r="G16" s="690"/>
      <c r="H16" s="690"/>
      <c r="I16" s="690"/>
      <c r="J16" s="691"/>
      <c r="K16" s="692" t="s">
        <v>12</v>
      </c>
      <c r="L16" s="686"/>
      <c r="M16" s="692" t="s">
        <v>13</v>
      </c>
      <c r="N16" s="68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">
      <c r="A17" s="683"/>
      <c r="B17" s="687"/>
      <c r="C17" s="688"/>
      <c r="D17" s="16" t="s">
        <v>14</v>
      </c>
      <c r="E17" s="17" t="s">
        <v>15</v>
      </c>
      <c r="F17" s="17" t="s">
        <v>16</v>
      </c>
      <c r="G17" s="17" t="s">
        <v>17</v>
      </c>
      <c r="H17" s="17" t="s">
        <v>18</v>
      </c>
      <c r="I17" s="694" t="s">
        <v>19</v>
      </c>
      <c r="J17" s="695"/>
      <c r="K17" s="693"/>
      <c r="L17" s="688"/>
      <c r="M17" s="693"/>
      <c r="N17" s="688"/>
    </row>
    <row r="18" spans="1:26" ht="47.25" customHeight="1" x14ac:dyDescent="0.15">
      <c r="A18" s="684"/>
      <c r="B18" s="18" t="s">
        <v>20</v>
      </c>
      <c r="C18" s="19" t="s">
        <v>21</v>
      </c>
      <c r="D18" s="18" t="s">
        <v>21</v>
      </c>
      <c r="E18" s="20" t="s">
        <v>21</v>
      </c>
      <c r="F18" s="20" t="s">
        <v>21</v>
      </c>
      <c r="G18" s="20" t="s">
        <v>21</v>
      </c>
      <c r="H18" s="20" t="s">
        <v>21</v>
      </c>
      <c r="I18" s="20" t="s">
        <v>20</v>
      </c>
      <c r="J18" s="21" t="s">
        <v>22</v>
      </c>
      <c r="K18" s="18" t="s">
        <v>20</v>
      </c>
      <c r="L18" s="19" t="s">
        <v>21</v>
      </c>
      <c r="M18" s="22" t="s">
        <v>20</v>
      </c>
      <c r="N18" s="23" t="s">
        <v>21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15">
      <c r="A19" s="25" t="s">
        <v>23</v>
      </c>
      <c r="B19" s="26" t="s">
        <v>24</v>
      </c>
      <c r="C19" s="27" t="s">
        <v>25</v>
      </c>
      <c r="D19" s="28" t="s">
        <v>26</v>
      </c>
      <c r="E19" s="29" t="s">
        <v>27</v>
      </c>
      <c r="F19" s="29" t="s">
        <v>28</v>
      </c>
      <c r="G19" s="29" t="s">
        <v>29</v>
      </c>
      <c r="H19" s="29" t="s">
        <v>30</v>
      </c>
      <c r="I19" s="29" t="s">
        <v>31</v>
      </c>
      <c r="J19" s="27" t="s">
        <v>32</v>
      </c>
      <c r="K19" s="28" t="s">
        <v>33</v>
      </c>
      <c r="L19" s="27" t="s">
        <v>34</v>
      </c>
      <c r="M19" s="28" t="s">
        <v>35</v>
      </c>
      <c r="N19" s="27" t="s">
        <v>36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15">
      <c r="A20" s="31" t="s">
        <v>37</v>
      </c>
      <c r="B20" s="32">
        <f>C20/N20</f>
        <v>0.52138854088422415</v>
      </c>
      <c r="C20" s="33">
        <v>1912315</v>
      </c>
      <c r="D20" s="34"/>
      <c r="E20" s="35"/>
      <c r="F20" s="35">
        <f>Витрати!M143</f>
        <v>1755420</v>
      </c>
      <c r="G20" s="35"/>
      <c r="H20" s="35"/>
      <c r="I20" s="36">
        <f t="shared" ref="I20:I22" si="0">J20/N20</f>
        <v>0.47861145911577579</v>
      </c>
      <c r="J20" s="33">
        <f t="shared" ref="J20:J23" si="1">D20+E20+F20+G20+H20</f>
        <v>1755420</v>
      </c>
      <c r="K20" s="37"/>
      <c r="L20" s="33"/>
      <c r="M20" s="38">
        <v>1</v>
      </c>
      <c r="N20" s="39">
        <f t="shared" ref="N20:N23" si="2">C20+J20+L20</f>
        <v>3667735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15">
      <c r="A21" s="40" t="s">
        <v>38</v>
      </c>
      <c r="B21" s="32">
        <f>C21/N20</f>
        <v>0.52138853954824982</v>
      </c>
      <c r="C21" s="33">
        <f>Витрати!J143</f>
        <v>1912314.9950999999</v>
      </c>
      <c r="D21" s="34"/>
      <c r="E21" s="35"/>
      <c r="F21" s="41">
        <f>Витрати!P143</f>
        <v>1829400.469</v>
      </c>
      <c r="G21" s="35"/>
      <c r="H21" s="35"/>
      <c r="I21" s="42">
        <f t="shared" si="0"/>
        <v>0.48892025236879638</v>
      </c>
      <c r="J21" s="33">
        <f t="shared" si="1"/>
        <v>1829400.469</v>
      </c>
      <c r="K21" s="37"/>
      <c r="L21" s="33"/>
      <c r="M21" s="38">
        <v>1</v>
      </c>
      <c r="N21" s="39">
        <f t="shared" si="2"/>
        <v>3741715.4641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15">
      <c r="A22" s="40" t="s">
        <v>39</v>
      </c>
      <c r="B22" s="32">
        <f>C22/N20</f>
        <v>0.52138854088422415</v>
      </c>
      <c r="C22" s="33">
        <v>1912315</v>
      </c>
      <c r="D22" s="34"/>
      <c r="E22" s="35"/>
      <c r="F22" s="41">
        <v>1755420</v>
      </c>
      <c r="G22" s="35"/>
      <c r="H22" s="35"/>
      <c r="I22" s="42">
        <f t="shared" si="0"/>
        <v>0.47861145911577579</v>
      </c>
      <c r="J22" s="33">
        <f t="shared" si="1"/>
        <v>1755420</v>
      </c>
      <c r="K22" s="37"/>
      <c r="L22" s="33"/>
      <c r="M22" s="38">
        <v>1</v>
      </c>
      <c r="N22" s="39">
        <f t="shared" si="2"/>
        <v>3667735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15">
      <c r="A23" s="43" t="s">
        <v>40</v>
      </c>
      <c r="B23" s="32">
        <f>C23/N20</f>
        <v>-1.3359743978544056E-9</v>
      </c>
      <c r="C23" s="33">
        <f t="shared" ref="C23:H23" si="3">C21-C22</f>
        <v>-4.9000000581145287E-3</v>
      </c>
      <c r="D23" s="34">
        <f t="shared" si="3"/>
        <v>0</v>
      </c>
      <c r="E23" s="35">
        <f t="shared" si="3"/>
        <v>0</v>
      </c>
      <c r="F23" s="35">
        <f t="shared" si="3"/>
        <v>73980.469000000041</v>
      </c>
      <c r="G23" s="35">
        <f t="shared" si="3"/>
        <v>0</v>
      </c>
      <c r="H23" s="35">
        <f t="shared" si="3"/>
        <v>0</v>
      </c>
      <c r="I23" s="36"/>
      <c r="J23" s="33">
        <f t="shared" si="1"/>
        <v>73980.469000000041</v>
      </c>
      <c r="K23" s="37"/>
      <c r="L23" s="33">
        <f>L21-L22</f>
        <v>0</v>
      </c>
      <c r="M23" s="38">
        <v>1</v>
      </c>
      <c r="N23" s="39">
        <f t="shared" si="2"/>
        <v>73980.464099999983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4"/>
      <c r="B26" s="44" t="s">
        <v>41</v>
      </c>
      <c r="C26" s="45"/>
      <c r="D26" s="45"/>
      <c r="E26" s="45"/>
      <c r="F26" s="44"/>
      <c r="G26" s="45"/>
      <c r="H26" s="45"/>
      <c r="I26" s="46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D27" s="47" t="s">
        <v>42</v>
      </c>
      <c r="F27" s="48"/>
      <c r="G27" s="47" t="s">
        <v>43</v>
      </c>
      <c r="I27" s="2"/>
      <c r="K27" s="48" t="s">
        <v>44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15"/>
    <row r="229" spans="4:16" ht="15.75" customHeight="1" x14ac:dyDescent="0.15"/>
    <row r="230" spans="4:16" ht="15.75" customHeight="1" x14ac:dyDescent="0.15"/>
    <row r="231" spans="4:16" ht="15.75" customHeight="1" x14ac:dyDescent="0.15"/>
    <row r="232" spans="4:16" ht="15.75" customHeight="1" x14ac:dyDescent="0.15"/>
    <row r="233" spans="4:16" ht="15.75" customHeight="1" x14ac:dyDescent="0.15"/>
    <row r="234" spans="4:16" ht="15.75" customHeight="1" x14ac:dyDescent="0.15"/>
    <row r="235" spans="4:16" ht="15.75" customHeight="1" x14ac:dyDescent="0.15"/>
    <row r="236" spans="4:16" ht="15.75" customHeight="1" x14ac:dyDescent="0.15"/>
    <row r="237" spans="4:16" ht="15.75" customHeight="1" x14ac:dyDescent="0.15"/>
    <row r="238" spans="4:16" ht="15.75" customHeight="1" x14ac:dyDescent="0.15"/>
    <row r="239" spans="4:16" ht="15.75" customHeight="1" x14ac:dyDescent="0.15"/>
    <row r="240" spans="4:1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7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A1000"/>
  <sheetViews>
    <sheetView tabSelected="1" topLeftCell="A129" zoomScale="58" workbookViewId="0">
      <selection activeCell="Y153" sqref="Y153"/>
    </sheetView>
  </sheetViews>
  <sheetFormatPr baseColWidth="10" defaultColWidth="12.6640625" defaultRowHeight="15" customHeight="1" outlineLevelCol="1" x14ac:dyDescent="0.15"/>
  <cols>
    <col min="1" max="1" width="8.6640625" customWidth="1"/>
    <col min="2" max="2" width="5.1640625" customWidth="1"/>
    <col min="3" max="3" width="27.5" customWidth="1"/>
    <col min="4" max="4" width="9" customWidth="1"/>
    <col min="5" max="5" width="9.5" customWidth="1"/>
    <col min="6" max="6" width="10" customWidth="1"/>
    <col min="7" max="7" width="13.1640625" customWidth="1"/>
    <col min="8" max="8" width="8" customWidth="1"/>
    <col min="9" max="9" width="10.6640625" customWidth="1"/>
    <col min="10" max="10" width="13.5" customWidth="1"/>
    <col min="11" max="11" width="8.1640625" customWidth="1" outlineLevel="1"/>
    <col min="12" max="12" width="10.1640625" customWidth="1" outlineLevel="1"/>
    <col min="13" max="13" width="13.33203125" customWidth="1" outlineLevel="1"/>
    <col min="14" max="15" width="10.1640625" customWidth="1" outlineLevel="1"/>
    <col min="16" max="16" width="13.1640625" customWidth="1" outlineLevel="1"/>
    <col min="17" max="18" width="13.5" customWidth="1"/>
    <col min="19" max="19" width="11.6640625" customWidth="1"/>
    <col min="20" max="20" width="14.1640625" customWidth="1"/>
    <col min="21" max="21" width="18.1640625" customWidth="1"/>
    <col min="22" max="23" width="6.6640625" customWidth="1"/>
    <col min="24" max="26" width="11.1640625" customWidth="1"/>
  </cols>
  <sheetData>
    <row r="1" spans="1:23" ht="16" x14ac:dyDescent="0.2">
      <c r="A1" s="49" t="s">
        <v>45</v>
      </c>
      <c r="B1" s="49"/>
      <c r="C1" s="49"/>
      <c r="D1" s="49"/>
      <c r="E1" s="49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/>
      <c r="R1" s="11"/>
      <c r="S1" s="11"/>
      <c r="T1" s="11"/>
      <c r="U1" s="50"/>
    </row>
    <row r="2" spans="1:23" ht="16" x14ac:dyDescent="0.2">
      <c r="A2" s="51" t="s">
        <v>3</v>
      </c>
      <c r="B2" s="49"/>
      <c r="C2" s="49"/>
      <c r="D2" s="49"/>
      <c r="E2" s="4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1"/>
      <c r="R2" s="11"/>
      <c r="S2" s="11"/>
      <c r="T2" s="11"/>
      <c r="U2" s="11"/>
      <c r="V2" s="48"/>
      <c r="W2" s="48"/>
    </row>
    <row r="3" spans="1:23" x14ac:dyDescent="0.2">
      <c r="A3" s="51" t="s">
        <v>46</v>
      </c>
      <c r="B3" s="52"/>
      <c r="C3" s="5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4"/>
      <c r="S3" s="54"/>
      <c r="T3" s="54"/>
      <c r="U3" s="54"/>
      <c r="V3" s="48"/>
      <c r="W3" s="48"/>
    </row>
    <row r="4" spans="1:23" ht="15.75" customHeight="1" x14ac:dyDescent="0.2">
      <c r="A4" s="11" t="s">
        <v>47</v>
      </c>
      <c r="B4" s="52"/>
      <c r="C4" s="51"/>
      <c r="D4" s="53"/>
      <c r="E4" s="53"/>
      <c r="F4" s="53"/>
      <c r="G4" s="53"/>
      <c r="H4" s="53"/>
      <c r="I4" s="53"/>
      <c r="J4" s="53"/>
      <c r="K4" s="55"/>
      <c r="L4" s="55"/>
      <c r="M4" s="55"/>
      <c r="N4" s="55"/>
      <c r="O4" s="55"/>
      <c r="P4" s="55"/>
      <c r="Q4" s="56"/>
      <c r="R4" s="56"/>
      <c r="S4" s="56"/>
      <c r="T4" s="56"/>
      <c r="U4" s="56"/>
      <c r="V4" s="48"/>
      <c r="W4" s="48"/>
    </row>
    <row r="5" spans="1:23" ht="14" x14ac:dyDescent="0.15">
      <c r="A5" s="11"/>
      <c r="B5" s="52"/>
      <c r="C5" s="57"/>
      <c r="D5" s="53"/>
      <c r="E5" s="53"/>
      <c r="F5" s="53"/>
      <c r="G5" s="53"/>
      <c r="H5" s="53"/>
      <c r="I5" s="53"/>
      <c r="J5" s="53"/>
      <c r="K5" s="58"/>
      <c r="L5" s="58"/>
      <c r="M5" s="58"/>
      <c r="N5" s="58"/>
      <c r="O5" s="58"/>
      <c r="P5" s="58"/>
      <c r="Q5" s="59"/>
      <c r="R5" s="59"/>
      <c r="S5" s="59"/>
      <c r="T5" s="59"/>
      <c r="U5" s="59"/>
    </row>
    <row r="6" spans="1:23" ht="26.25" customHeight="1" x14ac:dyDescent="0.15">
      <c r="A6" s="696" t="s">
        <v>48</v>
      </c>
      <c r="B6" s="721" t="s">
        <v>49</v>
      </c>
      <c r="C6" s="724" t="s">
        <v>50</v>
      </c>
      <c r="D6" s="727" t="s">
        <v>51</v>
      </c>
      <c r="E6" s="705" t="s">
        <v>52</v>
      </c>
      <c r="F6" s="701"/>
      <c r="G6" s="701"/>
      <c r="H6" s="701"/>
      <c r="I6" s="701"/>
      <c r="J6" s="704"/>
      <c r="K6" s="705" t="s">
        <v>53</v>
      </c>
      <c r="L6" s="701"/>
      <c r="M6" s="701"/>
      <c r="N6" s="701"/>
      <c r="O6" s="701"/>
      <c r="P6" s="704"/>
      <c r="Q6" s="698" t="s">
        <v>54</v>
      </c>
      <c r="R6" s="701"/>
      <c r="S6" s="701"/>
      <c r="T6" s="699"/>
      <c r="U6" s="696" t="s">
        <v>55</v>
      </c>
    </row>
    <row r="7" spans="1:23" ht="71.25" customHeight="1" x14ac:dyDescent="0.15">
      <c r="A7" s="683"/>
      <c r="B7" s="722"/>
      <c r="C7" s="725"/>
      <c r="D7" s="725"/>
      <c r="E7" s="706" t="s">
        <v>56</v>
      </c>
      <c r="F7" s="701"/>
      <c r="G7" s="704"/>
      <c r="H7" s="706" t="s">
        <v>57</v>
      </c>
      <c r="I7" s="701"/>
      <c r="J7" s="704"/>
      <c r="K7" s="706" t="s">
        <v>56</v>
      </c>
      <c r="L7" s="701"/>
      <c r="M7" s="704"/>
      <c r="N7" s="706" t="s">
        <v>57</v>
      </c>
      <c r="O7" s="701"/>
      <c r="P7" s="704"/>
      <c r="Q7" s="719" t="s">
        <v>58</v>
      </c>
      <c r="R7" s="719" t="s">
        <v>59</v>
      </c>
      <c r="S7" s="698" t="s">
        <v>60</v>
      </c>
      <c r="T7" s="699"/>
      <c r="U7" s="683"/>
    </row>
    <row r="8" spans="1:23" ht="41.25" customHeight="1" x14ac:dyDescent="0.15">
      <c r="A8" s="720"/>
      <c r="B8" s="723"/>
      <c r="C8" s="726"/>
      <c r="D8" s="726"/>
      <c r="E8" s="60" t="s">
        <v>61</v>
      </c>
      <c r="F8" s="61" t="s">
        <v>62</v>
      </c>
      <c r="G8" s="62" t="s">
        <v>63</v>
      </c>
      <c r="H8" s="60" t="s">
        <v>61</v>
      </c>
      <c r="I8" s="61" t="s">
        <v>62</v>
      </c>
      <c r="J8" s="62" t="s">
        <v>64</v>
      </c>
      <c r="K8" s="60" t="s">
        <v>61</v>
      </c>
      <c r="L8" s="61" t="s">
        <v>65</v>
      </c>
      <c r="M8" s="62" t="s">
        <v>66</v>
      </c>
      <c r="N8" s="60" t="s">
        <v>61</v>
      </c>
      <c r="O8" s="61" t="s">
        <v>65</v>
      </c>
      <c r="P8" s="62" t="s">
        <v>67</v>
      </c>
      <c r="Q8" s="697"/>
      <c r="R8" s="697"/>
      <c r="S8" s="63" t="s">
        <v>68</v>
      </c>
      <c r="T8" s="64" t="s">
        <v>20</v>
      </c>
      <c r="U8" s="697"/>
    </row>
    <row r="9" spans="1:23" ht="14" x14ac:dyDescent="0.15">
      <c r="A9" s="65" t="s">
        <v>69</v>
      </c>
      <c r="B9" s="66">
        <v>1</v>
      </c>
      <c r="C9" s="67">
        <v>2</v>
      </c>
      <c r="D9" s="68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70">
        <v>15</v>
      </c>
      <c r="Q9" s="71">
        <v>28</v>
      </c>
      <c r="R9" s="71">
        <v>29</v>
      </c>
      <c r="S9" s="71">
        <v>30</v>
      </c>
      <c r="T9" s="72">
        <v>31</v>
      </c>
      <c r="U9" s="70">
        <v>32</v>
      </c>
    </row>
    <row r="10" spans="1:23" ht="14" x14ac:dyDescent="0.15">
      <c r="A10" s="73"/>
      <c r="B10" s="74"/>
      <c r="C10" s="72" t="s">
        <v>70</v>
      </c>
      <c r="D10" s="75"/>
      <c r="E10" s="68" t="s">
        <v>71</v>
      </c>
      <c r="F10" s="75" t="s">
        <v>72</v>
      </c>
      <c r="G10" s="76" t="s">
        <v>73</v>
      </c>
      <c r="H10" s="75" t="s">
        <v>74</v>
      </c>
      <c r="I10" s="75" t="s">
        <v>75</v>
      </c>
      <c r="J10" s="75" t="s">
        <v>76</v>
      </c>
      <c r="K10" s="67" t="s">
        <v>77</v>
      </c>
      <c r="L10" s="72" t="s">
        <v>78</v>
      </c>
      <c r="M10" s="71" t="s">
        <v>79</v>
      </c>
      <c r="N10" s="67" t="s">
        <v>80</v>
      </c>
      <c r="O10" s="72" t="s">
        <v>81</v>
      </c>
      <c r="P10" s="71" t="s">
        <v>82</v>
      </c>
      <c r="Q10" s="72" t="s">
        <v>83</v>
      </c>
      <c r="R10" s="72" t="s">
        <v>84</v>
      </c>
      <c r="S10" s="72" t="s">
        <v>85</v>
      </c>
      <c r="T10" s="72" t="s">
        <v>86</v>
      </c>
      <c r="U10" s="70"/>
    </row>
    <row r="11" spans="1:23" ht="19.5" customHeight="1" x14ac:dyDescent="0.15">
      <c r="A11" s="77"/>
      <c r="B11" s="78"/>
      <c r="C11" s="79" t="s">
        <v>87</v>
      </c>
      <c r="D11" s="80"/>
      <c r="E11" s="81"/>
      <c r="F11" s="80"/>
      <c r="G11" s="82"/>
      <c r="H11" s="80"/>
      <c r="I11" s="80"/>
      <c r="J11" s="80"/>
      <c r="K11" s="81"/>
      <c r="L11" s="80"/>
      <c r="M11" s="82"/>
      <c r="N11" s="81"/>
      <c r="O11" s="80"/>
      <c r="P11" s="82"/>
      <c r="Q11" s="83"/>
      <c r="R11" s="84"/>
      <c r="S11" s="84"/>
      <c r="T11" s="84"/>
      <c r="U11" s="85"/>
      <c r="V11" s="86"/>
      <c r="W11" s="86"/>
    </row>
    <row r="12" spans="1:23" ht="22.5" customHeight="1" x14ac:dyDescent="0.15">
      <c r="A12" s="87" t="s">
        <v>88</v>
      </c>
      <c r="B12" s="88">
        <v>1</v>
      </c>
      <c r="C12" s="89" t="s">
        <v>89</v>
      </c>
      <c r="D12" s="90"/>
      <c r="E12" s="91"/>
      <c r="F12" s="92"/>
      <c r="G12" s="92"/>
      <c r="H12" s="93"/>
      <c r="I12" s="94"/>
      <c r="J12" s="95"/>
      <c r="K12" s="92"/>
      <c r="L12" s="92"/>
      <c r="M12" s="96"/>
      <c r="N12" s="91"/>
      <c r="O12" s="92"/>
      <c r="P12" s="96"/>
      <c r="Q12" s="97"/>
      <c r="R12" s="98"/>
      <c r="S12" s="98"/>
      <c r="T12" s="99"/>
      <c r="U12" s="100"/>
      <c r="V12" s="101"/>
      <c r="W12" s="101"/>
    </row>
    <row r="13" spans="1:23" ht="30" customHeight="1" x14ac:dyDescent="0.15">
      <c r="A13" s="102" t="s">
        <v>90</v>
      </c>
      <c r="B13" s="103" t="s">
        <v>91</v>
      </c>
      <c r="C13" s="104" t="s">
        <v>92</v>
      </c>
      <c r="D13" s="102"/>
      <c r="E13" s="105"/>
      <c r="F13" s="106"/>
      <c r="G13" s="107">
        <f>SUM(G14)</f>
        <v>0</v>
      </c>
      <c r="H13" s="105"/>
      <c r="I13" s="106"/>
      <c r="J13" s="107">
        <f>SUM(J14)</f>
        <v>0</v>
      </c>
      <c r="K13" s="105"/>
      <c r="L13" s="106"/>
      <c r="M13" s="107">
        <f>SUM(M14)</f>
        <v>0</v>
      </c>
      <c r="N13" s="108"/>
      <c r="O13" s="109"/>
      <c r="P13" s="110">
        <f>SUM(P14)</f>
        <v>0</v>
      </c>
      <c r="Q13" s="111">
        <f t="shared" ref="Q13:Q19" si="0">G13+M13</f>
        <v>0</v>
      </c>
      <c r="R13" s="112">
        <f t="shared" ref="R13:R19" si="1">J13+P13</f>
        <v>0</v>
      </c>
      <c r="S13" s="113">
        <f t="shared" ref="S13:S19" si="2">Q13-R13</f>
        <v>0</v>
      </c>
      <c r="T13" s="114"/>
      <c r="U13" s="115"/>
      <c r="V13" s="116"/>
      <c r="W13" s="116"/>
    </row>
    <row r="14" spans="1:23" ht="30" customHeight="1" x14ac:dyDescent="0.15">
      <c r="A14" s="117" t="s">
        <v>93</v>
      </c>
      <c r="B14" s="118" t="s">
        <v>94</v>
      </c>
      <c r="C14" s="119" t="s">
        <v>95</v>
      </c>
      <c r="D14" s="120" t="s">
        <v>96</v>
      </c>
      <c r="E14" s="121">
        <v>0</v>
      </c>
      <c r="F14" s="122">
        <v>0</v>
      </c>
      <c r="G14" s="123">
        <f>E14*F14</f>
        <v>0</v>
      </c>
      <c r="H14" s="121">
        <v>0</v>
      </c>
      <c r="I14" s="122">
        <v>0</v>
      </c>
      <c r="J14" s="123">
        <f>H14*I14</f>
        <v>0</v>
      </c>
      <c r="K14" s="121"/>
      <c r="L14" s="122"/>
      <c r="M14" s="123">
        <f>K14*L14</f>
        <v>0</v>
      </c>
      <c r="N14" s="124"/>
      <c r="O14" s="125"/>
      <c r="P14" s="126">
        <f>N14*O14</f>
        <v>0</v>
      </c>
      <c r="Q14" s="127">
        <f t="shared" si="0"/>
        <v>0</v>
      </c>
      <c r="R14" s="128">
        <f t="shared" si="1"/>
        <v>0</v>
      </c>
      <c r="S14" s="129">
        <f t="shared" si="2"/>
        <v>0</v>
      </c>
      <c r="T14" s="130"/>
      <c r="U14" s="131"/>
      <c r="V14" s="101"/>
      <c r="W14" s="101"/>
    </row>
    <row r="15" spans="1:23" ht="30" customHeight="1" x14ac:dyDescent="0.15">
      <c r="A15" s="102" t="s">
        <v>90</v>
      </c>
      <c r="B15" s="103" t="s">
        <v>97</v>
      </c>
      <c r="C15" s="132" t="s">
        <v>98</v>
      </c>
      <c r="D15" s="102"/>
      <c r="E15" s="105"/>
      <c r="F15" s="106"/>
      <c r="G15" s="107">
        <f>SUM(G16)</f>
        <v>0</v>
      </c>
      <c r="H15" s="105"/>
      <c r="I15" s="106"/>
      <c r="J15" s="107">
        <f>SUM(J16)</f>
        <v>0</v>
      </c>
      <c r="K15" s="105"/>
      <c r="L15" s="106"/>
      <c r="M15" s="107">
        <f>SUM(M16)</f>
        <v>0</v>
      </c>
      <c r="N15" s="108"/>
      <c r="O15" s="109"/>
      <c r="P15" s="133">
        <v>0</v>
      </c>
      <c r="Q15" s="111">
        <f t="shared" si="0"/>
        <v>0</v>
      </c>
      <c r="R15" s="112">
        <f t="shared" si="1"/>
        <v>0</v>
      </c>
      <c r="S15" s="113">
        <f t="shared" si="2"/>
        <v>0</v>
      </c>
      <c r="T15" s="114"/>
      <c r="U15" s="115"/>
      <c r="V15" s="116"/>
      <c r="W15" s="116"/>
    </row>
    <row r="16" spans="1:23" ht="30" customHeight="1" x14ac:dyDescent="0.15">
      <c r="A16" s="117" t="s">
        <v>93</v>
      </c>
      <c r="B16" s="118" t="s">
        <v>99</v>
      </c>
      <c r="C16" s="119" t="s">
        <v>100</v>
      </c>
      <c r="D16" s="120" t="s">
        <v>96</v>
      </c>
      <c r="E16" s="121"/>
      <c r="F16" s="122"/>
      <c r="G16" s="123">
        <f>E16*F16</f>
        <v>0</v>
      </c>
      <c r="H16" s="121"/>
      <c r="I16" s="122"/>
      <c r="J16" s="123">
        <f>H16*I16</f>
        <v>0</v>
      </c>
      <c r="K16" s="121"/>
      <c r="L16" s="122"/>
      <c r="M16" s="123">
        <f>K16*L16</f>
        <v>0</v>
      </c>
      <c r="N16" s="124"/>
      <c r="O16" s="125"/>
      <c r="P16" s="134">
        <v>0</v>
      </c>
      <c r="Q16" s="127">
        <f t="shared" si="0"/>
        <v>0</v>
      </c>
      <c r="R16" s="128">
        <f t="shared" si="1"/>
        <v>0</v>
      </c>
      <c r="S16" s="135">
        <f t="shared" si="2"/>
        <v>0</v>
      </c>
      <c r="T16" s="136"/>
      <c r="U16" s="131"/>
      <c r="V16" s="101"/>
      <c r="W16" s="101"/>
    </row>
    <row r="17" spans="1:27" ht="30" customHeight="1" x14ac:dyDescent="0.15">
      <c r="A17" s="102" t="s">
        <v>90</v>
      </c>
      <c r="B17" s="103" t="s">
        <v>101</v>
      </c>
      <c r="C17" s="137" t="s">
        <v>102</v>
      </c>
      <c r="D17" s="102"/>
      <c r="E17" s="105"/>
      <c r="F17" s="106"/>
      <c r="G17" s="107">
        <f>SUM(G18)</f>
        <v>0</v>
      </c>
      <c r="H17" s="105"/>
      <c r="I17" s="106"/>
      <c r="J17" s="107">
        <f>SUM(J18)</f>
        <v>0</v>
      </c>
      <c r="K17" s="105"/>
      <c r="L17" s="106"/>
      <c r="M17" s="107">
        <f>SUM(M18)</f>
        <v>0</v>
      </c>
      <c r="N17" s="108"/>
      <c r="O17" s="109"/>
      <c r="P17" s="133">
        <f>SUM(P18)</f>
        <v>0</v>
      </c>
      <c r="Q17" s="111">
        <f t="shared" si="0"/>
        <v>0</v>
      </c>
      <c r="R17" s="112">
        <f t="shared" si="1"/>
        <v>0</v>
      </c>
      <c r="S17" s="113">
        <f t="shared" si="2"/>
        <v>0</v>
      </c>
      <c r="T17" s="138"/>
      <c r="U17" s="139"/>
      <c r="V17" s="662"/>
      <c r="W17" s="661"/>
      <c r="X17" s="652"/>
      <c r="Y17" s="652"/>
      <c r="Z17" s="666"/>
    </row>
    <row r="18" spans="1:27" ht="30" customHeight="1" x14ac:dyDescent="0.15">
      <c r="A18" s="117" t="s">
        <v>93</v>
      </c>
      <c r="B18" s="118" t="s">
        <v>103</v>
      </c>
      <c r="C18" s="119" t="s">
        <v>104</v>
      </c>
      <c r="D18" s="120" t="s">
        <v>96</v>
      </c>
      <c r="E18" s="121"/>
      <c r="F18" s="122"/>
      <c r="G18" s="123">
        <f>E18*F18</f>
        <v>0</v>
      </c>
      <c r="H18" s="121"/>
      <c r="I18" s="122"/>
      <c r="J18" s="123">
        <f>H18*I18</f>
        <v>0</v>
      </c>
      <c r="K18" s="121"/>
      <c r="L18" s="122"/>
      <c r="M18" s="123">
        <f>K18*L18</f>
        <v>0</v>
      </c>
      <c r="N18" s="124"/>
      <c r="O18" s="125"/>
      <c r="P18" s="134">
        <f>N18*O18</f>
        <v>0</v>
      </c>
      <c r="Q18" s="127">
        <f t="shared" si="0"/>
        <v>0</v>
      </c>
      <c r="R18" s="128">
        <f t="shared" si="1"/>
        <v>0</v>
      </c>
      <c r="S18" s="135">
        <f t="shared" si="2"/>
        <v>0</v>
      </c>
      <c r="T18" s="136"/>
      <c r="U18" s="131"/>
      <c r="V18" s="663"/>
      <c r="W18" s="665"/>
      <c r="X18" s="664"/>
      <c r="Y18" s="605"/>
      <c r="Z18" s="649"/>
      <c r="AA18" s="651"/>
    </row>
    <row r="19" spans="1:27" ht="30" customHeight="1" thickBot="1" x14ac:dyDescent="0.2">
      <c r="A19" s="140" t="s">
        <v>105</v>
      </c>
      <c r="B19" s="141" t="s">
        <v>106</v>
      </c>
      <c r="C19" s="142" t="s">
        <v>107</v>
      </c>
      <c r="D19" s="143"/>
      <c r="E19" s="108">
        <f>SUM(E20:E22)</f>
        <v>0</v>
      </c>
      <c r="F19" s="109"/>
      <c r="G19" s="133">
        <f t="shared" ref="G19:H19" si="3">SUM(G20:G22)</f>
        <v>0</v>
      </c>
      <c r="H19" s="108">
        <f t="shared" si="3"/>
        <v>0</v>
      </c>
      <c r="I19" s="109"/>
      <c r="J19" s="133">
        <f t="shared" ref="J19:K19" si="4">SUM(J20:J22)</f>
        <v>0</v>
      </c>
      <c r="K19" s="108">
        <f t="shared" si="4"/>
        <v>0</v>
      </c>
      <c r="L19" s="109"/>
      <c r="M19" s="133">
        <f>SUM(M20:M22)</f>
        <v>0</v>
      </c>
      <c r="N19" s="144"/>
      <c r="O19" s="145"/>
      <c r="P19" s="146"/>
      <c r="Q19" s="147">
        <f t="shared" si="0"/>
        <v>0</v>
      </c>
      <c r="R19" s="148">
        <f t="shared" si="1"/>
        <v>0</v>
      </c>
      <c r="S19" s="149">
        <f t="shared" si="2"/>
        <v>0</v>
      </c>
      <c r="T19" s="150"/>
      <c r="U19" s="151"/>
      <c r="V19" s="668"/>
      <c r="W19" s="669"/>
      <c r="X19" s="647"/>
      <c r="Y19" s="647"/>
      <c r="Z19" s="650"/>
      <c r="AA19" s="652"/>
    </row>
    <row r="20" spans="1:27" ht="30" customHeight="1" thickBot="1" x14ac:dyDescent="0.2">
      <c r="A20" s="152" t="s">
        <v>93</v>
      </c>
      <c r="B20" s="153" t="s">
        <v>108</v>
      </c>
      <c r="C20" s="119" t="s">
        <v>109</v>
      </c>
      <c r="D20" s="154"/>
      <c r="E20" s="155">
        <f>G15</f>
        <v>0</v>
      </c>
      <c r="F20" s="156">
        <v>0.22</v>
      </c>
      <c r="G20" s="157">
        <f t="shared" ref="G20:G22" si="5">E20*F20</f>
        <v>0</v>
      </c>
      <c r="H20" s="155">
        <f>J15</f>
        <v>0</v>
      </c>
      <c r="I20" s="156">
        <v>0.22</v>
      </c>
      <c r="J20" s="157">
        <f t="shared" ref="J20:J22" si="6">H20*I20</f>
        <v>0</v>
      </c>
      <c r="K20" s="155">
        <f>M15</f>
        <v>0</v>
      </c>
      <c r="L20" s="156">
        <v>0.22</v>
      </c>
      <c r="M20" s="157">
        <f t="shared" ref="M20:M22" si="7">K20*L20</f>
        <v>0</v>
      </c>
      <c r="N20" s="158"/>
      <c r="O20" s="159"/>
      <c r="P20" s="160"/>
      <c r="Q20" s="127"/>
      <c r="R20" s="128"/>
      <c r="S20" s="135"/>
      <c r="T20" s="136"/>
      <c r="U20" s="678"/>
      <c r="V20" s="660"/>
      <c r="W20" s="643"/>
      <c r="X20" s="667"/>
      <c r="Y20" s="646"/>
      <c r="Z20" s="653"/>
    </row>
    <row r="21" spans="1:27" ht="30" customHeight="1" thickBot="1" x14ac:dyDescent="0.2">
      <c r="A21" s="117" t="s">
        <v>93</v>
      </c>
      <c r="B21" s="118" t="s">
        <v>110</v>
      </c>
      <c r="C21" s="119" t="s">
        <v>111</v>
      </c>
      <c r="D21" s="162"/>
      <c r="E21" s="121">
        <f>G17</f>
        <v>0</v>
      </c>
      <c r="F21" s="122">
        <v>0.22</v>
      </c>
      <c r="G21" s="163">
        <f t="shared" si="5"/>
        <v>0</v>
      </c>
      <c r="H21" s="121">
        <f>J17</f>
        <v>0</v>
      </c>
      <c r="I21" s="122">
        <v>0.22</v>
      </c>
      <c r="J21" s="163">
        <f t="shared" si="6"/>
        <v>0</v>
      </c>
      <c r="K21" s="121">
        <f>M17</f>
        <v>0</v>
      </c>
      <c r="L21" s="122">
        <v>0.22</v>
      </c>
      <c r="M21" s="163">
        <f t="shared" si="7"/>
        <v>0</v>
      </c>
      <c r="N21" s="158"/>
      <c r="O21" s="159"/>
      <c r="P21" s="160"/>
      <c r="Q21" s="127"/>
      <c r="R21" s="128"/>
      <c r="S21" s="135"/>
      <c r="T21" s="136"/>
      <c r="U21" s="674"/>
      <c r="V21" s="672"/>
      <c r="W21" s="659"/>
      <c r="X21" s="653"/>
      <c r="Y21" s="657"/>
      <c r="Z21" s="658"/>
    </row>
    <row r="22" spans="1:27" ht="30" customHeight="1" thickBot="1" x14ac:dyDescent="0.2">
      <c r="A22" s="164" t="s">
        <v>93</v>
      </c>
      <c r="B22" s="165" t="s">
        <v>112</v>
      </c>
      <c r="C22" s="166" t="s">
        <v>102</v>
      </c>
      <c r="D22" s="167"/>
      <c r="E22" s="168">
        <v>0</v>
      </c>
      <c r="F22" s="169">
        <v>0.22</v>
      </c>
      <c r="G22" s="170">
        <f t="shared" si="5"/>
        <v>0</v>
      </c>
      <c r="H22" s="168">
        <v>0</v>
      </c>
      <c r="I22" s="169">
        <v>0.22</v>
      </c>
      <c r="J22" s="170">
        <f t="shared" si="6"/>
        <v>0</v>
      </c>
      <c r="K22" s="168">
        <v>0</v>
      </c>
      <c r="L22" s="169">
        <v>0.22</v>
      </c>
      <c r="M22" s="170">
        <f t="shared" si="7"/>
        <v>0</v>
      </c>
      <c r="N22" s="171"/>
      <c r="O22" s="172"/>
      <c r="P22" s="173"/>
      <c r="Q22" s="127"/>
      <c r="R22" s="128"/>
      <c r="S22" s="174"/>
      <c r="T22" s="175"/>
      <c r="U22" s="675"/>
      <c r="V22" s="673"/>
      <c r="W22" s="670"/>
      <c r="X22" s="654"/>
      <c r="Y22" s="648"/>
      <c r="Z22" s="656"/>
    </row>
    <row r="23" spans="1:27" ht="30" customHeight="1" thickBot="1" x14ac:dyDescent="0.2">
      <c r="A23" s="140" t="s">
        <v>90</v>
      </c>
      <c r="B23" s="176" t="s">
        <v>113</v>
      </c>
      <c r="C23" s="177" t="s">
        <v>114</v>
      </c>
      <c r="D23" s="178"/>
      <c r="E23" s="179">
        <f>SUM(E24:E32)</f>
        <v>33</v>
      </c>
      <c r="F23" s="180"/>
      <c r="G23" s="181">
        <f>SUM(G24:G32)</f>
        <v>685000</v>
      </c>
      <c r="H23" s="181"/>
      <c r="I23" s="181"/>
      <c r="J23" s="181">
        <f>SUM(J24:J32)</f>
        <v>685000</v>
      </c>
      <c r="K23" s="179">
        <f>SUM(K24:K30)</f>
        <v>29</v>
      </c>
      <c r="L23" s="180"/>
      <c r="M23" s="181">
        <f t="shared" ref="M23:N23" si="8">SUM(M24:M30)</f>
        <v>610000</v>
      </c>
      <c r="N23" s="181">
        <f t="shared" si="8"/>
        <v>20</v>
      </c>
      <c r="O23" s="181"/>
      <c r="P23" s="181">
        <f>SUM(P24:P30)</f>
        <v>858897</v>
      </c>
      <c r="Q23" s="182">
        <f t="shared" ref="Q23:Q32" si="9">G23+M23</f>
        <v>1295000</v>
      </c>
      <c r="R23" s="183">
        <f t="shared" ref="R23:R32" si="10">J23+P23</f>
        <v>1543897</v>
      </c>
      <c r="S23" s="184">
        <f t="shared" ref="S23:S32" si="11">Q23-R23</f>
        <v>-248897</v>
      </c>
      <c r="T23" s="185">
        <f t="shared" ref="T23:T33" si="12">S23/Q23</f>
        <v>-0.19219845559845561</v>
      </c>
      <c r="U23" s="676"/>
      <c r="V23" s="671"/>
      <c r="W23" s="671"/>
      <c r="X23" s="655"/>
      <c r="Y23" s="650"/>
      <c r="Z23" s="647"/>
    </row>
    <row r="24" spans="1:27" ht="30" customHeight="1" x14ac:dyDescent="0.15">
      <c r="A24" s="186" t="s">
        <v>115</v>
      </c>
      <c r="B24" s="153" t="s">
        <v>116</v>
      </c>
      <c r="C24" s="187" t="s">
        <v>117</v>
      </c>
      <c r="D24" s="188" t="s">
        <v>96</v>
      </c>
      <c r="E24" s="189">
        <v>3</v>
      </c>
      <c r="F24" s="190">
        <v>25000</v>
      </c>
      <c r="G24" s="191">
        <v>75000</v>
      </c>
      <c r="H24" s="192">
        <v>3</v>
      </c>
      <c r="I24" s="192">
        <v>25000</v>
      </c>
      <c r="J24" s="193">
        <f t="shared" ref="J24:J32" si="13">H24*I24</f>
        <v>75000</v>
      </c>
      <c r="K24" s="192">
        <v>3</v>
      </c>
      <c r="L24" s="156">
        <v>10000</v>
      </c>
      <c r="M24" s="193">
        <v>30000</v>
      </c>
      <c r="N24" s="158">
        <v>4</v>
      </c>
      <c r="O24" s="159">
        <v>36887.5</v>
      </c>
      <c r="P24" s="160">
        <f t="shared" ref="P24:P32" si="14">N24*O24</f>
        <v>147550</v>
      </c>
      <c r="Q24" s="194">
        <f t="shared" si="9"/>
        <v>105000</v>
      </c>
      <c r="R24" s="195">
        <f t="shared" si="10"/>
        <v>222550</v>
      </c>
      <c r="S24" s="196">
        <f t="shared" si="11"/>
        <v>-117550</v>
      </c>
      <c r="T24" s="197">
        <f t="shared" si="12"/>
        <v>-1.1195238095238096</v>
      </c>
      <c r="U24" s="677"/>
      <c r="V24" s="101"/>
      <c r="W24" s="101"/>
    </row>
    <row r="25" spans="1:27" ht="30" customHeight="1" x14ac:dyDescent="0.15">
      <c r="A25" s="198" t="s">
        <v>115</v>
      </c>
      <c r="B25" s="153" t="s">
        <v>118</v>
      </c>
      <c r="C25" s="187" t="s">
        <v>119</v>
      </c>
      <c r="D25" s="188" t="s">
        <v>96</v>
      </c>
      <c r="E25" s="189">
        <v>3</v>
      </c>
      <c r="F25" s="190">
        <v>25000</v>
      </c>
      <c r="G25" s="191">
        <v>75000</v>
      </c>
      <c r="H25" s="192">
        <v>3</v>
      </c>
      <c r="I25" s="192">
        <v>25000</v>
      </c>
      <c r="J25" s="199">
        <f t="shared" si="13"/>
        <v>75000</v>
      </c>
      <c r="K25" s="192">
        <v>3</v>
      </c>
      <c r="L25" s="122">
        <v>20000</v>
      </c>
      <c r="M25" s="193">
        <v>60000</v>
      </c>
      <c r="N25" s="158">
        <v>2</v>
      </c>
      <c r="O25" s="159">
        <f>55013</f>
        <v>55013</v>
      </c>
      <c r="P25" s="160">
        <f t="shared" si="14"/>
        <v>110026</v>
      </c>
      <c r="Q25" s="127">
        <f t="shared" si="9"/>
        <v>135000</v>
      </c>
      <c r="R25" s="128">
        <f t="shared" si="10"/>
        <v>185026</v>
      </c>
      <c r="S25" s="135">
        <f t="shared" si="11"/>
        <v>-50026</v>
      </c>
      <c r="T25" s="136">
        <f t="shared" si="12"/>
        <v>-0.37056296296296298</v>
      </c>
      <c r="U25" s="161"/>
      <c r="V25" s="101"/>
      <c r="W25" s="101"/>
    </row>
    <row r="26" spans="1:27" ht="30" customHeight="1" x14ac:dyDescent="0.15">
      <c r="A26" s="198" t="s">
        <v>115</v>
      </c>
      <c r="B26" s="153" t="s">
        <v>120</v>
      </c>
      <c r="C26" s="187" t="s">
        <v>121</v>
      </c>
      <c r="D26" s="200" t="s">
        <v>96</v>
      </c>
      <c r="E26" s="201">
        <v>3</v>
      </c>
      <c r="F26" s="202">
        <v>25000</v>
      </c>
      <c r="G26" s="203">
        <v>75000</v>
      </c>
      <c r="H26" s="204">
        <v>3</v>
      </c>
      <c r="I26" s="204">
        <v>25000</v>
      </c>
      <c r="J26" s="199">
        <f t="shared" si="13"/>
        <v>75000</v>
      </c>
      <c r="K26" s="204">
        <v>3</v>
      </c>
      <c r="L26" s="169">
        <v>20000</v>
      </c>
      <c r="M26" s="193">
        <v>60000</v>
      </c>
      <c r="N26" s="158">
        <v>2</v>
      </c>
      <c r="O26" s="159">
        <f>55013</f>
        <v>55013</v>
      </c>
      <c r="P26" s="160">
        <f t="shared" si="14"/>
        <v>110026</v>
      </c>
      <c r="Q26" s="127">
        <f t="shared" si="9"/>
        <v>135000</v>
      </c>
      <c r="R26" s="128">
        <f t="shared" si="10"/>
        <v>185026</v>
      </c>
      <c r="S26" s="135">
        <f t="shared" si="11"/>
        <v>-50026</v>
      </c>
      <c r="T26" s="136">
        <f t="shared" si="12"/>
        <v>-0.37056296296296298</v>
      </c>
      <c r="U26" s="645"/>
      <c r="V26" s="101"/>
      <c r="W26" s="101"/>
    </row>
    <row r="27" spans="1:27" ht="30" customHeight="1" x14ac:dyDescent="0.15">
      <c r="A27" s="198" t="s">
        <v>115</v>
      </c>
      <c r="B27" s="153" t="s">
        <v>122</v>
      </c>
      <c r="C27" s="187" t="s">
        <v>123</v>
      </c>
      <c r="D27" s="205" t="s">
        <v>96</v>
      </c>
      <c r="E27" s="206">
        <v>5</v>
      </c>
      <c r="F27" s="207">
        <v>25000</v>
      </c>
      <c r="G27" s="208">
        <v>125000</v>
      </c>
      <c r="H27" s="207">
        <v>5</v>
      </c>
      <c r="I27" s="207">
        <v>25000</v>
      </c>
      <c r="J27" s="199">
        <f t="shared" si="13"/>
        <v>125000</v>
      </c>
      <c r="K27" s="209">
        <v>5</v>
      </c>
      <c r="L27" s="169">
        <v>7000</v>
      </c>
      <c r="M27" s="193">
        <v>35000</v>
      </c>
      <c r="N27" s="158">
        <v>5</v>
      </c>
      <c r="O27" s="159">
        <v>10400</v>
      </c>
      <c r="P27" s="160">
        <f t="shared" si="14"/>
        <v>52000</v>
      </c>
      <c r="Q27" s="127">
        <f t="shared" si="9"/>
        <v>160000</v>
      </c>
      <c r="R27" s="128">
        <f t="shared" si="10"/>
        <v>177000</v>
      </c>
      <c r="S27" s="135">
        <f t="shared" si="11"/>
        <v>-17000</v>
      </c>
      <c r="T27" s="136">
        <f t="shared" si="12"/>
        <v>-0.10625</v>
      </c>
      <c r="U27" s="645"/>
      <c r="V27" s="101"/>
      <c r="W27" s="101"/>
    </row>
    <row r="28" spans="1:27" ht="30" customHeight="1" x14ac:dyDescent="0.15">
      <c r="A28" s="198" t="s">
        <v>115</v>
      </c>
      <c r="B28" s="153" t="s">
        <v>124</v>
      </c>
      <c r="C28" s="187" t="s">
        <v>125</v>
      </c>
      <c r="D28" s="205" t="s">
        <v>96</v>
      </c>
      <c r="E28" s="206">
        <v>5</v>
      </c>
      <c r="F28" s="207">
        <v>25000</v>
      </c>
      <c r="G28" s="208">
        <v>125000</v>
      </c>
      <c r="H28" s="207">
        <v>5</v>
      </c>
      <c r="I28" s="207">
        <v>25000</v>
      </c>
      <c r="J28" s="199">
        <f t="shared" si="13"/>
        <v>125000</v>
      </c>
      <c r="K28" s="209">
        <v>5</v>
      </c>
      <c r="L28" s="169">
        <v>30000</v>
      </c>
      <c r="M28" s="193">
        <v>150000</v>
      </c>
      <c r="N28" s="158">
        <v>3</v>
      </c>
      <c r="O28" s="159">
        <f>68750</f>
        <v>68750</v>
      </c>
      <c r="P28" s="160">
        <f t="shared" si="14"/>
        <v>206250</v>
      </c>
      <c r="Q28" s="127">
        <f t="shared" si="9"/>
        <v>275000</v>
      </c>
      <c r="R28" s="128">
        <f t="shared" si="10"/>
        <v>331250</v>
      </c>
      <c r="S28" s="135">
        <f t="shared" si="11"/>
        <v>-56250</v>
      </c>
      <c r="T28" s="136">
        <f t="shared" si="12"/>
        <v>-0.20454545454545456</v>
      </c>
      <c r="U28" s="644"/>
      <c r="V28" s="101"/>
      <c r="W28" s="101"/>
    </row>
    <row r="29" spans="1:27" ht="30" customHeight="1" x14ac:dyDescent="0.15">
      <c r="A29" s="198" t="s">
        <v>115</v>
      </c>
      <c r="B29" s="153" t="s">
        <v>126</v>
      </c>
      <c r="C29" s="187" t="s">
        <v>127</v>
      </c>
      <c r="D29" s="205" t="s">
        <v>96</v>
      </c>
      <c r="E29" s="206"/>
      <c r="F29" s="207"/>
      <c r="G29" s="208"/>
      <c r="H29" s="209"/>
      <c r="I29" s="209"/>
      <c r="J29" s="199">
        <f t="shared" si="13"/>
        <v>0</v>
      </c>
      <c r="K29" s="209">
        <v>5</v>
      </c>
      <c r="L29" s="169">
        <v>25000</v>
      </c>
      <c r="M29" s="193">
        <v>125000</v>
      </c>
      <c r="N29" s="158">
        <v>1</v>
      </c>
      <c r="O29" s="159">
        <f>53000+36000</f>
        <v>89000</v>
      </c>
      <c r="P29" s="160">
        <f t="shared" si="14"/>
        <v>89000</v>
      </c>
      <c r="Q29" s="127">
        <f t="shared" si="9"/>
        <v>125000</v>
      </c>
      <c r="R29" s="128">
        <f t="shared" si="10"/>
        <v>89000</v>
      </c>
      <c r="S29" s="135">
        <f t="shared" si="11"/>
        <v>36000</v>
      </c>
      <c r="T29" s="136">
        <f t="shared" si="12"/>
        <v>0.28799999999999998</v>
      </c>
      <c r="U29" s="161"/>
      <c r="V29" s="101"/>
      <c r="W29" s="101"/>
    </row>
    <row r="30" spans="1:27" ht="30" customHeight="1" x14ac:dyDescent="0.15">
      <c r="A30" s="198" t="s">
        <v>115</v>
      </c>
      <c r="B30" s="153" t="s">
        <v>128</v>
      </c>
      <c r="C30" s="187" t="s">
        <v>129</v>
      </c>
      <c r="D30" s="205" t="s">
        <v>96</v>
      </c>
      <c r="E30" s="206"/>
      <c r="F30" s="207"/>
      <c r="G30" s="208"/>
      <c r="H30" s="209"/>
      <c r="I30" s="209"/>
      <c r="J30" s="199">
        <f t="shared" si="13"/>
        <v>0</v>
      </c>
      <c r="K30" s="209">
        <v>5</v>
      </c>
      <c r="L30" s="169">
        <v>30000</v>
      </c>
      <c r="M30" s="210">
        <v>150000</v>
      </c>
      <c r="N30" s="158">
        <v>3</v>
      </c>
      <c r="O30" s="159">
        <f>48015</f>
        <v>48015</v>
      </c>
      <c r="P30" s="160">
        <f t="shared" si="14"/>
        <v>144045</v>
      </c>
      <c r="Q30" s="127">
        <f t="shared" si="9"/>
        <v>150000</v>
      </c>
      <c r="R30" s="128">
        <f t="shared" si="10"/>
        <v>144045</v>
      </c>
      <c r="S30" s="135">
        <f t="shared" si="11"/>
        <v>5955</v>
      </c>
      <c r="T30" s="136">
        <f t="shared" si="12"/>
        <v>3.9699999999999999E-2</v>
      </c>
      <c r="U30" s="644"/>
      <c r="V30" s="101"/>
      <c r="W30" s="101"/>
    </row>
    <row r="31" spans="1:27" ht="30" customHeight="1" x14ac:dyDescent="0.15">
      <c r="A31" s="198" t="s">
        <v>115</v>
      </c>
      <c r="B31" s="153" t="s">
        <v>130</v>
      </c>
      <c r="C31" s="187" t="s">
        <v>131</v>
      </c>
      <c r="D31" s="211" t="s">
        <v>96</v>
      </c>
      <c r="E31" s="212">
        <v>7</v>
      </c>
      <c r="F31" s="213">
        <v>15000</v>
      </c>
      <c r="G31" s="214">
        <v>105000</v>
      </c>
      <c r="H31" s="215">
        <v>7</v>
      </c>
      <c r="I31" s="215">
        <v>15000</v>
      </c>
      <c r="J31" s="199">
        <f t="shared" si="13"/>
        <v>105000</v>
      </c>
      <c r="K31" s="215"/>
      <c r="L31" s="122"/>
      <c r="M31" s="199">
        <v>0</v>
      </c>
      <c r="N31" s="158"/>
      <c r="O31" s="159"/>
      <c r="P31" s="160">
        <f t="shared" si="14"/>
        <v>0</v>
      </c>
      <c r="Q31" s="127">
        <f t="shared" si="9"/>
        <v>105000</v>
      </c>
      <c r="R31" s="128">
        <f t="shared" si="10"/>
        <v>105000</v>
      </c>
      <c r="S31" s="135">
        <f t="shared" si="11"/>
        <v>0</v>
      </c>
      <c r="T31" s="136">
        <f t="shared" si="12"/>
        <v>0</v>
      </c>
      <c r="U31" s="644"/>
      <c r="V31" s="101"/>
      <c r="W31" s="101"/>
    </row>
    <row r="32" spans="1:27" ht="30" customHeight="1" x14ac:dyDescent="0.15">
      <c r="A32" s="198" t="s">
        <v>115</v>
      </c>
      <c r="B32" s="153" t="s">
        <v>132</v>
      </c>
      <c r="C32" s="187" t="s">
        <v>133</v>
      </c>
      <c r="D32" s="188" t="s">
        <v>96</v>
      </c>
      <c r="E32" s="189">
        <v>7</v>
      </c>
      <c r="F32" s="190">
        <v>15000</v>
      </c>
      <c r="G32" s="191">
        <v>105000</v>
      </c>
      <c r="H32" s="192">
        <v>7</v>
      </c>
      <c r="I32" s="192">
        <v>15000</v>
      </c>
      <c r="J32" s="199">
        <f t="shared" si="13"/>
        <v>105000</v>
      </c>
      <c r="K32" s="192"/>
      <c r="L32" s="122"/>
      <c r="M32" s="193">
        <v>0</v>
      </c>
      <c r="N32" s="158"/>
      <c r="O32" s="159"/>
      <c r="P32" s="160">
        <f t="shared" si="14"/>
        <v>0</v>
      </c>
      <c r="Q32" s="127">
        <f t="shared" si="9"/>
        <v>105000</v>
      </c>
      <c r="R32" s="128">
        <f t="shared" si="10"/>
        <v>105000</v>
      </c>
      <c r="S32" s="135">
        <f t="shared" si="11"/>
        <v>0</v>
      </c>
      <c r="T32" s="136">
        <f t="shared" si="12"/>
        <v>0</v>
      </c>
      <c r="U32" s="161"/>
      <c r="V32" s="101"/>
      <c r="W32" s="101"/>
    </row>
    <row r="33" spans="1:26" ht="15.75" customHeight="1" x14ac:dyDescent="0.15">
      <c r="A33" s="216" t="s">
        <v>134</v>
      </c>
      <c r="B33" s="217"/>
      <c r="C33" s="218"/>
      <c r="D33" s="219"/>
      <c r="E33" s="220">
        <f>SUM(E24:E32)</f>
        <v>33</v>
      </c>
      <c r="F33" s="221"/>
      <c r="G33" s="222">
        <f t="shared" ref="G33:J33" si="15">G17+G15+G13+G19+G23</f>
        <v>685000</v>
      </c>
      <c r="H33" s="222">
        <f t="shared" si="15"/>
        <v>0</v>
      </c>
      <c r="I33" s="222">
        <f t="shared" si="15"/>
        <v>0</v>
      </c>
      <c r="J33" s="222">
        <f t="shared" si="15"/>
        <v>685000</v>
      </c>
      <c r="K33" s="222">
        <f>SUM(K24:K32)</f>
        <v>29</v>
      </c>
      <c r="L33" s="222"/>
      <c r="M33" s="222">
        <f>M17+M15+M13+M19+M23</f>
        <v>610000</v>
      </c>
      <c r="N33" s="223"/>
      <c r="O33" s="223"/>
      <c r="P33" s="223">
        <f t="shared" ref="P33:S33" si="16">P17+P15+P13+P19+P23</f>
        <v>858897</v>
      </c>
      <c r="Q33" s="222">
        <f t="shared" si="16"/>
        <v>1295000</v>
      </c>
      <c r="R33" s="222">
        <f t="shared" si="16"/>
        <v>1543897</v>
      </c>
      <c r="S33" s="222">
        <f t="shared" si="16"/>
        <v>-248897</v>
      </c>
      <c r="T33" s="224">
        <f t="shared" si="12"/>
        <v>-0.19219845559845561</v>
      </c>
      <c r="U33" s="225"/>
      <c r="V33" s="101"/>
      <c r="W33" s="101"/>
    </row>
    <row r="34" spans="1:26" ht="33" customHeight="1" x14ac:dyDescent="0.15">
      <c r="A34" s="226" t="s">
        <v>135</v>
      </c>
      <c r="B34" s="227" t="s">
        <v>25</v>
      </c>
      <c r="C34" s="228" t="s">
        <v>136</v>
      </c>
      <c r="D34" s="229"/>
      <c r="E34" s="96"/>
      <c r="F34" s="230"/>
      <c r="G34" s="230"/>
      <c r="H34" s="91"/>
      <c r="I34" s="92"/>
      <c r="J34" s="96"/>
      <c r="K34" s="92"/>
      <c r="L34" s="92"/>
      <c r="M34" s="96"/>
      <c r="N34" s="91"/>
      <c r="O34" s="92"/>
      <c r="P34" s="96"/>
      <c r="Q34" s="97"/>
      <c r="R34" s="98"/>
      <c r="S34" s="98"/>
      <c r="T34" s="99"/>
      <c r="U34" s="100"/>
      <c r="V34" s="101"/>
      <c r="W34" s="101"/>
    </row>
    <row r="35" spans="1:26" ht="29.25" customHeight="1" x14ac:dyDescent="0.15">
      <c r="A35" s="102" t="s">
        <v>90</v>
      </c>
      <c r="B35" s="231" t="s">
        <v>137</v>
      </c>
      <c r="C35" s="104" t="s">
        <v>138</v>
      </c>
      <c r="D35" s="232"/>
      <c r="E35" s="233">
        <f>SUM(E36)</f>
        <v>0</v>
      </c>
      <c r="F35" s="234"/>
      <c r="G35" s="235">
        <f>SUM(G36)</f>
        <v>0</v>
      </c>
      <c r="H35" s="105"/>
      <c r="I35" s="106"/>
      <c r="J35" s="107">
        <f>SUM(J36:J40)</f>
        <v>0</v>
      </c>
      <c r="K35" s="233">
        <f>SUM(K36)</f>
        <v>0</v>
      </c>
      <c r="L35" s="234"/>
      <c r="M35" s="235">
        <f>SUM(M36)</f>
        <v>0</v>
      </c>
      <c r="N35" s="108"/>
      <c r="O35" s="109"/>
      <c r="P35" s="133">
        <f>SUM(P36:P40)</f>
        <v>0</v>
      </c>
      <c r="Q35" s="111"/>
      <c r="R35" s="112"/>
      <c r="S35" s="112"/>
      <c r="T35" s="236"/>
      <c r="U35" s="739"/>
      <c r="V35" s="661"/>
      <c r="W35" s="661"/>
      <c r="X35" s="657"/>
      <c r="Y35" s="657"/>
      <c r="Z35" s="657"/>
    </row>
    <row r="36" spans="1:26" ht="39.75" customHeight="1" x14ac:dyDescent="0.15">
      <c r="A36" s="117" t="s">
        <v>93</v>
      </c>
      <c r="B36" s="118" t="s">
        <v>139</v>
      </c>
      <c r="C36" s="119" t="s">
        <v>140</v>
      </c>
      <c r="D36" s="162" t="s">
        <v>141</v>
      </c>
      <c r="E36" s="121"/>
      <c r="F36" s="122"/>
      <c r="G36" s="163">
        <f>E36*F36</f>
        <v>0</v>
      </c>
      <c r="H36" s="121"/>
      <c r="I36" s="122"/>
      <c r="J36" s="123">
        <f>H36*I36</f>
        <v>0</v>
      </c>
      <c r="K36" s="121"/>
      <c r="L36" s="122"/>
      <c r="M36" s="163">
        <f>K36*L36</f>
        <v>0</v>
      </c>
      <c r="N36" s="124"/>
      <c r="O36" s="125"/>
      <c r="P36" s="134">
        <f>N36*O36</f>
        <v>0</v>
      </c>
      <c r="Q36" s="237"/>
      <c r="R36" s="238"/>
      <c r="S36" s="239"/>
      <c r="T36" s="240"/>
      <c r="U36" s="736"/>
      <c r="V36" s="643"/>
      <c r="W36" s="643"/>
      <c r="X36" s="657"/>
      <c r="Y36" s="657"/>
      <c r="Z36" s="657"/>
    </row>
    <row r="37" spans="1:26" ht="39.75" customHeight="1" x14ac:dyDescent="0.15">
      <c r="A37" s="140" t="s">
        <v>90</v>
      </c>
      <c r="B37" s="141" t="s">
        <v>142</v>
      </c>
      <c r="C37" s="241" t="s">
        <v>143</v>
      </c>
      <c r="D37" s="143"/>
      <c r="E37" s="108">
        <f>SUM(E38)</f>
        <v>0</v>
      </c>
      <c r="F37" s="109"/>
      <c r="G37" s="133">
        <f>SUM(G38)</f>
        <v>0</v>
      </c>
      <c r="H37" s="242"/>
      <c r="I37" s="243"/>
      <c r="J37" s="244"/>
      <c r="K37" s="108">
        <f>SUM(K38)</f>
        <v>0</v>
      </c>
      <c r="L37" s="109"/>
      <c r="M37" s="133">
        <f t="shared" ref="M37:P37" si="17">SUM(M38)</f>
        <v>0</v>
      </c>
      <c r="N37" s="133">
        <f t="shared" si="17"/>
        <v>0</v>
      </c>
      <c r="O37" s="133">
        <f t="shared" si="17"/>
        <v>0</v>
      </c>
      <c r="P37" s="133">
        <f t="shared" si="17"/>
        <v>0</v>
      </c>
      <c r="Q37" s="147"/>
      <c r="R37" s="148"/>
      <c r="S37" s="245"/>
      <c r="T37" s="246"/>
      <c r="U37" s="737"/>
      <c r="V37" s="345"/>
      <c r="W37" s="345"/>
      <c r="X37" s="346"/>
      <c r="Y37" s="346"/>
      <c r="Z37" s="346"/>
    </row>
    <row r="38" spans="1:26" ht="39.75" customHeight="1" x14ac:dyDescent="0.15">
      <c r="A38" s="117" t="s">
        <v>93</v>
      </c>
      <c r="B38" s="118" t="s">
        <v>144</v>
      </c>
      <c r="C38" s="119" t="s">
        <v>145</v>
      </c>
      <c r="D38" s="162" t="s">
        <v>146</v>
      </c>
      <c r="E38" s="121"/>
      <c r="F38" s="122"/>
      <c r="G38" s="163">
        <f>E38*F38</f>
        <v>0</v>
      </c>
      <c r="H38" s="121"/>
      <c r="I38" s="122"/>
      <c r="J38" s="123"/>
      <c r="K38" s="121"/>
      <c r="L38" s="122"/>
      <c r="M38" s="163">
        <f>K38*L38</f>
        <v>0</v>
      </c>
      <c r="N38" s="124"/>
      <c r="O38" s="125"/>
      <c r="P38" s="134"/>
      <c r="Q38" s="237"/>
      <c r="R38" s="238"/>
      <c r="S38" s="239"/>
      <c r="T38" s="240"/>
      <c r="U38" s="736"/>
      <c r="V38" s="345"/>
      <c r="W38" s="345"/>
      <c r="X38" s="741"/>
      <c r="Y38" s="741"/>
      <c r="Z38" s="741"/>
    </row>
    <row r="39" spans="1:26" ht="39.75" customHeight="1" x14ac:dyDescent="0.15">
      <c r="A39" s="140" t="s">
        <v>90</v>
      </c>
      <c r="B39" s="141" t="s">
        <v>147</v>
      </c>
      <c r="C39" s="241" t="s">
        <v>148</v>
      </c>
      <c r="D39" s="143"/>
      <c r="E39" s="108">
        <f>SUM(E40)</f>
        <v>0</v>
      </c>
      <c r="F39" s="109"/>
      <c r="G39" s="133">
        <f>SUM(G40)</f>
        <v>0</v>
      </c>
      <c r="H39" s="242"/>
      <c r="I39" s="243"/>
      <c r="J39" s="244">
        <f t="shared" ref="J39:J40" si="18">H39*I39</f>
        <v>0</v>
      </c>
      <c r="K39" s="108">
        <f>SUM(K40)</f>
        <v>0</v>
      </c>
      <c r="L39" s="109"/>
      <c r="M39" s="133">
        <f>SUM(M40)</f>
        <v>0</v>
      </c>
      <c r="N39" s="242"/>
      <c r="O39" s="243"/>
      <c r="P39" s="248">
        <f t="shared" ref="P39:P40" si="19">N39*O39</f>
        <v>0</v>
      </c>
      <c r="Q39" s="249"/>
      <c r="R39" s="250"/>
      <c r="S39" s="245"/>
      <c r="T39" s="246"/>
      <c r="U39" s="737"/>
      <c r="V39" s="345"/>
      <c r="W39" s="345"/>
      <c r="X39" s="346"/>
      <c r="Y39" s="346"/>
      <c r="Z39" s="346"/>
    </row>
    <row r="40" spans="1:26" ht="39.75" customHeight="1" thickBot="1" x14ac:dyDescent="0.2">
      <c r="A40" s="117" t="s">
        <v>93</v>
      </c>
      <c r="B40" s="118" t="s">
        <v>149</v>
      </c>
      <c r="C40" s="119" t="s">
        <v>150</v>
      </c>
      <c r="D40" s="162" t="s">
        <v>146</v>
      </c>
      <c r="E40" s="121"/>
      <c r="F40" s="122"/>
      <c r="G40" s="163">
        <f>E40*F40</f>
        <v>0</v>
      </c>
      <c r="H40" s="251"/>
      <c r="I40" s="252"/>
      <c r="J40" s="253">
        <f t="shared" si="18"/>
        <v>0</v>
      </c>
      <c r="K40" s="121"/>
      <c r="L40" s="122"/>
      <c r="M40" s="163">
        <f>K40*L40</f>
        <v>0</v>
      </c>
      <c r="N40" s="254"/>
      <c r="O40" s="255"/>
      <c r="P40" s="256">
        <f t="shared" si="19"/>
        <v>0</v>
      </c>
      <c r="Q40" s="257"/>
      <c r="R40" s="258"/>
      <c r="S40" s="259"/>
      <c r="T40" s="260"/>
      <c r="U40" s="738"/>
      <c r="V40" s="643"/>
      <c r="W40" s="643"/>
      <c r="X40" s="657"/>
      <c r="Y40" s="657"/>
      <c r="Z40" s="657"/>
    </row>
    <row r="41" spans="1:26" ht="39.75" customHeight="1" thickBot="1" x14ac:dyDescent="0.2">
      <c r="A41" s="261" t="s">
        <v>151</v>
      </c>
      <c r="B41" s="262"/>
      <c r="C41" s="263"/>
      <c r="D41" s="264"/>
      <c r="E41" s="265">
        <f>E39+E37+E35</f>
        <v>0</v>
      </c>
      <c r="F41" s="266"/>
      <c r="G41" s="267">
        <f>G39+G37+G35</f>
        <v>0</v>
      </c>
      <c r="H41" s="268"/>
      <c r="I41" s="269"/>
      <c r="J41" s="270"/>
      <c r="K41" s="271">
        <f>K39+K37+K35</f>
        <v>0</v>
      </c>
      <c r="L41" s="272"/>
      <c r="M41" s="273">
        <f>M39+M37+M35</f>
        <v>0</v>
      </c>
      <c r="N41" s="268"/>
      <c r="O41" s="269"/>
      <c r="P41" s="270"/>
      <c r="Q41" s="274"/>
      <c r="R41" s="275"/>
      <c r="S41" s="275"/>
      <c r="T41" s="276"/>
      <c r="U41" s="740"/>
      <c r="V41" s="643"/>
      <c r="W41" s="643"/>
      <c r="X41" s="657"/>
      <c r="Y41" s="657"/>
      <c r="Z41" s="657"/>
    </row>
    <row r="42" spans="1:26" ht="15.75" customHeight="1" x14ac:dyDescent="0.15">
      <c r="A42" s="277" t="s">
        <v>105</v>
      </c>
      <c r="B42" s="278">
        <v>3</v>
      </c>
      <c r="C42" s="279" t="s">
        <v>152</v>
      </c>
      <c r="D42" s="280"/>
      <c r="E42" s="91"/>
      <c r="F42" s="92"/>
      <c r="G42" s="92"/>
      <c r="H42" s="91"/>
      <c r="I42" s="92"/>
      <c r="J42" s="96"/>
      <c r="K42" s="92"/>
      <c r="L42" s="92"/>
      <c r="M42" s="96"/>
      <c r="N42" s="91"/>
      <c r="O42" s="92"/>
      <c r="P42" s="96"/>
      <c r="Q42" s="281"/>
      <c r="R42" s="282"/>
      <c r="S42" s="282"/>
      <c r="T42" s="283"/>
      <c r="U42" s="639"/>
      <c r="V42" s="101"/>
      <c r="W42" s="101"/>
    </row>
    <row r="43" spans="1:26" ht="57.75" customHeight="1" x14ac:dyDescent="0.15">
      <c r="A43" s="102" t="s">
        <v>90</v>
      </c>
      <c r="B43" s="231" t="s">
        <v>153</v>
      </c>
      <c r="C43" s="104" t="s">
        <v>154</v>
      </c>
      <c r="D43" s="284"/>
      <c r="E43" s="233">
        <f t="shared" ref="E43:P43" si="20">SUM(E44)</f>
        <v>0</v>
      </c>
      <c r="F43" s="234">
        <f t="shared" si="20"/>
        <v>0</v>
      </c>
      <c r="G43" s="285">
        <f t="shared" si="20"/>
        <v>0</v>
      </c>
      <c r="H43" s="105">
        <f t="shared" si="20"/>
        <v>0</v>
      </c>
      <c r="I43" s="106">
        <f t="shared" si="20"/>
        <v>0</v>
      </c>
      <c r="J43" s="286">
        <f t="shared" si="20"/>
        <v>0</v>
      </c>
      <c r="K43" s="233">
        <f t="shared" si="20"/>
        <v>0</v>
      </c>
      <c r="L43" s="234">
        <f t="shared" si="20"/>
        <v>0</v>
      </c>
      <c r="M43" s="285">
        <f t="shared" si="20"/>
        <v>0</v>
      </c>
      <c r="N43" s="108">
        <f t="shared" si="20"/>
        <v>0</v>
      </c>
      <c r="O43" s="109">
        <f t="shared" si="20"/>
        <v>0</v>
      </c>
      <c r="P43" s="133">
        <f t="shared" si="20"/>
        <v>0</v>
      </c>
      <c r="Q43" s="111">
        <f>G43+M43</f>
        <v>0</v>
      </c>
      <c r="R43" s="112">
        <f>J43+P43</f>
        <v>0</v>
      </c>
      <c r="S43" s="112">
        <f>Q43-R43</f>
        <v>0</v>
      </c>
      <c r="T43" s="114"/>
      <c r="U43" s="640"/>
      <c r="V43" s="116"/>
      <c r="W43" s="116"/>
    </row>
    <row r="44" spans="1:26" ht="45.75" customHeight="1" x14ac:dyDescent="0.15">
      <c r="A44" s="117" t="s">
        <v>93</v>
      </c>
      <c r="B44" s="118" t="s">
        <v>155</v>
      </c>
      <c r="C44" s="287" t="s">
        <v>156</v>
      </c>
      <c r="D44" s="120" t="s">
        <v>141</v>
      </c>
      <c r="E44" s="121"/>
      <c r="F44" s="122"/>
      <c r="G44" s="123">
        <f>E44*F44</f>
        <v>0</v>
      </c>
      <c r="H44" s="121"/>
      <c r="I44" s="122"/>
      <c r="J44" s="163">
        <f>H44*I44</f>
        <v>0</v>
      </c>
      <c r="K44" s="121"/>
      <c r="L44" s="122"/>
      <c r="M44" s="123">
        <f>K44*L44</f>
        <v>0</v>
      </c>
      <c r="N44" s="124"/>
      <c r="O44" s="125"/>
      <c r="P44" s="134">
        <f>N44*O44</f>
        <v>0</v>
      </c>
      <c r="Q44" s="288"/>
      <c r="R44" s="289"/>
      <c r="S44" s="239"/>
      <c r="T44" s="130"/>
      <c r="U44" s="633"/>
      <c r="V44" s="101"/>
      <c r="W44" s="101"/>
    </row>
    <row r="45" spans="1:26" ht="56.25" customHeight="1" x14ac:dyDescent="0.15">
      <c r="A45" s="102" t="s">
        <v>90</v>
      </c>
      <c r="B45" s="231" t="s">
        <v>157</v>
      </c>
      <c r="C45" s="290" t="s">
        <v>158</v>
      </c>
      <c r="D45" s="102"/>
      <c r="E45" s="105">
        <f t="shared" ref="E45:P45" si="21">SUM(E46:E48)</f>
        <v>0</v>
      </c>
      <c r="F45" s="106">
        <f t="shared" si="21"/>
        <v>0</v>
      </c>
      <c r="G45" s="107">
        <f t="shared" si="21"/>
        <v>0</v>
      </c>
      <c r="H45" s="105">
        <f t="shared" si="21"/>
        <v>0</v>
      </c>
      <c r="I45" s="106">
        <f t="shared" si="21"/>
        <v>0</v>
      </c>
      <c r="J45" s="286">
        <f t="shared" si="21"/>
        <v>0</v>
      </c>
      <c r="K45" s="291">
        <f t="shared" si="21"/>
        <v>25</v>
      </c>
      <c r="L45" s="106">
        <f t="shared" si="21"/>
        <v>20000</v>
      </c>
      <c r="M45" s="286">
        <f t="shared" si="21"/>
        <v>500000</v>
      </c>
      <c r="N45" s="108">
        <f t="shared" si="21"/>
        <v>24</v>
      </c>
      <c r="O45" s="109">
        <f t="shared" si="21"/>
        <v>15782.644583333333</v>
      </c>
      <c r="P45" s="133">
        <f t="shared" si="21"/>
        <v>378783.47</v>
      </c>
      <c r="Q45" s="111">
        <f>G45+M45</f>
        <v>500000</v>
      </c>
      <c r="R45" s="112">
        <f>J45+P45</f>
        <v>378783.47</v>
      </c>
      <c r="S45" s="112">
        <f>Q45-R45</f>
        <v>121216.53000000003</v>
      </c>
      <c r="T45" s="138">
        <f>S45/Q45</f>
        <v>0.24243306000000006</v>
      </c>
      <c r="U45" s="634"/>
      <c r="V45" s="116"/>
      <c r="W45" s="116"/>
    </row>
    <row r="46" spans="1:26" ht="45" customHeight="1" x14ac:dyDescent="0.15">
      <c r="A46" s="117" t="s">
        <v>93</v>
      </c>
      <c r="B46" s="118" t="s">
        <v>159</v>
      </c>
      <c r="C46" s="292" t="s">
        <v>160</v>
      </c>
      <c r="D46" s="162" t="s">
        <v>161</v>
      </c>
      <c r="E46" s="707" t="s">
        <v>162</v>
      </c>
      <c r="F46" s="708"/>
      <c r="G46" s="709"/>
      <c r="H46" s="121"/>
      <c r="I46" s="122"/>
      <c r="J46" s="163">
        <f t="shared" ref="J46:J48" si="22">H46*I46</f>
        <v>0</v>
      </c>
      <c r="K46" s="293"/>
      <c r="L46" s="122"/>
      <c r="M46" s="163">
        <f t="shared" ref="M46:M48" si="23">K46*L46</f>
        <v>0</v>
      </c>
      <c r="N46" s="124"/>
      <c r="O46" s="125"/>
      <c r="P46" s="134">
        <f>N46*O46</f>
        <v>0</v>
      </c>
      <c r="Q46" s="288"/>
      <c r="R46" s="289"/>
      <c r="S46" s="239"/>
      <c r="T46" s="130"/>
      <c r="U46" s="633"/>
      <c r="V46" s="101"/>
      <c r="W46" s="101"/>
    </row>
    <row r="47" spans="1:26" ht="24.75" customHeight="1" x14ac:dyDescent="0.15">
      <c r="A47" s="117" t="s">
        <v>93</v>
      </c>
      <c r="B47" s="118" t="s">
        <v>163</v>
      </c>
      <c r="C47" s="292" t="s">
        <v>164</v>
      </c>
      <c r="D47" s="162" t="s">
        <v>161</v>
      </c>
      <c r="E47" s="710"/>
      <c r="F47" s="680"/>
      <c r="G47" s="711"/>
      <c r="H47" s="121"/>
      <c r="I47" s="122"/>
      <c r="J47" s="163">
        <f t="shared" si="22"/>
        <v>0</v>
      </c>
      <c r="K47" s="293">
        <v>25</v>
      </c>
      <c r="L47" s="122">
        <v>20000</v>
      </c>
      <c r="M47" s="163">
        <f t="shared" si="23"/>
        <v>500000</v>
      </c>
      <c r="N47" s="124">
        <v>24</v>
      </c>
      <c r="O47" s="125">
        <f>P47/N47</f>
        <v>15782.644583333333</v>
      </c>
      <c r="P47" s="134">
        <f>2009.4+354.66+21784.62+3844.35+27334.3+4824.01+4939.92+872.06+34685.36+6121.14+16516.83+2914.89+11561.78+2040.49+11561.78+2040.49+8258.44+1457.45+11561.78+2040.49+11533.29+2035.52+20447.49+3608.38+16476.6+2907.79+24961.06+20.3+4404.85+9788.77+5.98+1727.39+17670.58+3118.53+1636.17-2.67+288.95+2617.86-4.26+462.05+2617.86-4.26+462.05+19635.03+3462.31+11444.78+2019.57+23258.61+4104.48+6994.19+27.96+4.3+1234.43+2617.84+462.05+13.4</f>
        <v>378783.47</v>
      </c>
      <c r="Q47" s="288">
        <f>G47+M47</f>
        <v>500000</v>
      </c>
      <c r="R47" s="289">
        <f>J47+P47</f>
        <v>378783.47</v>
      </c>
      <c r="S47" s="239">
        <f>Q47-R47</f>
        <v>121216.53000000003</v>
      </c>
      <c r="T47" s="130">
        <f>S47/Q47</f>
        <v>0.24243306000000006</v>
      </c>
      <c r="U47" s="633"/>
      <c r="V47" s="101"/>
      <c r="W47" s="101"/>
    </row>
    <row r="48" spans="1:26" ht="21" customHeight="1" x14ac:dyDescent="0.15">
      <c r="A48" s="102" t="s">
        <v>90</v>
      </c>
      <c r="B48" s="118" t="s">
        <v>165</v>
      </c>
      <c r="C48" s="294" t="s">
        <v>166</v>
      </c>
      <c r="D48" s="162" t="s">
        <v>161</v>
      </c>
      <c r="E48" s="712"/>
      <c r="F48" s="713"/>
      <c r="G48" s="714"/>
      <c r="H48" s="251"/>
      <c r="I48" s="252"/>
      <c r="J48" s="295">
        <f t="shared" si="22"/>
        <v>0</v>
      </c>
      <c r="K48" s="296"/>
      <c r="L48" s="252"/>
      <c r="M48" s="295">
        <f t="shared" si="23"/>
        <v>0</v>
      </c>
      <c r="N48" s="254"/>
      <c r="O48" s="255"/>
      <c r="P48" s="256">
        <f>N48*O48</f>
        <v>0</v>
      </c>
      <c r="Q48" s="288"/>
      <c r="R48" s="289"/>
      <c r="S48" s="259"/>
      <c r="T48" s="297"/>
      <c r="U48" s="641"/>
      <c r="V48" s="101"/>
      <c r="W48" s="101"/>
    </row>
    <row r="49" spans="1:23" ht="15" customHeight="1" x14ac:dyDescent="0.15">
      <c r="A49" s="298" t="s">
        <v>167</v>
      </c>
      <c r="B49" s="299"/>
      <c r="C49" s="300"/>
      <c r="D49" s="301"/>
      <c r="E49" s="220">
        <f t="shared" ref="E49:P49" si="24">E45+E43</f>
        <v>0</v>
      </c>
      <c r="F49" s="302">
        <f t="shared" si="24"/>
        <v>0</v>
      </c>
      <c r="G49" s="303">
        <f t="shared" si="24"/>
        <v>0</v>
      </c>
      <c r="H49" s="221">
        <f t="shared" si="24"/>
        <v>0</v>
      </c>
      <c r="I49" s="304">
        <f t="shared" si="24"/>
        <v>0</v>
      </c>
      <c r="J49" s="305">
        <f t="shared" si="24"/>
        <v>0</v>
      </c>
      <c r="K49" s="306">
        <f t="shared" si="24"/>
        <v>25</v>
      </c>
      <c r="L49" s="302">
        <f t="shared" si="24"/>
        <v>20000</v>
      </c>
      <c r="M49" s="307">
        <f t="shared" si="24"/>
        <v>500000</v>
      </c>
      <c r="N49" s="308">
        <f t="shared" si="24"/>
        <v>24</v>
      </c>
      <c r="O49" s="309">
        <f t="shared" si="24"/>
        <v>15782.644583333333</v>
      </c>
      <c r="P49" s="310">
        <f t="shared" si="24"/>
        <v>378783.47</v>
      </c>
      <c r="Q49" s="306">
        <f t="shared" ref="Q49:R49" si="25">Q43+Q45</f>
        <v>500000</v>
      </c>
      <c r="R49" s="311">
        <f t="shared" si="25"/>
        <v>378783.47</v>
      </c>
      <c r="S49" s="220">
        <f>Q49-R49</f>
        <v>121216.53000000003</v>
      </c>
      <c r="T49" s="312">
        <f>S49/Q49</f>
        <v>0.24243306000000006</v>
      </c>
      <c r="U49" s="642"/>
      <c r="V49" s="101"/>
      <c r="W49" s="101"/>
    </row>
    <row r="50" spans="1:23" ht="15" customHeight="1" x14ac:dyDescent="0.15">
      <c r="A50" s="314" t="s">
        <v>88</v>
      </c>
      <c r="B50" s="315" t="s">
        <v>27</v>
      </c>
      <c r="C50" s="316" t="s">
        <v>168</v>
      </c>
      <c r="D50" s="280"/>
      <c r="E50" s="91"/>
      <c r="F50" s="92"/>
      <c r="G50" s="92"/>
      <c r="H50" s="91"/>
      <c r="I50" s="92"/>
      <c r="J50" s="96"/>
      <c r="K50" s="92"/>
      <c r="L50" s="92"/>
      <c r="M50" s="96"/>
      <c r="N50" s="91"/>
      <c r="O50" s="92"/>
      <c r="P50" s="96"/>
      <c r="Q50" s="97"/>
      <c r="R50" s="98"/>
      <c r="S50" s="98"/>
      <c r="T50" s="99"/>
      <c r="U50" s="639"/>
      <c r="V50" s="101"/>
      <c r="W50" s="101"/>
    </row>
    <row r="51" spans="1:23" ht="15" customHeight="1" x14ac:dyDescent="0.15">
      <c r="A51" s="102" t="s">
        <v>90</v>
      </c>
      <c r="B51" s="231" t="s">
        <v>169</v>
      </c>
      <c r="C51" s="317" t="s">
        <v>170</v>
      </c>
      <c r="D51" s="232"/>
      <c r="E51" s="233">
        <f>SUM(E52)</f>
        <v>0</v>
      </c>
      <c r="F51" s="234"/>
      <c r="G51" s="235">
        <f t="shared" ref="G51:P51" si="26">SUM(G52)</f>
        <v>0</v>
      </c>
      <c r="H51" s="105">
        <f t="shared" si="26"/>
        <v>0</v>
      </c>
      <c r="I51" s="106">
        <f t="shared" si="26"/>
        <v>0</v>
      </c>
      <c r="J51" s="286">
        <f t="shared" si="26"/>
        <v>0</v>
      </c>
      <c r="K51" s="318">
        <f t="shared" si="26"/>
        <v>0</v>
      </c>
      <c r="L51" s="234">
        <f t="shared" si="26"/>
        <v>0</v>
      </c>
      <c r="M51" s="235">
        <f t="shared" si="26"/>
        <v>0</v>
      </c>
      <c r="N51" s="319">
        <f t="shared" si="26"/>
        <v>0</v>
      </c>
      <c r="O51" s="320">
        <f t="shared" si="26"/>
        <v>0</v>
      </c>
      <c r="P51" s="321">
        <f t="shared" si="26"/>
        <v>0</v>
      </c>
      <c r="Q51" s="111">
        <f>G51+M51</f>
        <v>0</v>
      </c>
      <c r="R51" s="112">
        <f>J51+P51</f>
        <v>0</v>
      </c>
      <c r="S51" s="112">
        <f>Q51-R51</f>
        <v>0</v>
      </c>
      <c r="T51" s="114"/>
      <c r="U51" s="640"/>
      <c r="V51" s="116"/>
      <c r="W51" s="116"/>
    </row>
    <row r="52" spans="1:23" ht="34.5" customHeight="1" x14ac:dyDescent="0.15">
      <c r="A52" s="117" t="s">
        <v>93</v>
      </c>
      <c r="B52" s="118" t="s">
        <v>171</v>
      </c>
      <c r="C52" s="287" t="s">
        <v>172</v>
      </c>
      <c r="D52" s="322" t="s">
        <v>173</v>
      </c>
      <c r="E52" s="323"/>
      <c r="F52" s="324"/>
      <c r="G52" s="325">
        <f>E52*F52</f>
        <v>0</v>
      </c>
      <c r="H52" s="323"/>
      <c r="I52" s="324"/>
      <c r="J52" s="325">
        <f>H52*I52</f>
        <v>0</v>
      </c>
      <c r="K52" s="293"/>
      <c r="L52" s="324"/>
      <c r="M52" s="163">
        <f>K52*L52</f>
        <v>0</v>
      </c>
      <c r="N52" s="124"/>
      <c r="O52" s="326"/>
      <c r="P52" s="134">
        <f>N52*O52</f>
        <v>0</v>
      </c>
      <c r="Q52" s="288"/>
      <c r="R52" s="289"/>
      <c r="S52" s="239"/>
      <c r="T52" s="130"/>
      <c r="U52" s="633"/>
      <c r="V52" s="101"/>
      <c r="W52" s="101"/>
    </row>
    <row r="53" spans="1:23" ht="27.75" customHeight="1" x14ac:dyDescent="0.15">
      <c r="A53" s="102" t="s">
        <v>90</v>
      </c>
      <c r="B53" s="231" t="s">
        <v>174</v>
      </c>
      <c r="C53" s="137" t="s">
        <v>175</v>
      </c>
      <c r="D53" s="327"/>
      <c r="E53" s="105">
        <f>SUM(E54:E56)</f>
        <v>0</v>
      </c>
      <c r="F53" s="106"/>
      <c r="G53" s="286">
        <f t="shared" ref="G53:P53" si="27">SUM(G54:G56)</f>
        <v>0</v>
      </c>
      <c r="H53" s="105">
        <f t="shared" si="27"/>
        <v>0</v>
      </c>
      <c r="I53" s="106">
        <f t="shared" si="27"/>
        <v>0</v>
      </c>
      <c r="J53" s="286">
        <f t="shared" si="27"/>
        <v>0</v>
      </c>
      <c r="K53" s="291">
        <f t="shared" si="27"/>
        <v>0</v>
      </c>
      <c r="L53" s="106">
        <f t="shared" si="27"/>
        <v>0</v>
      </c>
      <c r="M53" s="286">
        <f t="shared" si="27"/>
        <v>0</v>
      </c>
      <c r="N53" s="108">
        <f t="shared" si="27"/>
        <v>0</v>
      </c>
      <c r="O53" s="109">
        <f t="shared" si="27"/>
        <v>0</v>
      </c>
      <c r="P53" s="133">
        <f t="shared" si="27"/>
        <v>0</v>
      </c>
      <c r="Q53" s="111">
        <f>G53+M53</f>
        <v>0</v>
      </c>
      <c r="R53" s="112">
        <f>J53+P53</f>
        <v>0</v>
      </c>
      <c r="S53" s="112">
        <f>Q53-R53</f>
        <v>0</v>
      </c>
      <c r="T53" s="138"/>
      <c r="U53" s="634"/>
      <c r="V53" s="116"/>
      <c r="W53" s="116"/>
    </row>
    <row r="54" spans="1:23" ht="30" customHeight="1" x14ac:dyDescent="0.15">
      <c r="A54" s="117" t="s">
        <v>93</v>
      </c>
      <c r="B54" s="118" t="s">
        <v>176</v>
      </c>
      <c r="C54" s="328" t="s">
        <v>177</v>
      </c>
      <c r="D54" s="329" t="s">
        <v>141</v>
      </c>
      <c r="E54" s="121"/>
      <c r="F54" s="122"/>
      <c r="G54" s="163">
        <f t="shared" ref="G54:G56" si="28">E54*F54</f>
        <v>0</v>
      </c>
      <c r="H54" s="121"/>
      <c r="I54" s="122"/>
      <c r="J54" s="163">
        <f t="shared" ref="J54:J56" si="29">H54*I54</f>
        <v>0</v>
      </c>
      <c r="K54" s="293"/>
      <c r="L54" s="122"/>
      <c r="M54" s="163">
        <f t="shared" ref="M54:M56" si="30">K54*L54</f>
        <v>0</v>
      </c>
      <c r="N54" s="124"/>
      <c r="O54" s="125"/>
      <c r="P54" s="134">
        <f t="shared" ref="P54:P56" si="31">N54*O54</f>
        <v>0</v>
      </c>
      <c r="Q54" s="288"/>
      <c r="R54" s="289"/>
      <c r="S54" s="239"/>
      <c r="T54" s="130"/>
      <c r="U54" s="633"/>
      <c r="V54" s="101"/>
      <c r="W54" s="101"/>
    </row>
    <row r="55" spans="1:23" ht="30" customHeight="1" x14ac:dyDescent="0.15">
      <c r="A55" s="117" t="s">
        <v>93</v>
      </c>
      <c r="B55" s="118" t="s">
        <v>178</v>
      </c>
      <c r="C55" s="328" t="s">
        <v>156</v>
      </c>
      <c r="D55" s="329" t="s">
        <v>141</v>
      </c>
      <c r="E55" s="121"/>
      <c r="F55" s="122"/>
      <c r="G55" s="163">
        <f t="shared" si="28"/>
        <v>0</v>
      </c>
      <c r="H55" s="121"/>
      <c r="I55" s="122"/>
      <c r="J55" s="163">
        <f t="shared" si="29"/>
        <v>0</v>
      </c>
      <c r="K55" s="293"/>
      <c r="L55" s="122"/>
      <c r="M55" s="163">
        <f t="shared" si="30"/>
        <v>0</v>
      </c>
      <c r="N55" s="124"/>
      <c r="O55" s="125"/>
      <c r="P55" s="134">
        <f t="shared" si="31"/>
        <v>0</v>
      </c>
      <c r="Q55" s="288"/>
      <c r="R55" s="289"/>
      <c r="S55" s="239"/>
      <c r="T55" s="130"/>
      <c r="U55" s="633"/>
      <c r="V55" s="101"/>
      <c r="W55" s="101"/>
    </row>
    <row r="56" spans="1:23" ht="30" customHeight="1" x14ac:dyDescent="0.15">
      <c r="A56" s="164" t="s">
        <v>93</v>
      </c>
      <c r="B56" s="165" t="s">
        <v>179</v>
      </c>
      <c r="C56" s="330" t="s">
        <v>180</v>
      </c>
      <c r="D56" s="329" t="s">
        <v>141</v>
      </c>
      <c r="E56" s="168"/>
      <c r="F56" s="169"/>
      <c r="G56" s="170">
        <f t="shared" si="28"/>
        <v>0</v>
      </c>
      <c r="H56" s="251"/>
      <c r="I56" s="252"/>
      <c r="J56" s="295">
        <f t="shared" si="29"/>
        <v>0</v>
      </c>
      <c r="K56" s="331"/>
      <c r="L56" s="169"/>
      <c r="M56" s="170">
        <f t="shared" si="30"/>
        <v>0</v>
      </c>
      <c r="N56" s="332"/>
      <c r="O56" s="333"/>
      <c r="P56" s="334">
        <f t="shared" si="31"/>
        <v>0</v>
      </c>
      <c r="Q56" s="288"/>
      <c r="R56" s="289"/>
      <c r="S56" s="259"/>
      <c r="T56" s="130"/>
      <c r="U56" s="633"/>
      <c r="V56" s="101"/>
      <c r="W56" s="101"/>
    </row>
    <row r="57" spans="1:23" ht="15" customHeight="1" x14ac:dyDescent="0.15">
      <c r="A57" s="102" t="s">
        <v>90</v>
      </c>
      <c r="B57" s="231" t="s">
        <v>181</v>
      </c>
      <c r="C57" s="137" t="s">
        <v>182</v>
      </c>
      <c r="D57" s="327"/>
      <c r="E57" s="105">
        <f>SUM(E58:E60)</f>
        <v>0</v>
      </c>
      <c r="F57" s="106"/>
      <c r="G57" s="286">
        <f t="shared" ref="G57:P57" si="32">SUM(G58:G60)</f>
        <v>0</v>
      </c>
      <c r="H57" s="105">
        <f t="shared" si="32"/>
        <v>0</v>
      </c>
      <c r="I57" s="106">
        <f t="shared" si="32"/>
        <v>0</v>
      </c>
      <c r="J57" s="286">
        <f t="shared" si="32"/>
        <v>0</v>
      </c>
      <c r="K57" s="291">
        <f t="shared" si="32"/>
        <v>0</v>
      </c>
      <c r="L57" s="106">
        <f t="shared" si="32"/>
        <v>0</v>
      </c>
      <c r="M57" s="286">
        <f t="shared" si="32"/>
        <v>0</v>
      </c>
      <c r="N57" s="108">
        <f t="shared" si="32"/>
        <v>0</v>
      </c>
      <c r="O57" s="109">
        <f t="shared" si="32"/>
        <v>0</v>
      </c>
      <c r="P57" s="133">
        <f t="shared" si="32"/>
        <v>0</v>
      </c>
      <c r="Q57" s="111">
        <f>G57+M57</f>
        <v>0</v>
      </c>
      <c r="R57" s="112">
        <f>J57+P57</f>
        <v>0</v>
      </c>
      <c r="S57" s="112">
        <f>Q57-R57</f>
        <v>0</v>
      </c>
      <c r="T57" s="138"/>
      <c r="U57" s="634"/>
      <c r="V57" s="116"/>
      <c r="W57" s="116"/>
    </row>
    <row r="58" spans="1:23" ht="41.25" customHeight="1" x14ac:dyDescent="0.15">
      <c r="A58" s="117" t="s">
        <v>93</v>
      </c>
      <c r="B58" s="118" t="s">
        <v>183</v>
      </c>
      <c r="C58" s="328" t="s">
        <v>184</v>
      </c>
      <c r="D58" s="329" t="s">
        <v>185</v>
      </c>
      <c r="E58" s="121"/>
      <c r="F58" s="122"/>
      <c r="G58" s="163">
        <f t="shared" ref="G58:G60" si="33">E58*F58</f>
        <v>0</v>
      </c>
      <c r="H58" s="121"/>
      <c r="I58" s="122"/>
      <c r="J58" s="163">
        <f t="shared" ref="J58:J60" si="34">H58*I58</f>
        <v>0</v>
      </c>
      <c r="K58" s="293"/>
      <c r="L58" s="122"/>
      <c r="M58" s="163">
        <f t="shared" ref="M58:M60" si="35">K58*L58</f>
        <v>0</v>
      </c>
      <c r="N58" s="124"/>
      <c r="O58" s="125"/>
      <c r="P58" s="134">
        <f t="shared" ref="P58:P60" si="36">N58*O58</f>
        <v>0</v>
      </c>
      <c r="Q58" s="288"/>
      <c r="R58" s="289"/>
      <c r="S58" s="239"/>
      <c r="T58" s="130"/>
      <c r="U58" s="633"/>
      <c r="V58" s="101"/>
      <c r="W58" s="101"/>
    </row>
    <row r="59" spans="1:23" ht="41.25" customHeight="1" x14ac:dyDescent="0.15">
      <c r="A59" s="117" t="s">
        <v>93</v>
      </c>
      <c r="B59" s="118" t="s">
        <v>186</v>
      </c>
      <c r="C59" s="328" t="s">
        <v>187</v>
      </c>
      <c r="D59" s="329" t="s">
        <v>185</v>
      </c>
      <c r="E59" s="121"/>
      <c r="F59" s="122"/>
      <c r="G59" s="163">
        <f t="shared" si="33"/>
        <v>0</v>
      </c>
      <c r="H59" s="121"/>
      <c r="I59" s="122"/>
      <c r="J59" s="163">
        <f t="shared" si="34"/>
        <v>0</v>
      </c>
      <c r="K59" s="293"/>
      <c r="L59" s="122"/>
      <c r="M59" s="163">
        <f t="shared" si="35"/>
        <v>0</v>
      </c>
      <c r="N59" s="124"/>
      <c r="O59" s="125"/>
      <c r="P59" s="134">
        <f t="shared" si="36"/>
        <v>0</v>
      </c>
      <c r="Q59" s="288"/>
      <c r="R59" s="289"/>
      <c r="S59" s="239"/>
      <c r="T59" s="130"/>
      <c r="U59" s="633"/>
      <c r="V59" s="101"/>
      <c r="W59" s="101"/>
    </row>
    <row r="60" spans="1:23" ht="40.5" customHeight="1" x14ac:dyDescent="0.15">
      <c r="A60" s="164" t="s">
        <v>93</v>
      </c>
      <c r="B60" s="165" t="s">
        <v>188</v>
      </c>
      <c r="C60" s="330" t="s">
        <v>189</v>
      </c>
      <c r="D60" s="205" t="s">
        <v>185</v>
      </c>
      <c r="E60" s="168"/>
      <c r="F60" s="169"/>
      <c r="G60" s="170">
        <f t="shared" si="33"/>
        <v>0</v>
      </c>
      <c r="H60" s="251"/>
      <c r="I60" s="252"/>
      <c r="J60" s="295">
        <f t="shared" si="34"/>
        <v>0</v>
      </c>
      <c r="K60" s="331"/>
      <c r="L60" s="169"/>
      <c r="M60" s="170">
        <f t="shared" si="35"/>
        <v>0</v>
      </c>
      <c r="N60" s="332"/>
      <c r="O60" s="333"/>
      <c r="P60" s="334">
        <f t="shared" si="36"/>
        <v>0</v>
      </c>
      <c r="Q60" s="288"/>
      <c r="R60" s="289"/>
      <c r="S60" s="259"/>
      <c r="T60" s="130"/>
      <c r="U60" s="633"/>
      <c r="V60" s="101"/>
      <c r="W60" s="101"/>
    </row>
    <row r="61" spans="1:23" ht="15.75" customHeight="1" x14ac:dyDescent="0.15">
      <c r="A61" s="102" t="s">
        <v>90</v>
      </c>
      <c r="B61" s="231" t="s">
        <v>190</v>
      </c>
      <c r="C61" s="137" t="s">
        <v>191</v>
      </c>
      <c r="D61" s="327"/>
      <c r="E61" s="105">
        <f>SUM(E62)</f>
        <v>0</v>
      </c>
      <c r="F61" s="106"/>
      <c r="G61" s="286">
        <f t="shared" ref="G61:P61" si="37">SUM(G62)</f>
        <v>0</v>
      </c>
      <c r="H61" s="105">
        <f t="shared" si="37"/>
        <v>0</v>
      </c>
      <c r="I61" s="106">
        <f t="shared" si="37"/>
        <v>0</v>
      </c>
      <c r="J61" s="286">
        <f t="shared" si="37"/>
        <v>0</v>
      </c>
      <c r="K61" s="291">
        <f t="shared" si="37"/>
        <v>0</v>
      </c>
      <c r="L61" s="106">
        <f t="shared" si="37"/>
        <v>0</v>
      </c>
      <c r="M61" s="286">
        <f t="shared" si="37"/>
        <v>0</v>
      </c>
      <c r="N61" s="108">
        <f t="shared" si="37"/>
        <v>0</v>
      </c>
      <c r="O61" s="109">
        <f t="shared" si="37"/>
        <v>0</v>
      </c>
      <c r="P61" s="133">
        <f t="shared" si="37"/>
        <v>0</v>
      </c>
      <c r="Q61" s="111">
        <f>G61+M61</f>
        <v>0</v>
      </c>
      <c r="R61" s="112">
        <f>J61+P61</f>
        <v>0</v>
      </c>
      <c r="S61" s="112">
        <f>Q61-R61</f>
        <v>0</v>
      </c>
      <c r="T61" s="138"/>
      <c r="U61" s="634"/>
      <c r="V61" s="116"/>
      <c r="W61" s="116"/>
    </row>
    <row r="62" spans="1:23" ht="30" customHeight="1" x14ac:dyDescent="0.15">
      <c r="A62" s="117" t="s">
        <v>93</v>
      </c>
      <c r="B62" s="118" t="s">
        <v>192</v>
      </c>
      <c r="C62" s="287" t="s">
        <v>193</v>
      </c>
      <c r="D62" s="329" t="s">
        <v>141</v>
      </c>
      <c r="E62" s="121"/>
      <c r="F62" s="122"/>
      <c r="G62" s="163">
        <f>E62*F62</f>
        <v>0</v>
      </c>
      <c r="H62" s="121"/>
      <c r="I62" s="122"/>
      <c r="J62" s="163">
        <f>H62*I62</f>
        <v>0</v>
      </c>
      <c r="K62" s="293"/>
      <c r="L62" s="122"/>
      <c r="M62" s="163">
        <f>K62*L62</f>
        <v>0</v>
      </c>
      <c r="N62" s="124"/>
      <c r="O62" s="125"/>
      <c r="P62" s="134">
        <f>N62*O62</f>
        <v>0</v>
      </c>
      <c r="Q62" s="288"/>
      <c r="R62" s="289"/>
      <c r="S62" s="239"/>
      <c r="T62" s="130"/>
      <c r="U62" s="633"/>
      <c r="V62" s="101"/>
      <c r="W62" s="101"/>
    </row>
    <row r="63" spans="1:23" ht="15.75" customHeight="1" x14ac:dyDescent="0.15">
      <c r="A63" s="102" t="s">
        <v>90</v>
      </c>
      <c r="B63" s="231" t="s">
        <v>194</v>
      </c>
      <c r="C63" s="137" t="s">
        <v>195</v>
      </c>
      <c r="D63" s="327"/>
      <c r="E63" s="105">
        <f>SUM(E64)</f>
        <v>0</v>
      </c>
      <c r="F63" s="106"/>
      <c r="G63" s="286">
        <f t="shared" ref="G63:P63" si="38">SUM(G64)</f>
        <v>0</v>
      </c>
      <c r="H63" s="105">
        <f t="shared" si="38"/>
        <v>0</v>
      </c>
      <c r="I63" s="106">
        <f t="shared" si="38"/>
        <v>0</v>
      </c>
      <c r="J63" s="286">
        <f t="shared" si="38"/>
        <v>0</v>
      </c>
      <c r="K63" s="291">
        <f t="shared" si="38"/>
        <v>0</v>
      </c>
      <c r="L63" s="106">
        <f t="shared" si="38"/>
        <v>0</v>
      </c>
      <c r="M63" s="286">
        <f t="shared" si="38"/>
        <v>0</v>
      </c>
      <c r="N63" s="335">
        <f t="shared" si="38"/>
        <v>0</v>
      </c>
      <c r="O63" s="336">
        <f t="shared" si="38"/>
        <v>0</v>
      </c>
      <c r="P63" s="337">
        <f t="shared" si="38"/>
        <v>0</v>
      </c>
      <c r="Q63" s="111">
        <f t="shared" ref="Q63:Q64" si="39">G63+M63</f>
        <v>0</v>
      </c>
      <c r="R63" s="112">
        <f t="shared" ref="R63:R64" si="40">J63+P63</f>
        <v>0</v>
      </c>
      <c r="S63" s="112">
        <f t="shared" ref="S63:S65" si="41">Q63-R63</f>
        <v>0</v>
      </c>
      <c r="T63" s="138"/>
      <c r="U63" s="634"/>
      <c r="V63" s="116"/>
      <c r="W63" s="116"/>
    </row>
    <row r="64" spans="1:23" ht="30" customHeight="1" x14ac:dyDescent="0.15">
      <c r="A64" s="117" t="s">
        <v>93</v>
      </c>
      <c r="B64" s="118" t="s">
        <v>196</v>
      </c>
      <c r="C64" s="287" t="s">
        <v>193</v>
      </c>
      <c r="D64" s="329" t="s">
        <v>141</v>
      </c>
      <c r="E64" s="121"/>
      <c r="F64" s="122"/>
      <c r="G64" s="163">
        <f>E64*F64</f>
        <v>0</v>
      </c>
      <c r="H64" s="121"/>
      <c r="I64" s="122"/>
      <c r="J64" s="163">
        <f>H64*I64</f>
        <v>0</v>
      </c>
      <c r="K64" s="293"/>
      <c r="L64" s="122"/>
      <c r="M64" s="163">
        <f>K64*L64</f>
        <v>0</v>
      </c>
      <c r="N64" s="124"/>
      <c r="O64" s="125"/>
      <c r="P64" s="134">
        <f>N64*O64</f>
        <v>0</v>
      </c>
      <c r="Q64" s="288">
        <f t="shared" si="39"/>
        <v>0</v>
      </c>
      <c r="R64" s="289">
        <f t="shared" si="40"/>
        <v>0</v>
      </c>
      <c r="S64" s="239">
        <f t="shared" si="41"/>
        <v>0</v>
      </c>
      <c r="T64" s="130"/>
      <c r="U64" s="633"/>
      <c r="V64" s="101"/>
      <c r="W64" s="101"/>
    </row>
    <row r="65" spans="1:26" ht="15" customHeight="1" x14ac:dyDescent="0.15">
      <c r="A65" s="298" t="s">
        <v>197</v>
      </c>
      <c r="B65" s="299"/>
      <c r="C65" s="300"/>
      <c r="D65" s="301"/>
      <c r="E65" s="220">
        <f t="shared" ref="E65:R65" si="42">E63+E61+E57+E53+E51</f>
        <v>0</v>
      </c>
      <c r="F65" s="302">
        <f t="shared" si="42"/>
        <v>0</v>
      </c>
      <c r="G65" s="303">
        <f t="shared" si="42"/>
        <v>0</v>
      </c>
      <c r="H65" s="221">
        <f t="shared" si="42"/>
        <v>0</v>
      </c>
      <c r="I65" s="304">
        <f t="shared" si="42"/>
        <v>0</v>
      </c>
      <c r="J65" s="305">
        <f t="shared" si="42"/>
        <v>0</v>
      </c>
      <c r="K65" s="306">
        <f t="shared" si="42"/>
        <v>0</v>
      </c>
      <c r="L65" s="302">
        <f t="shared" si="42"/>
        <v>0</v>
      </c>
      <c r="M65" s="307">
        <f t="shared" si="42"/>
        <v>0</v>
      </c>
      <c r="N65" s="308">
        <f t="shared" si="42"/>
        <v>0</v>
      </c>
      <c r="O65" s="309">
        <f t="shared" si="42"/>
        <v>0</v>
      </c>
      <c r="P65" s="310">
        <f t="shared" si="42"/>
        <v>0</v>
      </c>
      <c r="Q65" s="221">
        <f t="shared" si="42"/>
        <v>0</v>
      </c>
      <c r="R65" s="338">
        <f t="shared" si="42"/>
        <v>0</v>
      </c>
      <c r="S65" s="221">
        <f t="shared" si="41"/>
        <v>0</v>
      </c>
      <c r="T65" s="224"/>
      <c r="U65" s="635"/>
      <c r="V65" s="101"/>
      <c r="W65" s="101"/>
    </row>
    <row r="66" spans="1:26" ht="45.75" customHeight="1" x14ac:dyDescent="0.15">
      <c r="A66" s="339" t="s">
        <v>105</v>
      </c>
      <c r="B66" s="340">
        <v>5</v>
      </c>
      <c r="C66" s="715" t="s">
        <v>198</v>
      </c>
      <c r="D66" s="701"/>
      <c r="E66" s="701"/>
      <c r="F66" s="701"/>
      <c r="G66" s="699"/>
      <c r="H66" s="91"/>
      <c r="I66" s="92"/>
      <c r="J66" s="96"/>
      <c r="K66" s="92"/>
      <c r="L66" s="92"/>
      <c r="M66" s="96"/>
      <c r="N66" s="91"/>
      <c r="O66" s="92"/>
      <c r="P66" s="96"/>
      <c r="Q66" s="282"/>
      <c r="R66" s="282"/>
      <c r="S66" s="341"/>
      <c r="T66" s="342"/>
      <c r="U66" s="636"/>
      <c r="V66" s="101"/>
      <c r="W66" s="101"/>
    </row>
    <row r="67" spans="1:26" ht="48" customHeight="1" x14ac:dyDescent="0.15">
      <c r="A67" s="102" t="s">
        <v>90</v>
      </c>
      <c r="B67" s="231" t="s">
        <v>199</v>
      </c>
      <c r="C67" s="132" t="s">
        <v>200</v>
      </c>
      <c r="D67" s="327"/>
      <c r="E67" s="105">
        <f>SUM(E68)</f>
        <v>0</v>
      </c>
      <c r="F67" s="106"/>
      <c r="G67" s="286">
        <f>SUM(G68)</f>
        <v>0</v>
      </c>
      <c r="H67" s="105">
        <f t="shared" ref="H67:P67" si="43">SUM(H68:H72)</f>
        <v>0</v>
      </c>
      <c r="I67" s="106">
        <f t="shared" si="43"/>
        <v>0</v>
      </c>
      <c r="J67" s="286">
        <f t="shared" si="43"/>
        <v>0</v>
      </c>
      <c r="K67" s="318">
        <f t="shared" si="43"/>
        <v>0</v>
      </c>
      <c r="L67" s="234">
        <f t="shared" si="43"/>
        <v>0</v>
      </c>
      <c r="M67" s="235">
        <f t="shared" si="43"/>
        <v>0</v>
      </c>
      <c r="N67" s="319">
        <f t="shared" si="43"/>
        <v>0</v>
      </c>
      <c r="O67" s="320">
        <f t="shared" si="43"/>
        <v>0</v>
      </c>
      <c r="P67" s="321">
        <f t="shared" si="43"/>
        <v>0</v>
      </c>
      <c r="Q67" s="111"/>
      <c r="R67" s="112"/>
      <c r="S67" s="112"/>
      <c r="T67" s="138"/>
      <c r="U67" s="634"/>
      <c r="V67" s="116"/>
      <c r="W67" s="116"/>
    </row>
    <row r="68" spans="1:26" ht="36" customHeight="1" x14ac:dyDescent="0.15">
      <c r="A68" s="117" t="s">
        <v>93</v>
      </c>
      <c r="B68" s="118" t="s">
        <v>201</v>
      </c>
      <c r="C68" s="343" t="s">
        <v>202</v>
      </c>
      <c r="D68" s="329" t="s">
        <v>203</v>
      </c>
      <c r="E68" s="121"/>
      <c r="F68" s="122"/>
      <c r="G68" s="163">
        <f>E68*F68</f>
        <v>0</v>
      </c>
      <c r="H68" s="121"/>
      <c r="I68" s="122"/>
      <c r="J68" s="163">
        <f>H68*I68</f>
        <v>0</v>
      </c>
      <c r="K68" s="293"/>
      <c r="L68" s="122"/>
      <c r="M68" s="163">
        <f>K68*L68</f>
        <v>0</v>
      </c>
      <c r="N68" s="124"/>
      <c r="O68" s="125"/>
      <c r="P68" s="134">
        <f>N68*O68</f>
        <v>0</v>
      </c>
      <c r="Q68" s="288"/>
      <c r="R68" s="289"/>
      <c r="S68" s="239"/>
      <c r="T68" s="130"/>
      <c r="U68" s="633"/>
      <c r="V68" s="101"/>
      <c r="W68" s="101"/>
    </row>
    <row r="69" spans="1:26" ht="36" customHeight="1" x14ac:dyDescent="0.15">
      <c r="A69" s="140" t="s">
        <v>90</v>
      </c>
      <c r="B69" s="141" t="s">
        <v>204</v>
      </c>
      <c r="C69" s="142" t="s">
        <v>205</v>
      </c>
      <c r="D69" s="143"/>
      <c r="E69" s="108">
        <f>SUM(E70:E72)</f>
        <v>0</v>
      </c>
      <c r="F69" s="109"/>
      <c r="G69" s="133">
        <f>SUM(G70)</f>
        <v>0</v>
      </c>
      <c r="H69" s="242"/>
      <c r="I69" s="243"/>
      <c r="J69" s="248"/>
      <c r="K69" s="344"/>
      <c r="L69" s="243"/>
      <c r="M69" s="248"/>
      <c r="N69" s="242"/>
      <c r="O69" s="243"/>
      <c r="P69" s="248"/>
      <c r="Q69" s="249"/>
      <c r="R69" s="250"/>
      <c r="S69" s="245"/>
      <c r="T69" s="150"/>
      <c r="U69" s="637"/>
      <c r="V69" s="345"/>
      <c r="W69" s="345"/>
      <c r="X69" s="346"/>
      <c r="Y69" s="346"/>
      <c r="Z69" s="346"/>
    </row>
    <row r="70" spans="1:26" ht="36" customHeight="1" x14ac:dyDescent="0.2">
      <c r="A70" s="117" t="s">
        <v>93</v>
      </c>
      <c r="B70" s="118" t="s">
        <v>206</v>
      </c>
      <c r="C70" s="119" t="s">
        <v>207</v>
      </c>
      <c r="D70" s="329" t="s">
        <v>141</v>
      </c>
      <c r="E70" s="121"/>
      <c r="F70" s="122"/>
      <c r="G70" s="163">
        <f>E70*F70</f>
        <v>0</v>
      </c>
      <c r="H70" s="121"/>
      <c r="I70" s="122"/>
      <c r="J70" s="163"/>
      <c r="K70" s="293"/>
      <c r="L70" s="122"/>
      <c r="M70" s="163"/>
      <c r="N70" s="124"/>
      <c r="O70" s="125"/>
      <c r="P70" s="134"/>
      <c r="Q70" s="288"/>
      <c r="R70" s="289"/>
      <c r="S70" s="239"/>
      <c r="T70" s="130"/>
      <c r="U70" s="633"/>
      <c r="V70" s="247"/>
      <c r="W70" s="247"/>
      <c r="X70" s="347"/>
      <c r="Y70" s="347"/>
      <c r="Z70" s="347"/>
    </row>
    <row r="71" spans="1:26" ht="33.75" customHeight="1" x14ac:dyDescent="0.15">
      <c r="A71" s="140" t="s">
        <v>90</v>
      </c>
      <c r="B71" s="141" t="s">
        <v>208</v>
      </c>
      <c r="C71" s="142" t="s">
        <v>209</v>
      </c>
      <c r="D71" s="143"/>
      <c r="E71" s="108">
        <f>SUM(E72:E75)</f>
        <v>0</v>
      </c>
      <c r="F71" s="109"/>
      <c r="G71" s="133">
        <f>SUM(G72)</f>
        <v>0</v>
      </c>
      <c r="H71" s="242"/>
      <c r="I71" s="243"/>
      <c r="J71" s="248">
        <f t="shared" ref="J71:J72" si="44">H71*I71</f>
        <v>0</v>
      </c>
      <c r="K71" s="344"/>
      <c r="L71" s="243"/>
      <c r="M71" s="248">
        <f t="shared" ref="M71:M72" si="45">K71*L71</f>
        <v>0</v>
      </c>
      <c r="N71" s="242"/>
      <c r="O71" s="243"/>
      <c r="P71" s="248">
        <f t="shared" ref="P71:P72" si="46">N71*O71</f>
        <v>0</v>
      </c>
      <c r="Q71" s="249"/>
      <c r="R71" s="250"/>
      <c r="S71" s="245"/>
      <c r="T71" s="150"/>
      <c r="U71" s="637"/>
      <c r="V71" s="345"/>
      <c r="W71" s="345"/>
      <c r="X71" s="346"/>
      <c r="Y71" s="346"/>
      <c r="Z71" s="346"/>
    </row>
    <row r="72" spans="1:26" ht="33" customHeight="1" x14ac:dyDescent="0.15">
      <c r="A72" s="348" t="s">
        <v>93</v>
      </c>
      <c r="B72" s="349" t="s">
        <v>210</v>
      </c>
      <c r="C72" s="287" t="s">
        <v>145</v>
      </c>
      <c r="D72" s="329" t="s">
        <v>211</v>
      </c>
      <c r="E72" s="121"/>
      <c r="F72" s="122"/>
      <c r="G72" s="163">
        <f>E72*F72</f>
        <v>0</v>
      </c>
      <c r="H72" s="251"/>
      <c r="I72" s="252"/>
      <c r="J72" s="295">
        <f t="shared" si="44"/>
        <v>0</v>
      </c>
      <c r="K72" s="296"/>
      <c r="L72" s="252"/>
      <c r="M72" s="295">
        <f t="shared" si="45"/>
        <v>0</v>
      </c>
      <c r="N72" s="254"/>
      <c r="O72" s="255"/>
      <c r="P72" s="256">
        <f t="shared" si="46"/>
        <v>0</v>
      </c>
      <c r="Q72" s="350"/>
      <c r="R72" s="351"/>
      <c r="S72" s="352"/>
      <c r="T72" s="130"/>
      <c r="U72" s="633"/>
      <c r="V72" s="101"/>
      <c r="W72" s="101"/>
    </row>
    <row r="73" spans="1:26" ht="21.75" customHeight="1" x14ac:dyDescent="0.15">
      <c r="A73" s="298" t="s">
        <v>212</v>
      </c>
      <c r="B73" s="299"/>
      <c r="C73" s="300"/>
      <c r="D73" s="301"/>
      <c r="E73" s="220">
        <f t="shared" ref="E73:P73" si="47">E67</f>
        <v>0</v>
      </c>
      <c r="F73" s="302">
        <f t="shared" si="47"/>
        <v>0</v>
      </c>
      <c r="G73" s="303">
        <f t="shared" si="47"/>
        <v>0</v>
      </c>
      <c r="H73" s="221">
        <f t="shared" si="47"/>
        <v>0</v>
      </c>
      <c r="I73" s="304">
        <f t="shared" si="47"/>
        <v>0</v>
      </c>
      <c r="J73" s="305">
        <f t="shared" si="47"/>
        <v>0</v>
      </c>
      <c r="K73" s="306">
        <f t="shared" si="47"/>
        <v>0</v>
      </c>
      <c r="L73" s="302">
        <f t="shared" si="47"/>
        <v>0</v>
      </c>
      <c r="M73" s="307">
        <f t="shared" si="47"/>
        <v>0</v>
      </c>
      <c r="N73" s="308">
        <f t="shared" si="47"/>
        <v>0</v>
      </c>
      <c r="O73" s="309">
        <f t="shared" si="47"/>
        <v>0</v>
      </c>
      <c r="P73" s="310">
        <f t="shared" si="47"/>
        <v>0</v>
      </c>
      <c r="Q73" s="220">
        <f>G73+M73</f>
        <v>0</v>
      </c>
      <c r="R73" s="311">
        <f>J73+P73</f>
        <v>0</v>
      </c>
      <c r="S73" s="307">
        <f>Q73-R73</f>
        <v>0</v>
      </c>
      <c r="T73" s="353"/>
      <c r="U73" s="638"/>
      <c r="V73" s="101"/>
      <c r="W73" s="101"/>
    </row>
    <row r="74" spans="1:26" ht="15.75" customHeight="1" x14ac:dyDescent="0.15">
      <c r="A74" s="354" t="s">
        <v>105</v>
      </c>
      <c r="B74" s="355">
        <v>6</v>
      </c>
      <c r="C74" s="356" t="s">
        <v>213</v>
      </c>
      <c r="D74" s="357"/>
      <c r="E74" s="358"/>
      <c r="F74" s="359"/>
      <c r="G74" s="359"/>
      <c r="H74" s="91"/>
      <c r="I74" s="92"/>
      <c r="J74" s="96"/>
      <c r="K74" s="359"/>
      <c r="L74" s="359"/>
      <c r="M74" s="360"/>
      <c r="N74" s="358"/>
      <c r="O74" s="359"/>
      <c r="P74" s="360"/>
      <c r="Q74" s="97"/>
      <c r="R74" s="98"/>
      <c r="S74" s="98"/>
      <c r="T74" s="99"/>
      <c r="U74" s="639"/>
      <c r="V74" s="101"/>
      <c r="W74" s="101"/>
    </row>
    <row r="75" spans="1:26" ht="24.75" customHeight="1" x14ac:dyDescent="0.15">
      <c r="A75" s="102" t="s">
        <v>90</v>
      </c>
      <c r="B75" s="231" t="s">
        <v>214</v>
      </c>
      <c r="C75" s="361" t="s">
        <v>215</v>
      </c>
      <c r="D75" s="284"/>
      <c r="E75" s="233">
        <f t="shared" ref="E75:P75" si="48">SUM(E76)</f>
        <v>0</v>
      </c>
      <c r="F75" s="234">
        <f t="shared" si="48"/>
        <v>0</v>
      </c>
      <c r="G75" s="285">
        <f t="shared" si="48"/>
        <v>0</v>
      </c>
      <c r="H75" s="105">
        <f t="shared" si="48"/>
        <v>0</v>
      </c>
      <c r="I75" s="106">
        <f t="shared" si="48"/>
        <v>0</v>
      </c>
      <c r="J75" s="286">
        <f t="shared" si="48"/>
        <v>0</v>
      </c>
      <c r="K75" s="318">
        <f t="shared" si="48"/>
        <v>0</v>
      </c>
      <c r="L75" s="234">
        <f t="shared" si="48"/>
        <v>0</v>
      </c>
      <c r="M75" s="235">
        <f t="shared" si="48"/>
        <v>0</v>
      </c>
      <c r="N75" s="319">
        <f t="shared" si="48"/>
        <v>0</v>
      </c>
      <c r="O75" s="320">
        <f t="shared" si="48"/>
        <v>0</v>
      </c>
      <c r="P75" s="321">
        <f t="shared" si="48"/>
        <v>0</v>
      </c>
      <c r="Q75" s="111">
        <f>G75+M75</f>
        <v>0</v>
      </c>
      <c r="R75" s="112">
        <f>J75+P75</f>
        <v>0</v>
      </c>
      <c r="S75" s="112">
        <f>Q75-R75</f>
        <v>0</v>
      </c>
      <c r="T75" s="114"/>
      <c r="U75" s="640"/>
      <c r="V75" s="116"/>
      <c r="W75" s="116"/>
    </row>
    <row r="76" spans="1:26" ht="24" customHeight="1" x14ac:dyDescent="0.15">
      <c r="A76" s="117" t="s">
        <v>93</v>
      </c>
      <c r="B76" s="118" t="s">
        <v>216</v>
      </c>
      <c r="C76" s="287" t="s">
        <v>217</v>
      </c>
      <c r="D76" s="120" t="s">
        <v>141</v>
      </c>
      <c r="E76" s="121"/>
      <c r="F76" s="122"/>
      <c r="G76" s="123">
        <f>E76*F76</f>
        <v>0</v>
      </c>
      <c r="H76" s="121"/>
      <c r="I76" s="122"/>
      <c r="J76" s="163">
        <f>H76*I76</f>
        <v>0</v>
      </c>
      <c r="K76" s="293"/>
      <c r="L76" s="122"/>
      <c r="M76" s="163">
        <f>K76*L76</f>
        <v>0</v>
      </c>
      <c r="N76" s="124"/>
      <c r="O76" s="125"/>
      <c r="P76" s="134">
        <f>N76*O76</f>
        <v>0</v>
      </c>
      <c r="Q76" s="288"/>
      <c r="R76" s="289"/>
      <c r="S76" s="239"/>
      <c r="T76" s="130"/>
      <c r="U76" s="633"/>
      <c r="V76" s="101"/>
      <c r="W76" s="101"/>
    </row>
    <row r="77" spans="1:26" ht="24.75" customHeight="1" x14ac:dyDescent="0.15">
      <c r="A77" s="102" t="s">
        <v>105</v>
      </c>
      <c r="B77" s="231" t="s">
        <v>218</v>
      </c>
      <c r="C77" s="362" t="s">
        <v>219</v>
      </c>
      <c r="D77" s="102"/>
      <c r="E77" s="105">
        <f t="shared" ref="E77:P77" si="49">SUM(E78)</f>
        <v>0</v>
      </c>
      <c r="F77" s="106">
        <f t="shared" si="49"/>
        <v>0</v>
      </c>
      <c r="G77" s="107">
        <f t="shared" si="49"/>
        <v>0</v>
      </c>
      <c r="H77" s="105">
        <f t="shared" si="49"/>
        <v>0</v>
      </c>
      <c r="I77" s="106">
        <f t="shared" si="49"/>
        <v>0</v>
      </c>
      <c r="J77" s="286">
        <f t="shared" si="49"/>
        <v>0</v>
      </c>
      <c r="K77" s="291">
        <f t="shared" si="49"/>
        <v>0</v>
      </c>
      <c r="L77" s="106">
        <f t="shared" si="49"/>
        <v>0</v>
      </c>
      <c r="M77" s="286">
        <f t="shared" si="49"/>
        <v>0</v>
      </c>
      <c r="N77" s="108">
        <f t="shared" si="49"/>
        <v>0</v>
      </c>
      <c r="O77" s="109">
        <f t="shared" si="49"/>
        <v>0</v>
      </c>
      <c r="P77" s="133">
        <f t="shared" si="49"/>
        <v>0</v>
      </c>
      <c r="Q77" s="111">
        <f>G77+M77</f>
        <v>0</v>
      </c>
      <c r="R77" s="112">
        <f>J77+P77</f>
        <v>0</v>
      </c>
      <c r="S77" s="112">
        <f>Q77-R77</f>
        <v>0</v>
      </c>
      <c r="T77" s="138"/>
      <c r="U77" s="634"/>
      <c r="V77" s="116"/>
      <c r="W77" s="116"/>
    </row>
    <row r="78" spans="1:26" ht="24" customHeight="1" x14ac:dyDescent="0.15">
      <c r="A78" s="117" t="s">
        <v>93</v>
      </c>
      <c r="B78" s="118" t="s">
        <v>220</v>
      </c>
      <c r="C78" s="287" t="s">
        <v>217</v>
      </c>
      <c r="D78" s="120" t="s">
        <v>141</v>
      </c>
      <c r="E78" s="121"/>
      <c r="F78" s="122"/>
      <c r="G78" s="123">
        <f>E78*F78</f>
        <v>0</v>
      </c>
      <c r="H78" s="121"/>
      <c r="I78" s="122"/>
      <c r="J78" s="163">
        <f>H78*I78</f>
        <v>0</v>
      </c>
      <c r="K78" s="293"/>
      <c r="L78" s="122"/>
      <c r="M78" s="163">
        <f>K78*L78</f>
        <v>0</v>
      </c>
      <c r="N78" s="124"/>
      <c r="O78" s="125"/>
      <c r="P78" s="134">
        <f>N78*O78</f>
        <v>0</v>
      </c>
      <c r="Q78" s="288"/>
      <c r="R78" s="289"/>
      <c r="S78" s="239"/>
      <c r="T78" s="130"/>
      <c r="U78" s="131"/>
      <c r="V78" s="101"/>
      <c r="W78" s="101"/>
    </row>
    <row r="79" spans="1:26" ht="24.75" customHeight="1" x14ac:dyDescent="0.15">
      <c r="A79" s="102" t="s">
        <v>105</v>
      </c>
      <c r="B79" s="231" t="s">
        <v>221</v>
      </c>
      <c r="C79" s="362" t="s">
        <v>222</v>
      </c>
      <c r="D79" s="102"/>
      <c r="E79" s="105">
        <f t="shared" ref="E79:P79" si="50">SUM(E80)</f>
        <v>0</v>
      </c>
      <c r="F79" s="106">
        <f t="shared" si="50"/>
        <v>0</v>
      </c>
      <c r="G79" s="107">
        <f t="shared" si="50"/>
        <v>0</v>
      </c>
      <c r="H79" s="105">
        <f t="shared" si="50"/>
        <v>0</v>
      </c>
      <c r="I79" s="106">
        <f t="shared" si="50"/>
        <v>0</v>
      </c>
      <c r="J79" s="286">
        <f t="shared" si="50"/>
        <v>0</v>
      </c>
      <c r="K79" s="291">
        <f t="shared" si="50"/>
        <v>0</v>
      </c>
      <c r="L79" s="106">
        <f t="shared" si="50"/>
        <v>0</v>
      </c>
      <c r="M79" s="286">
        <f t="shared" si="50"/>
        <v>0</v>
      </c>
      <c r="N79" s="108">
        <f t="shared" si="50"/>
        <v>0</v>
      </c>
      <c r="O79" s="109">
        <f t="shared" si="50"/>
        <v>0</v>
      </c>
      <c r="P79" s="133">
        <f t="shared" si="50"/>
        <v>0</v>
      </c>
      <c r="Q79" s="111">
        <f>G79+M79</f>
        <v>0</v>
      </c>
      <c r="R79" s="112">
        <f>J79+P79</f>
        <v>0</v>
      </c>
      <c r="S79" s="112">
        <f>Q79-R79</f>
        <v>0</v>
      </c>
      <c r="T79" s="138"/>
      <c r="U79" s="139"/>
      <c r="V79" s="116"/>
      <c r="W79" s="116"/>
    </row>
    <row r="80" spans="1:26" ht="24" customHeight="1" x14ac:dyDescent="0.15">
      <c r="A80" s="117" t="s">
        <v>93</v>
      </c>
      <c r="B80" s="118" t="s">
        <v>223</v>
      </c>
      <c r="C80" s="287" t="s">
        <v>217</v>
      </c>
      <c r="D80" s="120" t="s">
        <v>141</v>
      </c>
      <c r="E80" s="121"/>
      <c r="F80" s="122"/>
      <c r="G80" s="123">
        <f>E80*F80</f>
        <v>0</v>
      </c>
      <c r="H80" s="121"/>
      <c r="I80" s="122"/>
      <c r="J80" s="163">
        <f>H80*I80</f>
        <v>0</v>
      </c>
      <c r="K80" s="293"/>
      <c r="L80" s="122"/>
      <c r="M80" s="163">
        <f>K80*L80</f>
        <v>0</v>
      </c>
      <c r="N80" s="124"/>
      <c r="O80" s="125"/>
      <c r="P80" s="134">
        <f>N80*O80</f>
        <v>0</v>
      </c>
      <c r="Q80" s="288"/>
      <c r="R80" s="289"/>
      <c r="S80" s="239"/>
      <c r="T80" s="130"/>
      <c r="U80" s="131"/>
      <c r="V80" s="101"/>
      <c r="W80" s="101"/>
    </row>
    <row r="81" spans="1:26" ht="15" customHeight="1" x14ac:dyDescent="0.15">
      <c r="A81" s="363" t="s">
        <v>224</v>
      </c>
      <c r="B81" s="364"/>
      <c r="C81" s="365"/>
      <c r="D81" s="301"/>
      <c r="E81" s="220">
        <f t="shared" ref="E81:P81" si="51">E79+E77+E75</f>
        <v>0</v>
      </c>
      <c r="F81" s="302">
        <f t="shared" si="51"/>
        <v>0</v>
      </c>
      <c r="G81" s="303">
        <f t="shared" si="51"/>
        <v>0</v>
      </c>
      <c r="H81" s="220">
        <f t="shared" si="51"/>
        <v>0</v>
      </c>
      <c r="I81" s="302">
        <f t="shared" si="51"/>
        <v>0</v>
      </c>
      <c r="J81" s="307">
        <f t="shared" si="51"/>
        <v>0</v>
      </c>
      <c r="K81" s="306">
        <f t="shared" si="51"/>
        <v>0</v>
      </c>
      <c r="L81" s="302">
        <f t="shared" si="51"/>
        <v>0</v>
      </c>
      <c r="M81" s="307">
        <f t="shared" si="51"/>
        <v>0</v>
      </c>
      <c r="N81" s="308">
        <f t="shared" si="51"/>
        <v>0</v>
      </c>
      <c r="O81" s="309">
        <f t="shared" si="51"/>
        <v>0</v>
      </c>
      <c r="P81" s="310">
        <f t="shared" si="51"/>
        <v>0</v>
      </c>
      <c r="Q81" s="221"/>
      <c r="R81" s="338"/>
      <c r="S81" s="305"/>
      <c r="T81" s="366"/>
      <c r="U81" s="313"/>
      <c r="V81" s="101"/>
      <c r="W81" s="101"/>
    </row>
    <row r="82" spans="1:26" ht="15.75" customHeight="1" x14ac:dyDescent="0.15">
      <c r="A82" s="354" t="s">
        <v>105</v>
      </c>
      <c r="B82" s="278">
        <v>7</v>
      </c>
      <c r="C82" s="356" t="s">
        <v>225</v>
      </c>
      <c r="D82" s="280"/>
      <c r="E82" s="91"/>
      <c r="F82" s="92"/>
      <c r="G82" s="92"/>
      <c r="H82" s="91"/>
      <c r="I82" s="92"/>
      <c r="J82" s="96"/>
      <c r="K82" s="92"/>
      <c r="L82" s="92"/>
      <c r="M82" s="96"/>
      <c r="N82" s="91"/>
      <c r="O82" s="92"/>
      <c r="P82" s="96"/>
      <c r="Q82" s="97"/>
      <c r="R82" s="98"/>
      <c r="S82" s="98"/>
      <c r="T82" s="99"/>
      <c r="U82" s="100"/>
      <c r="V82" s="101"/>
      <c r="W82" s="101"/>
    </row>
    <row r="83" spans="1:26" ht="15.75" customHeight="1" x14ac:dyDescent="0.15">
      <c r="A83" s="117" t="s">
        <v>93</v>
      </c>
      <c r="B83" s="118" t="s">
        <v>226</v>
      </c>
      <c r="C83" s="287" t="s">
        <v>227</v>
      </c>
      <c r="D83" s="284"/>
      <c r="E83" s="233">
        <f t="shared" ref="E83:P83" si="52">SUM(E84:E93)</f>
        <v>0</v>
      </c>
      <c r="F83" s="234">
        <f t="shared" si="52"/>
        <v>0.22</v>
      </c>
      <c r="G83" s="285">
        <f t="shared" si="52"/>
        <v>0</v>
      </c>
      <c r="H83" s="233">
        <f t="shared" si="52"/>
        <v>0</v>
      </c>
      <c r="I83" s="234">
        <f t="shared" si="52"/>
        <v>0</v>
      </c>
      <c r="J83" s="235">
        <f t="shared" si="52"/>
        <v>0</v>
      </c>
      <c r="K83" s="318">
        <f t="shared" si="52"/>
        <v>0</v>
      </c>
      <c r="L83" s="234">
        <f t="shared" si="52"/>
        <v>0</v>
      </c>
      <c r="M83" s="235">
        <f t="shared" si="52"/>
        <v>0</v>
      </c>
      <c r="N83" s="319">
        <f t="shared" si="52"/>
        <v>0</v>
      </c>
      <c r="O83" s="320">
        <f t="shared" si="52"/>
        <v>0</v>
      </c>
      <c r="P83" s="321">
        <f t="shared" si="52"/>
        <v>0</v>
      </c>
      <c r="Q83" s="111">
        <f>G83+M83</f>
        <v>0</v>
      </c>
      <c r="R83" s="112">
        <f>J83+P83</f>
        <v>0</v>
      </c>
      <c r="S83" s="112">
        <f>Q83-R83</f>
        <v>0</v>
      </c>
      <c r="T83" s="114"/>
      <c r="U83" s="115"/>
      <c r="V83" s="116"/>
      <c r="W83" s="116"/>
    </row>
    <row r="84" spans="1:26" ht="15.75" customHeight="1" x14ac:dyDescent="0.15">
      <c r="A84" s="117" t="s">
        <v>93</v>
      </c>
      <c r="B84" s="118" t="s">
        <v>228</v>
      </c>
      <c r="C84" s="287" t="s">
        <v>229</v>
      </c>
      <c r="D84" s="120" t="s">
        <v>141</v>
      </c>
      <c r="E84" s="121"/>
      <c r="F84" s="122"/>
      <c r="G84" s="123">
        <f t="shared" ref="G84:G93" si="53">E84*F84</f>
        <v>0</v>
      </c>
      <c r="H84" s="121"/>
      <c r="I84" s="122"/>
      <c r="J84" s="163">
        <f t="shared" ref="J84:J93" si="54">H84*I84</f>
        <v>0</v>
      </c>
      <c r="K84" s="293"/>
      <c r="L84" s="122"/>
      <c r="M84" s="163">
        <f t="shared" ref="M84:M93" si="55">K84*L84</f>
        <v>0</v>
      </c>
      <c r="N84" s="124"/>
      <c r="O84" s="125"/>
      <c r="P84" s="134">
        <f t="shared" ref="P84:P93" si="56">N84*O84</f>
        <v>0</v>
      </c>
      <c r="Q84" s="288"/>
      <c r="R84" s="289"/>
      <c r="S84" s="239"/>
      <c r="T84" s="130"/>
      <c r="U84" s="131"/>
      <c r="V84" s="101"/>
      <c r="W84" s="101"/>
    </row>
    <row r="85" spans="1:26" ht="15.75" customHeight="1" x14ac:dyDescent="0.15">
      <c r="A85" s="117" t="s">
        <v>93</v>
      </c>
      <c r="B85" s="118" t="s">
        <v>230</v>
      </c>
      <c r="C85" s="287" t="s">
        <v>231</v>
      </c>
      <c r="D85" s="120" t="s">
        <v>141</v>
      </c>
      <c r="E85" s="121"/>
      <c r="F85" s="122"/>
      <c r="G85" s="123">
        <f t="shared" si="53"/>
        <v>0</v>
      </c>
      <c r="H85" s="121"/>
      <c r="I85" s="122"/>
      <c r="J85" s="163">
        <f t="shared" si="54"/>
        <v>0</v>
      </c>
      <c r="K85" s="293"/>
      <c r="L85" s="122"/>
      <c r="M85" s="163">
        <f t="shared" si="55"/>
        <v>0</v>
      </c>
      <c r="N85" s="124"/>
      <c r="O85" s="125"/>
      <c r="P85" s="134">
        <f t="shared" si="56"/>
        <v>0</v>
      </c>
      <c r="Q85" s="288"/>
      <c r="R85" s="289"/>
      <c r="S85" s="239"/>
      <c r="T85" s="130"/>
      <c r="U85" s="131"/>
      <c r="V85" s="101"/>
      <c r="W85" s="101"/>
    </row>
    <row r="86" spans="1:26" ht="15.75" customHeight="1" x14ac:dyDescent="0.15">
      <c r="A86" s="117" t="s">
        <v>93</v>
      </c>
      <c r="B86" s="118" t="s">
        <v>232</v>
      </c>
      <c r="C86" s="287" t="s">
        <v>233</v>
      </c>
      <c r="D86" s="120" t="s">
        <v>141</v>
      </c>
      <c r="E86" s="121"/>
      <c r="F86" s="122"/>
      <c r="G86" s="123">
        <f t="shared" si="53"/>
        <v>0</v>
      </c>
      <c r="H86" s="121"/>
      <c r="I86" s="122"/>
      <c r="J86" s="163">
        <f t="shared" si="54"/>
        <v>0</v>
      </c>
      <c r="K86" s="293"/>
      <c r="L86" s="122"/>
      <c r="M86" s="163">
        <f t="shared" si="55"/>
        <v>0</v>
      </c>
      <c r="N86" s="124"/>
      <c r="O86" s="125"/>
      <c r="P86" s="134">
        <f t="shared" si="56"/>
        <v>0</v>
      </c>
      <c r="Q86" s="288"/>
      <c r="R86" s="289"/>
      <c r="S86" s="239"/>
      <c r="T86" s="130"/>
      <c r="U86" s="131"/>
      <c r="V86" s="101"/>
      <c r="W86" s="101"/>
    </row>
    <row r="87" spans="1:26" ht="15.75" customHeight="1" x14ac:dyDescent="0.15">
      <c r="A87" s="117" t="s">
        <v>93</v>
      </c>
      <c r="B87" s="118" t="s">
        <v>234</v>
      </c>
      <c r="C87" s="287" t="s">
        <v>235</v>
      </c>
      <c r="D87" s="120" t="s">
        <v>141</v>
      </c>
      <c r="E87" s="121"/>
      <c r="F87" s="122"/>
      <c r="G87" s="123">
        <f t="shared" si="53"/>
        <v>0</v>
      </c>
      <c r="H87" s="121"/>
      <c r="I87" s="122"/>
      <c r="J87" s="163">
        <f t="shared" si="54"/>
        <v>0</v>
      </c>
      <c r="K87" s="293"/>
      <c r="L87" s="122"/>
      <c r="M87" s="163">
        <f t="shared" si="55"/>
        <v>0</v>
      </c>
      <c r="N87" s="124"/>
      <c r="O87" s="125"/>
      <c r="P87" s="134">
        <f t="shared" si="56"/>
        <v>0</v>
      </c>
      <c r="Q87" s="288"/>
      <c r="R87" s="289"/>
      <c r="S87" s="239"/>
      <c r="T87" s="130"/>
      <c r="U87" s="131"/>
      <c r="V87" s="101"/>
      <c r="W87" s="101"/>
    </row>
    <row r="88" spans="1:26" ht="15.75" customHeight="1" x14ac:dyDescent="0.15">
      <c r="A88" s="117" t="s">
        <v>93</v>
      </c>
      <c r="B88" s="118" t="s">
        <v>236</v>
      </c>
      <c r="C88" s="287" t="s">
        <v>237</v>
      </c>
      <c r="D88" s="120" t="s">
        <v>141</v>
      </c>
      <c r="E88" s="121"/>
      <c r="F88" s="122"/>
      <c r="G88" s="123">
        <f t="shared" si="53"/>
        <v>0</v>
      </c>
      <c r="H88" s="121"/>
      <c r="I88" s="122"/>
      <c r="J88" s="163">
        <f t="shared" si="54"/>
        <v>0</v>
      </c>
      <c r="K88" s="293"/>
      <c r="L88" s="122"/>
      <c r="M88" s="163">
        <f t="shared" si="55"/>
        <v>0</v>
      </c>
      <c r="N88" s="124"/>
      <c r="O88" s="125"/>
      <c r="P88" s="134">
        <f t="shared" si="56"/>
        <v>0</v>
      </c>
      <c r="Q88" s="288"/>
      <c r="R88" s="289"/>
      <c r="S88" s="239"/>
      <c r="T88" s="130"/>
      <c r="U88" s="131"/>
      <c r="V88" s="101"/>
      <c r="W88" s="101"/>
    </row>
    <row r="89" spans="1:26" ht="15.75" customHeight="1" x14ac:dyDescent="0.15">
      <c r="A89" s="117" t="s">
        <v>93</v>
      </c>
      <c r="B89" s="118" t="s">
        <v>238</v>
      </c>
      <c r="C89" s="287" t="s">
        <v>239</v>
      </c>
      <c r="D89" s="120" t="s">
        <v>141</v>
      </c>
      <c r="E89" s="121"/>
      <c r="F89" s="122"/>
      <c r="G89" s="123">
        <f t="shared" si="53"/>
        <v>0</v>
      </c>
      <c r="H89" s="121"/>
      <c r="I89" s="122"/>
      <c r="J89" s="163">
        <f t="shared" si="54"/>
        <v>0</v>
      </c>
      <c r="K89" s="293"/>
      <c r="L89" s="122"/>
      <c r="M89" s="163">
        <f t="shared" si="55"/>
        <v>0</v>
      </c>
      <c r="N89" s="124"/>
      <c r="O89" s="125"/>
      <c r="P89" s="134">
        <f t="shared" si="56"/>
        <v>0</v>
      </c>
      <c r="Q89" s="288"/>
      <c r="R89" s="289"/>
      <c r="S89" s="239"/>
      <c r="T89" s="130"/>
      <c r="U89" s="131"/>
      <c r="V89" s="101"/>
      <c r="W89" s="101"/>
    </row>
    <row r="90" spans="1:26" ht="15.75" customHeight="1" x14ac:dyDescent="0.15">
      <c r="A90" s="117" t="s">
        <v>93</v>
      </c>
      <c r="B90" s="118" t="s">
        <v>240</v>
      </c>
      <c r="C90" s="287" t="s">
        <v>241</v>
      </c>
      <c r="D90" s="120" t="s">
        <v>141</v>
      </c>
      <c r="E90" s="121"/>
      <c r="F90" s="122"/>
      <c r="G90" s="123">
        <f t="shared" si="53"/>
        <v>0</v>
      </c>
      <c r="H90" s="121"/>
      <c r="I90" s="122"/>
      <c r="J90" s="163">
        <f t="shared" si="54"/>
        <v>0</v>
      </c>
      <c r="K90" s="293"/>
      <c r="L90" s="122"/>
      <c r="M90" s="163">
        <f t="shared" si="55"/>
        <v>0</v>
      </c>
      <c r="N90" s="124"/>
      <c r="O90" s="125"/>
      <c r="P90" s="134">
        <f t="shared" si="56"/>
        <v>0</v>
      </c>
      <c r="Q90" s="288"/>
      <c r="R90" s="289"/>
      <c r="S90" s="239"/>
      <c r="T90" s="130"/>
      <c r="U90" s="131"/>
      <c r="V90" s="101"/>
      <c r="W90" s="101"/>
    </row>
    <row r="91" spans="1:26" ht="15.75" customHeight="1" x14ac:dyDescent="0.15">
      <c r="A91" s="164" t="s">
        <v>93</v>
      </c>
      <c r="B91" s="118" t="s">
        <v>242</v>
      </c>
      <c r="C91" s="166" t="s">
        <v>243</v>
      </c>
      <c r="D91" s="120" t="s">
        <v>141</v>
      </c>
      <c r="E91" s="121"/>
      <c r="F91" s="122"/>
      <c r="G91" s="123">
        <f t="shared" si="53"/>
        <v>0</v>
      </c>
      <c r="H91" s="121"/>
      <c r="I91" s="122"/>
      <c r="J91" s="163">
        <f t="shared" si="54"/>
        <v>0</v>
      </c>
      <c r="K91" s="293"/>
      <c r="L91" s="122"/>
      <c r="M91" s="163">
        <f t="shared" si="55"/>
        <v>0</v>
      </c>
      <c r="N91" s="124"/>
      <c r="O91" s="125"/>
      <c r="P91" s="134">
        <f t="shared" si="56"/>
        <v>0</v>
      </c>
      <c r="Q91" s="288"/>
      <c r="R91" s="289"/>
      <c r="S91" s="239"/>
      <c r="T91" s="130"/>
      <c r="U91" s="131"/>
      <c r="V91" s="101"/>
      <c r="W91" s="101"/>
    </row>
    <row r="92" spans="1:26" ht="15.75" customHeight="1" x14ac:dyDescent="0.15">
      <c r="A92" s="164" t="s">
        <v>93</v>
      </c>
      <c r="B92" s="118" t="s">
        <v>244</v>
      </c>
      <c r="C92" s="166" t="s">
        <v>245</v>
      </c>
      <c r="D92" s="120" t="s">
        <v>141</v>
      </c>
      <c r="E92" s="168"/>
      <c r="F92" s="169"/>
      <c r="G92" s="123">
        <f t="shared" si="53"/>
        <v>0</v>
      </c>
      <c r="H92" s="168"/>
      <c r="I92" s="169"/>
      <c r="J92" s="163">
        <f t="shared" si="54"/>
        <v>0</v>
      </c>
      <c r="K92" s="293"/>
      <c r="L92" s="122"/>
      <c r="M92" s="163">
        <f t="shared" si="55"/>
        <v>0</v>
      </c>
      <c r="N92" s="124"/>
      <c r="O92" s="125"/>
      <c r="P92" s="134">
        <f t="shared" si="56"/>
        <v>0</v>
      </c>
      <c r="Q92" s="288"/>
      <c r="R92" s="289"/>
      <c r="S92" s="239"/>
      <c r="T92" s="130"/>
      <c r="U92" s="131"/>
      <c r="V92" s="101"/>
      <c r="W92" s="101"/>
    </row>
    <row r="93" spans="1:26" ht="15.75" customHeight="1" thickBot="1" x14ac:dyDescent="0.2">
      <c r="A93" s="164" t="s">
        <v>93</v>
      </c>
      <c r="B93" s="118" t="s">
        <v>246</v>
      </c>
      <c r="C93" s="367" t="s">
        <v>247</v>
      </c>
      <c r="D93" s="167" t="s">
        <v>141</v>
      </c>
      <c r="E93" s="168">
        <f>G86</f>
        <v>0</v>
      </c>
      <c r="F93" s="169">
        <v>0.22</v>
      </c>
      <c r="G93" s="170">
        <f t="shared" si="53"/>
        <v>0</v>
      </c>
      <c r="H93" s="251"/>
      <c r="I93" s="252"/>
      <c r="J93" s="295">
        <f t="shared" si="54"/>
        <v>0</v>
      </c>
      <c r="K93" s="296"/>
      <c r="L93" s="252"/>
      <c r="M93" s="295">
        <f t="shared" si="55"/>
        <v>0</v>
      </c>
      <c r="N93" s="254"/>
      <c r="O93" s="255"/>
      <c r="P93" s="256">
        <f t="shared" si="56"/>
        <v>0</v>
      </c>
      <c r="Q93" s="288"/>
      <c r="R93" s="289"/>
      <c r="S93" s="259"/>
      <c r="T93" s="631"/>
      <c r="U93" s="632"/>
      <c r="V93" s="101"/>
      <c r="W93" s="101"/>
    </row>
    <row r="94" spans="1:26" ht="15" customHeight="1" thickBot="1" x14ac:dyDescent="0.2">
      <c r="A94" s="363" t="s">
        <v>248</v>
      </c>
      <c r="B94" s="364"/>
      <c r="C94" s="365"/>
      <c r="D94" s="301"/>
      <c r="E94" s="220">
        <f t="shared" ref="E94:P94" si="57">E83</f>
        <v>0</v>
      </c>
      <c r="F94" s="302">
        <f t="shared" si="57"/>
        <v>0.22</v>
      </c>
      <c r="G94" s="303">
        <f t="shared" si="57"/>
        <v>0</v>
      </c>
      <c r="H94" s="221">
        <f t="shared" si="57"/>
        <v>0</v>
      </c>
      <c r="I94" s="304">
        <f t="shared" si="57"/>
        <v>0</v>
      </c>
      <c r="J94" s="305">
        <f t="shared" si="57"/>
        <v>0</v>
      </c>
      <c r="K94" s="306">
        <f t="shared" si="57"/>
        <v>0</v>
      </c>
      <c r="L94" s="302">
        <f t="shared" si="57"/>
        <v>0</v>
      </c>
      <c r="M94" s="307">
        <f t="shared" si="57"/>
        <v>0</v>
      </c>
      <c r="N94" s="308">
        <f t="shared" si="57"/>
        <v>0</v>
      </c>
      <c r="O94" s="309">
        <f t="shared" si="57"/>
        <v>0</v>
      </c>
      <c r="P94" s="310">
        <f t="shared" si="57"/>
        <v>0</v>
      </c>
      <c r="Q94" s="220">
        <f>G94+M94</f>
        <v>0</v>
      </c>
      <c r="R94" s="311">
        <f>J94+P94</f>
        <v>0</v>
      </c>
      <c r="S94" s="307">
        <f>Q94-R94</f>
        <v>0</v>
      </c>
      <c r="T94" s="626"/>
      <c r="U94" s="630"/>
      <c r="V94" s="101"/>
      <c r="W94" s="101"/>
    </row>
    <row r="95" spans="1:26" ht="15" customHeight="1" x14ac:dyDescent="0.15">
      <c r="A95" s="354" t="s">
        <v>105</v>
      </c>
      <c r="B95" s="278">
        <v>8</v>
      </c>
      <c r="C95" s="368" t="s">
        <v>249</v>
      </c>
      <c r="D95" s="369"/>
      <c r="E95" s="370"/>
      <c r="F95" s="370"/>
      <c r="G95" s="370"/>
      <c r="H95" s="371"/>
      <c r="I95" s="372"/>
      <c r="J95" s="373">
        <f t="shared" ref="J95:J102" si="58">J84</f>
        <v>0</v>
      </c>
      <c r="K95" s="372"/>
      <c r="L95" s="372"/>
      <c r="M95" s="374"/>
      <c r="N95" s="371"/>
      <c r="O95" s="372"/>
      <c r="P95" s="372"/>
      <c r="Q95" s="375"/>
      <c r="R95" s="376"/>
      <c r="S95" s="376"/>
      <c r="T95" s="377"/>
      <c r="U95" s="378"/>
      <c r="V95" s="379"/>
      <c r="W95" s="379"/>
      <c r="X95" s="380"/>
      <c r="Y95" s="380"/>
      <c r="Z95" s="380"/>
    </row>
    <row r="96" spans="1:26" ht="15" customHeight="1" x14ac:dyDescent="0.15">
      <c r="A96" s="348" t="s">
        <v>93</v>
      </c>
      <c r="B96" s="349" t="s">
        <v>250</v>
      </c>
      <c r="C96" s="381" t="s">
        <v>251</v>
      </c>
      <c r="D96" s="162" t="s">
        <v>252</v>
      </c>
      <c r="E96" s="121"/>
      <c r="F96" s="122"/>
      <c r="G96" s="163">
        <f t="shared" ref="G96:G101" si="59">E96*F96</f>
        <v>0</v>
      </c>
      <c r="H96" s="382"/>
      <c r="I96" s="383"/>
      <c r="J96" s="384">
        <f t="shared" si="58"/>
        <v>0</v>
      </c>
      <c r="K96" s="383"/>
      <c r="L96" s="385"/>
      <c r="M96" s="385"/>
      <c r="N96" s="385"/>
      <c r="O96" s="385"/>
      <c r="P96" s="385"/>
      <c r="Q96" s="386"/>
      <c r="R96" s="386"/>
      <c r="S96" s="386"/>
      <c r="T96" s="387"/>
      <c r="U96" s="388"/>
      <c r="V96" s="101"/>
      <c r="W96" s="101"/>
    </row>
    <row r="97" spans="1:26" ht="15" customHeight="1" x14ac:dyDescent="0.15">
      <c r="A97" s="348" t="s">
        <v>93</v>
      </c>
      <c r="B97" s="349" t="s">
        <v>253</v>
      </c>
      <c r="C97" s="381" t="s">
        <v>254</v>
      </c>
      <c r="D97" s="162" t="s">
        <v>252</v>
      </c>
      <c r="E97" s="121"/>
      <c r="F97" s="122"/>
      <c r="G97" s="123">
        <f t="shared" si="59"/>
        <v>0</v>
      </c>
      <c r="H97" s="385"/>
      <c r="I97" s="385"/>
      <c r="J97" s="385">
        <f t="shared" si="58"/>
        <v>0</v>
      </c>
      <c r="K97" s="389"/>
      <c r="L97" s="385"/>
      <c r="M97" s="385"/>
      <c r="N97" s="385"/>
      <c r="O97" s="385"/>
      <c r="P97" s="385"/>
      <c r="Q97" s="385"/>
      <c r="R97" s="385"/>
      <c r="S97" s="385"/>
      <c r="T97" s="390"/>
      <c r="U97" s="391"/>
      <c r="V97" s="101"/>
      <c r="W97" s="101"/>
    </row>
    <row r="98" spans="1:26" ht="15" customHeight="1" x14ac:dyDescent="0.15">
      <c r="A98" s="348" t="s">
        <v>93</v>
      </c>
      <c r="B98" s="349" t="s">
        <v>255</v>
      </c>
      <c r="C98" s="381" t="s">
        <v>256</v>
      </c>
      <c r="D98" s="162" t="s">
        <v>257</v>
      </c>
      <c r="E98" s="392"/>
      <c r="F98" s="393"/>
      <c r="G98" s="123">
        <f t="shared" si="59"/>
        <v>0</v>
      </c>
      <c r="H98" s="385"/>
      <c r="I98" s="385"/>
      <c r="J98" s="385">
        <f t="shared" si="58"/>
        <v>0</v>
      </c>
      <c r="K98" s="389"/>
      <c r="L98" s="385"/>
      <c r="M98" s="385"/>
      <c r="N98" s="385"/>
      <c r="O98" s="385"/>
      <c r="P98" s="385"/>
      <c r="Q98" s="385"/>
      <c r="R98" s="385"/>
      <c r="S98" s="385"/>
      <c r="T98" s="390"/>
      <c r="U98" s="391"/>
      <c r="V98" s="101"/>
      <c r="W98" s="101"/>
    </row>
    <row r="99" spans="1:26" ht="15" customHeight="1" x14ac:dyDescent="0.15">
      <c r="A99" s="348" t="s">
        <v>93</v>
      </c>
      <c r="B99" s="349" t="s">
        <v>258</v>
      </c>
      <c r="C99" s="381" t="s">
        <v>259</v>
      </c>
      <c r="D99" s="162" t="s">
        <v>257</v>
      </c>
      <c r="E99" s="121"/>
      <c r="F99" s="122"/>
      <c r="G99" s="123">
        <f t="shared" si="59"/>
        <v>0</v>
      </c>
      <c r="H99" s="385"/>
      <c r="I99" s="385"/>
      <c r="J99" s="385">
        <f t="shared" si="58"/>
        <v>0</v>
      </c>
      <c r="K99" s="389"/>
      <c r="L99" s="385"/>
      <c r="M99" s="385"/>
      <c r="N99" s="385"/>
      <c r="O99" s="385"/>
      <c r="P99" s="385"/>
      <c r="Q99" s="385"/>
      <c r="R99" s="385"/>
      <c r="S99" s="385"/>
      <c r="T99" s="390"/>
      <c r="U99" s="391"/>
      <c r="V99" s="101"/>
      <c r="W99" s="101"/>
    </row>
    <row r="100" spans="1:26" ht="15" customHeight="1" x14ac:dyDescent="0.15">
      <c r="A100" s="348" t="s">
        <v>93</v>
      </c>
      <c r="B100" s="349" t="s">
        <v>260</v>
      </c>
      <c r="C100" s="381" t="s">
        <v>261</v>
      </c>
      <c r="D100" s="162" t="s">
        <v>257</v>
      </c>
      <c r="E100" s="121"/>
      <c r="F100" s="122"/>
      <c r="G100" s="123">
        <f t="shared" si="59"/>
        <v>0</v>
      </c>
      <c r="H100" s="385"/>
      <c r="I100" s="385"/>
      <c r="J100" s="385">
        <f t="shared" si="58"/>
        <v>0</v>
      </c>
      <c r="K100" s="385"/>
      <c r="L100" s="385"/>
      <c r="M100" s="385"/>
      <c r="N100" s="385"/>
      <c r="O100" s="385"/>
      <c r="P100" s="385"/>
      <c r="Q100" s="385"/>
      <c r="R100" s="385"/>
      <c r="S100" s="385"/>
      <c r="T100" s="390"/>
      <c r="U100" s="391"/>
      <c r="V100" s="101"/>
      <c r="W100" s="101"/>
    </row>
    <row r="101" spans="1:26" ht="15" customHeight="1" x14ac:dyDescent="0.15">
      <c r="A101" s="394" t="s">
        <v>93</v>
      </c>
      <c r="B101" s="395" t="s">
        <v>262</v>
      </c>
      <c r="C101" s="367" t="s">
        <v>263</v>
      </c>
      <c r="D101" s="396"/>
      <c r="E101" s="168">
        <f>G94</f>
        <v>0</v>
      </c>
      <c r="F101" s="169">
        <v>0.22</v>
      </c>
      <c r="G101" s="397">
        <f t="shared" si="59"/>
        <v>0</v>
      </c>
      <c r="H101" s="398"/>
      <c r="I101" s="398"/>
      <c r="J101" s="398">
        <f t="shared" si="58"/>
        <v>0</v>
      </c>
      <c r="K101" s="398"/>
      <c r="L101" s="398"/>
      <c r="M101" s="398"/>
      <c r="N101" s="398"/>
      <c r="O101" s="398"/>
      <c r="P101" s="398"/>
      <c r="Q101" s="398"/>
      <c r="R101" s="398"/>
      <c r="S101" s="398"/>
      <c r="T101" s="399"/>
      <c r="U101" s="400"/>
      <c r="V101" s="101"/>
      <c r="W101" s="101"/>
    </row>
    <row r="102" spans="1:26" ht="15" customHeight="1" thickBot="1" x14ac:dyDescent="0.2">
      <c r="A102" s="363" t="s">
        <v>264</v>
      </c>
      <c r="B102" s="364"/>
      <c r="C102" s="365"/>
      <c r="D102" s="401"/>
      <c r="E102" s="402">
        <f>SUM(E96:E100)</f>
        <v>0</v>
      </c>
      <c r="F102" s="266"/>
      <c r="G102" s="403">
        <f>SUM(G96:G101)</f>
        <v>0</v>
      </c>
      <c r="H102" s="222"/>
      <c r="I102" s="338"/>
      <c r="J102" s="305">
        <f t="shared" si="58"/>
        <v>0</v>
      </c>
      <c r="K102" s="404"/>
      <c r="L102" s="404"/>
      <c r="M102" s="405"/>
      <c r="N102" s="406"/>
      <c r="O102" s="404"/>
      <c r="P102" s="404"/>
      <c r="Q102" s="407"/>
      <c r="R102" s="407"/>
      <c r="S102" s="407"/>
      <c r="T102" s="408"/>
      <c r="U102" s="409"/>
      <c r="V102" s="101"/>
      <c r="W102" s="101"/>
    </row>
    <row r="103" spans="1:26" ht="30" customHeight="1" thickBot="1" x14ac:dyDescent="0.2">
      <c r="A103" s="410" t="s">
        <v>88</v>
      </c>
      <c r="B103" s="411" t="s">
        <v>32</v>
      </c>
      <c r="C103" s="412" t="s">
        <v>265</v>
      </c>
      <c r="D103" s="413"/>
      <c r="E103" s="414"/>
      <c r="F103" s="415"/>
      <c r="G103" s="415"/>
      <c r="H103" s="416"/>
      <c r="I103" s="417"/>
      <c r="J103" s="417"/>
      <c r="K103" s="417"/>
      <c r="L103" s="417"/>
      <c r="M103" s="418"/>
      <c r="N103" s="416"/>
      <c r="O103" s="417"/>
      <c r="P103" s="418"/>
      <c r="Q103" s="419"/>
      <c r="R103" s="420"/>
      <c r="S103" s="420"/>
      <c r="T103" s="421"/>
      <c r="U103" s="609"/>
      <c r="V103" s="101"/>
      <c r="W103" s="101"/>
    </row>
    <row r="104" spans="1:26" ht="30" customHeight="1" x14ac:dyDescent="0.15">
      <c r="A104" s="117" t="s">
        <v>93</v>
      </c>
      <c r="B104" s="118" t="s">
        <v>266</v>
      </c>
      <c r="C104" s="287" t="s">
        <v>267</v>
      </c>
      <c r="D104" s="422" t="s">
        <v>96</v>
      </c>
      <c r="E104" s="293"/>
      <c r="F104" s="122"/>
      <c r="G104" s="163">
        <f t="shared" ref="G104:G106" si="60">E104*F104</f>
        <v>0</v>
      </c>
      <c r="H104" s="423"/>
      <c r="I104" s="424"/>
      <c r="J104" s="425">
        <f>H104*I104</f>
        <v>0</v>
      </c>
      <c r="K104" s="426">
        <v>1</v>
      </c>
      <c r="L104" s="424">
        <v>250000</v>
      </c>
      <c r="M104" s="425">
        <f t="shared" ref="M104:M106" si="61">K104*L104</f>
        <v>250000</v>
      </c>
      <c r="N104" s="427">
        <v>1</v>
      </c>
      <c r="O104" s="428">
        <f>116000</f>
        <v>116000</v>
      </c>
      <c r="P104" s="429">
        <f t="shared" ref="P104:P106" si="62">N104*O104</f>
        <v>116000</v>
      </c>
      <c r="Q104" s="430">
        <f t="shared" ref="Q104:Q107" si="63">G104+M104</f>
        <v>250000</v>
      </c>
      <c r="R104" s="431">
        <f t="shared" ref="R104:R107" si="64">J104+P104</f>
        <v>116000</v>
      </c>
      <c r="S104" s="432">
        <f t="shared" ref="S104:S107" si="65">Q104-R104</f>
        <v>134000</v>
      </c>
      <c r="T104" s="433">
        <f t="shared" ref="T104:T107" si="66">S104/Q104</f>
        <v>0.53600000000000003</v>
      </c>
      <c r="U104" s="611"/>
      <c r="V104" s="101"/>
      <c r="W104" s="101"/>
    </row>
    <row r="105" spans="1:26" ht="30" customHeight="1" x14ac:dyDescent="0.15">
      <c r="A105" s="117" t="s">
        <v>93</v>
      </c>
      <c r="B105" s="118" t="s">
        <v>268</v>
      </c>
      <c r="C105" s="166" t="s">
        <v>269</v>
      </c>
      <c r="D105" s="435" t="s">
        <v>270</v>
      </c>
      <c r="E105" s="332">
        <v>2</v>
      </c>
      <c r="F105" s="333">
        <v>95000</v>
      </c>
      <c r="G105" s="334">
        <f t="shared" si="60"/>
        <v>190000</v>
      </c>
      <c r="H105" s="121">
        <v>2</v>
      </c>
      <c r="I105" s="122">
        <f>J105/H105</f>
        <v>96816.77</v>
      </c>
      <c r="J105" s="134">
        <f>126600+15000+279.5+3354.04+24210+24190</f>
        <v>193633.54</v>
      </c>
      <c r="K105" s="293"/>
      <c r="L105" s="122"/>
      <c r="M105" s="163">
        <f t="shared" si="61"/>
        <v>0</v>
      </c>
      <c r="N105" s="124"/>
      <c r="O105" s="125"/>
      <c r="P105" s="134">
        <f t="shared" si="62"/>
        <v>0</v>
      </c>
      <c r="Q105" s="288">
        <f t="shared" si="63"/>
        <v>190000</v>
      </c>
      <c r="R105" s="289">
        <f t="shared" si="64"/>
        <v>193633.54</v>
      </c>
      <c r="S105" s="239">
        <f t="shared" si="65"/>
        <v>-3633.5400000000081</v>
      </c>
      <c r="T105" s="436">
        <f t="shared" si="66"/>
        <v>-1.9123894736842149E-2</v>
      </c>
      <c r="U105" s="612"/>
      <c r="V105" s="101"/>
      <c r="W105" s="101"/>
    </row>
    <row r="106" spans="1:26" ht="30" customHeight="1" thickBot="1" x14ac:dyDescent="0.2">
      <c r="A106" s="164" t="s">
        <v>93</v>
      </c>
      <c r="B106" s="118" t="s">
        <v>271</v>
      </c>
      <c r="C106" s="166" t="s">
        <v>272</v>
      </c>
      <c r="D106" s="435" t="s">
        <v>270</v>
      </c>
      <c r="E106" s="124">
        <v>12</v>
      </c>
      <c r="F106" s="125">
        <v>5000</v>
      </c>
      <c r="G106" s="134">
        <f t="shared" si="60"/>
        <v>60000</v>
      </c>
      <c r="H106" s="121">
        <v>12</v>
      </c>
      <c r="I106" s="122">
        <v>5000</v>
      </c>
      <c r="J106" s="134">
        <f>H106*I106</f>
        <v>60000</v>
      </c>
      <c r="K106" s="293"/>
      <c r="L106" s="122"/>
      <c r="M106" s="163">
        <f t="shared" si="61"/>
        <v>0</v>
      </c>
      <c r="N106" s="124"/>
      <c r="O106" s="125"/>
      <c r="P106" s="134">
        <f t="shared" si="62"/>
        <v>0</v>
      </c>
      <c r="Q106" s="288">
        <f t="shared" si="63"/>
        <v>60000</v>
      </c>
      <c r="R106" s="289">
        <f t="shared" si="64"/>
        <v>60000</v>
      </c>
      <c r="S106" s="239">
        <f t="shared" si="65"/>
        <v>0</v>
      </c>
      <c r="T106" s="627">
        <f t="shared" si="66"/>
        <v>0</v>
      </c>
      <c r="U106" s="615"/>
      <c r="V106" s="101"/>
      <c r="W106" s="101"/>
    </row>
    <row r="107" spans="1:26" ht="15" customHeight="1" thickBot="1" x14ac:dyDescent="0.2">
      <c r="A107" s="438" t="s">
        <v>273</v>
      </c>
      <c r="B107" s="439"/>
      <c r="C107" s="440"/>
      <c r="D107" s="441"/>
      <c r="E107" s="442">
        <f t="shared" ref="E107:P107" si="67">SUM(E104:E106)</f>
        <v>14</v>
      </c>
      <c r="F107" s="443">
        <f t="shared" si="67"/>
        <v>100000</v>
      </c>
      <c r="G107" s="444">
        <f t="shared" si="67"/>
        <v>250000</v>
      </c>
      <c r="H107" s="445">
        <f t="shared" si="67"/>
        <v>14</v>
      </c>
      <c r="I107" s="446">
        <f t="shared" si="67"/>
        <v>101816.77</v>
      </c>
      <c r="J107" s="447">
        <f t="shared" si="67"/>
        <v>253633.54</v>
      </c>
      <c r="K107" s="448">
        <f t="shared" si="67"/>
        <v>1</v>
      </c>
      <c r="L107" s="443">
        <f t="shared" si="67"/>
        <v>250000</v>
      </c>
      <c r="M107" s="449">
        <f t="shared" si="67"/>
        <v>250000</v>
      </c>
      <c r="N107" s="450">
        <f t="shared" si="67"/>
        <v>1</v>
      </c>
      <c r="O107" s="451">
        <f t="shared" si="67"/>
        <v>116000</v>
      </c>
      <c r="P107" s="452">
        <f t="shared" si="67"/>
        <v>116000</v>
      </c>
      <c r="Q107" s="453">
        <f t="shared" si="63"/>
        <v>500000</v>
      </c>
      <c r="R107" s="454">
        <f t="shared" si="64"/>
        <v>369633.54000000004</v>
      </c>
      <c r="S107" s="455">
        <f t="shared" si="65"/>
        <v>130366.45999999996</v>
      </c>
      <c r="T107" s="629">
        <f t="shared" si="66"/>
        <v>0.26073291999999992</v>
      </c>
      <c r="U107" s="628"/>
      <c r="V107" s="101"/>
      <c r="W107" s="101"/>
    </row>
    <row r="108" spans="1:26" ht="15" customHeight="1" thickBot="1" x14ac:dyDescent="0.2">
      <c r="A108" s="410" t="s">
        <v>105</v>
      </c>
      <c r="B108" s="456" t="s">
        <v>33</v>
      </c>
      <c r="C108" s="316" t="s">
        <v>274</v>
      </c>
      <c r="D108" s="457"/>
      <c r="E108" s="91"/>
      <c r="F108" s="92"/>
      <c r="G108" s="92"/>
      <c r="H108" s="91"/>
      <c r="I108" s="92"/>
      <c r="J108" s="96"/>
      <c r="K108" s="92"/>
      <c r="L108" s="92"/>
      <c r="M108" s="96"/>
      <c r="N108" s="91"/>
      <c r="O108" s="92"/>
      <c r="P108" s="96"/>
      <c r="Q108" s="358"/>
      <c r="R108" s="359"/>
      <c r="S108" s="359"/>
      <c r="T108" s="458"/>
      <c r="U108" s="613"/>
      <c r="V108" s="101"/>
      <c r="W108" s="101"/>
    </row>
    <row r="109" spans="1:26" ht="30" customHeight="1" x14ac:dyDescent="0.15">
      <c r="A109" s="117" t="s">
        <v>93</v>
      </c>
      <c r="B109" s="459">
        <v>43840</v>
      </c>
      <c r="C109" s="460" t="s">
        <v>275</v>
      </c>
      <c r="D109" s="461"/>
      <c r="E109" s="462"/>
      <c r="F109" s="156"/>
      <c r="G109" s="157">
        <f t="shared" ref="G109:G110" si="68">E109*F109</f>
        <v>0</v>
      </c>
      <c r="H109" s="423"/>
      <c r="I109" s="424"/>
      <c r="J109" s="425">
        <f t="shared" ref="J109:J110" si="69">H109*I109</f>
        <v>0</v>
      </c>
      <c r="K109" s="462"/>
      <c r="L109" s="156"/>
      <c r="M109" s="157">
        <f t="shared" ref="M109:M110" si="70">K109*L109</f>
        <v>0</v>
      </c>
      <c r="N109" s="463"/>
      <c r="O109" s="464"/>
      <c r="P109" s="465">
        <f t="shared" ref="P109:P110" si="71">N109*O109</f>
        <v>0</v>
      </c>
      <c r="Q109" s="430"/>
      <c r="R109" s="431"/>
      <c r="S109" s="432"/>
      <c r="T109" s="433"/>
      <c r="U109" s="614"/>
      <c r="V109" s="101"/>
      <c r="W109" s="101"/>
    </row>
    <row r="110" spans="1:26" ht="30" customHeight="1" thickBot="1" x14ac:dyDescent="0.2">
      <c r="A110" s="164" t="s">
        <v>93</v>
      </c>
      <c r="B110" s="466">
        <v>43871</v>
      </c>
      <c r="C110" s="367" t="s">
        <v>276</v>
      </c>
      <c r="D110" s="467" t="s">
        <v>96</v>
      </c>
      <c r="E110" s="168"/>
      <c r="F110" s="169">
        <v>0.22</v>
      </c>
      <c r="G110" s="170">
        <f t="shared" si="68"/>
        <v>0</v>
      </c>
      <c r="H110" s="168"/>
      <c r="I110" s="169"/>
      <c r="J110" s="163">
        <f t="shared" si="69"/>
        <v>0</v>
      </c>
      <c r="K110" s="331"/>
      <c r="L110" s="169"/>
      <c r="M110" s="170">
        <f t="shared" si="70"/>
        <v>0</v>
      </c>
      <c r="N110" s="332"/>
      <c r="O110" s="333"/>
      <c r="P110" s="334">
        <f t="shared" si="71"/>
        <v>0</v>
      </c>
      <c r="Q110" s="257"/>
      <c r="R110" s="258"/>
      <c r="S110" s="259"/>
      <c r="T110" s="627"/>
      <c r="U110" s="615"/>
      <c r="V110" s="101"/>
      <c r="W110" s="101"/>
    </row>
    <row r="111" spans="1:26" ht="15" customHeight="1" thickBot="1" x14ac:dyDescent="0.2">
      <c r="A111" s="468" t="s">
        <v>277</v>
      </c>
      <c r="B111" s="469"/>
      <c r="C111" s="300"/>
      <c r="D111" s="301"/>
      <c r="E111" s="220">
        <f t="shared" ref="E111:P111" si="72">SUM(E109:E110)</f>
        <v>0</v>
      </c>
      <c r="F111" s="302">
        <f t="shared" si="72"/>
        <v>0.22</v>
      </c>
      <c r="G111" s="303">
        <f t="shared" si="72"/>
        <v>0</v>
      </c>
      <c r="H111" s="220">
        <f t="shared" si="72"/>
        <v>0</v>
      </c>
      <c r="I111" s="302">
        <f t="shared" si="72"/>
        <v>0</v>
      </c>
      <c r="J111" s="307">
        <f t="shared" si="72"/>
        <v>0</v>
      </c>
      <c r="K111" s="306">
        <f t="shared" si="72"/>
        <v>0</v>
      </c>
      <c r="L111" s="302">
        <f t="shared" si="72"/>
        <v>0</v>
      </c>
      <c r="M111" s="307">
        <f t="shared" si="72"/>
        <v>0</v>
      </c>
      <c r="N111" s="308">
        <f t="shared" si="72"/>
        <v>0</v>
      </c>
      <c r="O111" s="309">
        <f t="shared" si="72"/>
        <v>0</v>
      </c>
      <c r="P111" s="310">
        <f t="shared" si="72"/>
        <v>0</v>
      </c>
      <c r="Q111" s="220">
        <f>G111+M111</f>
        <v>0</v>
      </c>
      <c r="R111" s="311">
        <f>J111+P111</f>
        <v>0</v>
      </c>
      <c r="S111" s="307">
        <f>Q111-R111</f>
        <v>0</v>
      </c>
      <c r="T111" s="626"/>
      <c r="U111" s="625"/>
      <c r="V111" s="101"/>
      <c r="W111" s="101"/>
      <c r="X111" s="470"/>
      <c r="Y111" s="470"/>
      <c r="Z111" s="470"/>
    </row>
    <row r="112" spans="1:26" ht="54.75" customHeight="1" thickBot="1" x14ac:dyDescent="0.2">
      <c r="A112" s="277" t="s">
        <v>105</v>
      </c>
      <c r="B112" s="278">
        <v>11</v>
      </c>
      <c r="C112" s="279" t="s">
        <v>278</v>
      </c>
      <c r="D112" s="457"/>
      <c r="E112" s="91"/>
      <c r="F112" s="92"/>
      <c r="G112" s="92"/>
      <c r="H112" s="91"/>
      <c r="I112" s="92"/>
      <c r="J112" s="96"/>
      <c r="K112" s="92"/>
      <c r="L112" s="92"/>
      <c r="M112" s="96"/>
      <c r="N112" s="91"/>
      <c r="O112" s="92"/>
      <c r="P112" s="96"/>
      <c r="Q112" s="358"/>
      <c r="R112" s="359"/>
      <c r="S112" s="359"/>
      <c r="T112" s="471"/>
      <c r="U112" s="624"/>
      <c r="V112" s="101"/>
      <c r="W112" s="101"/>
      <c r="X112" s="470"/>
      <c r="Y112" s="470"/>
      <c r="Z112" s="470"/>
    </row>
    <row r="113" spans="1:26" ht="30" customHeight="1" thickBot="1" x14ac:dyDescent="0.2">
      <c r="A113" s="472" t="s">
        <v>93</v>
      </c>
      <c r="B113" s="473">
        <v>43841</v>
      </c>
      <c r="C113" s="460" t="s">
        <v>279</v>
      </c>
      <c r="D113" s="474" t="s">
        <v>270</v>
      </c>
      <c r="E113" s="155"/>
      <c r="F113" s="156"/>
      <c r="G113" s="475">
        <f>E113*F113</f>
        <v>0</v>
      </c>
      <c r="H113" s="155"/>
      <c r="I113" s="156"/>
      <c r="J113" s="157">
        <f>H113*I113</f>
        <v>0</v>
      </c>
      <c r="K113" s="462"/>
      <c r="L113" s="156"/>
      <c r="M113" s="157">
        <f>K113*L113</f>
        <v>0</v>
      </c>
      <c r="N113" s="463"/>
      <c r="O113" s="464"/>
      <c r="P113" s="465">
        <f>N113*O113</f>
        <v>0</v>
      </c>
      <c r="Q113" s="476"/>
      <c r="R113" s="477"/>
      <c r="S113" s="478"/>
      <c r="T113" s="622"/>
      <c r="U113" s="623"/>
      <c r="V113" s="101"/>
      <c r="W113" s="101"/>
      <c r="X113" s="470"/>
      <c r="Y113" s="470"/>
      <c r="Z113" s="470"/>
    </row>
    <row r="114" spans="1:26" ht="42" customHeight="1" thickBot="1" x14ac:dyDescent="0.2">
      <c r="A114" s="716" t="s">
        <v>280</v>
      </c>
      <c r="B114" s="717"/>
      <c r="C114" s="718"/>
      <c r="D114" s="480"/>
      <c r="E114" s="481">
        <f t="shared" ref="E114:P114" si="73">SUM(E113)</f>
        <v>0</v>
      </c>
      <c r="F114" s="482">
        <f t="shared" si="73"/>
        <v>0</v>
      </c>
      <c r="G114" s="483">
        <f t="shared" si="73"/>
        <v>0</v>
      </c>
      <c r="H114" s="481">
        <f t="shared" si="73"/>
        <v>0</v>
      </c>
      <c r="I114" s="482">
        <f t="shared" si="73"/>
        <v>0</v>
      </c>
      <c r="J114" s="482">
        <f t="shared" si="73"/>
        <v>0</v>
      </c>
      <c r="K114" s="484">
        <f t="shared" si="73"/>
        <v>0</v>
      </c>
      <c r="L114" s="482">
        <f t="shared" si="73"/>
        <v>0</v>
      </c>
      <c r="M114" s="482">
        <f t="shared" si="73"/>
        <v>0</v>
      </c>
      <c r="N114" s="485">
        <f t="shared" si="73"/>
        <v>0</v>
      </c>
      <c r="O114" s="310">
        <f t="shared" si="73"/>
        <v>0</v>
      </c>
      <c r="P114" s="310">
        <f t="shared" si="73"/>
        <v>0</v>
      </c>
      <c r="Q114" s="220">
        <f>G114+M114</f>
        <v>0</v>
      </c>
      <c r="R114" s="311">
        <f>J114+P114</f>
        <v>0</v>
      </c>
      <c r="S114" s="307">
        <f>Q114-R114</f>
        <v>0</v>
      </c>
      <c r="T114" s="620"/>
      <c r="U114" s="621"/>
      <c r="V114" s="101"/>
      <c r="W114" s="101"/>
      <c r="X114" s="470"/>
      <c r="Y114" s="470"/>
      <c r="Z114" s="470"/>
    </row>
    <row r="115" spans="1:26" ht="15.75" customHeight="1" thickBot="1" x14ac:dyDescent="0.2">
      <c r="A115" s="486" t="s">
        <v>88</v>
      </c>
      <c r="B115" s="487" t="s">
        <v>35</v>
      </c>
      <c r="C115" s="316" t="s">
        <v>281</v>
      </c>
      <c r="D115" s="488"/>
      <c r="E115" s="358"/>
      <c r="F115" s="359"/>
      <c r="G115" s="359"/>
      <c r="H115" s="358"/>
      <c r="I115" s="359"/>
      <c r="J115" s="359"/>
      <c r="K115" s="359"/>
      <c r="L115" s="359"/>
      <c r="M115" s="360"/>
      <c r="N115" s="358"/>
      <c r="O115" s="359"/>
      <c r="P115" s="360"/>
      <c r="Q115" s="358"/>
      <c r="R115" s="359"/>
      <c r="S115" s="359"/>
      <c r="T115" s="471"/>
      <c r="U115" s="619"/>
      <c r="V115" s="101"/>
      <c r="W115" s="101"/>
      <c r="X115" s="470"/>
      <c r="Y115" s="470"/>
      <c r="Z115" s="470"/>
    </row>
    <row r="116" spans="1:26" ht="30" customHeight="1" thickBot="1" x14ac:dyDescent="0.2">
      <c r="A116" s="152" t="s">
        <v>93</v>
      </c>
      <c r="B116" s="153" t="s">
        <v>282</v>
      </c>
      <c r="C116" s="489" t="s">
        <v>283</v>
      </c>
      <c r="D116" s="490" t="s">
        <v>284</v>
      </c>
      <c r="E116" s="155">
        <v>70</v>
      </c>
      <c r="F116" s="156">
        <v>2250</v>
      </c>
      <c r="G116" s="157">
        <f t="shared" ref="G116:G118" si="74">E116*F116</f>
        <v>157500</v>
      </c>
      <c r="H116" s="463">
        <v>1</v>
      </c>
      <c r="I116" s="464">
        <f>34875+45000+27000+1900+30375+20250</f>
        <v>159400</v>
      </c>
      <c r="J116" s="465">
        <f t="shared" ref="J116:J120" si="75">H116*I116</f>
        <v>159400</v>
      </c>
      <c r="K116" s="155"/>
      <c r="L116" s="156"/>
      <c r="M116" s="157">
        <f t="shared" ref="M116:M120" si="76">K116*L116</f>
        <v>0</v>
      </c>
      <c r="N116" s="463"/>
      <c r="O116" s="464"/>
      <c r="P116" s="465">
        <f t="shared" ref="P116:P120" si="77">N116*O116</f>
        <v>0</v>
      </c>
      <c r="Q116" s="476">
        <f t="shared" ref="Q116:Q119" si="78">G116+M116</f>
        <v>157500</v>
      </c>
      <c r="R116" s="491">
        <f t="shared" ref="R116:R119" si="79">J116+P116</f>
        <v>159400</v>
      </c>
      <c r="S116" s="492">
        <f t="shared" ref="S116:S119" si="80">Q116-R116</f>
        <v>-1900</v>
      </c>
      <c r="T116" s="493">
        <f t="shared" ref="T116:T119" si="81">S116/Q116</f>
        <v>-1.2063492063492064E-2</v>
      </c>
      <c r="U116" s="618"/>
      <c r="V116" s="101"/>
      <c r="W116" s="101"/>
      <c r="X116" s="470"/>
      <c r="Y116" s="470"/>
      <c r="Z116" s="470"/>
    </row>
    <row r="117" spans="1:26" ht="30" customHeight="1" x14ac:dyDescent="0.15">
      <c r="A117" s="117" t="s">
        <v>93</v>
      </c>
      <c r="B117" s="153" t="s">
        <v>285</v>
      </c>
      <c r="C117" s="494" t="s">
        <v>286</v>
      </c>
      <c r="D117" s="495" t="s">
        <v>287</v>
      </c>
      <c r="E117" s="124">
        <v>3457</v>
      </c>
      <c r="F117" s="125">
        <v>55</v>
      </c>
      <c r="G117" s="134">
        <f t="shared" si="74"/>
        <v>190135</v>
      </c>
      <c r="H117" s="124">
        <v>3457</v>
      </c>
      <c r="I117" s="125">
        <v>55</v>
      </c>
      <c r="J117" s="134">
        <f t="shared" si="75"/>
        <v>190135</v>
      </c>
      <c r="K117" s="121"/>
      <c r="L117" s="122"/>
      <c r="M117" s="163">
        <f t="shared" si="76"/>
        <v>0</v>
      </c>
      <c r="N117" s="332"/>
      <c r="O117" s="333"/>
      <c r="P117" s="334">
        <f t="shared" si="77"/>
        <v>0</v>
      </c>
      <c r="Q117" s="476">
        <f t="shared" si="78"/>
        <v>190135</v>
      </c>
      <c r="R117" s="491">
        <f t="shared" si="79"/>
        <v>190135</v>
      </c>
      <c r="S117" s="496">
        <f t="shared" si="80"/>
        <v>0</v>
      </c>
      <c r="T117" s="497">
        <f t="shared" si="81"/>
        <v>0</v>
      </c>
      <c r="U117" s="610"/>
      <c r="V117" s="101"/>
      <c r="W117" s="101"/>
    </row>
    <row r="118" spans="1:26" ht="30" customHeight="1" thickBot="1" x14ac:dyDescent="0.2">
      <c r="A118" s="164" t="s">
        <v>93</v>
      </c>
      <c r="B118" s="153" t="s">
        <v>288</v>
      </c>
      <c r="C118" s="498" t="s">
        <v>289</v>
      </c>
      <c r="D118" s="495" t="s">
        <v>287</v>
      </c>
      <c r="E118" s="124">
        <v>3457</v>
      </c>
      <c r="F118" s="333">
        <v>25</v>
      </c>
      <c r="G118" s="334">
        <f t="shared" si="74"/>
        <v>86425</v>
      </c>
      <c r="H118" s="254">
        <v>3457</v>
      </c>
      <c r="I118" s="255">
        <v>25</v>
      </c>
      <c r="J118" s="256">
        <f t="shared" si="75"/>
        <v>86425</v>
      </c>
      <c r="K118" s="168"/>
      <c r="L118" s="169"/>
      <c r="M118" s="397">
        <f t="shared" si="76"/>
        <v>0</v>
      </c>
      <c r="N118" s="125"/>
      <c r="O118" s="125"/>
      <c r="P118" s="125">
        <f t="shared" si="77"/>
        <v>0</v>
      </c>
      <c r="Q118" s="499">
        <f t="shared" si="78"/>
        <v>86425</v>
      </c>
      <c r="R118" s="491">
        <f t="shared" si="79"/>
        <v>86425</v>
      </c>
      <c r="S118" s="496">
        <f t="shared" si="80"/>
        <v>0</v>
      </c>
      <c r="T118" s="497">
        <f t="shared" si="81"/>
        <v>0</v>
      </c>
      <c r="U118" s="606"/>
      <c r="V118" s="101"/>
      <c r="W118" s="101"/>
    </row>
    <row r="119" spans="1:26" ht="30" customHeight="1" thickBot="1" x14ac:dyDescent="0.2">
      <c r="A119" s="164" t="s">
        <v>93</v>
      </c>
      <c r="B119" s="153" t="s">
        <v>290</v>
      </c>
      <c r="C119" s="498" t="s">
        <v>291</v>
      </c>
      <c r="D119" s="500" t="s">
        <v>284</v>
      </c>
      <c r="E119" s="168"/>
      <c r="F119" s="169"/>
      <c r="G119" s="170"/>
      <c r="H119" s="501"/>
      <c r="I119" s="502"/>
      <c r="J119" s="295">
        <f t="shared" si="75"/>
        <v>0</v>
      </c>
      <c r="K119" s="168">
        <v>30</v>
      </c>
      <c r="L119" s="169">
        <v>350</v>
      </c>
      <c r="M119" s="397">
        <f t="shared" si="76"/>
        <v>10500</v>
      </c>
      <c r="N119" s="125">
        <v>55</v>
      </c>
      <c r="O119" s="125">
        <v>300</v>
      </c>
      <c r="P119" s="125">
        <f t="shared" si="77"/>
        <v>16500</v>
      </c>
      <c r="Q119" s="499">
        <f t="shared" si="78"/>
        <v>10500</v>
      </c>
      <c r="R119" s="491">
        <f t="shared" si="79"/>
        <v>16500</v>
      </c>
      <c r="S119" s="496">
        <f t="shared" si="80"/>
        <v>-6000</v>
      </c>
      <c r="T119" s="497">
        <f t="shared" si="81"/>
        <v>-0.5714285714285714</v>
      </c>
      <c r="U119" s="606"/>
      <c r="V119" s="101"/>
      <c r="W119" s="101"/>
    </row>
    <row r="120" spans="1:26" ht="30" customHeight="1" thickBot="1" x14ac:dyDescent="0.2">
      <c r="A120" s="164" t="s">
        <v>93</v>
      </c>
      <c r="B120" s="503" t="s">
        <v>292</v>
      </c>
      <c r="C120" s="504" t="s">
        <v>293</v>
      </c>
      <c r="D120" s="167"/>
      <c r="E120" s="168">
        <f>G113</f>
        <v>0</v>
      </c>
      <c r="F120" s="169">
        <v>0.22</v>
      </c>
      <c r="G120" s="170">
        <f>E120*F120</f>
        <v>0</v>
      </c>
      <c r="H120" s="505"/>
      <c r="I120" s="506"/>
      <c r="J120" s="170">
        <f t="shared" si="75"/>
        <v>0</v>
      </c>
      <c r="K120" s="168">
        <f>M113</f>
        <v>0</v>
      </c>
      <c r="L120" s="169">
        <v>0.22</v>
      </c>
      <c r="M120" s="170">
        <f t="shared" si="76"/>
        <v>0</v>
      </c>
      <c r="N120" s="507">
        <v>0</v>
      </c>
      <c r="O120" s="508">
        <v>0</v>
      </c>
      <c r="P120" s="509">
        <f t="shared" si="77"/>
        <v>0</v>
      </c>
      <c r="Q120" s="476"/>
      <c r="R120" s="491"/>
      <c r="S120" s="496"/>
      <c r="T120" s="497"/>
      <c r="U120" s="617"/>
      <c r="V120" s="101"/>
      <c r="W120" s="101"/>
      <c r="X120" s="470"/>
      <c r="Y120" s="470"/>
      <c r="Z120" s="470"/>
    </row>
    <row r="121" spans="1:26" ht="15.75" customHeight="1" thickBot="1" x14ac:dyDescent="0.2">
      <c r="A121" s="700" t="s">
        <v>294</v>
      </c>
      <c r="B121" s="701"/>
      <c r="C121" s="699"/>
      <c r="D121" s="510"/>
      <c r="E121" s="511">
        <f t="shared" ref="E121:J121" si="82">SUM(E116:E118)</f>
        <v>6984</v>
      </c>
      <c r="F121" s="512">
        <f t="shared" si="82"/>
        <v>2330</v>
      </c>
      <c r="G121" s="513">
        <f t="shared" si="82"/>
        <v>434060</v>
      </c>
      <c r="H121" s="511">
        <f t="shared" si="82"/>
        <v>6915</v>
      </c>
      <c r="I121" s="512">
        <f t="shared" si="82"/>
        <v>159480</v>
      </c>
      <c r="J121" s="512">
        <f t="shared" si="82"/>
        <v>435960</v>
      </c>
      <c r="K121" s="514">
        <f t="shared" ref="K121:P121" si="83">SUM(K116:K120)</f>
        <v>30</v>
      </c>
      <c r="L121" s="514">
        <f t="shared" si="83"/>
        <v>350.22</v>
      </c>
      <c r="M121" s="514">
        <f t="shared" si="83"/>
        <v>10500</v>
      </c>
      <c r="N121" s="515">
        <f t="shared" si="83"/>
        <v>55</v>
      </c>
      <c r="O121" s="515">
        <f t="shared" si="83"/>
        <v>300</v>
      </c>
      <c r="P121" s="515">
        <f t="shared" si="83"/>
        <v>16500</v>
      </c>
      <c r="Q121" s="221">
        <f>G121+M121</f>
        <v>444560</v>
      </c>
      <c r="R121" s="338">
        <f>J121+P121</f>
        <v>452460</v>
      </c>
      <c r="S121" s="516">
        <f>Q121-R121</f>
        <v>-7900</v>
      </c>
      <c r="T121" s="517">
        <f>S121/Q121</f>
        <v>-1.7770379701277667E-2</v>
      </c>
      <c r="U121" s="616"/>
      <c r="V121" s="101"/>
      <c r="W121" s="101"/>
      <c r="X121" s="470"/>
      <c r="Y121" s="470"/>
      <c r="Z121" s="470"/>
    </row>
    <row r="122" spans="1:26" ht="15" customHeight="1" thickBot="1" x14ac:dyDescent="0.2">
      <c r="A122" s="518" t="s">
        <v>88</v>
      </c>
      <c r="B122" s="519" t="s">
        <v>36</v>
      </c>
      <c r="C122" s="520" t="s">
        <v>295</v>
      </c>
      <c r="D122" s="521"/>
      <c r="E122" s="419"/>
      <c r="F122" s="420"/>
      <c r="G122" s="420"/>
      <c r="H122" s="419"/>
      <c r="I122" s="420"/>
      <c r="J122" s="420"/>
      <c r="K122" s="420"/>
      <c r="L122" s="420"/>
      <c r="M122" s="522"/>
      <c r="N122" s="419"/>
      <c r="O122" s="420"/>
      <c r="P122" s="522"/>
      <c r="Q122" s="419"/>
      <c r="R122" s="420"/>
      <c r="S122" s="523"/>
      <c r="T122" s="524"/>
      <c r="U122" s="607"/>
      <c r="V122" s="101"/>
      <c r="W122" s="101"/>
      <c r="X122" s="470"/>
      <c r="Y122" s="470"/>
      <c r="Z122" s="470"/>
    </row>
    <row r="123" spans="1:26" ht="15" customHeight="1" thickBot="1" x14ac:dyDescent="0.2">
      <c r="A123" s="525" t="s">
        <v>90</v>
      </c>
      <c r="B123" s="526" t="s">
        <v>296</v>
      </c>
      <c r="C123" s="527" t="s">
        <v>297</v>
      </c>
      <c r="D123" s="327"/>
      <c r="E123" s="105">
        <f>SUM(E124:E126)</f>
        <v>3</v>
      </c>
      <c r="F123" s="106"/>
      <c r="G123" s="286">
        <f>SUM(G124:G127)</f>
        <v>100000</v>
      </c>
      <c r="H123" s="286"/>
      <c r="I123" s="286"/>
      <c r="J123" s="286">
        <f t="shared" ref="J123:R123" si="84">SUM(J124:J127)</f>
        <v>100000</v>
      </c>
      <c r="K123" s="286">
        <f t="shared" si="84"/>
        <v>0</v>
      </c>
      <c r="L123" s="286">
        <f t="shared" si="84"/>
        <v>0</v>
      </c>
      <c r="M123" s="286">
        <f t="shared" si="84"/>
        <v>0</v>
      </c>
      <c r="N123" s="286">
        <f t="shared" si="84"/>
        <v>0</v>
      </c>
      <c r="O123" s="286">
        <f t="shared" si="84"/>
        <v>0</v>
      </c>
      <c r="P123" s="286">
        <f t="shared" si="84"/>
        <v>0</v>
      </c>
      <c r="Q123" s="286">
        <f t="shared" si="84"/>
        <v>100000</v>
      </c>
      <c r="R123" s="107">
        <f t="shared" si="84"/>
        <v>100000</v>
      </c>
      <c r="S123" s="528">
        <f>Q123-R123</f>
        <v>0</v>
      </c>
      <c r="T123" s="529">
        <f>S123/Q123</f>
        <v>0</v>
      </c>
      <c r="U123" s="608"/>
      <c r="V123" s="101"/>
      <c r="W123" s="101"/>
    </row>
    <row r="124" spans="1:26" ht="30" customHeight="1" thickBot="1" x14ac:dyDescent="0.2">
      <c r="A124" s="348" t="s">
        <v>93</v>
      </c>
      <c r="B124" s="349" t="s">
        <v>298</v>
      </c>
      <c r="C124" s="530" t="s">
        <v>299</v>
      </c>
      <c r="D124" s="162"/>
      <c r="E124" s="121"/>
      <c r="F124" s="122"/>
      <c r="G124" s="163">
        <f t="shared" ref="G124:G127" si="85">E124*F124</f>
        <v>0</v>
      </c>
      <c r="H124" s="423"/>
      <c r="I124" s="424"/>
      <c r="J124" s="425">
        <f t="shared" ref="J124:J127" si="86">H124*I124</f>
        <v>0</v>
      </c>
      <c r="K124" s="426"/>
      <c r="L124" s="424"/>
      <c r="M124" s="425">
        <f t="shared" ref="M124:M127" si="87">K124*L124</f>
        <v>0</v>
      </c>
      <c r="N124" s="427"/>
      <c r="O124" s="428"/>
      <c r="P124" s="429">
        <f t="shared" ref="P124:P127" si="88">N124*O124</f>
        <v>0</v>
      </c>
      <c r="Q124" s="430"/>
      <c r="R124" s="531"/>
      <c r="S124" s="476"/>
      <c r="T124" s="433"/>
      <c r="U124" s="434"/>
      <c r="V124" s="101"/>
      <c r="W124" s="101"/>
    </row>
    <row r="125" spans="1:26" ht="30" customHeight="1" x14ac:dyDescent="0.15">
      <c r="A125" s="348" t="s">
        <v>93</v>
      </c>
      <c r="B125" s="349" t="s">
        <v>300</v>
      </c>
      <c r="C125" s="532" t="s">
        <v>301</v>
      </c>
      <c r="D125" s="162" t="s">
        <v>96</v>
      </c>
      <c r="E125" s="124">
        <v>2</v>
      </c>
      <c r="F125" s="125">
        <v>20000</v>
      </c>
      <c r="G125" s="134">
        <f t="shared" si="85"/>
        <v>40000</v>
      </c>
      <c r="H125" s="124">
        <v>2</v>
      </c>
      <c r="I125" s="125">
        <v>20000</v>
      </c>
      <c r="J125" s="134">
        <f t="shared" si="86"/>
        <v>40000</v>
      </c>
      <c r="K125" s="293"/>
      <c r="L125" s="122"/>
      <c r="M125" s="163">
        <f t="shared" si="87"/>
        <v>0</v>
      </c>
      <c r="N125" s="124"/>
      <c r="O125" s="125"/>
      <c r="P125" s="134">
        <f t="shared" si="88"/>
        <v>0</v>
      </c>
      <c r="Q125" s="430">
        <f t="shared" ref="Q125:Q126" si="89">G125+M125</f>
        <v>40000</v>
      </c>
      <c r="R125" s="531">
        <f t="shared" ref="R125:R126" si="90">J125+P125</f>
        <v>40000</v>
      </c>
      <c r="S125" s="288">
        <f t="shared" ref="S125:S126" si="91">Q125-R125</f>
        <v>0</v>
      </c>
      <c r="T125" s="436">
        <f t="shared" ref="T125:T126" si="92">S125/Q125</f>
        <v>0</v>
      </c>
      <c r="U125" s="437"/>
      <c r="V125" s="101"/>
      <c r="W125" s="101"/>
    </row>
    <row r="126" spans="1:26" ht="30" customHeight="1" x14ac:dyDescent="0.15">
      <c r="A126" s="348" t="s">
        <v>93</v>
      </c>
      <c r="B126" s="349" t="s">
        <v>302</v>
      </c>
      <c r="C126" s="532" t="s">
        <v>303</v>
      </c>
      <c r="D126" s="162" t="s">
        <v>161</v>
      </c>
      <c r="E126" s="124">
        <v>1</v>
      </c>
      <c r="F126" s="125">
        <v>60000</v>
      </c>
      <c r="G126" s="134">
        <f t="shared" si="85"/>
        <v>60000</v>
      </c>
      <c r="H126" s="124">
        <v>1</v>
      </c>
      <c r="I126" s="125">
        <v>60000</v>
      </c>
      <c r="J126" s="533">
        <f t="shared" si="86"/>
        <v>60000</v>
      </c>
      <c r="K126" s="293"/>
      <c r="L126" s="122"/>
      <c r="M126" s="163">
        <f t="shared" si="87"/>
        <v>0</v>
      </c>
      <c r="N126" s="124"/>
      <c r="O126" s="125"/>
      <c r="P126" s="134">
        <f t="shared" si="88"/>
        <v>0</v>
      </c>
      <c r="Q126" s="430">
        <f t="shared" si="89"/>
        <v>60000</v>
      </c>
      <c r="R126" s="531">
        <f t="shared" si="90"/>
        <v>60000</v>
      </c>
      <c r="S126" s="288">
        <f t="shared" si="91"/>
        <v>0</v>
      </c>
      <c r="T126" s="436">
        <f t="shared" si="92"/>
        <v>0</v>
      </c>
      <c r="U126" s="437"/>
      <c r="V126" s="101"/>
      <c r="W126" s="101"/>
    </row>
    <row r="127" spans="1:26" ht="30" customHeight="1" x14ac:dyDescent="0.15">
      <c r="A127" s="394" t="s">
        <v>93</v>
      </c>
      <c r="B127" s="395" t="s">
        <v>304</v>
      </c>
      <c r="C127" s="532" t="s">
        <v>305</v>
      </c>
      <c r="D127" s="396" t="s">
        <v>161</v>
      </c>
      <c r="E127" s="251"/>
      <c r="F127" s="252"/>
      <c r="G127" s="295">
        <f t="shared" si="85"/>
        <v>0</v>
      </c>
      <c r="H127" s="251"/>
      <c r="I127" s="252"/>
      <c r="J127" s="295">
        <f t="shared" si="86"/>
        <v>0</v>
      </c>
      <c r="K127" s="296"/>
      <c r="L127" s="252"/>
      <c r="M127" s="295">
        <f t="shared" si="87"/>
        <v>0</v>
      </c>
      <c r="N127" s="254"/>
      <c r="O127" s="255"/>
      <c r="P127" s="256">
        <f t="shared" si="88"/>
        <v>0</v>
      </c>
      <c r="Q127" s="430"/>
      <c r="R127" s="531"/>
      <c r="S127" s="350"/>
      <c r="T127" s="534"/>
      <c r="U127" s="535"/>
      <c r="V127" s="101"/>
      <c r="W127" s="101"/>
    </row>
    <row r="128" spans="1:26" ht="30" customHeight="1" x14ac:dyDescent="0.15">
      <c r="A128" s="536" t="s">
        <v>90</v>
      </c>
      <c r="B128" s="537" t="s">
        <v>306</v>
      </c>
      <c r="C128" s="538" t="s">
        <v>307</v>
      </c>
      <c r="D128" s="539"/>
      <c r="E128" s="540">
        <f>SUM(E129:E130)</f>
        <v>1870.5</v>
      </c>
      <c r="F128" s="541"/>
      <c r="G128" s="542">
        <f t="shared" ref="G128:P128" si="93">SUM(G129:G131)</f>
        <v>149640</v>
      </c>
      <c r="H128" s="540">
        <f t="shared" si="93"/>
        <v>1870.5</v>
      </c>
      <c r="I128" s="541">
        <f t="shared" si="93"/>
        <v>80</v>
      </c>
      <c r="J128" s="542">
        <f t="shared" si="93"/>
        <v>149640</v>
      </c>
      <c r="K128" s="543">
        <f t="shared" si="93"/>
        <v>1591.5</v>
      </c>
      <c r="L128" s="541">
        <f t="shared" si="93"/>
        <v>14080.22</v>
      </c>
      <c r="M128" s="542">
        <f t="shared" si="93"/>
        <v>196920</v>
      </c>
      <c r="N128" s="179">
        <f t="shared" si="93"/>
        <v>1601.5</v>
      </c>
      <c r="O128" s="180">
        <f t="shared" si="93"/>
        <v>16666.6666</v>
      </c>
      <c r="P128" s="181">
        <f t="shared" si="93"/>
        <v>375719.99900000001</v>
      </c>
      <c r="Q128" s="544">
        <f t="shared" ref="Q128:Q130" si="94">G128+M128</f>
        <v>346560</v>
      </c>
      <c r="R128" s="545">
        <f t="shared" ref="R128:R130" si="95">J128+P128</f>
        <v>525359.99900000007</v>
      </c>
      <c r="S128" s="544">
        <f t="shared" ref="S128:S130" si="96">Q128-R128</f>
        <v>-178799.99900000007</v>
      </c>
      <c r="T128" s="546">
        <f t="shared" ref="T128:T130" si="97">S128/Q128</f>
        <v>-0.51592797495383214</v>
      </c>
      <c r="U128" s="547"/>
      <c r="V128" s="116"/>
      <c r="W128" s="116"/>
    </row>
    <row r="129" spans="1:23" ht="30" customHeight="1" x14ac:dyDescent="0.15">
      <c r="A129" s="548" t="s">
        <v>93</v>
      </c>
      <c r="B129" s="549" t="s">
        <v>308</v>
      </c>
      <c r="C129" s="550" t="s">
        <v>309</v>
      </c>
      <c r="D129" s="154" t="s">
        <v>287</v>
      </c>
      <c r="E129" s="463">
        <v>1870.5</v>
      </c>
      <c r="F129" s="464">
        <v>80</v>
      </c>
      <c r="G129" s="465">
        <f t="shared" ref="G129:G131" si="98">E129*F129</f>
        <v>149640</v>
      </c>
      <c r="H129" s="463">
        <v>1870.5</v>
      </c>
      <c r="I129" s="464">
        <v>80</v>
      </c>
      <c r="J129" s="465">
        <f t="shared" ref="J129:J131" si="99">H129*I129</f>
        <v>149640</v>
      </c>
      <c r="K129" s="462">
        <v>1586.5</v>
      </c>
      <c r="L129" s="156">
        <v>80</v>
      </c>
      <c r="M129" s="157">
        <f t="shared" ref="M129:M131" si="100">K129*L129</f>
        <v>126920</v>
      </c>
      <c r="N129" s="463">
        <v>1586.5</v>
      </c>
      <c r="O129" s="464">
        <v>80</v>
      </c>
      <c r="P129" s="465">
        <f t="shared" ref="P129:P131" si="101">N129*O129</f>
        <v>126920</v>
      </c>
      <c r="Q129" s="476">
        <f t="shared" si="94"/>
        <v>276560</v>
      </c>
      <c r="R129" s="491">
        <f t="shared" si="95"/>
        <v>276560</v>
      </c>
      <c r="S129" s="476">
        <f t="shared" si="96"/>
        <v>0</v>
      </c>
      <c r="T129" s="479">
        <f t="shared" si="97"/>
        <v>0</v>
      </c>
      <c r="U129" s="551"/>
      <c r="V129" s="101"/>
      <c r="W129" s="101"/>
    </row>
    <row r="130" spans="1:23" ht="30" customHeight="1" x14ac:dyDescent="0.15">
      <c r="A130" s="348" t="s">
        <v>93</v>
      </c>
      <c r="B130" s="349" t="s">
        <v>310</v>
      </c>
      <c r="C130" s="381" t="s">
        <v>311</v>
      </c>
      <c r="D130" s="162" t="s">
        <v>312</v>
      </c>
      <c r="E130" s="121"/>
      <c r="F130" s="122"/>
      <c r="G130" s="163">
        <f t="shared" si="98"/>
        <v>0</v>
      </c>
      <c r="H130" s="121"/>
      <c r="I130" s="122"/>
      <c r="J130" s="163">
        <f t="shared" si="99"/>
        <v>0</v>
      </c>
      <c r="K130" s="293">
        <v>5</v>
      </c>
      <c r="L130" s="122">
        <v>14000</v>
      </c>
      <c r="M130" s="163">
        <f t="shared" si="100"/>
        <v>70000</v>
      </c>
      <c r="N130" s="124">
        <v>15</v>
      </c>
      <c r="O130" s="125">
        <v>16586.6666</v>
      </c>
      <c r="P130" s="134">
        <f t="shared" si="101"/>
        <v>248799.99900000001</v>
      </c>
      <c r="Q130" s="476">
        <f t="shared" si="94"/>
        <v>70000</v>
      </c>
      <c r="R130" s="491">
        <f t="shared" si="95"/>
        <v>248799.99900000001</v>
      </c>
      <c r="S130" s="288">
        <f t="shared" si="96"/>
        <v>-178799.99900000001</v>
      </c>
      <c r="T130" s="436">
        <f t="shared" si="97"/>
        <v>-2.5542857000000003</v>
      </c>
      <c r="U130" s="437"/>
      <c r="V130" s="101"/>
      <c r="W130" s="101"/>
    </row>
    <row r="131" spans="1:23" ht="30" customHeight="1" x14ac:dyDescent="0.15">
      <c r="A131" s="552" t="s">
        <v>93</v>
      </c>
      <c r="B131" s="349" t="s">
        <v>313</v>
      </c>
      <c r="C131" s="367" t="s">
        <v>314</v>
      </c>
      <c r="D131" s="396"/>
      <c r="E131" s="168"/>
      <c r="F131" s="169">
        <v>0.22</v>
      </c>
      <c r="G131" s="170">
        <f t="shared" si="98"/>
        <v>0</v>
      </c>
      <c r="H131" s="168"/>
      <c r="I131" s="169"/>
      <c r="J131" s="170">
        <f t="shared" si="99"/>
        <v>0</v>
      </c>
      <c r="K131" s="331">
        <v>0</v>
      </c>
      <c r="L131" s="169">
        <v>0.22</v>
      </c>
      <c r="M131" s="170">
        <f t="shared" si="100"/>
        <v>0</v>
      </c>
      <c r="N131" s="332"/>
      <c r="O131" s="333"/>
      <c r="P131" s="334">
        <f t="shared" si="101"/>
        <v>0</v>
      </c>
      <c r="Q131" s="476"/>
      <c r="R131" s="491"/>
      <c r="S131" s="257"/>
      <c r="T131" s="436"/>
      <c r="U131" s="553"/>
      <c r="V131" s="101"/>
      <c r="W131" s="101"/>
    </row>
    <row r="132" spans="1:23" ht="15" customHeight="1" x14ac:dyDescent="0.15">
      <c r="A132" s="525" t="s">
        <v>90</v>
      </c>
      <c r="B132" s="526" t="s">
        <v>315</v>
      </c>
      <c r="C132" s="554" t="s">
        <v>316</v>
      </c>
      <c r="D132" s="102"/>
      <c r="E132" s="105">
        <f t="shared" ref="E132:P132" si="102">SUM(E133)</f>
        <v>0</v>
      </c>
      <c r="F132" s="106">
        <f t="shared" si="102"/>
        <v>0</v>
      </c>
      <c r="G132" s="107">
        <f t="shared" si="102"/>
        <v>0</v>
      </c>
      <c r="H132" s="105">
        <f t="shared" si="102"/>
        <v>0</v>
      </c>
      <c r="I132" s="106">
        <f t="shared" si="102"/>
        <v>0</v>
      </c>
      <c r="J132" s="286">
        <f t="shared" si="102"/>
        <v>0</v>
      </c>
      <c r="K132" s="291">
        <f t="shared" si="102"/>
        <v>0</v>
      </c>
      <c r="L132" s="106">
        <f t="shared" si="102"/>
        <v>0</v>
      </c>
      <c r="M132" s="286">
        <f t="shared" si="102"/>
        <v>0</v>
      </c>
      <c r="N132" s="108">
        <f t="shared" si="102"/>
        <v>0</v>
      </c>
      <c r="O132" s="109">
        <f t="shared" si="102"/>
        <v>0</v>
      </c>
      <c r="P132" s="133">
        <f t="shared" si="102"/>
        <v>0</v>
      </c>
      <c r="Q132" s="111">
        <f>G132+M132</f>
        <v>0</v>
      </c>
      <c r="R132" s="555">
        <f>J132+P132</f>
        <v>0</v>
      </c>
      <c r="S132" s="556">
        <f>Q132-R132</f>
        <v>0</v>
      </c>
      <c r="T132" s="557"/>
      <c r="U132" s="558"/>
      <c r="V132" s="116"/>
      <c r="W132" s="116"/>
    </row>
    <row r="133" spans="1:23" ht="30" customHeight="1" x14ac:dyDescent="0.15">
      <c r="A133" s="348" t="s">
        <v>93</v>
      </c>
      <c r="B133" s="349" t="s">
        <v>317</v>
      </c>
      <c r="C133" s="381" t="s">
        <v>318</v>
      </c>
      <c r="D133" s="120" t="s">
        <v>141</v>
      </c>
      <c r="E133" s="121"/>
      <c r="F133" s="122"/>
      <c r="G133" s="123">
        <f>E133*F133</f>
        <v>0</v>
      </c>
      <c r="H133" s="121"/>
      <c r="I133" s="122"/>
      <c r="J133" s="163">
        <f>H133*I133</f>
        <v>0</v>
      </c>
      <c r="K133" s="293"/>
      <c r="L133" s="122"/>
      <c r="M133" s="163">
        <f>K133*L133</f>
        <v>0</v>
      </c>
      <c r="N133" s="124"/>
      <c r="O133" s="125"/>
      <c r="P133" s="134">
        <f>N133*O133</f>
        <v>0</v>
      </c>
      <c r="Q133" s="288"/>
      <c r="R133" s="559"/>
      <c r="S133" s="288"/>
      <c r="T133" s="436"/>
      <c r="U133" s="437"/>
      <c r="V133" s="101"/>
      <c r="W133" s="101"/>
    </row>
    <row r="134" spans="1:23" ht="15" customHeight="1" x14ac:dyDescent="0.15">
      <c r="A134" s="525" t="s">
        <v>105</v>
      </c>
      <c r="B134" s="560" t="s">
        <v>319</v>
      </c>
      <c r="C134" s="561" t="s">
        <v>295</v>
      </c>
      <c r="D134" s="102"/>
      <c r="E134" s="105">
        <f t="shared" ref="E134:F134" si="103">SUM(E135:E140)</f>
        <v>898</v>
      </c>
      <c r="F134" s="106">
        <f t="shared" si="103"/>
        <v>2552</v>
      </c>
      <c r="G134" s="107">
        <f>SUM(G135:G141)</f>
        <v>293615</v>
      </c>
      <c r="H134" s="105">
        <f t="shared" ref="H134:I134" si="104">SUM(H135:H140)</f>
        <v>1015</v>
      </c>
      <c r="I134" s="106">
        <f t="shared" si="104"/>
        <v>2016.3223</v>
      </c>
      <c r="J134" s="286">
        <f>SUM(J135:J141)</f>
        <v>288081.45509999996</v>
      </c>
      <c r="K134" s="291">
        <f t="shared" ref="K134:P134" si="105">SUM(K135:K140)</f>
        <v>180</v>
      </c>
      <c r="L134" s="106">
        <f t="shared" si="105"/>
        <v>5550</v>
      </c>
      <c r="M134" s="286">
        <f t="shared" si="105"/>
        <v>188000</v>
      </c>
      <c r="N134" s="108">
        <f t="shared" si="105"/>
        <v>167</v>
      </c>
      <c r="O134" s="109">
        <f t="shared" si="105"/>
        <v>500</v>
      </c>
      <c r="P134" s="133">
        <f t="shared" si="105"/>
        <v>83500</v>
      </c>
      <c r="Q134" s="556">
        <f t="shared" ref="Q134:Q141" si="106">G134+M134</f>
        <v>481615</v>
      </c>
      <c r="R134" s="562">
        <f t="shared" ref="R134:R141" si="107">J134+P134</f>
        <v>371581.45509999996</v>
      </c>
      <c r="S134" s="556">
        <f t="shared" ref="S134:S141" si="108">Q134-R134</f>
        <v>110033.54490000004</v>
      </c>
      <c r="T134" s="557">
        <f t="shared" ref="T134:T141" si="109">S134/Q134</f>
        <v>0.22846785274545028</v>
      </c>
      <c r="U134" s="558"/>
      <c r="V134" s="116"/>
      <c r="W134" s="116"/>
    </row>
    <row r="135" spans="1:23" ht="30" customHeight="1" x14ac:dyDescent="0.15">
      <c r="A135" s="348" t="s">
        <v>93</v>
      </c>
      <c r="B135" s="349" t="s">
        <v>320</v>
      </c>
      <c r="C135" s="381" t="s">
        <v>321</v>
      </c>
      <c r="D135" s="162" t="s">
        <v>270</v>
      </c>
      <c r="E135" s="121">
        <v>70</v>
      </c>
      <c r="F135" s="122">
        <v>3</v>
      </c>
      <c r="G135" s="163">
        <f t="shared" ref="G135:G141" si="110">E135*F135</f>
        <v>210</v>
      </c>
      <c r="H135" s="121">
        <v>56</v>
      </c>
      <c r="I135" s="122">
        <v>3</v>
      </c>
      <c r="J135" s="163">
        <f t="shared" ref="J135:J137" si="111">H135*I135</f>
        <v>168</v>
      </c>
      <c r="K135" s="121"/>
      <c r="L135" s="122"/>
      <c r="M135" s="163">
        <f t="shared" ref="M135:M141" si="112">K135*L135</f>
        <v>0</v>
      </c>
      <c r="N135" s="124"/>
      <c r="O135" s="125"/>
      <c r="P135" s="134">
        <f t="shared" ref="P135:P141" si="113">N135*O135</f>
        <v>0</v>
      </c>
      <c r="Q135" s="350">
        <f t="shared" si="106"/>
        <v>210</v>
      </c>
      <c r="R135" s="563">
        <f t="shared" si="107"/>
        <v>168</v>
      </c>
      <c r="S135" s="288">
        <f t="shared" si="108"/>
        <v>42</v>
      </c>
      <c r="T135" s="436">
        <f t="shared" si="109"/>
        <v>0.2</v>
      </c>
      <c r="U135" s="437"/>
      <c r="V135" s="101"/>
      <c r="W135" s="101"/>
    </row>
    <row r="136" spans="1:23" ht="30" customHeight="1" x14ac:dyDescent="0.15">
      <c r="A136" s="348" t="s">
        <v>93</v>
      </c>
      <c r="B136" s="349" t="s">
        <v>322</v>
      </c>
      <c r="C136" s="381" t="s">
        <v>323</v>
      </c>
      <c r="D136" s="162" t="s">
        <v>96</v>
      </c>
      <c r="E136" s="121">
        <v>5</v>
      </c>
      <c r="F136" s="122">
        <v>249</v>
      </c>
      <c r="G136" s="163">
        <f t="shared" si="110"/>
        <v>1245</v>
      </c>
      <c r="H136" s="121">
        <v>1</v>
      </c>
      <c r="I136" s="122">
        <v>249</v>
      </c>
      <c r="J136" s="163">
        <f t="shared" si="111"/>
        <v>249</v>
      </c>
      <c r="K136" s="121"/>
      <c r="L136" s="122"/>
      <c r="M136" s="163">
        <f t="shared" si="112"/>
        <v>0</v>
      </c>
      <c r="N136" s="124"/>
      <c r="O136" s="125"/>
      <c r="P136" s="134">
        <f t="shared" si="113"/>
        <v>0</v>
      </c>
      <c r="Q136" s="350">
        <f t="shared" si="106"/>
        <v>1245</v>
      </c>
      <c r="R136" s="563">
        <f t="shared" si="107"/>
        <v>249</v>
      </c>
      <c r="S136" s="288">
        <f t="shared" si="108"/>
        <v>996</v>
      </c>
      <c r="T136" s="436">
        <f t="shared" si="109"/>
        <v>0.8</v>
      </c>
      <c r="U136" s="437"/>
      <c r="V136" s="101"/>
      <c r="W136" s="101"/>
    </row>
    <row r="137" spans="1:23" ht="30" customHeight="1" x14ac:dyDescent="0.15">
      <c r="A137" s="348" t="s">
        <v>93</v>
      </c>
      <c r="B137" s="349" t="s">
        <v>324</v>
      </c>
      <c r="C137" s="564" t="s">
        <v>325</v>
      </c>
      <c r="D137" s="162" t="s">
        <v>312</v>
      </c>
      <c r="E137" s="124">
        <v>800</v>
      </c>
      <c r="F137" s="125">
        <v>300</v>
      </c>
      <c r="G137" s="134">
        <f t="shared" si="110"/>
        <v>240000</v>
      </c>
      <c r="H137" s="124">
        <v>937</v>
      </c>
      <c r="I137" s="125">
        <v>264.32229999999998</v>
      </c>
      <c r="J137" s="134">
        <f t="shared" si="111"/>
        <v>247669.99509999997</v>
      </c>
      <c r="K137" s="121"/>
      <c r="L137" s="122"/>
      <c r="M137" s="163">
        <f t="shared" si="112"/>
        <v>0</v>
      </c>
      <c r="N137" s="124"/>
      <c r="O137" s="125"/>
      <c r="P137" s="134">
        <f t="shared" si="113"/>
        <v>0</v>
      </c>
      <c r="Q137" s="350">
        <f t="shared" si="106"/>
        <v>240000</v>
      </c>
      <c r="R137" s="563">
        <f t="shared" si="107"/>
        <v>247669.99509999997</v>
      </c>
      <c r="S137" s="288">
        <f t="shared" si="108"/>
        <v>-7669.995099999971</v>
      </c>
      <c r="T137" s="436">
        <f t="shared" si="109"/>
        <v>-3.1958312916666544E-2</v>
      </c>
      <c r="U137" s="437"/>
      <c r="V137" s="101"/>
      <c r="W137" s="101"/>
    </row>
    <row r="138" spans="1:23" ht="30" customHeight="1" x14ac:dyDescent="0.15">
      <c r="A138" s="348" t="s">
        <v>93</v>
      </c>
      <c r="B138" s="349" t="s">
        <v>326</v>
      </c>
      <c r="C138" s="564" t="s">
        <v>327</v>
      </c>
      <c r="D138" s="162" t="s">
        <v>328</v>
      </c>
      <c r="E138" s="121">
        <v>23</v>
      </c>
      <c r="F138" s="122">
        <v>2000</v>
      </c>
      <c r="G138" s="163">
        <f t="shared" si="110"/>
        <v>46000</v>
      </c>
      <c r="H138" s="121">
        <v>21</v>
      </c>
      <c r="I138" s="122">
        <v>1500</v>
      </c>
      <c r="J138" s="163">
        <f>H138*I138-0.81+195.64+2347.64+1536.06+670.8+55.9</f>
        <v>36305.230000000003</v>
      </c>
      <c r="K138" s="121"/>
      <c r="L138" s="122"/>
      <c r="M138" s="163">
        <f t="shared" si="112"/>
        <v>0</v>
      </c>
      <c r="N138" s="124"/>
      <c r="O138" s="125"/>
      <c r="P138" s="134">
        <f t="shared" si="113"/>
        <v>0</v>
      </c>
      <c r="Q138" s="350">
        <f t="shared" si="106"/>
        <v>46000</v>
      </c>
      <c r="R138" s="563">
        <f t="shared" si="107"/>
        <v>36305.230000000003</v>
      </c>
      <c r="S138" s="288">
        <f t="shared" si="108"/>
        <v>9694.7699999999968</v>
      </c>
      <c r="T138" s="436">
        <f t="shared" si="109"/>
        <v>0.21075586956521733</v>
      </c>
      <c r="U138" s="437"/>
      <c r="V138" s="101"/>
      <c r="W138" s="101"/>
    </row>
    <row r="139" spans="1:23" ht="30" customHeight="1" x14ac:dyDescent="0.15">
      <c r="A139" s="348" t="s">
        <v>93</v>
      </c>
      <c r="B139" s="349" t="s">
        <v>329</v>
      </c>
      <c r="C139" s="564" t="s">
        <v>330</v>
      </c>
      <c r="D139" s="167" t="s">
        <v>161</v>
      </c>
      <c r="E139" s="168">
        <v>0</v>
      </c>
      <c r="F139" s="169">
        <v>0</v>
      </c>
      <c r="G139" s="170">
        <f t="shared" si="110"/>
        <v>0</v>
      </c>
      <c r="H139" s="121"/>
      <c r="I139" s="122"/>
      <c r="J139" s="163">
        <f t="shared" ref="J139:J141" si="114">H139*I139</f>
        <v>0</v>
      </c>
      <c r="K139" s="332">
        <v>20</v>
      </c>
      <c r="L139" s="333">
        <v>5000</v>
      </c>
      <c r="M139" s="334">
        <f t="shared" si="112"/>
        <v>100000</v>
      </c>
      <c r="N139" s="124"/>
      <c r="O139" s="125"/>
      <c r="P139" s="134">
        <f t="shared" si="113"/>
        <v>0</v>
      </c>
      <c r="Q139" s="350">
        <f t="shared" si="106"/>
        <v>100000</v>
      </c>
      <c r="R139" s="563">
        <f t="shared" si="107"/>
        <v>0</v>
      </c>
      <c r="S139" s="288">
        <f t="shared" si="108"/>
        <v>100000</v>
      </c>
      <c r="T139" s="436">
        <f t="shared" si="109"/>
        <v>1</v>
      </c>
      <c r="U139" s="437"/>
      <c r="V139" s="101"/>
      <c r="W139" s="101"/>
    </row>
    <row r="140" spans="1:23" ht="30" customHeight="1" x14ac:dyDescent="0.15">
      <c r="A140" s="552" t="s">
        <v>93</v>
      </c>
      <c r="B140" s="349" t="s">
        <v>331</v>
      </c>
      <c r="C140" s="564" t="s">
        <v>332</v>
      </c>
      <c r="D140" s="167" t="s">
        <v>284</v>
      </c>
      <c r="E140" s="168"/>
      <c r="F140" s="169"/>
      <c r="G140" s="170">
        <f t="shared" si="110"/>
        <v>0</v>
      </c>
      <c r="H140" s="251"/>
      <c r="I140" s="252"/>
      <c r="J140" s="295">
        <f t="shared" si="114"/>
        <v>0</v>
      </c>
      <c r="K140" s="168">
        <v>160</v>
      </c>
      <c r="L140" s="169">
        <v>550</v>
      </c>
      <c r="M140" s="170">
        <f t="shared" si="112"/>
        <v>88000</v>
      </c>
      <c r="N140" s="254">
        <v>167</v>
      </c>
      <c r="O140" s="255">
        <v>500</v>
      </c>
      <c r="P140" s="256">
        <f t="shared" si="113"/>
        <v>83500</v>
      </c>
      <c r="Q140" s="350">
        <f t="shared" si="106"/>
        <v>88000</v>
      </c>
      <c r="R140" s="563">
        <f t="shared" si="107"/>
        <v>83500</v>
      </c>
      <c r="S140" s="350">
        <f t="shared" si="108"/>
        <v>4500</v>
      </c>
      <c r="T140" s="534">
        <f t="shared" si="109"/>
        <v>5.113636363636364E-2</v>
      </c>
      <c r="U140" s="535"/>
      <c r="V140" s="101"/>
      <c r="W140" s="101"/>
    </row>
    <row r="141" spans="1:23" ht="30" customHeight="1" x14ac:dyDescent="0.15">
      <c r="A141" s="552" t="s">
        <v>93</v>
      </c>
      <c r="B141" s="349" t="s">
        <v>333</v>
      </c>
      <c r="C141" s="367" t="s">
        <v>334</v>
      </c>
      <c r="D141" s="396" t="s">
        <v>335</v>
      </c>
      <c r="E141" s="168">
        <v>28000</v>
      </c>
      <c r="F141" s="169">
        <v>0.22</v>
      </c>
      <c r="G141" s="170">
        <f t="shared" si="110"/>
        <v>6160</v>
      </c>
      <c r="H141" s="251">
        <v>1</v>
      </c>
      <c r="I141" s="252">
        <f>2869.35+819.88</f>
        <v>3689.23</v>
      </c>
      <c r="J141" s="295">
        <f t="shared" si="114"/>
        <v>3689.23</v>
      </c>
      <c r="K141" s="168">
        <v>0</v>
      </c>
      <c r="L141" s="169">
        <v>0.22</v>
      </c>
      <c r="M141" s="170">
        <f t="shared" si="112"/>
        <v>0</v>
      </c>
      <c r="N141" s="124"/>
      <c r="O141" s="125"/>
      <c r="P141" s="134">
        <f t="shared" si="113"/>
        <v>0</v>
      </c>
      <c r="Q141" s="350">
        <f t="shared" si="106"/>
        <v>6160</v>
      </c>
      <c r="R141" s="563">
        <f t="shared" si="107"/>
        <v>3689.23</v>
      </c>
      <c r="S141" s="350">
        <f t="shared" si="108"/>
        <v>2470.77</v>
      </c>
      <c r="T141" s="534">
        <f t="shared" si="109"/>
        <v>0.40109902597402597</v>
      </c>
      <c r="U141" s="535"/>
      <c r="V141" s="101"/>
      <c r="W141" s="101"/>
    </row>
    <row r="142" spans="1:23" ht="15.75" customHeight="1" x14ac:dyDescent="0.15">
      <c r="A142" s="700" t="s">
        <v>336</v>
      </c>
      <c r="B142" s="701"/>
      <c r="C142" s="699"/>
      <c r="D142" s="510"/>
      <c r="E142" s="511">
        <f>E134+E132+E128+E123</f>
        <v>2771.5</v>
      </c>
      <c r="F142" s="511"/>
      <c r="G142" s="511">
        <f t="shared" ref="G142:K142" si="115">G134+G132+G128+G123</f>
        <v>543255</v>
      </c>
      <c r="H142" s="511">
        <f t="shared" si="115"/>
        <v>2885.5</v>
      </c>
      <c r="I142" s="511">
        <f t="shared" si="115"/>
        <v>2096.3222999999998</v>
      </c>
      <c r="J142" s="511">
        <f t="shared" si="115"/>
        <v>537721.4550999999</v>
      </c>
      <c r="K142" s="511">
        <f t="shared" si="115"/>
        <v>1771.5</v>
      </c>
      <c r="L142" s="511"/>
      <c r="M142" s="511">
        <f t="shared" ref="M142:T142" si="116">M134+M132+M128+M123</f>
        <v>384920</v>
      </c>
      <c r="N142" s="511">
        <f t="shared" si="116"/>
        <v>1768.5</v>
      </c>
      <c r="O142" s="511">
        <f t="shared" si="116"/>
        <v>17166.6666</v>
      </c>
      <c r="P142" s="511">
        <f t="shared" si="116"/>
        <v>459219.99900000001</v>
      </c>
      <c r="Q142" s="511">
        <f t="shared" si="116"/>
        <v>928175</v>
      </c>
      <c r="R142" s="511">
        <f t="shared" si="116"/>
        <v>996941.45409999997</v>
      </c>
      <c r="S142" s="511">
        <f t="shared" si="116"/>
        <v>-68766.454100000032</v>
      </c>
      <c r="T142" s="565">
        <f t="shared" si="116"/>
        <v>-0.28746012220838185</v>
      </c>
      <c r="U142" s="566"/>
      <c r="V142" s="101"/>
      <c r="W142" s="101"/>
    </row>
    <row r="143" spans="1:23" ht="15.75" customHeight="1" x14ac:dyDescent="0.15">
      <c r="A143" s="567" t="s">
        <v>337</v>
      </c>
      <c r="B143" s="568"/>
      <c r="C143" s="569"/>
      <c r="D143" s="570"/>
      <c r="E143" s="571"/>
      <c r="F143" s="571"/>
      <c r="G143" s="572">
        <f>G33+G49+G65+G73+G81+G94+G107+G111+G114+G121+G142+G102+G41</f>
        <v>1912315</v>
      </c>
      <c r="H143" s="572"/>
      <c r="I143" s="572"/>
      <c r="J143" s="572">
        <f>J33+J49+J65+J73+J81+J94+J107+J111+J114+J121+J142+J102+J41</f>
        <v>1912314.9950999999</v>
      </c>
      <c r="K143" s="572"/>
      <c r="L143" s="572"/>
      <c r="M143" s="572">
        <f>M33+M49+M65+M73+M81+M94+M107+M111+M114+M121+M142+M102+M41</f>
        <v>1755420</v>
      </c>
      <c r="N143" s="572"/>
      <c r="O143" s="572"/>
      <c r="P143" s="572">
        <f t="shared" ref="P143:T143" si="117">P33+P49+P65+P73+P81+P94+P107+P111+P114+P121+P142+P102+P41</f>
        <v>1829400.469</v>
      </c>
      <c r="Q143" s="572">
        <f t="shared" si="117"/>
        <v>3667735</v>
      </c>
      <c r="R143" s="572">
        <f t="shared" si="117"/>
        <v>3741715.4640999995</v>
      </c>
      <c r="S143" s="572">
        <f t="shared" si="117"/>
        <v>-73980.464100000041</v>
      </c>
      <c r="T143" s="573">
        <f t="shared" si="117"/>
        <v>5.7370224918849022E-3</v>
      </c>
      <c r="U143" s="572"/>
      <c r="V143" s="574"/>
      <c r="W143" s="574"/>
    </row>
    <row r="144" spans="1:23" ht="15.75" customHeight="1" x14ac:dyDescent="0.2">
      <c r="A144" s="702"/>
      <c r="B144" s="680"/>
      <c r="C144" s="680"/>
      <c r="D144" s="575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6"/>
      <c r="P144" s="576"/>
      <c r="Q144" s="577"/>
      <c r="R144" s="577"/>
      <c r="S144" s="577"/>
      <c r="T144" s="578"/>
      <c r="U144" s="579"/>
      <c r="V144" s="3"/>
      <c r="W144" s="3"/>
    </row>
    <row r="145" spans="1:23" ht="15.75" customHeight="1" x14ac:dyDescent="0.2">
      <c r="A145" s="703" t="s">
        <v>338</v>
      </c>
      <c r="B145" s="701"/>
      <c r="C145" s="704"/>
      <c r="D145" s="580"/>
      <c r="E145" s="581"/>
      <c r="F145" s="581"/>
      <c r="G145" s="581">
        <f>Фінансування!C20-Витрати!G143</f>
        <v>0</v>
      </c>
      <c r="H145" s="581"/>
      <c r="I145" s="581"/>
      <c r="J145" s="581">
        <f>Фінансування!C21-Витрати!J143</f>
        <v>0</v>
      </c>
      <c r="K145" s="581"/>
      <c r="L145" s="581"/>
      <c r="M145" s="581">
        <f>Фінансування!J22-M143</f>
        <v>0</v>
      </c>
      <c r="N145" s="581"/>
      <c r="O145" s="581"/>
      <c r="P145" s="581">
        <f>Фінансування!J22-P143</f>
        <v>-73980.469000000041</v>
      </c>
      <c r="Q145" s="581">
        <f>Фінансування!N20-Витрати!Q143</f>
        <v>0</v>
      </c>
      <c r="R145" s="581">
        <f>Фінансування!N21-Витрати!R143</f>
        <v>0</v>
      </c>
      <c r="S145" s="582"/>
      <c r="T145" s="583"/>
      <c r="U145" s="584"/>
      <c r="V145" s="3"/>
      <c r="W145" s="3"/>
    </row>
    <row r="146" spans="1:23" ht="15.75" customHeight="1" x14ac:dyDescent="0.15">
      <c r="A146" s="13"/>
      <c r="B146" s="585"/>
      <c r="C146" s="586"/>
      <c r="D146" s="13"/>
      <c r="E146" s="13"/>
      <c r="F146" s="13"/>
      <c r="G146" s="13"/>
      <c r="H146" s="13"/>
      <c r="I146" s="13"/>
      <c r="J146" s="13"/>
      <c r="K146" s="587"/>
      <c r="L146" s="587"/>
      <c r="M146" s="587"/>
      <c r="N146" s="587"/>
      <c r="O146" s="587"/>
      <c r="P146" s="587"/>
      <c r="Q146" s="588"/>
      <c r="R146" s="588"/>
      <c r="S146" s="588"/>
      <c r="T146" s="588"/>
      <c r="U146" s="589"/>
    </row>
    <row r="147" spans="1:23" ht="15.75" customHeight="1" x14ac:dyDescent="0.15">
      <c r="A147" s="13"/>
      <c r="B147" s="585"/>
      <c r="C147" s="58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/>
      <c r="R147" s="11"/>
      <c r="S147" s="11"/>
      <c r="T147" s="11"/>
      <c r="U147" s="50"/>
    </row>
    <row r="148" spans="1:23" ht="15.75" customHeight="1" x14ac:dyDescent="0.15">
      <c r="A148" s="13"/>
      <c r="B148" s="585"/>
      <c r="C148" s="58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1"/>
      <c r="S148" s="11"/>
      <c r="T148" s="11"/>
      <c r="U148" s="50"/>
    </row>
    <row r="149" spans="1:23" ht="15.75" customHeight="1" x14ac:dyDescent="0.15">
      <c r="A149" s="13"/>
      <c r="B149" s="585"/>
      <c r="C149" s="58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/>
      <c r="R149" s="11"/>
      <c r="S149" s="11"/>
      <c r="T149" s="11"/>
      <c r="U149" s="50"/>
    </row>
    <row r="150" spans="1:23" ht="15.75" customHeight="1" x14ac:dyDescent="0.2">
      <c r="A150" s="13"/>
      <c r="B150" s="585"/>
      <c r="C150" s="48" t="s">
        <v>339</v>
      </c>
      <c r="D150" s="590"/>
      <c r="E150" s="590"/>
      <c r="G150" s="590"/>
      <c r="H150" s="590"/>
      <c r="I150" s="590"/>
      <c r="J150" s="13"/>
      <c r="K150" s="13"/>
      <c r="L150" s="13"/>
      <c r="M150" s="13"/>
      <c r="N150" s="13"/>
      <c r="O150" s="13"/>
      <c r="P150" s="13"/>
      <c r="Q150" s="11"/>
      <c r="R150" s="11"/>
      <c r="S150" s="11"/>
      <c r="T150" s="11"/>
      <c r="U150" s="50"/>
    </row>
    <row r="151" spans="1:23" ht="15.75" customHeight="1" x14ac:dyDescent="0.2">
      <c r="A151" s="13"/>
      <c r="B151" s="585"/>
      <c r="D151" s="48" t="s">
        <v>42</v>
      </c>
      <c r="G151" s="48" t="s">
        <v>43</v>
      </c>
      <c r="J151" s="13"/>
      <c r="K151" s="13"/>
      <c r="L151" s="13"/>
      <c r="M151" s="13"/>
      <c r="N151" s="13"/>
      <c r="O151" s="13"/>
      <c r="P151" s="13"/>
      <c r="Q151" s="11"/>
      <c r="R151" s="11"/>
      <c r="S151" s="11"/>
      <c r="T151" s="11"/>
      <c r="U151" s="50"/>
    </row>
    <row r="152" spans="1:23" ht="15.75" customHeight="1" x14ac:dyDescent="0.15">
      <c r="A152" s="13"/>
      <c r="B152" s="585"/>
      <c r="C152" s="58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/>
      <c r="R152" s="11"/>
      <c r="S152" s="11"/>
      <c r="T152" s="11"/>
      <c r="U152" s="50"/>
    </row>
    <row r="153" spans="1:23" ht="15.75" customHeight="1" x14ac:dyDescent="0.15">
      <c r="A153" s="13"/>
      <c r="B153" s="585"/>
      <c r="C153" s="58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/>
      <c r="R153" s="11"/>
      <c r="S153" s="11"/>
      <c r="T153" s="11"/>
      <c r="U153" s="50"/>
    </row>
    <row r="154" spans="1:23" ht="15.75" customHeight="1" x14ac:dyDescent="0.2">
      <c r="A154" s="48"/>
      <c r="B154" s="591"/>
      <c r="C154" s="592"/>
      <c r="L154" s="470"/>
      <c r="M154" s="470"/>
      <c r="N154" s="470"/>
      <c r="U154" s="592"/>
    </row>
    <row r="155" spans="1:23" ht="15.75" customHeight="1" x14ac:dyDescent="0.2">
      <c r="A155" s="48"/>
      <c r="B155" s="591"/>
      <c r="C155" s="592"/>
      <c r="U155" s="592"/>
    </row>
    <row r="156" spans="1:23" ht="15.75" customHeight="1" x14ac:dyDescent="0.2">
      <c r="A156" s="48"/>
      <c r="B156" s="591"/>
      <c r="C156" s="592"/>
      <c r="L156" s="593"/>
      <c r="N156" s="593"/>
      <c r="U156" s="592"/>
    </row>
    <row r="157" spans="1:23" ht="15.75" customHeight="1" x14ac:dyDescent="0.2">
      <c r="A157" s="48"/>
      <c r="B157" s="591"/>
      <c r="C157" s="592"/>
      <c r="U157" s="592"/>
    </row>
    <row r="158" spans="1:23" ht="15.75" customHeight="1" x14ac:dyDescent="0.2">
      <c r="A158" s="48"/>
      <c r="B158" s="591"/>
      <c r="C158" s="592"/>
      <c r="U158" s="592"/>
    </row>
    <row r="159" spans="1:23" ht="15.75" customHeight="1" x14ac:dyDescent="0.2">
      <c r="A159" s="48"/>
      <c r="B159" s="591"/>
      <c r="C159" s="592"/>
      <c r="U159" s="592"/>
    </row>
    <row r="160" spans="1:23" ht="15.75" customHeight="1" x14ac:dyDescent="0.2">
      <c r="A160" s="48"/>
      <c r="B160" s="591"/>
      <c r="C160" s="592"/>
      <c r="U160" s="592"/>
    </row>
    <row r="161" spans="1:21" ht="15.75" customHeight="1" x14ac:dyDescent="0.2">
      <c r="A161" s="48"/>
      <c r="B161" s="591"/>
      <c r="C161" s="592"/>
      <c r="U161" s="592"/>
    </row>
    <row r="162" spans="1:21" ht="15.75" customHeight="1" x14ac:dyDescent="0.2">
      <c r="A162" s="48"/>
      <c r="B162" s="591"/>
      <c r="C162" s="592"/>
      <c r="U162" s="592"/>
    </row>
    <row r="163" spans="1:21" ht="15.75" customHeight="1" x14ac:dyDescent="0.2">
      <c r="A163" s="48"/>
      <c r="B163" s="591"/>
      <c r="C163" s="592"/>
      <c r="U163" s="592"/>
    </row>
    <row r="164" spans="1:21" ht="15.75" customHeight="1" x14ac:dyDescent="0.2">
      <c r="A164" s="48"/>
      <c r="B164" s="591"/>
      <c r="C164" s="592"/>
      <c r="U164" s="592"/>
    </row>
    <row r="165" spans="1:21" ht="15.75" customHeight="1" x14ac:dyDescent="0.2">
      <c r="A165" s="48"/>
      <c r="B165" s="591"/>
      <c r="C165" s="592"/>
      <c r="U165" s="592"/>
    </row>
    <row r="166" spans="1:21" ht="15.75" customHeight="1" x14ac:dyDescent="0.2">
      <c r="A166" s="48"/>
      <c r="B166" s="591"/>
      <c r="C166" s="592"/>
      <c r="U166" s="592"/>
    </row>
    <row r="167" spans="1:21" ht="15.75" customHeight="1" x14ac:dyDescent="0.2">
      <c r="A167" s="48"/>
      <c r="B167" s="591"/>
      <c r="C167" s="592"/>
      <c r="U167" s="592"/>
    </row>
    <row r="168" spans="1:21" ht="15.75" customHeight="1" x14ac:dyDescent="0.2">
      <c r="A168" s="48"/>
      <c r="B168" s="591"/>
      <c r="C168" s="592"/>
      <c r="U168" s="592"/>
    </row>
    <row r="169" spans="1:21" ht="15.75" customHeight="1" x14ac:dyDescent="0.2">
      <c r="A169" s="48"/>
      <c r="B169" s="591"/>
      <c r="C169" s="592"/>
      <c r="U169" s="592"/>
    </row>
    <row r="170" spans="1:21" ht="15.75" customHeight="1" x14ac:dyDescent="0.2">
      <c r="A170" s="48"/>
      <c r="B170" s="591"/>
      <c r="C170" s="592"/>
      <c r="U170" s="592"/>
    </row>
    <row r="171" spans="1:21" ht="15.75" customHeight="1" x14ac:dyDescent="0.2">
      <c r="A171" s="48"/>
      <c r="B171" s="591"/>
      <c r="C171" s="592"/>
      <c r="U171" s="592"/>
    </row>
    <row r="172" spans="1:21" ht="15.75" customHeight="1" x14ac:dyDescent="0.2">
      <c r="A172" s="48"/>
      <c r="B172" s="591"/>
      <c r="C172" s="592"/>
      <c r="U172" s="592"/>
    </row>
    <row r="173" spans="1:21" ht="15.75" customHeight="1" x14ac:dyDescent="0.2">
      <c r="A173" s="48"/>
      <c r="B173" s="591"/>
      <c r="C173" s="592"/>
      <c r="U173" s="592"/>
    </row>
    <row r="174" spans="1:21" ht="15.75" customHeight="1" x14ac:dyDescent="0.2">
      <c r="A174" s="48"/>
      <c r="B174" s="591"/>
      <c r="C174" s="592"/>
      <c r="U174" s="592"/>
    </row>
    <row r="175" spans="1:21" ht="15.75" customHeight="1" x14ac:dyDescent="0.2">
      <c r="A175" s="48"/>
      <c r="B175" s="591"/>
      <c r="C175" s="592"/>
      <c r="U175" s="592"/>
    </row>
    <row r="176" spans="1:21" ht="15.75" customHeight="1" x14ac:dyDescent="0.2">
      <c r="A176" s="48"/>
      <c r="B176" s="591"/>
      <c r="C176" s="592"/>
      <c r="U176" s="592"/>
    </row>
    <row r="177" spans="1:21" ht="15.75" customHeight="1" x14ac:dyDescent="0.2">
      <c r="A177" s="48"/>
      <c r="B177" s="591"/>
      <c r="C177" s="592"/>
      <c r="U177" s="592"/>
    </row>
    <row r="178" spans="1:21" ht="15.75" customHeight="1" x14ac:dyDescent="0.2">
      <c r="A178" s="48"/>
      <c r="B178" s="591"/>
      <c r="C178" s="592"/>
      <c r="U178" s="592"/>
    </row>
    <row r="179" spans="1:21" ht="15.75" customHeight="1" x14ac:dyDescent="0.2">
      <c r="A179" s="48"/>
      <c r="B179" s="591"/>
      <c r="C179" s="592"/>
      <c r="U179" s="592"/>
    </row>
    <row r="180" spans="1:21" ht="15.75" customHeight="1" x14ac:dyDescent="0.2">
      <c r="A180" s="48"/>
      <c r="B180" s="591"/>
      <c r="C180" s="592"/>
      <c r="U180" s="592"/>
    </row>
    <row r="181" spans="1:21" ht="15.75" customHeight="1" x14ac:dyDescent="0.2">
      <c r="A181" s="48"/>
      <c r="B181" s="591"/>
      <c r="C181" s="592"/>
      <c r="U181" s="592"/>
    </row>
    <row r="182" spans="1:21" ht="15.75" customHeight="1" x14ac:dyDescent="0.2">
      <c r="A182" s="48"/>
      <c r="B182" s="591"/>
      <c r="C182" s="592"/>
      <c r="U182" s="592"/>
    </row>
    <row r="183" spans="1:21" ht="15.75" customHeight="1" x14ac:dyDescent="0.2">
      <c r="A183" s="48"/>
      <c r="B183" s="591"/>
      <c r="C183" s="592"/>
      <c r="U183" s="592"/>
    </row>
    <row r="184" spans="1:21" ht="15.75" customHeight="1" x14ac:dyDescent="0.2">
      <c r="A184" s="48"/>
      <c r="B184" s="591"/>
      <c r="C184" s="592"/>
      <c r="U184" s="592"/>
    </row>
    <row r="185" spans="1:21" ht="15.75" customHeight="1" x14ac:dyDescent="0.2">
      <c r="A185" s="48"/>
      <c r="B185" s="591"/>
      <c r="C185" s="592"/>
      <c r="U185" s="592"/>
    </row>
    <row r="186" spans="1:21" ht="15.75" customHeight="1" x14ac:dyDescent="0.2">
      <c r="A186" s="48"/>
      <c r="B186" s="591"/>
      <c r="C186" s="592"/>
      <c r="U186" s="592"/>
    </row>
    <row r="187" spans="1:21" ht="15.75" customHeight="1" x14ac:dyDescent="0.2">
      <c r="A187" s="48"/>
      <c r="B187" s="591"/>
      <c r="C187" s="592"/>
      <c r="U187" s="592"/>
    </row>
    <row r="188" spans="1:21" ht="15.75" customHeight="1" x14ac:dyDescent="0.2">
      <c r="A188" s="48"/>
      <c r="B188" s="591"/>
      <c r="C188" s="592"/>
      <c r="U188" s="592"/>
    </row>
    <row r="189" spans="1:21" ht="15.75" customHeight="1" x14ac:dyDescent="0.2">
      <c r="A189" s="48"/>
      <c r="B189" s="591"/>
      <c r="C189" s="592"/>
      <c r="U189" s="592"/>
    </row>
    <row r="190" spans="1:21" ht="15.75" customHeight="1" x14ac:dyDescent="0.2">
      <c r="A190" s="48"/>
      <c r="B190" s="591"/>
      <c r="C190" s="592"/>
      <c r="U190" s="592"/>
    </row>
    <row r="191" spans="1:21" ht="15.75" customHeight="1" x14ac:dyDescent="0.2">
      <c r="A191" s="48"/>
      <c r="B191" s="591"/>
      <c r="C191" s="592"/>
      <c r="U191" s="592"/>
    </row>
    <row r="192" spans="1:21" ht="15.75" customHeight="1" x14ac:dyDescent="0.2">
      <c r="A192" s="48"/>
      <c r="B192" s="591"/>
      <c r="C192" s="592"/>
      <c r="U192" s="592"/>
    </row>
    <row r="193" spans="1:21" ht="15.75" customHeight="1" x14ac:dyDescent="0.2">
      <c r="A193" s="48"/>
      <c r="B193" s="591"/>
      <c r="C193" s="592"/>
      <c r="U193" s="592"/>
    </row>
    <row r="194" spans="1:21" ht="15.75" customHeight="1" x14ac:dyDescent="0.2">
      <c r="A194" s="48"/>
      <c r="B194" s="591"/>
      <c r="C194" s="592"/>
      <c r="U194" s="592"/>
    </row>
    <row r="195" spans="1:21" ht="15.75" customHeight="1" x14ac:dyDescent="0.2">
      <c r="A195" s="48"/>
      <c r="B195" s="591"/>
      <c r="C195" s="592"/>
      <c r="U195" s="592"/>
    </row>
    <row r="196" spans="1:21" ht="15.75" customHeight="1" x14ac:dyDescent="0.2">
      <c r="A196" s="48"/>
      <c r="B196" s="591"/>
      <c r="C196" s="592"/>
      <c r="U196" s="592"/>
    </row>
    <row r="197" spans="1:21" ht="15.75" customHeight="1" x14ac:dyDescent="0.2">
      <c r="A197" s="48"/>
      <c r="B197" s="591"/>
      <c r="C197" s="592"/>
      <c r="U197" s="592"/>
    </row>
    <row r="198" spans="1:21" ht="15.75" customHeight="1" x14ac:dyDescent="0.2">
      <c r="A198" s="48"/>
      <c r="B198" s="591"/>
      <c r="C198" s="592"/>
      <c r="U198" s="592"/>
    </row>
    <row r="199" spans="1:21" ht="15.75" customHeight="1" x14ac:dyDescent="0.2">
      <c r="A199" s="48"/>
      <c r="B199" s="591"/>
      <c r="C199" s="592"/>
      <c r="U199" s="592"/>
    </row>
    <row r="200" spans="1:21" ht="15.75" customHeight="1" x14ac:dyDescent="0.2">
      <c r="A200" s="48"/>
      <c r="B200" s="591"/>
      <c r="C200" s="592"/>
      <c r="U200" s="592"/>
    </row>
    <row r="201" spans="1:21" ht="15.75" customHeight="1" x14ac:dyDescent="0.2">
      <c r="A201" s="48"/>
      <c r="B201" s="591"/>
      <c r="C201" s="592"/>
      <c r="U201" s="592"/>
    </row>
    <row r="202" spans="1:21" ht="15.75" customHeight="1" x14ac:dyDescent="0.2">
      <c r="A202" s="48"/>
      <c r="B202" s="591"/>
      <c r="C202" s="592"/>
      <c r="U202" s="592"/>
    </row>
    <row r="203" spans="1:21" ht="15.75" customHeight="1" x14ac:dyDescent="0.2">
      <c r="A203" s="48"/>
      <c r="B203" s="591"/>
      <c r="C203" s="592"/>
      <c r="U203" s="592"/>
    </row>
    <row r="204" spans="1:21" ht="15.75" customHeight="1" x14ac:dyDescent="0.2">
      <c r="A204" s="48"/>
      <c r="B204" s="591"/>
      <c r="C204" s="592"/>
      <c r="U204" s="592"/>
    </row>
    <row r="205" spans="1:21" ht="15.75" customHeight="1" x14ac:dyDescent="0.2">
      <c r="A205" s="48"/>
      <c r="B205" s="591"/>
      <c r="C205" s="592"/>
      <c r="U205" s="592"/>
    </row>
    <row r="206" spans="1:21" ht="15.75" customHeight="1" x14ac:dyDescent="0.2">
      <c r="A206" s="48"/>
      <c r="B206" s="591"/>
      <c r="C206" s="592"/>
      <c r="U206" s="592"/>
    </row>
    <row r="207" spans="1:21" ht="15.75" customHeight="1" x14ac:dyDescent="0.2">
      <c r="A207" s="48"/>
      <c r="B207" s="591"/>
      <c r="C207" s="592"/>
      <c r="U207" s="592"/>
    </row>
    <row r="208" spans="1:21" ht="15.75" customHeight="1" x14ac:dyDescent="0.2">
      <c r="A208" s="48"/>
      <c r="B208" s="591"/>
      <c r="C208" s="592"/>
      <c r="U208" s="592"/>
    </row>
    <row r="209" spans="1:21" ht="15.75" customHeight="1" x14ac:dyDescent="0.2">
      <c r="A209" s="48"/>
      <c r="B209" s="591"/>
      <c r="C209" s="592"/>
      <c r="U209" s="592"/>
    </row>
    <row r="210" spans="1:21" ht="15.75" customHeight="1" x14ac:dyDescent="0.2">
      <c r="A210" s="48"/>
      <c r="B210" s="591"/>
      <c r="C210" s="592"/>
      <c r="U210" s="592"/>
    </row>
    <row r="211" spans="1:21" ht="15.75" customHeight="1" x14ac:dyDescent="0.2">
      <c r="A211" s="48"/>
      <c r="B211" s="591"/>
      <c r="C211" s="592"/>
      <c r="U211" s="592"/>
    </row>
    <row r="212" spans="1:21" ht="15.75" customHeight="1" x14ac:dyDescent="0.2">
      <c r="A212" s="48"/>
      <c r="B212" s="591"/>
      <c r="C212" s="592"/>
      <c r="U212" s="592"/>
    </row>
    <row r="213" spans="1:21" ht="15.75" customHeight="1" x14ac:dyDescent="0.2">
      <c r="A213" s="48"/>
      <c r="B213" s="591"/>
      <c r="C213" s="592"/>
      <c r="U213" s="592"/>
    </row>
    <row r="214" spans="1:21" ht="15.75" customHeight="1" x14ac:dyDescent="0.2">
      <c r="A214" s="48"/>
      <c r="B214" s="591"/>
      <c r="C214" s="592"/>
      <c r="U214" s="592"/>
    </row>
    <row r="215" spans="1:21" ht="15.75" customHeight="1" x14ac:dyDescent="0.2">
      <c r="A215" s="48"/>
      <c r="B215" s="591"/>
      <c r="C215" s="592"/>
      <c r="U215" s="592"/>
    </row>
    <row r="216" spans="1:21" ht="15.75" customHeight="1" x14ac:dyDescent="0.2">
      <c r="A216" s="48"/>
      <c r="B216" s="591"/>
      <c r="C216" s="592"/>
      <c r="U216" s="592"/>
    </row>
    <row r="217" spans="1:21" ht="15.75" customHeight="1" x14ac:dyDescent="0.2">
      <c r="A217" s="48"/>
      <c r="B217" s="591"/>
      <c r="C217" s="592"/>
      <c r="U217" s="592"/>
    </row>
    <row r="218" spans="1:21" ht="15.75" customHeight="1" x14ac:dyDescent="0.2">
      <c r="A218" s="48"/>
      <c r="B218" s="591"/>
      <c r="C218" s="592"/>
      <c r="U218" s="592"/>
    </row>
    <row r="219" spans="1:21" ht="15.75" customHeight="1" x14ac:dyDescent="0.2">
      <c r="A219" s="48"/>
      <c r="B219" s="591"/>
      <c r="C219" s="592"/>
      <c r="U219" s="592"/>
    </row>
    <row r="220" spans="1:21" ht="15.75" customHeight="1" x14ac:dyDescent="0.2">
      <c r="A220" s="48"/>
      <c r="B220" s="591"/>
      <c r="C220" s="592"/>
      <c r="U220" s="592"/>
    </row>
    <row r="221" spans="1:21" ht="15.75" customHeight="1" x14ac:dyDescent="0.2">
      <c r="A221" s="48"/>
      <c r="B221" s="591"/>
      <c r="C221" s="592"/>
      <c r="U221" s="592"/>
    </row>
    <row r="222" spans="1:21" ht="15.75" customHeight="1" x14ac:dyDescent="0.2">
      <c r="A222" s="48"/>
      <c r="B222" s="591"/>
      <c r="C222" s="592"/>
      <c r="U222" s="592"/>
    </row>
    <row r="223" spans="1:21" ht="15.75" customHeight="1" x14ac:dyDescent="0.2">
      <c r="A223" s="48"/>
      <c r="B223" s="591"/>
      <c r="C223" s="592"/>
      <c r="U223" s="592"/>
    </row>
    <row r="224" spans="1:21" ht="15.75" customHeight="1" x14ac:dyDescent="0.2">
      <c r="A224" s="48"/>
      <c r="B224" s="591"/>
      <c r="C224" s="592"/>
      <c r="U224" s="592"/>
    </row>
    <row r="225" spans="1:21" ht="15.75" customHeight="1" x14ac:dyDescent="0.2">
      <c r="A225" s="48"/>
      <c r="B225" s="591"/>
      <c r="C225" s="592"/>
      <c r="U225" s="592"/>
    </row>
    <row r="226" spans="1:21" ht="15.75" customHeight="1" x14ac:dyDescent="0.2">
      <c r="A226" s="48"/>
      <c r="B226" s="591"/>
      <c r="C226" s="592"/>
      <c r="U226" s="592"/>
    </row>
    <row r="227" spans="1:21" ht="15.75" customHeight="1" x14ac:dyDescent="0.2">
      <c r="A227" s="48"/>
      <c r="B227" s="591"/>
      <c r="C227" s="592"/>
      <c r="U227" s="592"/>
    </row>
    <row r="228" spans="1:21" ht="15.75" customHeight="1" x14ac:dyDescent="0.2">
      <c r="A228" s="48"/>
      <c r="B228" s="591"/>
      <c r="C228" s="592"/>
      <c r="U228" s="592"/>
    </row>
    <row r="229" spans="1:21" ht="15.75" customHeight="1" x14ac:dyDescent="0.2">
      <c r="A229" s="48"/>
      <c r="B229" s="591"/>
      <c r="C229" s="592"/>
      <c r="U229" s="592"/>
    </row>
    <row r="230" spans="1:21" ht="15.75" customHeight="1" x14ac:dyDescent="0.2">
      <c r="A230" s="48"/>
      <c r="B230" s="591"/>
      <c r="C230" s="592"/>
      <c r="U230" s="592"/>
    </row>
    <row r="231" spans="1:21" ht="15.75" customHeight="1" x14ac:dyDescent="0.2">
      <c r="A231" s="48"/>
      <c r="B231" s="591"/>
      <c r="C231" s="592"/>
      <c r="U231" s="592"/>
    </row>
    <row r="232" spans="1:21" ht="15.75" customHeight="1" x14ac:dyDescent="0.2">
      <c r="A232" s="48"/>
      <c r="B232" s="591"/>
      <c r="C232" s="592"/>
      <c r="U232" s="592"/>
    </row>
    <row r="233" spans="1:21" ht="15.75" customHeight="1" x14ac:dyDescent="0.2">
      <c r="A233" s="48"/>
      <c r="B233" s="591"/>
      <c r="C233" s="592"/>
      <c r="U233" s="592"/>
    </row>
    <row r="234" spans="1:21" ht="15.75" customHeight="1" x14ac:dyDescent="0.2">
      <c r="A234" s="48"/>
      <c r="B234" s="591"/>
      <c r="C234" s="592"/>
      <c r="U234" s="592"/>
    </row>
    <row r="235" spans="1:21" ht="15.75" customHeight="1" x14ac:dyDescent="0.2">
      <c r="A235" s="48"/>
      <c r="B235" s="591"/>
      <c r="C235" s="592"/>
      <c r="U235" s="592"/>
    </row>
    <row r="236" spans="1:21" ht="15.75" customHeight="1" x14ac:dyDescent="0.2">
      <c r="A236" s="48"/>
      <c r="B236" s="591"/>
      <c r="C236" s="592"/>
      <c r="U236" s="592"/>
    </row>
    <row r="237" spans="1:21" ht="15.75" customHeight="1" x14ac:dyDescent="0.2">
      <c r="A237" s="48"/>
      <c r="B237" s="591"/>
      <c r="C237" s="592"/>
      <c r="U237" s="592"/>
    </row>
    <row r="238" spans="1:21" ht="15.75" customHeight="1" x14ac:dyDescent="0.2">
      <c r="A238" s="48"/>
      <c r="B238" s="591"/>
      <c r="C238" s="592"/>
      <c r="U238" s="592"/>
    </row>
    <row r="239" spans="1:21" ht="15.75" customHeight="1" x14ac:dyDescent="0.2">
      <c r="A239" s="48"/>
      <c r="B239" s="591"/>
      <c r="C239" s="592"/>
      <c r="U239" s="592"/>
    </row>
    <row r="240" spans="1:21" ht="15.75" customHeight="1" x14ac:dyDescent="0.2">
      <c r="A240" s="48"/>
      <c r="B240" s="591"/>
      <c r="C240" s="592"/>
      <c r="U240" s="592"/>
    </row>
    <row r="241" spans="1:21" ht="15.75" customHeight="1" x14ac:dyDescent="0.2">
      <c r="A241" s="48"/>
      <c r="B241" s="591"/>
      <c r="C241" s="592"/>
      <c r="U241" s="592"/>
    </row>
    <row r="242" spans="1:21" ht="15.75" customHeight="1" x14ac:dyDescent="0.2">
      <c r="A242" s="48"/>
      <c r="B242" s="591"/>
      <c r="C242" s="592"/>
      <c r="U242" s="592"/>
    </row>
    <row r="243" spans="1:21" ht="15.75" customHeight="1" x14ac:dyDescent="0.2">
      <c r="A243" s="48"/>
      <c r="B243" s="591"/>
      <c r="C243" s="592"/>
      <c r="U243" s="592"/>
    </row>
    <row r="244" spans="1:21" ht="15.75" customHeight="1" x14ac:dyDescent="0.2">
      <c r="A244" s="48"/>
      <c r="B244" s="591"/>
      <c r="C244" s="592"/>
      <c r="U244" s="592"/>
    </row>
    <row r="245" spans="1:21" ht="15.75" customHeight="1" x14ac:dyDescent="0.2">
      <c r="A245" s="48"/>
      <c r="B245" s="591"/>
      <c r="C245" s="592"/>
      <c r="U245" s="592"/>
    </row>
    <row r="246" spans="1:21" ht="15.75" customHeight="1" x14ac:dyDescent="0.2">
      <c r="A246" s="48"/>
      <c r="B246" s="591"/>
      <c r="C246" s="592"/>
      <c r="U246" s="592"/>
    </row>
    <row r="247" spans="1:21" ht="15.75" customHeight="1" x14ac:dyDescent="0.2">
      <c r="A247" s="48"/>
      <c r="B247" s="591"/>
      <c r="C247" s="592"/>
      <c r="U247" s="592"/>
    </row>
    <row r="248" spans="1:21" ht="15.75" customHeight="1" x14ac:dyDescent="0.2">
      <c r="A248" s="48"/>
      <c r="B248" s="591"/>
      <c r="C248" s="592"/>
      <c r="U248" s="592"/>
    </row>
    <row r="249" spans="1:21" ht="15.75" customHeight="1" x14ac:dyDescent="0.2">
      <c r="A249" s="48"/>
      <c r="B249" s="591"/>
      <c r="C249" s="592"/>
      <c r="U249" s="592"/>
    </row>
    <row r="250" spans="1:21" ht="15.75" customHeight="1" x14ac:dyDescent="0.2">
      <c r="A250" s="48"/>
      <c r="B250" s="591"/>
      <c r="C250" s="592"/>
      <c r="U250" s="592"/>
    </row>
    <row r="251" spans="1:21" ht="15.75" customHeight="1" x14ac:dyDescent="0.2">
      <c r="A251" s="48"/>
      <c r="B251" s="591"/>
      <c r="C251" s="592"/>
      <c r="U251" s="592"/>
    </row>
    <row r="252" spans="1:21" ht="15.75" customHeight="1" x14ac:dyDescent="0.2">
      <c r="A252" s="48"/>
      <c r="B252" s="591"/>
      <c r="C252" s="592"/>
      <c r="U252" s="592"/>
    </row>
    <row r="253" spans="1:21" ht="15.75" customHeight="1" x14ac:dyDescent="0.2">
      <c r="A253" s="48"/>
      <c r="B253" s="591"/>
      <c r="C253" s="592"/>
      <c r="U253" s="592"/>
    </row>
    <row r="254" spans="1:21" ht="15.75" customHeight="1" x14ac:dyDescent="0.2">
      <c r="A254" s="48"/>
      <c r="B254" s="591"/>
      <c r="C254" s="592"/>
      <c r="U254" s="592"/>
    </row>
    <row r="255" spans="1:21" ht="15.75" customHeight="1" x14ac:dyDescent="0.2">
      <c r="A255" s="48"/>
      <c r="B255" s="591"/>
      <c r="C255" s="592"/>
      <c r="U255" s="592"/>
    </row>
    <row r="256" spans="1:21" ht="15.75" customHeight="1" x14ac:dyDescent="0.2">
      <c r="A256" s="48"/>
      <c r="B256" s="591"/>
      <c r="C256" s="592"/>
      <c r="U256" s="592"/>
    </row>
    <row r="257" spans="1:21" ht="15.75" customHeight="1" x14ac:dyDescent="0.2">
      <c r="A257" s="48"/>
      <c r="B257" s="591"/>
      <c r="C257" s="592"/>
      <c r="U257" s="592"/>
    </row>
    <row r="258" spans="1:21" ht="15.75" customHeight="1" x14ac:dyDescent="0.2">
      <c r="A258" s="48"/>
      <c r="B258" s="591"/>
      <c r="C258" s="592"/>
      <c r="U258" s="592"/>
    </row>
    <row r="259" spans="1:21" ht="15.75" customHeight="1" x14ac:dyDescent="0.2">
      <c r="A259" s="48"/>
      <c r="B259" s="591"/>
      <c r="C259" s="592"/>
      <c r="U259" s="592"/>
    </row>
    <row r="260" spans="1:21" ht="15.75" customHeight="1" x14ac:dyDescent="0.2">
      <c r="A260" s="48"/>
      <c r="B260" s="591"/>
      <c r="C260" s="592"/>
      <c r="U260" s="592"/>
    </row>
    <row r="261" spans="1:21" ht="15.75" customHeight="1" x14ac:dyDescent="0.2">
      <c r="A261" s="48"/>
      <c r="B261" s="591"/>
      <c r="C261" s="592"/>
      <c r="U261" s="592"/>
    </row>
    <row r="262" spans="1:21" ht="15.75" customHeight="1" x14ac:dyDescent="0.2">
      <c r="A262" s="48"/>
      <c r="B262" s="591"/>
      <c r="C262" s="592"/>
      <c r="U262" s="592"/>
    </row>
    <row r="263" spans="1:21" ht="15.75" customHeight="1" x14ac:dyDescent="0.2">
      <c r="A263" s="48"/>
      <c r="B263" s="591"/>
      <c r="C263" s="592"/>
      <c r="U263" s="592"/>
    </row>
    <row r="264" spans="1:21" ht="15.75" customHeight="1" x14ac:dyDescent="0.2">
      <c r="A264" s="48"/>
      <c r="B264" s="591"/>
      <c r="C264" s="592"/>
      <c r="U264" s="592"/>
    </row>
    <row r="265" spans="1:21" ht="15.75" customHeight="1" x14ac:dyDescent="0.2">
      <c r="A265" s="48"/>
      <c r="B265" s="591"/>
      <c r="C265" s="592"/>
      <c r="U265" s="592"/>
    </row>
    <row r="266" spans="1:21" ht="15.75" customHeight="1" x14ac:dyDescent="0.2">
      <c r="A266" s="48"/>
      <c r="B266" s="591"/>
      <c r="C266" s="592"/>
      <c r="U266" s="592"/>
    </row>
    <row r="267" spans="1:21" ht="15.75" customHeight="1" x14ac:dyDescent="0.2">
      <c r="A267" s="48"/>
      <c r="B267" s="591"/>
      <c r="C267" s="592"/>
      <c r="U267" s="592"/>
    </row>
    <row r="268" spans="1:21" ht="15.75" customHeight="1" x14ac:dyDescent="0.2">
      <c r="A268" s="48"/>
      <c r="B268" s="591"/>
      <c r="C268" s="592"/>
      <c r="U268" s="592"/>
    </row>
    <row r="269" spans="1:21" ht="15.75" customHeight="1" x14ac:dyDescent="0.2">
      <c r="A269" s="48"/>
      <c r="B269" s="591"/>
      <c r="C269" s="592"/>
      <c r="U269" s="592"/>
    </row>
    <row r="270" spans="1:21" ht="15.75" customHeight="1" x14ac:dyDescent="0.2">
      <c r="A270" s="48"/>
      <c r="B270" s="591"/>
      <c r="C270" s="592"/>
      <c r="U270" s="592"/>
    </row>
    <row r="271" spans="1:21" ht="15.75" customHeight="1" x14ac:dyDescent="0.2">
      <c r="A271" s="48"/>
      <c r="B271" s="591"/>
      <c r="C271" s="592"/>
      <c r="U271" s="592"/>
    </row>
    <row r="272" spans="1:21" ht="15.75" customHeight="1" x14ac:dyDescent="0.2">
      <c r="A272" s="48"/>
      <c r="B272" s="591"/>
      <c r="C272" s="592"/>
      <c r="U272" s="592"/>
    </row>
    <row r="273" spans="1:21" ht="15.75" customHeight="1" x14ac:dyDescent="0.2">
      <c r="A273" s="48"/>
      <c r="B273" s="591"/>
      <c r="C273" s="592"/>
      <c r="U273" s="592"/>
    </row>
    <row r="274" spans="1:21" ht="15.75" customHeight="1" x14ac:dyDescent="0.2">
      <c r="A274" s="48"/>
      <c r="B274" s="591"/>
      <c r="C274" s="592"/>
      <c r="U274" s="592"/>
    </row>
    <row r="275" spans="1:21" ht="15.75" customHeight="1" x14ac:dyDescent="0.2">
      <c r="A275" s="48"/>
      <c r="B275" s="591"/>
      <c r="C275" s="592"/>
      <c r="U275" s="592"/>
    </row>
    <row r="276" spans="1:21" ht="15.75" customHeight="1" x14ac:dyDescent="0.2">
      <c r="A276" s="48"/>
      <c r="B276" s="591"/>
      <c r="C276" s="592"/>
      <c r="U276" s="592"/>
    </row>
    <row r="277" spans="1:21" ht="15.75" customHeight="1" x14ac:dyDescent="0.2">
      <c r="A277" s="48"/>
      <c r="B277" s="591"/>
      <c r="C277" s="592"/>
      <c r="U277" s="592"/>
    </row>
    <row r="278" spans="1:21" ht="15.75" customHeight="1" x14ac:dyDescent="0.2">
      <c r="A278" s="48"/>
      <c r="B278" s="591"/>
      <c r="C278" s="592"/>
      <c r="U278" s="592"/>
    </row>
    <row r="279" spans="1:21" ht="15.75" customHeight="1" x14ac:dyDescent="0.2">
      <c r="A279" s="48"/>
      <c r="B279" s="591"/>
      <c r="C279" s="592"/>
      <c r="U279" s="592"/>
    </row>
    <row r="280" spans="1:21" ht="15.75" customHeight="1" x14ac:dyDescent="0.2">
      <c r="A280" s="48"/>
      <c r="B280" s="591"/>
      <c r="C280" s="592"/>
      <c r="U280" s="592"/>
    </row>
    <row r="281" spans="1:21" ht="15.75" customHeight="1" x14ac:dyDescent="0.2">
      <c r="A281" s="48"/>
      <c r="B281" s="591"/>
      <c r="C281" s="592"/>
      <c r="U281" s="592"/>
    </row>
    <row r="282" spans="1:21" ht="15.75" customHeight="1" x14ac:dyDescent="0.2">
      <c r="A282" s="48"/>
      <c r="B282" s="591"/>
      <c r="C282" s="592"/>
      <c r="U282" s="592"/>
    </row>
    <row r="283" spans="1:21" ht="15.75" customHeight="1" x14ac:dyDescent="0.2">
      <c r="A283" s="48"/>
      <c r="B283" s="591"/>
      <c r="C283" s="592"/>
      <c r="U283" s="592"/>
    </row>
    <row r="284" spans="1:21" ht="15.75" customHeight="1" x14ac:dyDescent="0.2">
      <c r="A284" s="48"/>
      <c r="B284" s="591"/>
      <c r="C284" s="592"/>
      <c r="U284" s="592"/>
    </row>
    <row r="285" spans="1:21" ht="15.75" customHeight="1" x14ac:dyDescent="0.2">
      <c r="A285" s="48"/>
      <c r="B285" s="591"/>
      <c r="C285" s="592"/>
      <c r="U285" s="592"/>
    </row>
    <row r="286" spans="1:21" ht="15.75" customHeight="1" x14ac:dyDescent="0.2">
      <c r="A286" s="48"/>
      <c r="B286" s="591"/>
      <c r="C286" s="592"/>
      <c r="U286" s="592"/>
    </row>
    <row r="287" spans="1:21" ht="15.75" customHeight="1" x14ac:dyDescent="0.2">
      <c r="A287" s="48"/>
      <c r="B287" s="591"/>
      <c r="C287" s="592"/>
      <c r="U287" s="592"/>
    </row>
    <row r="288" spans="1:21" ht="15.75" customHeight="1" x14ac:dyDescent="0.2">
      <c r="A288" s="48"/>
      <c r="B288" s="591"/>
      <c r="C288" s="592"/>
      <c r="U288" s="592"/>
    </row>
    <row r="289" spans="1:21" ht="15.75" customHeight="1" x14ac:dyDescent="0.2">
      <c r="A289" s="48"/>
      <c r="B289" s="591"/>
      <c r="C289" s="592"/>
      <c r="U289" s="592"/>
    </row>
    <row r="290" spans="1:21" ht="15.75" customHeight="1" x14ac:dyDescent="0.2">
      <c r="A290" s="48"/>
      <c r="B290" s="591"/>
      <c r="C290" s="592"/>
      <c r="U290" s="592"/>
    </row>
    <row r="291" spans="1:21" ht="15.75" customHeight="1" x14ac:dyDescent="0.2">
      <c r="A291" s="48"/>
      <c r="B291" s="591"/>
      <c r="C291" s="592"/>
      <c r="U291" s="592"/>
    </row>
    <row r="292" spans="1:21" ht="15.75" customHeight="1" x14ac:dyDescent="0.2">
      <c r="A292" s="48"/>
      <c r="B292" s="591"/>
      <c r="C292" s="592"/>
      <c r="U292" s="592"/>
    </row>
    <row r="293" spans="1:21" ht="15.75" customHeight="1" x14ac:dyDescent="0.2">
      <c r="A293" s="48"/>
      <c r="B293" s="591"/>
      <c r="C293" s="592"/>
      <c r="U293" s="592"/>
    </row>
    <row r="294" spans="1:21" ht="15.75" customHeight="1" x14ac:dyDescent="0.2">
      <c r="A294" s="48"/>
      <c r="B294" s="591"/>
      <c r="C294" s="592"/>
      <c r="U294" s="592"/>
    </row>
    <row r="295" spans="1:21" ht="15.75" customHeight="1" x14ac:dyDescent="0.2">
      <c r="A295" s="48"/>
      <c r="B295" s="591"/>
      <c r="C295" s="592"/>
      <c r="U295" s="592"/>
    </row>
    <row r="296" spans="1:21" ht="15.75" customHeight="1" x14ac:dyDescent="0.2">
      <c r="A296" s="48"/>
      <c r="B296" s="591"/>
      <c r="C296" s="592"/>
      <c r="U296" s="592"/>
    </row>
    <row r="297" spans="1:21" ht="15.75" customHeight="1" x14ac:dyDescent="0.2">
      <c r="A297" s="48"/>
      <c r="B297" s="591"/>
      <c r="C297" s="592"/>
      <c r="U297" s="592"/>
    </row>
    <row r="298" spans="1:21" ht="15.75" customHeight="1" x14ac:dyDescent="0.2">
      <c r="A298" s="48"/>
      <c r="B298" s="591"/>
      <c r="C298" s="592"/>
      <c r="U298" s="592"/>
    </row>
    <row r="299" spans="1:21" ht="15.75" customHeight="1" x14ac:dyDescent="0.2">
      <c r="A299" s="48"/>
      <c r="B299" s="591"/>
      <c r="C299" s="592"/>
      <c r="U299" s="592"/>
    </row>
    <row r="300" spans="1:21" ht="15.75" customHeight="1" x14ac:dyDescent="0.2">
      <c r="A300" s="48"/>
      <c r="B300" s="591"/>
      <c r="C300" s="592"/>
      <c r="U300" s="592"/>
    </row>
    <row r="301" spans="1:21" ht="15.75" customHeight="1" x14ac:dyDescent="0.2">
      <c r="A301" s="48"/>
      <c r="B301" s="591"/>
      <c r="C301" s="592"/>
      <c r="U301" s="592"/>
    </row>
    <row r="302" spans="1:21" ht="15.75" customHeight="1" x14ac:dyDescent="0.2">
      <c r="A302" s="48"/>
      <c r="B302" s="591"/>
      <c r="C302" s="592"/>
      <c r="U302" s="592"/>
    </row>
    <row r="303" spans="1:21" ht="15.75" customHeight="1" x14ac:dyDescent="0.2">
      <c r="A303" s="48"/>
      <c r="B303" s="591"/>
      <c r="C303" s="592"/>
      <c r="U303" s="592"/>
    </row>
    <row r="304" spans="1:21" ht="15.75" customHeight="1" x14ac:dyDescent="0.2">
      <c r="A304" s="48"/>
      <c r="B304" s="591"/>
      <c r="C304" s="592"/>
      <c r="U304" s="592"/>
    </row>
    <row r="305" spans="1:21" ht="15.75" customHeight="1" x14ac:dyDescent="0.2">
      <c r="A305" s="48"/>
      <c r="B305" s="591"/>
      <c r="C305" s="592"/>
      <c r="U305" s="592"/>
    </row>
    <row r="306" spans="1:21" ht="15.75" customHeight="1" x14ac:dyDescent="0.2">
      <c r="A306" s="48"/>
      <c r="B306" s="591"/>
      <c r="C306" s="592"/>
      <c r="U306" s="592"/>
    </row>
    <row r="307" spans="1:21" ht="15.75" customHeight="1" x14ac:dyDescent="0.2">
      <c r="A307" s="48"/>
      <c r="B307" s="591"/>
      <c r="C307" s="592"/>
      <c r="U307" s="592"/>
    </row>
    <row r="308" spans="1:21" ht="15.75" customHeight="1" x14ac:dyDescent="0.2">
      <c r="A308" s="48"/>
      <c r="B308" s="591"/>
      <c r="C308" s="592"/>
      <c r="U308" s="592"/>
    </row>
    <row r="309" spans="1:21" ht="15.75" customHeight="1" x14ac:dyDescent="0.2">
      <c r="A309" s="48"/>
      <c r="B309" s="591"/>
      <c r="C309" s="592"/>
      <c r="U309" s="592"/>
    </row>
    <row r="310" spans="1:21" ht="15.75" customHeight="1" x14ac:dyDescent="0.2">
      <c r="A310" s="48"/>
      <c r="B310" s="591"/>
      <c r="C310" s="592"/>
      <c r="U310" s="592"/>
    </row>
    <row r="311" spans="1:21" ht="15.75" customHeight="1" x14ac:dyDescent="0.2">
      <c r="A311" s="48"/>
      <c r="B311" s="591"/>
      <c r="C311" s="592"/>
      <c r="U311" s="592"/>
    </row>
    <row r="312" spans="1:21" ht="15.75" customHeight="1" x14ac:dyDescent="0.2">
      <c r="A312" s="48"/>
      <c r="B312" s="591"/>
      <c r="C312" s="592"/>
      <c r="U312" s="592"/>
    </row>
    <row r="313" spans="1:21" ht="15.75" customHeight="1" x14ac:dyDescent="0.2">
      <c r="A313" s="48"/>
      <c r="B313" s="591"/>
      <c r="C313" s="592"/>
      <c r="U313" s="592"/>
    </row>
    <row r="314" spans="1:21" ht="15.75" customHeight="1" x14ac:dyDescent="0.2">
      <c r="A314" s="48"/>
      <c r="B314" s="591"/>
      <c r="C314" s="592"/>
      <c r="U314" s="592"/>
    </row>
    <row r="315" spans="1:21" ht="15.75" customHeight="1" x14ac:dyDescent="0.2">
      <c r="A315" s="48"/>
      <c r="B315" s="591"/>
      <c r="C315" s="592"/>
      <c r="U315" s="592"/>
    </row>
    <row r="316" spans="1:21" ht="15.75" customHeight="1" x14ac:dyDescent="0.2">
      <c r="A316" s="48"/>
      <c r="B316" s="591"/>
      <c r="C316" s="592"/>
      <c r="U316" s="592"/>
    </row>
    <row r="317" spans="1:21" ht="15.75" customHeight="1" x14ac:dyDescent="0.2">
      <c r="A317" s="48"/>
      <c r="B317" s="591"/>
      <c r="C317" s="592"/>
      <c r="U317" s="592"/>
    </row>
    <row r="318" spans="1:21" ht="15.75" customHeight="1" x14ac:dyDescent="0.2">
      <c r="A318" s="48"/>
      <c r="B318" s="591"/>
      <c r="C318" s="592"/>
      <c r="U318" s="592"/>
    </row>
    <row r="319" spans="1:21" ht="15.75" customHeight="1" x14ac:dyDescent="0.2">
      <c r="A319" s="48"/>
      <c r="B319" s="591"/>
      <c r="C319" s="592"/>
      <c r="U319" s="592"/>
    </row>
    <row r="320" spans="1:21" ht="15.75" customHeight="1" x14ac:dyDescent="0.2">
      <c r="A320" s="48"/>
      <c r="B320" s="591"/>
      <c r="C320" s="592"/>
      <c r="U320" s="592"/>
    </row>
    <row r="321" spans="1:21" ht="15.75" customHeight="1" x14ac:dyDescent="0.2">
      <c r="A321" s="48"/>
      <c r="B321" s="591"/>
      <c r="C321" s="592"/>
      <c r="U321" s="592"/>
    </row>
    <row r="322" spans="1:21" ht="15.75" customHeight="1" x14ac:dyDescent="0.2">
      <c r="A322" s="48"/>
      <c r="B322" s="591"/>
      <c r="C322" s="592"/>
      <c r="U322" s="592"/>
    </row>
    <row r="323" spans="1:21" ht="15.75" customHeight="1" x14ac:dyDescent="0.2">
      <c r="A323" s="48"/>
      <c r="B323" s="591"/>
      <c r="C323" s="592"/>
      <c r="U323" s="592"/>
    </row>
    <row r="324" spans="1:21" ht="15.75" customHeight="1" x14ac:dyDescent="0.2">
      <c r="A324" s="48"/>
      <c r="B324" s="591"/>
      <c r="C324" s="592"/>
      <c r="U324" s="592"/>
    </row>
    <row r="325" spans="1:21" ht="15.75" customHeight="1" x14ac:dyDescent="0.2">
      <c r="A325" s="48"/>
      <c r="B325" s="591"/>
      <c r="C325" s="592"/>
      <c r="U325" s="592"/>
    </row>
    <row r="326" spans="1:21" ht="15.75" customHeight="1" x14ac:dyDescent="0.2">
      <c r="A326" s="48"/>
      <c r="B326" s="591"/>
      <c r="C326" s="592"/>
      <c r="U326" s="592"/>
    </row>
    <row r="327" spans="1:21" ht="15.75" customHeight="1" x14ac:dyDescent="0.2">
      <c r="A327" s="48"/>
      <c r="B327" s="591"/>
      <c r="C327" s="592"/>
      <c r="U327" s="592"/>
    </row>
    <row r="328" spans="1:21" ht="15.75" customHeight="1" x14ac:dyDescent="0.2">
      <c r="A328" s="48"/>
      <c r="B328" s="591"/>
      <c r="C328" s="592"/>
      <c r="U328" s="592"/>
    </row>
    <row r="329" spans="1:21" ht="15.75" customHeight="1" x14ac:dyDescent="0.2">
      <c r="A329" s="48"/>
      <c r="B329" s="591"/>
      <c r="C329" s="592"/>
      <c r="U329" s="592"/>
    </row>
    <row r="330" spans="1:21" ht="15.75" customHeight="1" x14ac:dyDescent="0.2">
      <c r="A330" s="48"/>
      <c r="B330" s="591"/>
      <c r="C330" s="592"/>
      <c r="U330" s="592"/>
    </row>
    <row r="331" spans="1:21" ht="15.75" customHeight="1" x14ac:dyDescent="0.2">
      <c r="A331" s="48"/>
      <c r="B331" s="591"/>
      <c r="C331" s="592"/>
      <c r="U331" s="592"/>
    </row>
    <row r="332" spans="1:21" ht="15.75" customHeight="1" x14ac:dyDescent="0.2">
      <c r="A332" s="48"/>
      <c r="B332" s="591"/>
      <c r="C332" s="592"/>
      <c r="U332" s="592"/>
    </row>
    <row r="333" spans="1:21" ht="15.75" customHeight="1" x14ac:dyDescent="0.2">
      <c r="A333" s="48"/>
      <c r="B333" s="591"/>
      <c r="C333" s="592"/>
      <c r="U333" s="592"/>
    </row>
    <row r="334" spans="1:21" ht="15.75" customHeight="1" x14ac:dyDescent="0.2">
      <c r="A334" s="48"/>
      <c r="B334" s="591"/>
      <c r="C334" s="592"/>
      <c r="U334" s="592"/>
    </row>
    <row r="335" spans="1:21" ht="15.75" customHeight="1" x14ac:dyDescent="0.2">
      <c r="A335" s="48"/>
      <c r="B335" s="591"/>
      <c r="C335" s="592"/>
      <c r="U335" s="592"/>
    </row>
    <row r="336" spans="1:21" ht="15.75" customHeight="1" x14ac:dyDescent="0.2">
      <c r="A336" s="48"/>
      <c r="B336" s="591"/>
      <c r="C336" s="592"/>
      <c r="U336" s="592"/>
    </row>
    <row r="337" spans="1:21" ht="15.75" customHeight="1" x14ac:dyDescent="0.2">
      <c r="A337" s="48"/>
      <c r="B337" s="591"/>
      <c r="C337" s="592"/>
      <c r="U337" s="592"/>
    </row>
    <row r="338" spans="1:21" ht="15.75" customHeight="1" x14ac:dyDescent="0.2">
      <c r="A338" s="48"/>
      <c r="B338" s="591"/>
      <c r="C338" s="592"/>
      <c r="U338" s="592"/>
    </row>
    <row r="339" spans="1:21" ht="15.75" customHeight="1" x14ac:dyDescent="0.2">
      <c r="A339" s="48"/>
      <c r="B339" s="591"/>
      <c r="C339" s="592"/>
      <c r="U339" s="592"/>
    </row>
    <row r="340" spans="1:21" ht="15.75" customHeight="1" x14ac:dyDescent="0.2">
      <c r="A340" s="48"/>
      <c r="B340" s="591"/>
      <c r="C340" s="592"/>
      <c r="U340" s="592"/>
    </row>
    <row r="341" spans="1:21" ht="15.75" customHeight="1" x14ac:dyDescent="0.2">
      <c r="A341" s="48"/>
      <c r="B341" s="591"/>
      <c r="C341" s="592"/>
      <c r="U341" s="592"/>
    </row>
    <row r="342" spans="1:21" ht="15.75" customHeight="1" x14ac:dyDescent="0.2">
      <c r="A342" s="48"/>
      <c r="B342" s="591"/>
      <c r="C342" s="592"/>
      <c r="U342" s="592"/>
    </row>
    <row r="343" spans="1:21" ht="15.75" customHeight="1" x14ac:dyDescent="0.2">
      <c r="A343" s="48"/>
      <c r="B343" s="591"/>
      <c r="C343" s="592"/>
      <c r="U343" s="592"/>
    </row>
    <row r="344" spans="1:21" ht="15.75" customHeight="1" x14ac:dyDescent="0.2">
      <c r="A344" s="48"/>
      <c r="B344" s="591"/>
      <c r="C344" s="592"/>
      <c r="U344" s="592"/>
    </row>
    <row r="345" spans="1:21" ht="15.75" customHeight="1" x14ac:dyDescent="0.2">
      <c r="A345" s="48"/>
      <c r="B345" s="591"/>
      <c r="C345" s="592"/>
      <c r="U345" s="592"/>
    </row>
    <row r="346" spans="1:21" ht="15.75" customHeight="1" x14ac:dyDescent="0.2">
      <c r="A346" s="48"/>
      <c r="B346" s="591"/>
      <c r="C346" s="592"/>
      <c r="U346" s="592"/>
    </row>
    <row r="347" spans="1:21" ht="15.75" customHeight="1" x14ac:dyDescent="0.2">
      <c r="A347" s="48"/>
      <c r="B347" s="591"/>
      <c r="C347" s="592"/>
      <c r="U347" s="592"/>
    </row>
    <row r="348" spans="1:21" ht="15.75" customHeight="1" x14ac:dyDescent="0.2">
      <c r="A348" s="48"/>
      <c r="B348" s="591"/>
      <c r="C348" s="592"/>
      <c r="U348" s="592"/>
    </row>
    <row r="349" spans="1:21" ht="15.75" customHeight="1" x14ac:dyDescent="0.2">
      <c r="A349" s="48"/>
      <c r="B349" s="591"/>
      <c r="C349" s="592"/>
      <c r="U349" s="592"/>
    </row>
    <row r="350" spans="1:21" ht="15.75" customHeight="1" x14ac:dyDescent="0.2">
      <c r="A350" s="48"/>
      <c r="B350" s="591"/>
      <c r="C350" s="592"/>
      <c r="U350" s="592"/>
    </row>
    <row r="351" spans="1:21" ht="15.75" customHeight="1" x14ac:dyDescent="0.2">
      <c r="A351" s="48"/>
      <c r="B351" s="591"/>
      <c r="C351" s="592"/>
      <c r="U351" s="592"/>
    </row>
    <row r="352" spans="1:21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9:T9" xr:uid="{00000000-0009-0000-0000-000001000000}"/>
  <mergeCells count="22">
    <mergeCell ref="Q6:T6"/>
    <mergeCell ref="A6:A8"/>
    <mergeCell ref="B6:B8"/>
    <mergeCell ref="C6:C8"/>
    <mergeCell ref="D6:D8"/>
    <mergeCell ref="K6:P6"/>
    <mergeCell ref="U6:U8"/>
    <mergeCell ref="S7:T7"/>
    <mergeCell ref="A142:C142"/>
    <mergeCell ref="A144:C144"/>
    <mergeCell ref="A145:C145"/>
    <mergeCell ref="E6:J6"/>
    <mergeCell ref="E7:G7"/>
    <mergeCell ref="H7:J7"/>
    <mergeCell ref="E46:G48"/>
    <mergeCell ref="C66:G66"/>
    <mergeCell ref="A114:C114"/>
    <mergeCell ref="A121:C121"/>
    <mergeCell ref="K7:M7"/>
    <mergeCell ref="N7:P7"/>
    <mergeCell ref="Q7:Q8"/>
    <mergeCell ref="R7:R8"/>
  </mergeCells>
  <pageMargins left="0.25" right="0.25" top="0.75" bottom="0.75" header="0.3" footer="0.3"/>
  <pageSetup paperSize="9" scale="43" fitToHeight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20" workbookViewId="0"/>
  </sheetViews>
  <sheetFormatPr baseColWidth="10" defaultColWidth="12.6640625" defaultRowHeight="15" customHeight="1" x14ac:dyDescent="0.15"/>
  <cols>
    <col min="1" max="1" width="14.6640625" hidden="1" customWidth="1"/>
    <col min="2" max="2" width="8.5" customWidth="1"/>
    <col min="3" max="3" width="26.1640625" customWidth="1"/>
    <col min="4" max="4" width="14.1640625" customWidth="1"/>
    <col min="5" max="5" width="15.6640625" customWidth="1"/>
    <col min="6" max="6" width="14.1640625" customWidth="1"/>
    <col min="7" max="7" width="11.6640625" customWidth="1"/>
    <col min="8" max="8" width="12.1640625" customWidth="1"/>
    <col min="9" max="9" width="12" customWidth="1"/>
    <col min="10" max="10" width="13.5" customWidth="1"/>
    <col min="11" max="26" width="6.6640625" customWidth="1"/>
  </cols>
  <sheetData>
    <row r="1" spans="1:26" x14ac:dyDescent="0.2">
      <c r="A1" s="592"/>
      <c r="B1" s="592"/>
      <c r="C1" s="592"/>
      <c r="D1" s="3"/>
      <c r="E1" s="592"/>
      <c r="F1" s="3"/>
      <c r="G1" s="592"/>
      <c r="H1" s="592"/>
      <c r="I1" s="48"/>
      <c r="J1" s="594" t="s">
        <v>340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66.75" customHeight="1" x14ac:dyDescent="0.2">
      <c r="A2" s="592"/>
      <c r="B2" s="592"/>
      <c r="C2" s="592"/>
      <c r="D2" s="3"/>
      <c r="E2" s="592"/>
      <c r="F2" s="3"/>
      <c r="G2" s="592"/>
      <c r="H2" s="730" t="s">
        <v>341</v>
      </c>
      <c r="I2" s="680"/>
      <c r="J2" s="680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592"/>
      <c r="B3" s="592"/>
      <c r="C3" s="592"/>
      <c r="D3" s="3"/>
      <c r="E3" s="592"/>
      <c r="F3" s="3"/>
      <c r="G3" s="592"/>
      <c r="H3" s="592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6" x14ac:dyDescent="0.25">
      <c r="A4" s="592"/>
      <c r="B4" s="731" t="s">
        <v>342</v>
      </c>
      <c r="C4" s="680"/>
      <c r="D4" s="680"/>
      <c r="E4" s="680"/>
      <c r="F4" s="680"/>
      <c r="G4" s="680"/>
      <c r="H4" s="680"/>
      <c r="I4" s="680"/>
      <c r="J4" s="68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6" x14ac:dyDescent="0.25">
      <c r="A5" s="592"/>
      <c r="B5" s="731" t="s">
        <v>343</v>
      </c>
      <c r="C5" s="680"/>
      <c r="D5" s="680"/>
      <c r="E5" s="680"/>
      <c r="F5" s="680"/>
      <c r="G5" s="680"/>
      <c r="H5" s="680"/>
      <c r="I5" s="680"/>
      <c r="J5" s="68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0.25" customHeight="1" x14ac:dyDescent="0.25">
      <c r="A6" s="592"/>
      <c r="B6" s="732" t="s">
        <v>344</v>
      </c>
      <c r="C6" s="680"/>
      <c r="D6" s="680"/>
      <c r="E6" s="680"/>
      <c r="F6" s="680"/>
      <c r="G6" s="680"/>
      <c r="H6" s="680"/>
      <c r="I6" s="680"/>
      <c r="J6" s="68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6" x14ac:dyDescent="0.25">
      <c r="A7" s="592"/>
      <c r="B7" s="731" t="s">
        <v>345</v>
      </c>
      <c r="C7" s="680"/>
      <c r="D7" s="680"/>
      <c r="E7" s="680"/>
      <c r="F7" s="680"/>
      <c r="G7" s="680"/>
      <c r="H7" s="680"/>
      <c r="I7" s="680"/>
      <c r="J7" s="680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x14ac:dyDescent="0.2">
      <c r="A8" s="592"/>
      <c r="B8" s="592"/>
      <c r="C8" s="592"/>
      <c r="D8" s="3"/>
      <c r="E8" s="592"/>
      <c r="F8" s="3"/>
      <c r="G8" s="592"/>
      <c r="H8" s="592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x14ac:dyDescent="0.15">
      <c r="A9" s="15"/>
      <c r="B9" s="733" t="s">
        <v>346</v>
      </c>
      <c r="C9" s="729"/>
      <c r="D9" s="734"/>
      <c r="E9" s="735" t="s">
        <v>347</v>
      </c>
      <c r="F9" s="729"/>
      <c r="G9" s="729"/>
      <c r="H9" s="729"/>
      <c r="I9" s="729"/>
      <c r="J9" s="73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96" x14ac:dyDescent="0.15">
      <c r="A10" s="595" t="s">
        <v>348</v>
      </c>
      <c r="B10" s="595" t="s">
        <v>349</v>
      </c>
      <c r="C10" s="595" t="s">
        <v>50</v>
      </c>
      <c r="D10" s="596" t="s">
        <v>350</v>
      </c>
      <c r="E10" s="595" t="s">
        <v>351</v>
      </c>
      <c r="F10" s="596" t="s">
        <v>350</v>
      </c>
      <c r="G10" s="595" t="s">
        <v>352</v>
      </c>
      <c r="H10" s="595" t="s">
        <v>353</v>
      </c>
      <c r="I10" s="595" t="s">
        <v>354</v>
      </c>
      <c r="J10" s="595" t="s">
        <v>355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597"/>
      <c r="B11" s="597" t="s">
        <v>91</v>
      </c>
      <c r="C11" s="598" t="s">
        <v>356</v>
      </c>
      <c r="D11" s="599" t="s">
        <v>356</v>
      </c>
      <c r="E11" s="598" t="s">
        <v>356</v>
      </c>
      <c r="F11" s="599"/>
      <c r="G11" s="598"/>
      <c r="H11" s="598"/>
      <c r="I11" s="599"/>
      <c r="J11" s="59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6" x14ac:dyDescent="0.2">
      <c r="A12" s="597"/>
      <c r="B12" s="597" t="s">
        <v>137</v>
      </c>
      <c r="C12" s="598"/>
      <c r="D12" s="599"/>
      <c r="E12" s="598"/>
      <c r="F12" s="599"/>
      <c r="G12" s="598"/>
      <c r="H12" s="598"/>
      <c r="I12" s="599"/>
      <c r="J12" s="59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6" x14ac:dyDescent="0.2">
      <c r="A13" s="597"/>
      <c r="B13" s="597" t="s">
        <v>142</v>
      </c>
      <c r="C13" s="598"/>
      <c r="D13" s="599"/>
      <c r="E13" s="598"/>
      <c r="F13" s="599"/>
      <c r="G13" s="598"/>
      <c r="H13" s="598"/>
      <c r="I13" s="599"/>
      <c r="J13" s="59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6" x14ac:dyDescent="0.2">
      <c r="A14" s="597"/>
      <c r="B14" s="597" t="s">
        <v>153</v>
      </c>
      <c r="C14" s="598"/>
      <c r="D14" s="599"/>
      <c r="E14" s="598"/>
      <c r="F14" s="599"/>
      <c r="G14" s="598"/>
      <c r="H14" s="598"/>
      <c r="I14" s="599"/>
      <c r="J14" s="59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6" x14ac:dyDescent="0.2">
      <c r="A15" s="597"/>
      <c r="B15" s="597" t="s">
        <v>169</v>
      </c>
      <c r="C15" s="598"/>
      <c r="D15" s="599"/>
      <c r="E15" s="598"/>
      <c r="F15" s="599"/>
      <c r="G15" s="598"/>
      <c r="H15" s="598"/>
      <c r="I15" s="599"/>
      <c r="J15" s="59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x14ac:dyDescent="0.2">
      <c r="A16" s="597"/>
      <c r="B16" s="597"/>
      <c r="C16" s="598"/>
      <c r="D16" s="599"/>
      <c r="E16" s="598"/>
      <c r="F16" s="599"/>
      <c r="G16" s="598"/>
      <c r="H16" s="598"/>
      <c r="I16" s="599"/>
      <c r="J16" s="59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5" customHeight="1" x14ac:dyDescent="0.2">
      <c r="A17" s="600"/>
      <c r="B17" s="728" t="s">
        <v>357</v>
      </c>
      <c r="C17" s="729"/>
      <c r="D17" s="601"/>
      <c r="E17" s="601"/>
      <c r="F17" s="601"/>
      <c r="G17" s="601"/>
      <c r="H17" s="601"/>
      <c r="I17" s="602"/>
      <c r="J17" s="60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592"/>
      <c r="B18" s="592"/>
      <c r="C18" s="592"/>
      <c r="D18" s="3"/>
      <c r="E18" s="592"/>
      <c r="F18" s="3"/>
      <c r="G18" s="592"/>
      <c r="H18" s="59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x14ac:dyDescent="0.15">
      <c r="A19" s="15"/>
      <c r="B19" s="733" t="s">
        <v>358</v>
      </c>
      <c r="C19" s="729"/>
      <c r="D19" s="734"/>
      <c r="E19" s="735" t="s">
        <v>347</v>
      </c>
      <c r="F19" s="729"/>
      <c r="G19" s="729"/>
      <c r="H19" s="729"/>
      <c r="I19" s="729"/>
      <c r="J19" s="73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96" x14ac:dyDescent="0.15">
      <c r="A20" s="595" t="s">
        <v>348</v>
      </c>
      <c r="B20" s="595" t="s">
        <v>349</v>
      </c>
      <c r="C20" s="595" t="s">
        <v>50</v>
      </c>
      <c r="D20" s="596" t="s">
        <v>350</v>
      </c>
      <c r="E20" s="595" t="s">
        <v>351</v>
      </c>
      <c r="F20" s="596" t="s">
        <v>350</v>
      </c>
      <c r="G20" s="595" t="s">
        <v>352</v>
      </c>
      <c r="H20" s="595" t="s">
        <v>353</v>
      </c>
      <c r="I20" s="595" t="s">
        <v>354</v>
      </c>
      <c r="J20" s="595" t="s">
        <v>355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597"/>
      <c r="B21" s="597" t="s">
        <v>91</v>
      </c>
      <c r="C21" s="598"/>
      <c r="D21" s="599"/>
      <c r="E21" s="598"/>
      <c r="F21" s="599"/>
      <c r="G21" s="598"/>
      <c r="H21" s="598"/>
      <c r="I21" s="599"/>
      <c r="J21" s="59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2">
      <c r="A22" s="597"/>
      <c r="B22" s="597" t="s">
        <v>137</v>
      </c>
      <c r="C22" s="598"/>
      <c r="D22" s="599"/>
      <c r="E22" s="598"/>
      <c r="F22" s="599"/>
      <c r="G22" s="598"/>
      <c r="H22" s="598"/>
      <c r="I22" s="599"/>
      <c r="J22" s="59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2">
      <c r="A23" s="597"/>
      <c r="B23" s="597" t="s">
        <v>142</v>
      </c>
      <c r="C23" s="598"/>
      <c r="D23" s="599"/>
      <c r="E23" s="598"/>
      <c r="F23" s="599"/>
      <c r="G23" s="598"/>
      <c r="H23" s="598"/>
      <c r="I23" s="599"/>
      <c r="J23" s="59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.75" customHeight="1" x14ac:dyDescent="0.2">
      <c r="A24" s="597"/>
      <c r="B24" s="597" t="s">
        <v>153</v>
      </c>
      <c r="C24" s="598"/>
      <c r="D24" s="599"/>
      <c r="E24" s="598"/>
      <c r="F24" s="599"/>
      <c r="G24" s="598"/>
      <c r="H24" s="598"/>
      <c r="I24" s="599"/>
      <c r="J24" s="59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2">
      <c r="A25" s="597"/>
      <c r="B25" s="597" t="s">
        <v>169</v>
      </c>
      <c r="C25" s="598"/>
      <c r="D25" s="599"/>
      <c r="E25" s="598"/>
      <c r="F25" s="599"/>
      <c r="G25" s="598"/>
      <c r="H25" s="598"/>
      <c r="I25" s="599"/>
      <c r="J25" s="59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.75" customHeight="1" x14ac:dyDescent="0.2">
      <c r="A26" s="597"/>
      <c r="B26" s="597"/>
      <c r="C26" s="598"/>
      <c r="D26" s="599"/>
      <c r="E26" s="598"/>
      <c r="F26" s="599"/>
      <c r="G26" s="598"/>
      <c r="H26" s="598"/>
      <c r="I26" s="599"/>
      <c r="J26" s="59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" customHeight="1" x14ac:dyDescent="0.2">
      <c r="A27" s="600"/>
      <c r="B27" s="728" t="s">
        <v>357</v>
      </c>
      <c r="C27" s="729"/>
      <c r="D27" s="601"/>
      <c r="E27" s="601"/>
      <c r="F27" s="601"/>
      <c r="G27" s="601"/>
      <c r="H27" s="601"/>
      <c r="I27" s="602"/>
      <c r="J27" s="60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92"/>
      <c r="B28" s="592"/>
      <c r="C28" s="592"/>
      <c r="D28" s="3"/>
      <c r="E28" s="592"/>
      <c r="F28" s="3"/>
      <c r="G28" s="592"/>
      <c r="H28" s="59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15">
      <c r="A29" s="15"/>
      <c r="B29" s="733" t="s">
        <v>359</v>
      </c>
      <c r="C29" s="729"/>
      <c r="D29" s="734"/>
      <c r="E29" s="735" t="s">
        <v>347</v>
      </c>
      <c r="F29" s="729"/>
      <c r="G29" s="729"/>
      <c r="H29" s="729"/>
      <c r="I29" s="729"/>
      <c r="J29" s="73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15">
      <c r="A30" s="595" t="s">
        <v>348</v>
      </c>
      <c r="B30" s="595" t="s">
        <v>349</v>
      </c>
      <c r="C30" s="595" t="s">
        <v>50</v>
      </c>
      <c r="D30" s="596" t="s">
        <v>350</v>
      </c>
      <c r="E30" s="595" t="s">
        <v>351</v>
      </c>
      <c r="F30" s="596" t="s">
        <v>350</v>
      </c>
      <c r="G30" s="595" t="s">
        <v>352</v>
      </c>
      <c r="H30" s="595" t="s">
        <v>353</v>
      </c>
      <c r="I30" s="595" t="s">
        <v>354</v>
      </c>
      <c r="J30" s="595" t="s">
        <v>355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597"/>
      <c r="B31" s="597" t="s">
        <v>91</v>
      </c>
      <c r="C31" s="598"/>
      <c r="D31" s="599"/>
      <c r="E31" s="598"/>
      <c r="F31" s="599"/>
      <c r="G31" s="598"/>
      <c r="H31" s="598"/>
      <c r="I31" s="599"/>
      <c r="J31" s="59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 x14ac:dyDescent="0.2">
      <c r="A32" s="597"/>
      <c r="B32" s="597" t="s">
        <v>137</v>
      </c>
      <c r="C32" s="598"/>
      <c r="D32" s="599"/>
      <c r="E32" s="598"/>
      <c r="F32" s="599"/>
      <c r="G32" s="598"/>
      <c r="H32" s="598"/>
      <c r="I32" s="599"/>
      <c r="J32" s="59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 x14ac:dyDescent="0.2">
      <c r="A33" s="597"/>
      <c r="B33" s="597" t="s">
        <v>142</v>
      </c>
      <c r="C33" s="598"/>
      <c r="D33" s="599"/>
      <c r="E33" s="598"/>
      <c r="F33" s="599"/>
      <c r="G33" s="598"/>
      <c r="H33" s="598"/>
      <c r="I33" s="599"/>
      <c r="J33" s="59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 x14ac:dyDescent="0.2">
      <c r="A34" s="597"/>
      <c r="B34" s="597" t="s">
        <v>153</v>
      </c>
      <c r="C34" s="598"/>
      <c r="D34" s="599"/>
      <c r="E34" s="598"/>
      <c r="F34" s="599"/>
      <c r="G34" s="598"/>
      <c r="H34" s="598"/>
      <c r="I34" s="599"/>
      <c r="J34" s="59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 x14ac:dyDescent="0.2">
      <c r="A35" s="597"/>
      <c r="B35" s="597" t="s">
        <v>169</v>
      </c>
      <c r="C35" s="598"/>
      <c r="D35" s="599"/>
      <c r="E35" s="598"/>
      <c r="F35" s="599"/>
      <c r="G35" s="598"/>
      <c r="H35" s="598"/>
      <c r="I35" s="599"/>
      <c r="J35" s="59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 x14ac:dyDescent="0.2">
      <c r="A36" s="597"/>
      <c r="B36" s="597"/>
      <c r="C36" s="598"/>
      <c r="D36" s="599"/>
      <c r="E36" s="598"/>
      <c r="F36" s="599"/>
      <c r="G36" s="598"/>
      <c r="H36" s="598"/>
      <c r="I36" s="599"/>
      <c r="J36" s="59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" customHeight="1" x14ac:dyDescent="0.2">
      <c r="A37" s="600"/>
      <c r="B37" s="728" t="s">
        <v>357</v>
      </c>
      <c r="C37" s="729"/>
      <c r="D37" s="601"/>
      <c r="E37" s="601"/>
      <c r="F37" s="601"/>
      <c r="G37" s="601"/>
      <c r="H37" s="601"/>
      <c r="I37" s="602"/>
      <c r="J37" s="60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592"/>
      <c r="B38" s="592"/>
      <c r="C38" s="592"/>
      <c r="D38" s="3"/>
      <c r="E38" s="592"/>
      <c r="F38" s="3"/>
      <c r="G38" s="592"/>
      <c r="H38" s="59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 x14ac:dyDescent="0.2">
      <c r="A39" s="603"/>
      <c r="B39" s="603" t="s">
        <v>360</v>
      </c>
      <c r="C39" s="603"/>
      <c r="D39" s="604"/>
      <c r="E39" s="603"/>
      <c r="F39" s="604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</row>
    <row r="40" spans="1:26" ht="15.75" customHeight="1" x14ac:dyDescent="0.2">
      <c r="A40" s="592"/>
      <c r="B40" s="592"/>
      <c r="C40" s="592"/>
      <c r="D40" s="3"/>
      <c r="E40" s="592"/>
      <c r="F40" s="3"/>
      <c r="G40" s="592"/>
      <c r="H40" s="592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customHeight="1" x14ac:dyDescent="0.2">
      <c r="A41" s="592"/>
      <c r="B41" s="592"/>
      <c r="C41" s="592"/>
      <c r="D41" s="3"/>
      <c r="E41" s="592"/>
      <c r="F41" s="3"/>
      <c r="G41" s="592"/>
      <c r="H41" s="592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customHeight="1" x14ac:dyDescent="0.2">
      <c r="A42" s="592"/>
      <c r="B42" s="592"/>
      <c r="C42" s="592"/>
      <c r="D42" s="3"/>
      <c r="E42" s="592"/>
      <c r="F42" s="3"/>
      <c r="G42" s="592"/>
      <c r="H42" s="59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 x14ac:dyDescent="0.2">
      <c r="A43" s="592"/>
      <c r="B43" s="592"/>
      <c r="C43" s="592"/>
      <c r="D43" s="3"/>
      <c r="E43" s="592"/>
      <c r="F43" s="3"/>
      <c r="G43" s="592"/>
      <c r="H43" s="592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 x14ac:dyDescent="0.2">
      <c r="A44" s="592"/>
      <c r="B44" s="592"/>
      <c r="C44" s="592"/>
      <c r="D44" s="3"/>
      <c r="E44" s="592"/>
      <c r="F44" s="3"/>
      <c r="G44" s="592"/>
      <c r="H44" s="592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 x14ac:dyDescent="0.2">
      <c r="A45" s="592"/>
      <c r="B45" s="592"/>
      <c r="C45" s="592"/>
      <c r="D45" s="3"/>
      <c r="E45" s="592"/>
      <c r="F45" s="3"/>
      <c r="G45" s="592"/>
      <c r="H45" s="59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 x14ac:dyDescent="0.2">
      <c r="A46" s="592"/>
      <c r="B46" s="592"/>
      <c r="C46" s="592"/>
      <c r="D46" s="3"/>
      <c r="E46" s="592"/>
      <c r="F46" s="3"/>
      <c r="G46" s="592"/>
      <c r="H46" s="592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 x14ac:dyDescent="0.2">
      <c r="A47" s="592"/>
      <c r="B47" s="592"/>
      <c r="C47" s="592"/>
      <c r="D47" s="3"/>
      <c r="E47" s="592"/>
      <c r="F47" s="3"/>
      <c r="G47" s="592"/>
      <c r="H47" s="592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 x14ac:dyDescent="0.2">
      <c r="A48" s="592"/>
      <c r="B48" s="592"/>
      <c r="C48" s="592"/>
      <c r="D48" s="3"/>
      <c r="E48" s="592"/>
      <c r="F48" s="3"/>
      <c r="G48" s="592"/>
      <c r="H48" s="592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 x14ac:dyDescent="0.2">
      <c r="A49" s="592"/>
      <c r="B49" s="592"/>
      <c r="C49" s="592"/>
      <c r="D49" s="3"/>
      <c r="E49" s="592"/>
      <c r="F49" s="3"/>
      <c r="G49" s="592"/>
      <c r="H49" s="592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 x14ac:dyDescent="0.2">
      <c r="A50" s="592"/>
      <c r="B50" s="592"/>
      <c r="C50" s="592"/>
      <c r="D50" s="3"/>
      <c r="E50" s="592"/>
      <c r="F50" s="3"/>
      <c r="G50" s="592"/>
      <c r="H50" s="592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 x14ac:dyDescent="0.2">
      <c r="A51" s="592"/>
      <c r="B51" s="592"/>
      <c r="C51" s="592"/>
      <c r="D51" s="3"/>
      <c r="E51" s="592"/>
      <c r="F51" s="3"/>
      <c r="G51" s="592"/>
      <c r="H51" s="592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 x14ac:dyDescent="0.2">
      <c r="A52" s="592"/>
      <c r="B52" s="592"/>
      <c r="C52" s="592"/>
      <c r="D52" s="3"/>
      <c r="E52" s="592"/>
      <c r="F52" s="3"/>
      <c r="G52" s="592"/>
      <c r="H52" s="592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 x14ac:dyDescent="0.2">
      <c r="A53" s="592"/>
      <c r="B53" s="592"/>
      <c r="C53" s="592"/>
      <c r="D53" s="3"/>
      <c r="E53" s="592"/>
      <c r="F53" s="3"/>
      <c r="G53" s="592"/>
      <c r="H53" s="592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 x14ac:dyDescent="0.2">
      <c r="A54" s="592"/>
      <c r="B54" s="592"/>
      <c r="C54" s="592"/>
      <c r="D54" s="3"/>
      <c r="E54" s="592"/>
      <c r="F54" s="3"/>
      <c r="G54" s="592"/>
      <c r="H54" s="592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 x14ac:dyDescent="0.2">
      <c r="A55" s="592"/>
      <c r="B55" s="592"/>
      <c r="C55" s="592"/>
      <c r="D55" s="3"/>
      <c r="E55" s="592"/>
      <c r="F55" s="3"/>
      <c r="G55" s="592"/>
      <c r="H55" s="592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 x14ac:dyDescent="0.2">
      <c r="A56" s="592"/>
      <c r="B56" s="592"/>
      <c r="C56" s="592"/>
      <c r="D56" s="3"/>
      <c r="E56" s="592"/>
      <c r="F56" s="3"/>
      <c r="G56" s="592"/>
      <c r="H56" s="592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 x14ac:dyDescent="0.2">
      <c r="A57" s="592"/>
      <c r="B57" s="592"/>
      <c r="C57" s="592"/>
      <c r="D57" s="3"/>
      <c r="E57" s="592"/>
      <c r="F57" s="3"/>
      <c r="G57" s="592"/>
      <c r="H57" s="592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 x14ac:dyDescent="0.2">
      <c r="A58" s="592"/>
      <c r="B58" s="592"/>
      <c r="C58" s="592"/>
      <c r="D58" s="3"/>
      <c r="E58" s="592"/>
      <c r="F58" s="3"/>
      <c r="G58" s="592"/>
      <c r="H58" s="592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 x14ac:dyDescent="0.2">
      <c r="A59" s="592"/>
      <c r="B59" s="592"/>
      <c r="C59" s="592"/>
      <c r="D59" s="3"/>
      <c r="E59" s="592"/>
      <c r="F59" s="3"/>
      <c r="G59" s="592"/>
      <c r="H59" s="592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 x14ac:dyDescent="0.2">
      <c r="A60" s="592"/>
      <c r="B60" s="592"/>
      <c r="C60" s="592"/>
      <c r="D60" s="3"/>
      <c r="E60" s="592"/>
      <c r="F60" s="3"/>
      <c r="G60" s="592"/>
      <c r="H60" s="592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 x14ac:dyDescent="0.2">
      <c r="A61" s="592"/>
      <c r="B61" s="592"/>
      <c r="C61" s="592"/>
      <c r="D61" s="3"/>
      <c r="E61" s="592"/>
      <c r="F61" s="3"/>
      <c r="G61" s="592"/>
      <c r="H61" s="59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 x14ac:dyDescent="0.2">
      <c r="A62" s="592"/>
      <c r="B62" s="592"/>
      <c r="C62" s="592"/>
      <c r="D62" s="3"/>
      <c r="E62" s="592"/>
      <c r="F62" s="3"/>
      <c r="G62" s="592"/>
      <c r="H62" s="592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 x14ac:dyDescent="0.2">
      <c r="A63" s="592"/>
      <c r="B63" s="592"/>
      <c r="C63" s="592"/>
      <c r="D63" s="3"/>
      <c r="E63" s="592"/>
      <c r="F63" s="3"/>
      <c r="G63" s="592"/>
      <c r="H63" s="59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 x14ac:dyDescent="0.2">
      <c r="A64" s="592"/>
      <c r="B64" s="592"/>
      <c r="C64" s="592"/>
      <c r="D64" s="3"/>
      <c r="E64" s="592"/>
      <c r="F64" s="3"/>
      <c r="G64" s="592"/>
      <c r="H64" s="59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 x14ac:dyDescent="0.2">
      <c r="A65" s="592"/>
      <c r="B65" s="592"/>
      <c r="C65" s="592"/>
      <c r="D65" s="3"/>
      <c r="E65" s="592"/>
      <c r="F65" s="3"/>
      <c r="G65" s="592"/>
      <c r="H65" s="59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 x14ac:dyDescent="0.2">
      <c r="A66" s="592"/>
      <c r="B66" s="592"/>
      <c r="C66" s="592"/>
      <c r="D66" s="3"/>
      <c r="E66" s="592"/>
      <c r="F66" s="3"/>
      <c r="G66" s="592"/>
      <c r="H66" s="592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 x14ac:dyDescent="0.2">
      <c r="A67" s="592"/>
      <c r="B67" s="592"/>
      <c r="C67" s="592"/>
      <c r="D67" s="3"/>
      <c r="E67" s="592"/>
      <c r="F67" s="3"/>
      <c r="G67" s="592"/>
      <c r="H67" s="59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 x14ac:dyDescent="0.2">
      <c r="A68" s="592"/>
      <c r="B68" s="592"/>
      <c r="C68" s="592"/>
      <c r="D68" s="3"/>
      <c r="E68" s="592"/>
      <c r="F68" s="3"/>
      <c r="G68" s="592"/>
      <c r="H68" s="59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 x14ac:dyDescent="0.2">
      <c r="A69" s="592"/>
      <c r="B69" s="592"/>
      <c r="C69" s="592"/>
      <c r="D69" s="3"/>
      <c r="E69" s="592"/>
      <c r="F69" s="3"/>
      <c r="G69" s="592"/>
      <c r="H69" s="59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 x14ac:dyDescent="0.2">
      <c r="A70" s="592"/>
      <c r="B70" s="592"/>
      <c r="C70" s="592"/>
      <c r="D70" s="3"/>
      <c r="E70" s="592"/>
      <c r="F70" s="3"/>
      <c r="G70" s="592"/>
      <c r="H70" s="59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 x14ac:dyDescent="0.2">
      <c r="A71" s="592"/>
      <c r="B71" s="592"/>
      <c r="C71" s="592"/>
      <c r="D71" s="3"/>
      <c r="E71" s="592"/>
      <c r="F71" s="3"/>
      <c r="G71" s="592"/>
      <c r="H71" s="59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 x14ac:dyDescent="0.2">
      <c r="A72" s="592"/>
      <c r="B72" s="592"/>
      <c r="C72" s="592"/>
      <c r="D72" s="3"/>
      <c r="E72" s="592"/>
      <c r="F72" s="3"/>
      <c r="G72" s="592"/>
      <c r="H72" s="592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 x14ac:dyDescent="0.2">
      <c r="A73" s="592"/>
      <c r="B73" s="592"/>
      <c r="C73" s="592"/>
      <c r="D73" s="3"/>
      <c r="E73" s="592"/>
      <c r="F73" s="3"/>
      <c r="G73" s="592"/>
      <c r="H73" s="592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 x14ac:dyDescent="0.2">
      <c r="A74" s="592"/>
      <c r="B74" s="592"/>
      <c r="C74" s="592"/>
      <c r="D74" s="3"/>
      <c r="E74" s="592"/>
      <c r="F74" s="3"/>
      <c r="G74" s="592"/>
      <c r="H74" s="59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 x14ac:dyDescent="0.2">
      <c r="A75" s="592"/>
      <c r="B75" s="592"/>
      <c r="C75" s="592"/>
      <c r="D75" s="3"/>
      <c r="E75" s="592"/>
      <c r="F75" s="3"/>
      <c r="G75" s="592"/>
      <c r="H75" s="59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 x14ac:dyDescent="0.2">
      <c r="A76" s="592"/>
      <c r="B76" s="592"/>
      <c r="C76" s="592"/>
      <c r="D76" s="3"/>
      <c r="E76" s="592"/>
      <c r="F76" s="3"/>
      <c r="G76" s="592"/>
      <c r="H76" s="59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 x14ac:dyDescent="0.2">
      <c r="A77" s="592"/>
      <c r="B77" s="592"/>
      <c r="C77" s="592"/>
      <c r="D77" s="3"/>
      <c r="E77" s="592"/>
      <c r="F77" s="3"/>
      <c r="G77" s="592"/>
      <c r="H77" s="59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 x14ac:dyDescent="0.2">
      <c r="A78" s="592"/>
      <c r="B78" s="592"/>
      <c r="C78" s="592"/>
      <c r="D78" s="3"/>
      <c r="E78" s="592"/>
      <c r="F78" s="3"/>
      <c r="G78" s="592"/>
      <c r="H78" s="592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 x14ac:dyDescent="0.2">
      <c r="A79" s="592"/>
      <c r="B79" s="592"/>
      <c r="C79" s="592"/>
      <c r="D79" s="3"/>
      <c r="E79" s="592"/>
      <c r="F79" s="3"/>
      <c r="G79" s="592"/>
      <c r="H79" s="59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 x14ac:dyDescent="0.2">
      <c r="A80" s="592"/>
      <c r="B80" s="592"/>
      <c r="C80" s="592"/>
      <c r="D80" s="3"/>
      <c r="E80" s="592"/>
      <c r="F80" s="3"/>
      <c r="G80" s="592"/>
      <c r="H80" s="592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 x14ac:dyDescent="0.2">
      <c r="A81" s="592"/>
      <c r="B81" s="592"/>
      <c r="C81" s="592"/>
      <c r="D81" s="3"/>
      <c r="E81" s="592"/>
      <c r="F81" s="3"/>
      <c r="G81" s="592"/>
      <c r="H81" s="59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 x14ac:dyDescent="0.2">
      <c r="A82" s="592"/>
      <c r="B82" s="592"/>
      <c r="C82" s="592"/>
      <c r="D82" s="3"/>
      <c r="E82" s="592"/>
      <c r="F82" s="3"/>
      <c r="G82" s="592"/>
      <c r="H82" s="59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 x14ac:dyDescent="0.2">
      <c r="A83" s="592"/>
      <c r="B83" s="592"/>
      <c r="C83" s="592"/>
      <c r="D83" s="3"/>
      <c r="E83" s="592"/>
      <c r="F83" s="3"/>
      <c r="G83" s="592"/>
      <c r="H83" s="59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 x14ac:dyDescent="0.2">
      <c r="A84" s="592"/>
      <c r="B84" s="592"/>
      <c r="C84" s="592"/>
      <c r="D84" s="3"/>
      <c r="E84" s="592"/>
      <c r="F84" s="3"/>
      <c r="G84" s="592"/>
      <c r="H84" s="59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 x14ac:dyDescent="0.2">
      <c r="A85" s="592"/>
      <c r="B85" s="592"/>
      <c r="C85" s="592"/>
      <c r="D85" s="3"/>
      <c r="E85" s="592"/>
      <c r="F85" s="3"/>
      <c r="G85" s="592"/>
      <c r="H85" s="59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 x14ac:dyDescent="0.2">
      <c r="A86" s="592"/>
      <c r="B86" s="592"/>
      <c r="C86" s="592"/>
      <c r="D86" s="3"/>
      <c r="E86" s="592"/>
      <c r="F86" s="3"/>
      <c r="G86" s="592"/>
      <c r="H86" s="59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 x14ac:dyDescent="0.2">
      <c r="A87" s="592"/>
      <c r="B87" s="592"/>
      <c r="C87" s="592"/>
      <c r="D87" s="3"/>
      <c r="E87" s="592"/>
      <c r="F87" s="3"/>
      <c r="G87" s="592"/>
      <c r="H87" s="59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 x14ac:dyDescent="0.2">
      <c r="A88" s="592"/>
      <c r="B88" s="592"/>
      <c r="C88" s="592"/>
      <c r="D88" s="3"/>
      <c r="E88" s="592"/>
      <c r="F88" s="3"/>
      <c r="G88" s="592"/>
      <c r="H88" s="59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 x14ac:dyDescent="0.2">
      <c r="A89" s="592"/>
      <c r="B89" s="592"/>
      <c r="C89" s="592"/>
      <c r="D89" s="3"/>
      <c r="E89" s="592"/>
      <c r="F89" s="3"/>
      <c r="G89" s="592"/>
      <c r="H89" s="592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 x14ac:dyDescent="0.2">
      <c r="A90" s="592"/>
      <c r="B90" s="592"/>
      <c r="C90" s="592"/>
      <c r="D90" s="3"/>
      <c r="E90" s="592"/>
      <c r="F90" s="3"/>
      <c r="G90" s="592"/>
      <c r="H90" s="59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 x14ac:dyDescent="0.2">
      <c r="A91" s="592"/>
      <c r="B91" s="592"/>
      <c r="C91" s="592"/>
      <c r="D91" s="3"/>
      <c r="E91" s="592"/>
      <c r="F91" s="3"/>
      <c r="G91" s="592"/>
      <c r="H91" s="59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 x14ac:dyDescent="0.2">
      <c r="A92" s="592"/>
      <c r="B92" s="592"/>
      <c r="C92" s="592"/>
      <c r="D92" s="3"/>
      <c r="E92" s="592"/>
      <c r="F92" s="3"/>
      <c r="G92" s="592"/>
      <c r="H92" s="59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 x14ac:dyDescent="0.2">
      <c r="A93" s="592"/>
      <c r="B93" s="592"/>
      <c r="C93" s="592"/>
      <c r="D93" s="3"/>
      <c r="E93" s="592"/>
      <c r="F93" s="3"/>
      <c r="G93" s="592"/>
      <c r="H93" s="59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 x14ac:dyDescent="0.2">
      <c r="A94" s="592"/>
      <c r="B94" s="592"/>
      <c r="C94" s="592"/>
      <c r="D94" s="3"/>
      <c r="E94" s="592"/>
      <c r="F94" s="3"/>
      <c r="G94" s="592"/>
      <c r="H94" s="59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 x14ac:dyDescent="0.2">
      <c r="A95" s="592"/>
      <c r="B95" s="592"/>
      <c r="C95" s="592"/>
      <c r="D95" s="3"/>
      <c r="E95" s="592"/>
      <c r="F95" s="3"/>
      <c r="G95" s="592"/>
      <c r="H95" s="59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 x14ac:dyDescent="0.2">
      <c r="A96" s="592"/>
      <c r="B96" s="592"/>
      <c r="C96" s="592"/>
      <c r="D96" s="3"/>
      <c r="E96" s="592"/>
      <c r="F96" s="3"/>
      <c r="G96" s="592"/>
      <c r="H96" s="59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 x14ac:dyDescent="0.2">
      <c r="A97" s="592"/>
      <c r="B97" s="592"/>
      <c r="C97" s="592"/>
      <c r="D97" s="3"/>
      <c r="E97" s="592"/>
      <c r="F97" s="3"/>
      <c r="G97" s="592"/>
      <c r="H97" s="592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 x14ac:dyDescent="0.2">
      <c r="A98" s="592"/>
      <c r="B98" s="592"/>
      <c r="C98" s="592"/>
      <c r="D98" s="3"/>
      <c r="E98" s="592"/>
      <c r="F98" s="3"/>
      <c r="G98" s="592"/>
      <c r="H98" s="59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 x14ac:dyDescent="0.2">
      <c r="A99" s="592"/>
      <c r="B99" s="592"/>
      <c r="C99" s="592"/>
      <c r="D99" s="3"/>
      <c r="E99" s="592"/>
      <c r="F99" s="3"/>
      <c r="G99" s="592"/>
      <c r="H99" s="59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 x14ac:dyDescent="0.2">
      <c r="A100" s="592"/>
      <c r="B100" s="592"/>
      <c r="C100" s="592"/>
      <c r="D100" s="3"/>
      <c r="E100" s="592"/>
      <c r="F100" s="3"/>
      <c r="G100" s="592"/>
      <c r="H100" s="59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 x14ac:dyDescent="0.2">
      <c r="A101" s="592"/>
      <c r="B101" s="592"/>
      <c r="C101" s="592"/>
      <c r="D101" s="3"/>
      <c r="E101" s="592"/>
      <c r="F101" s="3"/>
      <c r="G101" s="592"/>
      <c r="H101" s="592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 x14ac:dyDescent="0.2">
      <c r="A102" s="592"/>
      <c r="B102" s="592"/>
      <c r="C102" s="592"/>
      <c r="D102" s="3"/>
      <c r="E102" s="592"/>
      <c r="F102" s="3"/>
      <c r="G102" s="592"/>
      <c r="H102" s="592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 x14ac:dyDescent="0.2">
      <c r="A103" s="592"/>
      <c r="B103" s="592"/>
      <c r="C103" s="592"/>
      <c r="D103" s="3"/>
      <c r="E103" s="592"/>
      <c r="F103" s="3"/>
      <c r="G103" s="592"/>
      <c r="H103" s="592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 x14ac:dyDescent="0.2">
      <c r="A104" s="592"/>
      <c r="B104" s="592"/>
      <c r="C104" s="592"/>
      <c r="D104" s="3"/>
      <c r="E104" s="592"/>
      <c r="F104" s="3"/>
      <c r="G104" s="592"/>
      <c r="H104" s="592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 x14ac:dyDescent="0.2">
      <c r="A105" s="592"/>
      <c r="B105" s="592"/>
      <c r="C105" s="592"/>
      <c r="D105" s="3"/>
      <c r="E105" s="592"/>
      <c r="F105" s="3"/>
      <c r="G105" s="592"/>
      <c r="H105" s="592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5.75" customHeight="1" x14ac:dyDescent="0.2">
      <c r="A106" s="592"/>
      <c r="B106" s="592"/>
      <c r="C106" s="592"/>
      <c r="D106" s="3"/>
      <c r="E106" s="592"/>
      <c r="F106" s="3"/>
      <c r="G106" s="592"/>
      <c r="H106" s="592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5.75" customHeight="1" x14ac:dyDescent="0.2">
      <c r="A107" s="592"/>
      <c r="B107" s="592"/>
      <c r="C107" s="592"/>
      <c r="D107" s="3"/>
      <c r="E107" s="592"/>
      <c r="F107" s="3"/>
      <c r="G107" s="592"/>
      <c r="H107" s="592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5.75" customHeight="1" x14ac:dyDescent="0.2">
      <c r="A108" s="592"/>
      <c r="B108" s="592"/>
      <c r="C108" s="592"/>
      <c r="D108" s="3"/>
      <c r="E108" s="592"/>
      <c r="F108" s="3"/>
      <c r="G108" s="592"/>
      <c r="H108" s="592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5.75" customHeight="1" x14ac:dyDescent="0.2">
      <c r="A109" s="592"/>
      <c r="B109" s="592"/>
      <c r="C109" s="592"/>
      <c r="D109" s="3"/>
      <c r="E109" s="592"/>
      <c r="F109" s="3"/>
      <c r="G109" s="592"/>
      <c r="H109" s="592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5.75" customHeight="1" x14ac:dyDescent="0.2">
      <c r="A110" s="592"/>
      <c r="B110" s="592"/>
      <c r="C110" s="592"/>
      <c r="D110" s="3"/>
      <c r="E110" s="592"/>
      <c r="F110" s="3"/>
      <c r="G110" s="592"/>
      <c r="H110" s="592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5.75" customHeight="1" x14ac:dyDescent="0.2">
      <c r="A111" s="592"/>
      <c r="B111" s="592"/>
      <c r="C111" s="592"/>
      <c r="D111" s="3"/>
      <c r="E111" s="592"/>
      <c r="F111" s="3"/>
      <c r="G111" s="592"/>
      <c r="H111" s="592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5.75" customHeight="1" x14ac:dyDescent="0.2">
      <c r="A112" s="592"/>
      <c r="B112" s="592"/>
      <c r="C112" s="592"/>
      <c r="D112" s="3"/>
      <c r="E112" s="592"/>
      <c r="F112" s="3"/>
      <c r="G112" s="592"/>
      <c r="H112" s="592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5.75" customHeight="1" x14ac:dyDescent="0.2">
      <c r="A113" s="592"/>
      <c r="B113" s="592"/>
      <c r="C113" s="592"/>
      <c r="D113" s="3"/>
      <c r="E113" s="592"/>
      <c r="F113" s="3"/>
      <c r="G113" s="592"/>
      <c r="H113" s="592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5.75" customHeight="1" x14ac:dyDescent="0.2">
      <c r="A114" s="592"/>
      <c r="B114" s="592"/>
      <c r="C114" s="592"/>
      <c r="D114" s="3"/>
      <c r="E114" s="592"/>
      <c r="F114" s="3"/>
      <c r="G114" s="592"/>
      <c r="H114" s="592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5.75" customHeight="1" x14ac:dyDescent="0.2">
      <c r="A115" s="592"/>
      <c r="B115" s="592"/>
      <c r="C115" s="592"/>
      <c r="D115" s="3"/>
      <c r="E115" s="592"/>
      <c r="F115" s="3"/>
      <c r="G115" s="592"/>
      <c r="H115" s="592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5.75" customHeight="1" x14ac:dyDescent="0.2">
      <c r="A116" s="592"/>
      <c r="B116" s="592"/>
      <c r="C116" s="592"/>
      <c r="D116" s="3"/>
      <c r="E116" s="592"/>
      <c r="F116" s="3"/>
      <c r="G116" s="592"/>
      <c r="H116" s="592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5.75" customHeight="1" x14ac:dyDescent="0.2">
      <c r="A117" s="592"/>
      <c r="B117" s="592"/>
      <c r="C117" s="592"/>
      <c r="D117" s="3"/>
      <c r="E117" s="592"/>
      <c r="F117" s="3"/>
      <c r="G117" s="592"/>
      <c r="H117" s="592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5.75" customHeight="1" x14ac:dyDescent="0.2">
      <c r="A118" s="592"/>
      <c r="B118" s="592"/>
      <c r="C118" s="592"/>
      <c r="D118" s="3"/>
      <c r="E118" s="592"/>
      <c r="F118" s="3"/>
      <c r="G118" s="592"/>
      <c r="H118" s="592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5.75" customHeight="1" x14ac:dyDescent="0.2">
      <c r="A119" s="592"/>
      <c r="B119" s="592"/>
      <c r="C119" s="592"/>
      <c r="D119" s="3"/>
      <c r="E119" s="592"/>
      <c r="F119" s="3"/>
      <c r="G119" s="592"/>
      <c r="H119" s="592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5.75" customHeight="1" x14ac:dyDescent="0.2">
      <c r="A120" s="592"/>
      <c r="B120" s="592"/>
      <c r="C120" s="592"/>
      <c r="D120" s="3"/>
      <c r="E120" s="592"/>
      <c r="F120" s="3"/>
      <c r="G120" s="592"/>
      <c r="H120" s="592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5.75" customHeight="1" x14ac:dyDescent="0.2">
      <c r="A121" s="592"/>
      <c r="B121" s="592"/>
      <c r="C121" s="592"/>
      <c r="D121" s="3"/>
      <c r="E121" s="592"/>
      <c r="F121" s="3"/>
      <c r="G121" s="592"/>
      <c r="H121" s="592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5.75" customHeight="1" x14ac:dyDescent="0.2">
      <c r="A122" s="592"/>
      <c r="B122" s="592"/>
      <c r="C122" s="592"/>
      <c r="D122" s="3"/>
      <c r="E122" s="592"/>
      <c r="F122" s="3"/>
      <c r="G122" s="592"/>
      <c r="H122" s="592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5.75" customHeight="1" x14ac:dyDescent="0.2">
      <c r="A123" s="592"/>
      <c r="B123" s="592"/>
      <c r="C123" s="592"/>
      <c r="D123" s="3"/>
      <c r="E123" s="592"/>
      <c r="F123" s="3"/>
      <c r="G123" s="592"/>
      <c r="H123" s="59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5.75" customHeight="1" x14ac:dyDescent="0.2">
      <c r="A124" s="592"/>
      <c r="B124" s="592"/>
      <c r="C124" s="592"/>
      <c r="D124" s="3"/>
      <c r="E124" s="592"/>
      <c r="F124" s="3"/>
      <c r="G124" s="592"/>
      <c r="H124" s="592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5.75" customHeight="1" x14ac:dyDescent="0.2">
      <c r="A125" s="592"/>
      <c r="B125" s="592"/>
      <c r="C125" s="592"/>
      <c r="D125" s="3"/>
      <c r="E125" s="592"/>
      <c r="F125" s="3"/>
      <c r="G125" s="592"/>
      <c r="H125" s="592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5.75" customHeight="1" x14ac:dyDescent="0.2">
      <c r="A126" s="592"/>
      <c r="B126" s="592"/>
      <c r="C126" s="592"/>
      <c r="D126" s="3"/>
      <c r="E126" s="592"/>
      <c r="F126" s="3"/>
      <c r="G126" s="592"/>
      <c r="H126" s="592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5.75" customHeight="1" x14ac:dyDescent="0.2">
      <c r="A127" s="592"/>
      <c r="B127" s="592"/>
      <c r="C127" s="592"/>
      <c r="D127" s="3"/>
      <c r="E127" s="592"/>
      <c r="F127" s="3"/>
      <c r="G127" s="592"/>
      <c r="H127" s="592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5.75" customHeight="1" x14ac:dyDescent="0.2">
      <c r="A128" s="592"/>
      <c r="B128" s="592"/>
      <c r="C128" s="592"/>
      <c r="D128" s="3"/>
      <c r="E128" s="592"/>
      <c r="F128" s="3"/>
      <c r="G128" s="592"/>
      <c r="H128" s="592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5.75" customHeight="1" x14ac:dyDescent="0.2">
      <c r="A129" s="592"/>
      <c r="B129" s="592"/>
      <c r="C129" s="592"/>
      <c r="D129" s="3"/>
      <c r="E129" s="592"/>
      <c r="F129" s="3"/>
      <c r="G129" s="592"/>
      <c r="H129" s="592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5.75" customHeight="1" x14ac:dyDescent="0.2">
      <c r="A130" s="592"/>
      <c r="B130" s="592"/>
      <c r="C130" s="592"/>
      <c r="D130" s="3"/>
      <c r="E130" s="592"/>
      <c r="F130" s="3"/>
      <c r="G130" s="592"/>
      <c r="H130" s="592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5.75" customHeight="1" x14ac:dyDescent="0.2">
      <c r="A131" s="592"/>
      <c r="B131" s="592"/>
      <c r="C131" s="592"/>
      <c r="D131" s="3"/>
      <c r="E131" s="592"/>
      <c r="F131" s="3"/>
      <c r="G131" s="592"/>
      <c r="H131" s="592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5.75" customHeight="1" x14ac:dyDescent="0.2">
      <c r="A132" s="592"/>
      <c r="B132" s="592"/>
      <c r="C132" s="592"/>
      <c r="D132" s="3"/>
      <c r="E132" s="592"/>
      <c r="F132" s="3"/>
      <c r="G132" s="592"/>
      <c r="H132" s="592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5.75" customHeight="1" x14ac:dyDescent="0.2">
      <c r="A133" s="592"/>
      <c r="B133" s="592"/>
      <c r="C133" s="592"/>
      <c r="D133" s="3"/>
      <c r="E133" s="592"/>
      <c r="F133" s="3"/>
      <c r="G133" s="592"/>
      <c r="H133" s="592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5.75" customHeight="1" x14ac:dyDescent="0.2">
      <c r="A134" s="592"/>
      <c r="B134" s="592"/>
      <c r="C134" s="592"/>
      <c r="D134" s="3"/>
      <c r="E134" s="592"/>
      <c r="F134" s="3"/>
      <c r="G134" s="592"/>
      <c r="H134" s="592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5.75" customHeight="1" x14ac:dyDescent="0.2">
      <c r="A135" s="592"/>
      <c r="B135" s="592"/>
      <c r="C135" s="592"/>
      <c r="D135" s="3"/>
      <c r="E135" s="592"/>
      <c r="F135" s="3"/>
      <c r="G135" s="592"/>
      <c r="H135" s="592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5.75" customHeight="1" x14ac:dyDescent="0.2">
      <c r="A136" s="592"/>
      <c r="B136" s="592"/>
      <c r="C136" s="592"/>
      <c r="D136" s="3"/>
      <c r="E136" s="592"/>
      <c r="F136" s="3"/>
      <c r="G136" s="592"/>
      <c r="H136" s="592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5.75" customHeight="1" x14ac:dyDescent="0.2">
      <c r="A137" s="592"/>
      <c r="B137" s="592"/>
      <c r="C137" s="592"/>
      <c r="D137" s="3"/>
      <c r="E137" s="592"/>
      <c r="F137" s="3"/>
      <c r="G137" s="592"/>
      <c r="H137" s="592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5.75" customHeight="1" x14ac:dyDescent="0.2">
      <c r="A138" s="592"/>
      <c r="B138" s="592"/>
      <c r="C138" s="592"/>
      <c r="D138" s="3"/>
      <c r="E138" s="592"/>
      <c r="F138" s="3"/>
      <c r="G138" s="592"/>
      <c r="H138" s="592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5.75" customHeight="1" x14ac:dyDescent="0.2">
      <c r="A139" s="592"/>
      <c r="B139" s="592"/>
      <c r="C139" s="592"/>
      <c r="D139" s="3"/>
      <c r="E139" s="592"/>
      <c r="F139" s="3"/>
      <c r="G139" s="592"/>
      <c r="H139" s="592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5.75" customHeight="1" x14ac:dyDescent="0.2">
      <c r="A140" s="592"/>
      <c r="B140" s="592"/>
      <c r="C140" s="592"/>
      <c r="D140" s="3"/>
      <c r="E140" s="592"/>
      <c r="F140" s="3"/>
      <c r="G140" s="592"/>
      <c r="H140" s="592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5.75" customHeight="1" x14ac:dyDescent="0.2">
      <c r="A141" s="592"/>
      <c r="B141" s="592"/>
      <c r="C141" s="592"/>
      <c r="D141" s="3"/>
      <c r="E141" s="592"/>
      <c r="F141" s="3"/>
      <c r="G141" s="592"/>
      <c r="H141" s="592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5.75" customHeight="1" x14ac:dyDescent="0.2">
      <c r="A142" s="592"/>
      <c r="B142" s="592"/>
      <c r="C142" s="592"/>
      <c r="D142" s="3"/>
      <c r="E142" s="592"/>
      <c r="F142" s="3"/>
      <c r="G142" s="592"/>
      <c r="H142" s="592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5.75" customHeight="1" x14ac:dyDescent="0.2">
      <c r="A143" s="592"/>
      <c r="B143" s="592"/>
      <c r="C143" s="592"/>
      <c r="D143" s="3"/>
      <c r="E143" s="592"/>
      <c r="F143" s="3"/>
      <c r="G143" s="592"/>
      <c r="H143" s="592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5.75" customHeight="1" x14ac:dyDescent="0.2">
      <c r="A144" s="592"/>
      <c r="B144" s="592"/>
      <c r="C144" s="592"/>
      <c r="D144" s="3"/>
      <c r="E144" s="592"/>
      <c r="F144" s="3"/>
      <c r="G144" s="592"/>
      <c r="H144" s="592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5.75" customHeight="1" x14ac:dyDescent="0.2">
      <c r="A145" s="592"/>
      <c r="B145" s="592"/>
      <c r="C145" s="592"/>
      <c r="D145" s="3"/>
      <c r="E145" s="592"/>
      <c r="F145" s="3"/>
      <c r="G145" s="592"/>
      <c r="H145" s="592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5.75" customHeight="1" x14ac:dyDescent="0.2">
      <c r="A146" s="592"/>
      <c r="B146" s="592"/>
      <c r="C146" s="592"/>
      <c r="D146" s="3"/>
      <c r="E146" s="592"/>
      <c r="F146" s="3"/>
      <c r="G146" s="592"/>
      <c r="H146" s="592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5.75" customHeight="1" x14ac:dyDescent="0.2">
      <c r="A147" s="592"/>
      <c r="B147" s="592"/>
      <c r="C147" s="592"/>
      <c r="D147" s="3"/>
      <c r="E147" s="592"/>
      <c r="F147" s="3"/>
      <c r="G147" s="592"/>
      <c r="H147" s="592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5.75" customHeight="1" x14ac:dyDescent="0.2">
      <c r="A148" s="592"/>
      <c r="B148" s="592"/>
      <c r="C148" s="592"/>
      <c r="D148" s="3"/>
      <c r="E148" s="592"/>
      <c r="F148" s="3"/>
      <c r="G148" s="592"/>
      <c r="H148" s="592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.75" customHeight="1" x14ac:dyDescent="0.2">
      <c r="A149" s="592"/>
      <c r="B149" s="592"/>
      <c r="C149" s="592"/>
      <c r="D149" s="3"/>
      <c r="E149" s="592"/>
      <c r="F149" s="3"/>
      <c r="G149" s="592"/>
      <c r="H149" s="592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.75" customHeight="1" x14ac:dyDescent="0.2">
      <c r="A150" s="592"/>
      <c r="B150" s="592"/>
      <c r="C150" s="592"/>
      <c r="D150" s="3"/>
      <c r="E150" s="592"/>
      <c r="F150" s="3"/>
      <c r="G150" s="592"/>
      <c r="H150" s="592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.75" customHeight="1" x14ac:dyDescent="0.2">
      <c r="A151" s="592"/>
      <c r="B151" s="592"/>
      <c r="C151" s="592"/>
      <c r="D151" s="3"/>
      <c r="E151" s="592"/>
      <c r="F151" s="3"/>
      <c r="G151" s="592"/>
      <c r="H151" s="592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.75" customHeight="1" x14ac:dyDescent="0.2">
      <c r="A152" s="592"/>
      <c r="B152" s="592"/>
      <c r="C152" s="592"/>
      <c r="D152" s="3"/>
      <c r="E152" s="592"/>
      <c r="F152" s="3"/>
      <c r="G152" s="592"/>
      <c r="H152" s="592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.75" customHeight="1" x14ac:dyDescent="0.2">
      <c r="A153" s="592"/>
      <c r="B153" s="592"/>
      <c r="C153" s="592"/>
      <c r="D153" s="3"/>
      <c r="E153" s="592"/>
      <c r="F153" s="3"/>
      <c r="G153" s="592"/>
      <c r="H153" s="592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.75" customHeight="1" x14ac:dyDescent="0.2">
      <c r="A154" s="592"/>
      <c r="B154" s="592"/>
      <c r="C154" s="592"/>
      <c r="D154" s="3"/>
      <c r="E154" s="592"/>
      <c r="F154" s="3"/>
      <c r="G154" s="592"/>
      <c r="H154" s="592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.75" customHeight="1" x14ac:dyDescent="0.2">
      <c r="A155" s="592"/>
      <c r="B155" s="592"/>
      <c r="C155" s="592"/>
      <c r="D155" s="3"/>
      <c r="E155" s="592"/>
      <c r="F155" s="3"/>
      <c r="G155" s="592"/>
      <c r="H155" s="592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5.75" customHeight="1" x14ac:dyDescent="0.2">
      <c r="A156" s="592"/>
      <c r="B156" s="592"/>
      <c r="C156" s="592"/>
      <c r="D156" s="3"/>
      <c r="E156" s="592"/>
      <c r="F156" s="3"/>
      <c r="G156" s="592"/>
      <c r="H156" s="592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5.75" customHeight="1" x14ac:dyDescent="0.2">
      <c r="A157" s="592"/>
      <c r="B157" s="592"/>
      <c r="C157" s="592"/>
      <c r="D157" s="3"/>
      <c r="E157" s="592"/>
      <c r="F157" s="3"/>
      <c r="G157" s="592"/>
      <c r="H157" s="592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5.75" customHeight="1" x14ac:dyDescent="0.2">
      <c r="A158" s="592"/>
      <c r="B158" s="592"/>
      <c r="C158" s="592"/>
      <c r="D158" s="3"/>
      <c r="E158" s="592"/>
      <c r="F158" s="3"/>
      <c r="G158" s="592"/>
      <c r="H158" s="592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5.75" customHeight="1" x14ac:dyDescent="0.2">
      <c r="A159" s="592"/>
      <c r="B159" s="592"/>
      <c r="C159" s="592"/>
      <c r="D159" s="3"/>
      <c r="E159" s="592"/>
      <c r="F159" s="3"/>
      <c r="G159" s="592"/>
      <c r="H159" s="592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5.75" customHeight="1" x14ac:dyDescent="0.2">
      <c r="A160" s="592"/>
      <c r="B160" s="592"/>
      <c r="C160" s="592"/>
      <c r="D160" s="3"/>
      <c r="E160" s="592"/>
      <c r="F160" s="3"/>
      <c r="G160" s="592"/>
      <c r="H160" s="592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5.75" customHeight="1" x14ac:dyDescent="0.2">
      <c r="A161" s="592"/>
      <c r="B161" s="592"/>
      <c r="C161" s="592"/>
      <c r="D161" s="3"/>
      <c r="E161" s="592"/>
      <c r="F161" s="3"/>
      <c r="G161" s="592"/>
      <c r="H161" s="592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5.75" customHeight="1" x14ac:dyDescent="0.2">
      <c r="A162" s="592"/>
      <c r="B162" s="592"/>
      <c r="C162" s="592"/>
      <c r="D162" s="3"/>
      <c r="E162" s="592"/>
      <c r="F162" s="3"/>
      <c r="G162" s="592"/>
      <c r="H162" s="592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5.75" customHeight="1" x14ac:dyDescent="0.2">
      <c r="A163" s="592"/>
      <c r="B163" s="592"/>
      <c r="C163" s="592"/>
      <c r="D163" s="3"/>
      <c r="E163" s="592"/>
      <c r="F163" s="3"/>
      <c r="G163" s="592"/>
      <c r="H163" s="592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5.75" customHeight="1" x14ac:dyDescent="0.2">
      <c r="A164" s="592"/>
      <c r="B164" s="592"/>
      <c r="C164" s="592"/>
      <c r="D164" s="3"/>
      <c r="E164" s="592"/>
      <c r="F164" s="3"/>
      <c r="G164" s="592"/>
      <c r="H164" s="592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5.75" customHeight="1" x14ac:dyDescent="0.2">
      <c r="A165" s="592"/>
      <c r="B165" s="592"/>
      <c r="C165" s="592"/>
      <c r="D165" s="3"/>
      <c r="E165" s="592"/>
      <c r="F165" s="3"/>
      <c r="G165" s="592"/>
      <c r="H165" s="592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5.75" customHeight="1" x14ac:dyDescent="0.2">
      <c r="A166" s="592"/>
      <c r="B166" s="592"/>
      <c r="C166" s="592"/>
      <c r="D166" s="3"/>
      <c r="E166" s="592"/>
      <c r="F166" s="3"/>
      <c r="G166" s="592"/>
      <c r="H166" s="592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5.75" customHeight="1" x14ac:dyDescent="0.2">
      <c r="A167" s="592"/>
      <c r="B167" s="592"/>
      <c r="C167" s="592"/>
      <c r="D167" s="3"/>
      <c r="E167" s="592"/>
      <c r="F167" s="3"/>
      <c r="G167" s="592"/>
      <c r="H167" s="592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5.75" customHeight="1" x14ac:dyDescent="0.2">
      <c r="A168" s="592"/>
      <c r="B168" s="592"/>
      <c r="C168" s="592"/>
      <c r="D168" s="3"/>
      <c r="E168" s="592"/>
      <c r="F168" s="3"/>
      <c r="G168" s="592"/>
      <c r="H168" s="592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5.75" customHeight="1" x14ac:dyDescent="0.2">
      <c r="A169" s="592"/>
      <c r="B169" s="592"/>
      <c r="C169" s="592"/>
      <c r="D169" s="3"/>
      <c r="E169" s="592"/>
      <c r="F169" s="3"/>
      <c r="G169" s="592"/>
      <c r="H169" s="592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5.75" customHeight="1" x14ac:dyDescent="0.2">
      <c r="A170" s="592"/>
      <c r="B170" s="592"/>
      <c r="C170" s="592"/>
      <c r="D170" s="3"/>
      <c r="E170" s="592"/>
      <c r="F170" s="3"/>
      <c r="G170" s="592"/>
      <c r="H170" s="592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5.75" customHeight="1" x14ac:dyDescent="0.2">
      <c r="A171" s="592"/>
      <c r="B171" s="592"/>
      <c r="C171" s="592"/>
      <c r="D171" s="3"/>
      <c r="E171" s="592"/>
      <c r="F171" s="3"/>
      <c r="G171" s="592"/>
      <c r="H171" s="592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5.75" customHeight="1" x14ac:dyDescent="0.2">
      <c r="A172" s="592"/>
      <c r="B172" s="592"/>
      <c r="C172" s="592"/>
      <c r="D172" s="3"/>
      <c r="E172" s="592"/>
      <c r="F172" s="3"/>
      <c r="G172" s="592"/>
      <c r="H172" s="592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5.75" customHeight="1" x14ac:dyDescent="0.2">
      <c r="A173" s="592"/>
      <c r="B173" s="592"/>
      <c r="C173" s="592"/>
      <c r="D173" s="3"/>
      <c r="E173" s="592"/>
      <c r="F173" s="3"/>
      <c r="G173" s="592"/>
      <c r="H173" s="592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5.75" customHeight="1" x14ac:dyDescent="0.2">
      <c r="A174" s="592"/>
      <c r="B174" s="592"/>
      <c r="C174" s="592"/>
      <c r="D174" s="3"/>
      <c r="E174" s="592"/>
      <c r="F174" s="3"/>
      <c r="G174" s="592"/>
      <c r="H174" s="592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5.75" customHeight="1" x14ac:dyDescent="0.2">
      <c r="A175" s="592"/>
      <c r="B175" s="592"/>
      <c r="C175" s="592"/>
      <c r="D175" s="3"/>
      <c r="E175" s="592"/>
      <c r="F175" s="3"/>
      <c r="G175" s="592"/>
      <c r="H175" s="592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5.75" customHeight="1" x14ac:dyDescent="0.2">
      <c r="A176" s="592"/>
      <c r="B176" s="592"/>
      <c r="C176" s="592"/>
      <c r="D176" s="3"/>
      <c r="E176" s="592"/>
      <c r="F176" s="3"/>
      <c r="G176" s="592"/>
      <c r="H176" s="592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5.75" customHeight="1" x14ac:dyDescent="0.2">
      <c r="A177" s="592"/>
      <c r="B177" s="592"/>
      <c r="C177" s="592"/>
      <c r="D177" s="3"/>
      <c r="E177" s="592"/>
      <c r="F177" s="3"/>
      <c r="G177" s="592"/>
      <c r="H177" s="592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5.75" customHeight="1" x14ac:dyDescent="0.2">
      <c r="A178" s="592"/>
      <c r="B178" s="592"/>
      <c r="C178" s="592"/>
      <c r="D178" s="3"/>
      <c r="E178" s="592"/>
      <c r="F178" s="3"/>
      <c r="G178" s="592"/>
      <c r="H178" s="592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5.75" customHeight="1" x14ac:dyDescent="0.2">
      <c r="A179" s="592"/>
      <c r="B179" s="592"/>
      <c r="C179" s="592"/>
      <c r="D179" s="3"/>
      <c r="E179" s="592"/>
      <c r="F179" s="3"/>
      <c r="G179" s="592"/>
      <c r="H179" s="592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5.75" customHeight="1" x14ac:dyDescent="0.2">
      <c r="A180" s="592"/>
      <c r="B180" s="592"/>
      <c r="C180" s="592"/>
      <c r="D180" s="3"/>
      <c r="E180" s="592"/>
      <c r="F180" s="3"/>
      <c r="G180" s="592"/>
      <c r="H180" s="592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customHeight="1" x14ac:dyDescent="0.2">
      <c r="A181" s="592"/>
      <c r="B181" s="592"/>
      <c r="C181" s="592"/>
      <c r="D181" s="3"/>
      <c r="E181" s="592"/>
      <c r="F181" s="3"/>
      <c r="G181" s="592"/>
      <c r="H181" s="592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5.75" customHeight="1" x14ac:dyDescent="0.2">
      <c r="A182" s="592"/>
      <c r="B182" s="592"/>
      <c r="C182" s="592"/>
      <c r="D182" s="3"/>
      <c r="E182" s="592"/>
      <c r="F182" s="3"/>
      <c r="G182" s="592"/>
      <c r="H182" s="592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5.75" customHeight="1" x14ac:dyDescent="0.2">
      <c r="A183" s="592"/>
      <c r="B183" s="592"/>
      <c r="C183" s="592"/>
      <c r="D183" s="3"/>
      <c r="E183" s="592"/>
      <c r="F183" s="3"/>
      <c r="G183" s="592"/>
      <c r="H183" s="592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5.75" customHeight="1" x14ac:dyDescent="0.2">
      <c r="A184" s="592"/>
      <c r="B184" s="592"/>
      <c r="C184" s="592"/>
      <c r="D184" s="3"/>
      <c r="E184" s="592"/>
      <c r="F184" s="3"/>
      <c r="G184" s="592"/>
      <c r="H184" s="592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5.75" customHeight="1" x14ac:dyDescent="0.2">
      <c r="A185" s="592"/>
      <c r="B185" s="592"/>
      <c r="C185" s="592"/>
      <c r="D185" s="3"/>
      <c r="E185" s="592"/>
      <c r="F185" s="3"/>
      <c r="G185" s="592"/>
      <c r="H185" s="592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5.75" customHeight="1" x14ac:dyDescent="0.2">
      <c r="A186" s="592"/>
      <c r="B186" s="592"/>
      <c r="C186" s="592"/>
      <c r="D186" s="3"/>
      <c r="E186" s="592"/>
      <c r="F186" s="3"/>
      <c r="G186" s="592"/>
      <c r="H186" s="592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5.75" customHeight="1" x14ac:dyDescent="0.2">
      <c r="A187" s="592"/>
      <c r="B187" s="592"/>
      <c r="C187" s="592"/>
      <c r="D187" s="3"/>
      <c r="E187" s="592"/>
      <c r="F187" s="3"/>
      <c r="G187" s="592"/>
      <c r="H187" s="592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5.75" customHeight="1" x14ac:dyDescent="0.2">
      <c r="A188" s="592"/>
      <c r="B188" s="592"/>
      <c r="C188" s="592"/>
      <c r="D188" s="3"/>
      <c r="E188" s="592"/>
      <c r="F188" s="3"/>
      <c r="G188" s="592"/>
      <c r="H188" s="592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5.75" customHeight="1" x14ac:dyDescent="0.2">
      <c r="A189" s="592"/>
      <c r="B189" s="592"/>
      <c r="C189" s="592"/>
      <c r="D189" s="3"/>
      <c r="E189" s="592"/>
      <c r="F189" s="3"/>
      <c r="G189" s="592"/>
      <c r="H189" s="592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5.75" customHeight="1" x14ac:dyDescent="0.2">
      <c r="A190" s="592"/>
      <c r="B190" s="592"/>
      <c r="C190" s="592"/>
      <c r="D190" s="3"/>
      <c r="E190" s="592"/>
      <c r="F190" s="3"/>
      <c r="G190" s="592"/>
      <c r="H190" s="592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5.75" customHeight="1" x14ac:dyDescent="0.2">
      <c r="A191" s="592"/>
      <c r="B191" s="592"/>
      <c r="C191" s="592"/>
      <c r="D191" s="3"/>
      <c r="E191" s="592"/>
      <c r="F191" s="3"/>
      <c r="G191" s="592"/>
      <c r="H191" s="592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5.75" customHeight="1" x14ac:dyDescent="0.2">
      <c r="A192" s="592"/>
      <c r="B192" s="592"/>
      <c r="C192" s="592"/>
      <c r="D192" s="3"/>
      <c r="E192" s="592"/>
      <c r="F192" s="3"/>
      <c r="G192" s="592"/>
      <c r="H192" s="592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5.75" customHeight="1" x14ac:dyDescent="0.2">
      <c r="A193" s="592"/>
      <c r="B193" s="592"/>
      <c r="C193" s="592"/>
      <c r="D193" s="3"/>
      <c r="E193" s="592"/>
      <c r="F193" s="3"/>
      <c r="G193" s="592"/>
      <c r="H193" s="592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5.75" customHeight="1" x14ac:dyDescent="0.2">
      <c r="A194" s="592"/>
      <c r="B194" s="592"/>
      <c r="C194" s="592"/>
      <c r="D194" s="3"/>
      <c r="E194" s="592"/>
      <c r="F194" s="3"/>
      <c r="G194" s="592"/>
      <c r="H194" s="592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5.75" customHeight="1" x14ac:dyDescent="0.2">
      <c r="A195" s="592"/>
      <c r="B195" s="592"/>
      <c r="C195" s="592"/>
      <c r="D195" s="3"/>
      <c r="E195" s="592"/>
      <c r="F195" s="3"/>
      <c r="G195" s="592"/>
      <c r="H195" s="592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5.75" customHeight="1" x14ac:dyDescent="0.2">
      <c r="A196" s="592"/>
      <c r="B196" s="592"/>
      <c r="C196" s="592"/>
      <c r="D196" s="3"/>
      <c r="E196" s="592"/>
      <c r="F196" s="3"/>
      <c r="G196" s="592"/>
      <c r="H196" s="592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5.75" customHeight="1" x14ac:dyDescent="0.2">
      <c r="A197" s="592"/>
      <c r="B197" s="592"/>
      <c r="C197" s="592"/>
      <c r="D197" s="3"/>
      <c r="E197" s="592"/>
      <c r="F197" s="3"/>
      <c r="G197" s="592"/>
      <c r="H197" s="592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5.75" customHeight="1" x14ac:dyDescent="0.2">
      <c r="A198" s="592"/>
      <c r="B198" s="592"/>
      <c r="C198" s="592"/>
      <c r="D198" s="3"/>
      <c r="E198" s="592"/>
      <c r="F198" s="3"/>
      <c r="G198" s="592"/>
      <c r="H198" s="592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5.75" customHeight="1" x14ac:dyDescent="0.2">
      <c r="A199" s="592"/>
      <c r="B199" s="592"/>
      <c r="C199" s="592"/>
      <c r="D199" s="3"/>
      <c r="E199" s="592"/>
      <c r="F199" s="3"/>
      <c r="G199" s="592"/>
      <c r="H199" s="592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5.75" customHeight="1" x14ac:dyDescent="0.2">
      <c r="A200" s="592"/>
      <c r="B200" s="592"/>
      <c r="C200" s="592"/>
      <c r="D200" s="3"/>
      <c r="E200" s="592"/>
      <c r="F200" s="3"/>
      <c r="G200" s="592"/>
      <c r="H200" s="592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5.75" customHeight="1" x14ac:dyDescent="0.2">
      <c r="A201" s="592"/>
      <c r="B201" s="592"/>
      <c r="C201" s="592"/>
      <c r="D201" s="3"/>
      <c r="E201" s="592"/>
      <c r="F201" s="3"/>
      <c r="G201" s="592"/>
      <c r="H201" s="592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5.75" customHeight="1" x14ac:dyDescent="0.2">
      <c r="A202" s="592"/>
      <c r="B202" s="592"/>
      <c r="C202" s="592"/>
      <c r="D202" s="3"/>
      <c r="E202" s="592"/>
      <c r="F202" s="3"/>
      <c r="G202" s="592"/>
      <c r="H202" s="592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5.75" customHeight="1" x14ac:dyDescent="0.2">
      <c r="A203" s="592"/>
      <c r="B203" s="592"/>
      <c r="C203" s="592"/>
      <c r="D203" s="3"/>
      <c r="E203" s="592"/>
      <c r="F203" s="3"/>
      <c r="G203" s="592"/>
      <c r="H203" s="592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5.75" customHeight="1" x14ac:dyDescent="0.2">
      <c r="A204" s="592"/>
      <c r="B204" s="592"/>
      <c r="C204" s="592"/>
      <c r="D204" s="3"/>
      <c r="E204" s="592"/>
      <c r="F204" s="3"/>
      <c r="G204" s="592"/>
      <c r="H204" s="592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5.75" customHeight="1" x14ac:dyDescent="0.2">
      <c r="A205" s="592"/>
      <c r="B205" s="592"/>
      <c r="C205" s="592"/>
      <c r="D205" s="3"/>
      <c r="E205" s="592"/>
      <c r="F205" s="3"/>
      <c r="G205" s="592"/>
      <c r="H205" s="592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5.75" customHeight="1" x14ac:dyDescent="0.2">
      <c r="A206" s="592"/>
      <c r="B206" s="592"/>
      <c r="C206" s="592"/>
      <c r="D206" s="3"/>
      <c r="E206" s="592"/>
      <c r="F206" s="3"/>
      <c r="G206" s="592"/>
      <c r="H206" s="592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5.75" customHeight="1" x14ac:dyDescent="0.2">
      <c r="A207" s="592"/>
      <c r="B207" s="592"/>
      <c r="C207" s="592"/>
      <c r="D207" s="3"/>
      <c r="E207" s="592"/>
      <c r="F207" s="3"/>
      <c r="G207" s="592"/>
      <c r="H207" s="592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5.75" customHeight="1" x14ac:dyDescent="0.2">
      <c r="A208" s="592"/>
      <c r="B208" s="592"/>
      <c r="C208" s="592"/>
      <c r="D208" s="3"/>
      <c r="E208" s="592"/>
      <c r="F208" s="3"/>
      <c r="G208" s="592"/>
      <c r="H208" s="592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5.75" customHeight="1" x14ac:dyDescent="0.2">
      <c r="A209" s="592"/>
      <c r="B209" s="592"/>
      <c r="C209" s="592"/>
      <c r="D209" s="3"/>
      <c r="E209" s="592"/>
      <c r="F209" s="3"/>
      <c r="G209" s="592"/>
      <c r="H209" s="592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5.75" customHeight="1" x14ac:dyDescent="0.2">
      <c r="A210" s="592"/>
      <c r="B210" s="592"/>
      <c r="C210" s="592"/>
      <c r="D210" s="3"/>
      <c r="E210" s="592"/>
      <c r="F210" s="3"/>
      <c r="G210" s="592"/>
      <c r="H210" s="592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5.75" customHeight="1" x14ac:dyDescent="0.2">
      <c r="A211" s="592"/>
      <c r="B211" s="592"/>
      <c r="C211" s="592"/>
      <c r="D211" s="3"/>
      <c r="E211" s="592"/>
      <c r="F211" s="3"/>
      <c r="G211" s="592"/>
      <c r="H211" s="592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.75" customHeight="1" x14ac:dyDescent="0.2">
      <c r="A212" s="592"/>
      <c r="B212" s="592"/>
      <c r="C212" s="592"/>
      <c r="D212" s="3"/>
      <c r="E212" s="592"/>
      <c r="F212" s="3"/>
      <c r="G212" s="592"/>
      <c r="H212" s="592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5.75" customHeight="1" x14ac:dyDescent="0.2">
      <c r="A213" s="592"/>
      <c r="B213" s="592"/>
      <c r="C213" s="592"/>
      <c r="D213" s="3"/>
      <c r="E213" s="592"/>
      <c r="F213" s="3"/>
      <c r="G213" s="592"/>
      <c r="H213" s="592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5.75" customHeight="1" x14ac:dyDescent="0.2">
      <c r="A214" s="592"/>
      <c r="B214" s="592"/>
      <c r="C214" s="592"/>
      <c r="D214" s="3"/>
      <c r="E214" s="592"/>
      <c r="F214" s="3"/>
      <c r="G214" s="592"/>
      <c r="H214" s="592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5.75" customHeight="1" x14ac:dyDescent="0.2">
      <c r="A215" s="592"/>
      <c r="B215" s="592"/>
      <c r="C215" s="592"/>
      <c r="D215" s="3"/>
      <c r="E215" s="592"/>
      <c r="F215" s="3"/>
      <c r="G215" s="592"/>
      <c r="H215" s="592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5.75" customHeight="1" x14ac:dyDescent="0.2">
      <c r="A216" s="592"/>
      <c r="B216" s="592"/>
      <c r="C216" s="592"/>
      <c r="D216" s="3"/>
      <c r="E216" s="592"/>
      <c r="F216" s="3"/>
      <c r="G216" s="592"/>
      <c r="H216" s="592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5.75" customHeight="1" x14ac:dyDescent="0.2">
      <c r="A217" s="592"/>
      <c r="B217" s="592"/>
      <c r="C217" s="592"/>
      <c r="D217" s="3"/>
      <c r="E217" s="592"/>
      <c r="F217" s="3"/>
      <c r="G217" s="592"/>
      <c r="H217" s="592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5.75" customHeight="1" x14ac:dyDescent="0.2">
      <c r="A218" s="592"/>
      <c r="B218" s="592"/>
      <c r="C218" s="592"/>
      <c r="D218" s="3"/>
      <c r="E218" s="592"/>
      <c r="F218" s="3"/>
      <c r="G218" s="592"/>
      <c r="H218" s="592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customHeight="1" x14ac:dyDescent="0.2">
      <c r="A219" s="592"/>
      <c r="B219" s="592"/>
      <c r="C219" s="592"/>
      <c r="D219" s="3"/>
      <c r="E219" s="592"/>
      <c r="F219" s="3"/>
      <c r="G219" s="592"/>
      <c r="H219" s="592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customHeight="1" x14ac:dyDescent="0.2">
      <c r="A220" s="592"/>
      <c r="B220" s="592"/>
      <c r="C220" s="592"/>
      <c r="D220" s="3"/>
      <c r="E220" s="592"/>
      <c r="F220" s="3"/>
      <c r="G220" s="592"/>
      <c r="H220" s="592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customHeight="1" x14ac:dyDescent="0.2">
      <c r="A221" s="592"/>
      <c r="B221" s="592"/>
      <c r="C221" s="592"/>
      <c r="D221" s="3"/>
      <c r="E221" s="592"/>
      <c r="F221" s="3"/>
      <c r="G221" s="592"/>
      <c r="H221" s="592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5.75" customHeight="1" x14ac:dyDescent="0.2">
      <c r="A222" s="592"/>
      <c r="B222" s="592"/>
      <c r="C222" s="592"/>
      <c r="D222" s="3"/>
      <c r="E222" s="592"/>
      <c r="F222" s="3"/>
      <c r="G222" s="592"/>
      <c r="H222" s="592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5.75" customHeight="1" x14ac:dyDescent="0.2">
      <c r="A223" s="592"/>
      <c r="B223" s="592"/>
      <c r="C223" s="592"/>
      <c r="D223" s="3"/>
      <c r="E223" s="592"/>
      <c r="F223" s="3"/>
      <c r="G223" s="592"/>
      <c r="H223" s="592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5.75" customHeight="1" x14ac:dyDescent="0.2">
      <c r="A224" s="592"/>
      <c r="B224" s="592"/>
      <c r="C224" s="592"/>
      <c r="D224" s="3"/>
      <c r="E224" s="592"/>
      <c r="F224" s="3"/>
      <c r="G224" s="592"/>
      <c r="H224" s="592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5.75" customHeight="1" x14ac:dyDescent="0.2">
      <c r="A225" s="592"/>
      <c r="B225" s="592"/>
      <c r="C225" s="592"/>
      <c r="D225" s="3"/>
      <c r="E225" s="592"/>
      <c r="F225" s="3"/>
      <c r="G225" s="592"/>
      <c r="H225" s="592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5.75" customHeight="1" x14ac:dyDescent="0.2">
      <c r="A226" s="592"/>
      <c r="B226" s="592"/>
      <c r="C226" s="592"/>
      <c r="D226" s="3"/>
      <c r="E226" s="592"/>
      <c r="F226" s="3"/>
      <c r="G226" s="592"/>
      <c r="H226" s="592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5.75" customHeight="1" x14ac:dyDescent="0.2">
      <c r="A227" s="592"/>
      <c r="B227" s="592"/>
      <c r="C227" s="592"/>
      <c r="D227" s="3"/>
      <c r="E227" s="592"/>
      <c r="F227" s="3"/>
      <c r="G227" s="592"/>
      <c r="H227" s="592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5.75" customHeight="1" x14ac:dyDescent="0.2">
      <c r="A228" s="592"/>
      <c r="B228" s="592"/>
      <c r="C228" s="592"/>
      <c r="D228" s="3"/>
      <c r="E228" s="592"/>
      <c r="F228" s="3"/>
      <c r="G228" s="592"/>
      <c r="H228" s="592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5.75" customHeight="1" x14ac:dyDescent="0.2">
      <c r="A229" s="592"/>
      <c r="B229" s="592"/>
      <c r="C229" s="592"/>
      <c r="D229" s="3"/>
      <c r="E229" s="592"/>
      <c r="F229" s="3"/>
      <c r="G229" s="592"/>
      <c r="H229" s="592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5.75" customHeight="1" x14ac:dyDescent="0.2">
      <c r="A230" s="592"/>
      <c r="B230" s="592"/>
      <c r="C230" s="592"/>
      <c r="D230" s="3"/>
      <c r="E230" s="592"/>
      <c r="F230" s="3"/>
      <c r="G230" s="592"/>
      <c r="H230" s="592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5.75" customHeight="1" x14ac:dyDescent="0.2">
      <c r="A231" s="592"/>
      <c r="B231" s="592"/>
      <c r="C231" s="592"/>
      <c r="D231" s="3"/>
      <c r="E231" s="592"/>
      <c r="F231" s="3"/>
      <c r="G231" s="592"/>
      <c r="H231" s="592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5.75" customHeight="1" x14ac:dyDescent="0.2">
      <c r="A232" s="592"/>
      <c r="B232" s="592"/>
      <c r="C232" s="592"/>
      <c r="D232" s="3"/>
      <c r="E232" s="592"/>
      <c r="F232" s="3"/>
      <c r="G232" s="592"/>
      <c r="H232" s="592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5.75" customHeight="1" x14ac:dyDescent="0.2">
      <c r="A233" s="592"/>
      <c r="B233" s="592"/>
      <c r="C233" s="592"/>
      <c r="D233" s="3"/>
      <c r="E233" s="592"/>
      <c r="F233" s="3"/>
      <c r="G233" s="592"/>
      <c r="H233" s="592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5.75" customHeight="1" x14ac:dyDescent="0.2">
      <c r="A234" s="592"/>
      <c r="B234" s="592"/>
      <c r="C234" s="592"/>
      <c r="D234" s="3"/>
      <c r="E234" s="592"/>
      <c r="F234" s="3"/>
      <c r="G234" s="592"/>
      <c r="H234" s="592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5.75" customHeight="1" x14ac:dyDescent="0.2">
      <c r="A235" s="592"/>
      <c r="B235" s="592"/>
      <c r="C235" s="592"/>
      <c r="D235" s="3"/>
      <c r="E235" s="592"/>
      <c r="F235" s="3"/>
      <c r="G235" s="592"/>
      <c r="H235" s="592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5.75" customHeight="1" x14ac:dyDescent="0.2">
      <c r="A236" s="592"/>
      <c r="B236" s="592"/>
      <c r="C236" s="592"/>
      <c r="D236" s="3"/>
      <c r="E236" s="592"/>
      <c r="F236" s="3"/>
      <c r="G236" s="592"/>
      <c r="H236" s="592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5.75" customHeight="1" x14ac:dyDescent="0.2">
      <c r="A237" s="592"/>
      <c r="B237" s="592"/>
      <c r="C237" s="592"/>
      <c r="D237" s="3"/>
      <c r="E237" s="592"/>
      <c r="F237" s="3"/>
      <c r="G237" s="592"/>
      <c r="H237" s="592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5.75" customHeight="1" x14ac:dyDescent="0.2">
      <c r="A238" s="592"/>
      <c r="B238" s="592"/>
      <c r="C238" s="592"/>
      <c r="D238" s="3"/>
      <c r="E238" s="592"/>
      <c r="F238" s="3"/>
      <c r="G238" s="592"/>
      <c r="H238" s="592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5.75" customHeight="1" x14ac:dyDescent="0.2">
      <c r="A239" s="592"/>
      <c r="B239" s="592"/>
      <c r="C239" s="592"/>
      <c r="D239" s="3"/>
      <c r="E239" s="592"/>
      <c r="F239" s="3"/>
      <c r="G239" s="592"/>
      <c r="H239" s="592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2021-11-17T13:14:26Z</cp:lastPrinted>
  <dcterms:created xsi:type="dcterms:W3CDTF">2021-05-30T15:10:45Z</dcterms:created>
  <dcterms:modified xsi:type="dcterms:W3CDTF">2021-11-17T13:16:33Z</dcterms:modified>
</cp:coreProperties>
</file>